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30" yWindow="150" windowWidth="8595" windowHeight="7500" tabRatio="674" activeTab="3"/>
  </bookViews>
  <sheets>
    <sheet name="Summary0825" sheetId="21" r:id="rId1"/>
    <sheet name="Monthly" sheetId="1" r:id="rId2"/>
    <sheet name="Comulative" sheetId="22" r:id="rId3"/>
    <sheet name="Monthly rain irri 924" sheetId="45" r:id="rId4"/>
    <sheet name="Sumarry rain irri 924" sheetId="60" r:id="rId5"/>
    <sheet name="Summary rain irri 827" sheetId="44" r:id="rId6"/>
    <sheet name="Oct 31 2014 DS planting" sheetId="35" r:id="rId7"/>
    <sheet name="Oct 31 2014 harvesting" sheetId="36" r:id="rId8"/>
    <sheet name="Nov 29 2014 DS planting" sheetId="37" r:id="rId9"/>
    <sheet name="Nov 29 2014 harvesting" sheetId="38" r:id="rId10"/>
    <sheet name="Dec 29 2014 DS planting" sheetId="39" r:id="rId11"/>
    <sheet name="Dec 29 2014 harvesting " sheetId="40" r:id="rId12"/>
    <sheet name="Jan 29 DS planting" sheetId="43" r:id="rId13"/>
    <sheet name="Jan 29 harvesting" sheetId="41" r:id="rId14"/>
    <sheet name="Feb 28 DS planting" sheetId="47" r:id="rId15"/>
    <sheet name="February 28 DS harvesting" sheetId="46" r:id="rId16"/>
    <sheet name="March 26 DS planting" sheetId="49" r:id="rId17"/>
    <sheet name="March 26 DS harvesting" sheetId="48" r:id="rId18"/>
    <sheet name="Apr 15 DS planting" sheetId="50" r:id="rId19"/>
    <sheet name="Apr 21 DS harvesting" sheetId="51" r:id="rId20"/>
    <sheet name="May28 WSplanting" sheetId="52" r:id="rId21"/>
    <sheet name="May28WS harvesting" sheetId="53" r:id="rId22"/>
    <sheet name="Jun22 WSplanting" sheetId="54" r:id="rId23"/>
    <sheet name="Jun 22 WSharvesting" sheetId="55" r:id="rId24"/>
    <sheet name="Jul WSplanting" sheetId="56" r:id="rId25"/>
    <sheet name="Jul NoHarvesting" sheetId="57" r:id="rId26"/>
    <sheet name="Aug31WSplant" sheetId="58" r:id="rId27"/>
    <sheet name="Sep22WSplant" sheetId="59" r:id="rId28"/>
  </sheets>
  <externalReferences>
    <externalReference r:id="rId29"/>
    <externalReference r:id="rId30"/>
  </externalReferences>
  <definedNames>
    <definedName name="_xlnm.Print_Area" localSheetId="18">'Apr 15 DS planting'!$A$1:$BU$63</definedName>
    <definedName name="_xlnm.Print_Area" localSheetId="26">Aug31WSplant!$A$1:$BU$63</definedName>
    <definedName name="_xlnm.Print_Area" localSheetId="14">'Feb 28 DS planting'!$A$1:$BU$63</definedName>
    <definedName name="_xlnm.Print_Area" localSheetId="12">'Jan 29 DS planting'!$A$1:$BU$63</definedName>
    <definedName name="_xlnm.Print_Area" localSheetId="24">'Jul WSplanting'!$A$1:$BU$63</definedName>
    <definedName name="_xlnm.Print_Area" localSheetId="22">'Jun22 WSplanting'!$A$1:$BU$63</definedName>
    <definedName name="_xlnm.Print_Area" localSheetId="16">'March 26 DS planting'!$A$1:$BU$63</definedName>
    <definedName name="_xlnm.Print_Area" localSheetId="20">'May28 WSplanting'!$A$1:$BU$63</definedName>
    <definedName name="_xlnm.Print_Area" localSheetId="9">'Nov 29 2014 harvesting'!$A$2:$EJ$64</definedName>
    <definedName name="_xlnm.Print_Area" localSheetId="6">'Oct 31 2014 DS planting'!$A$1:$BQ$58</definedName>
    <definedName name="_xlnm.Print_Area" localSheetId="27">Sep22WSplant!$A$1:$BU$63</definedName>
    <definedName name="_xlnm.Print_Area" localSheetId="5">'Summary rain irri 827'!$A$1:$BE$56</definedName>
    <definedName name="_xlnm.Print_Area" localSheetId="0">Summary0825!$A$1:$AI$55</definedName>
    <definedName name="_xlnm.Print_Titles" localSheetId="18">'Apr 15 DS planting'!$A:$A</definedName>
    <definedName name="_xlnm.Print_Titles" localSheetId="26">Aug31WSplant!$A:$A</definedName>
    <definedName name="_xlnm.Print_Titles" localSheetId="2">Comulative!$5:$6</definedName>
    <definedName name="_xlnm.Print_Titles" localSheetId="14">'Feb 28 DS planting'!$A:$A</definedName>
    <definedName name="_xlnm.Print_Titles" localSheetId="12">'Jan 29 DS planting'!$A:$A</definedName>
    <definedName name="_xlnm.Print_Titles" localSheetId="24">'Jul WSplanting'!$A:$A</definedName>
    <definedName name="_xlnm.Print_Titles" localSheetId="22">'Jun22 WSplanting'!$A:$A</definedName>
    <definedName name="_xlnm.Print_Titles" localSheetId="16">'March 26 DS planting'!$A:$A</definedName>
    <definedName name="_xlnm.Print_Titles" localSheetId="20">'May28 WSplanting'!$A:$A</definedName>
    <definedName name="_xlnm.Print_Titles" localSheetId="1">Monthly!$5:$6</definedName>
    <definedName name="_xlnm.Print_Titles" localSheetId="3">'Monthly rain irri 924'!$5:$6</definedName>
    <definedName name="_xlnm.Print_Titles" localSheetId="27">Sep22WSplant!$A:$A</definedName>
    <definedName name="_xlnm.Print_Titles" localSheetId="4">'Sumarry rain irri 924'!$5:$6</definedName>
    <definedName name="_xlnm.Print_Titles" localSheetId="5">'Summary rain irri 827'!$5:$6</definedName>
    <definedName name="_xlnm.Print_Titles" localSheetId="0">Summary0825!$5:$6</definedName>
  </definedNames>
  <calcPr calcId="144525"/>
</workbook>
</file>

<file path=xl/calcChain.xml><?xml version="1.0" encoding="utf-8"?>
<calcChain xmlns="http://schemas.openxmlformats.org/spreadsheetml/2006/main">
  <c r="X10" i="45" l="1"/>
  <c r="Y31" i="45"/>
  <c r="Y39" i="45"/>
  <c r="Y40" i="45"/>
  <c r="Y41" i="45"/>
  <c r="Y42" i="45"/>
  <c r="Y43" i="45"/>
  <c r="Y44" i="45"/>
  <c r="Y45" i="45"/>
  <c r="Y46" i="45"/>
  <c r="Y47" i="45"/>
  <c r="Y48" i="45"/>
  <c r="Y49" i="45"/>
  <c r="Y50" i="45"/>
  <c r="Y51" i="45"/>
  <c r="Y52" i="45"/>
  <c r="Y53" i="45"/>
  <c r="Y54" i="45"/>
  <c r="Y55" i="45"/>
  <c r="Y56" i="45"/>
  <c r="Y38" i="45"/>
  <c r="Y37" i="45" s="1"/>
  <c r="Y24" i="45"/>
  <c r="Y25" i="45"/>
  <c r="Y26" i="45"/>
  <c r="Y27" i="45"/>
  <c r="Y28" i="45"/>
  <c r="Y29" i="45"/>
  <c r="Y30" i="45"/>
  <c r="Y32" i="45"/>
  <c r="Y33" i="45"/>
  <c r="Y34" i="45"/>
  <c r="Y35" i="45"/>
  <c r="Y36" i="45"/>
  <c r="Y23" i="45"/>
  <c r="Y22" i="45" s="1"/>
  <c r="Y21" i="45"/>
  <c r="Y11" i="45"/>
  <c r="Y12" i="45"/>
  <c r="Y13" i="45"/>
  <c r="Y14" i="45"/>
  <c r="Y15" i="45"/>
  <c r="Y16" i="45"/>
  <c r="Y17" i="45"/>
  <c r="Y18" i="45"/>
  <c r="Y19" i="45"/>
  <c r="Y20" i="45"/>
  <c r="Y10" i="45"/>
  <c r="L33" i="45"/>
  <c r="X33" i="45" s="1"/>
  <c r="M33" i="45"/>
  <c r="M32" i="45"/>
  <c r="M31" i="45"/>
  <c r="X39" i="45"/>
  <c r="X40" i="45"/>
  <c r="X41" i="45"/>
  <c r="X42" i="45"/>
  <c r="X43" i="45"/>
  <c r="X44" i="45"/>
  <c r="X45" i="45"/>
  <c r="X46" i="45"/>
  <c r="X47" i="45"/>
  <c r="X48" i="45"/>
  <c r="X49" i="45"/>
  <c r="X50" i="45"/>
  <c r="X51" i="45"/>
  <c r="X52" i="45"/>
  <c r="X53" i="45"/>
  <c r="X54" i="45"/>
  <c r="X55" i="45"/>
  <c r="X56" i="45"/>
  <c r="X38" i="45"/>
  <c r="X37" i="45" s="1"/>
  <c r="X24" i="45"/>
  <c r="X25" i="45"/>
  <c r="X26" i="45"/>
  <c r="X27" i="45"/>
  <c r="X28" i="45"/>
  <c r="X29" i="45"/>
  <c r="X30" i="45"/>
  <c r="X31" i="45"/>
  <c r="X32" i="45"/>
  <c r="X34" i="45"/>
  <c r="X35" i="45"/>
  <c r="X36" i="45"/>
  <c r="X23" i="45"/>
  <c r="X11" i="45"/>
  <c r="X12" i="45"/>
  <c r="X13" i="45"/>
  <c r="X14" i="45"/>
  <c r="X15" i="45"/>
  <c r="X16" i="45"/>
  <c r="X17" i="45"/>
  <c r="X18" i="45"/>
  <c r="X19" i="45"/>
  <c r="X20" i="45"/>
  <c r="X21" i="45"/>
  <c r="N10" i="60"/>
  <c r="M39" i="45"/>
  <c r="M40" i="45"/>
  <c r="M41" i="45"/>
  <c r="M42" i="45"/>
  <c r="M43" i="45"/>
  <c r="M44" i="45"/>
  <c r="M45" i="45"/>
  <c r="M46" i="45"/>
  <c r="M47" i="45"/>
  <c r="M48" i="45"/>
  <c r="M49" i="45"/>
  <c r="M50" i="45"/>
  <c r="M51" i="45"/>
  <c r="M52" i="45"/>
  <c r="M53" i="45"/>
  <c r="M54" i="45"/>
  <c r="M55" i="45"/>
  <c r="M38" i="45"/>
  <c r="M24" i="45"/>
  <c r="M25" i="45"/>
  <c r="M26" i="45"/>
  <c r="M27" i="45"/>
  <c r="M28" i="45"/>
  <c r="M29" i="45"/>
  <c r="M30" i="45"/>
  <c r="M34" i="45"/>
  <c r="M35" i="45"/>
  <c r="M36" i="45"/>
  <c r="M23" i="45"/>
  <c r="M21" i="45"/>
  <c r="M15" i="60"/>
  <c r="M11" i="45"/>
  <c r="M12" i="45"/>
  <c r="M13" i="45"/>
  <c r="M14" i="45"/>
  <c r="M15" i="45"/>
  <c r="M16" i="45"/>
  <c r="M17" i="45"/>
  <c r="M18" i="45"/>
  <c r="M19" i="45"/>
  <c r="M20" i="45"/>
  <c r="M10" i="45"/>
  <c r="L56" i="45"/>
  <c r="L39" i="45"/>
  <c r="L40" i="45"/>
  <c r="L41" i="45"/>
  <c r="L42" i="45"/>
  <c r="L43" i="45"/>
  <c r="L44" i="45"/>
  <c r="L45" i="45"/>
  <c r="L46" i="45"/>
  <c r="L47" i="45"/>
  <c r="L48" i="45"/>
  <c r="L49" i="45"/>
  <c r="L50" i="45"/>
  <c r="L51" i="45"/>
  <c r="L52" i="45"/>
  <c r="L53" i="45"/>
  <c r="L54" i="45"/>
  <c r="L55" i="45"/>
  <c r="L38" i="45"/>
  <c r="L36" i="45"/>
  <c r="L24" i="45"/>
  <c r="L25" i="45"/>
  <c r="L26" i="45"/>
  <c r="L27" i="45"/>
  <c r="L28" i="45"/>
  <c r="L29" i="45"/>
  <c r="L30" i="45"/>
  <c r="L31" i="45"/>
  <c r="L32" i="45"/>
  <c r="L34" i="45"/>
  <c r="L35" i="45"/>
  <c r="L23" i="45"/>
  <c r="L21" i="45"/>
  <c r="L11" i="45"/>
  <c r="L12" i="45"/>
  <c r="L13" i="45"/>
  <c r="L14" i="45"/>
  <c r="L15" i="45"/>
  <c r="L16" i="45"/>
  <c r="L17" i="45"/>
  <c r="L18" i="45"/>
  <c r="L19" i="45"/>
  <c r="L20" i="45"/>
  <c r="L10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38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21" i="45"/>
  <c r="K23" i="45"/>
  <c r="K11" i="45"/>
  <c r="K12" i="45"/>
  <c r="K13" i="45"/>
  <c r="K14" i="45"/>
  <c r="K15" i="45"/>
  <c r="K16" i="45"/>
  <c r="K17" i="45"/>
  <c r="K18" i="45"/>
  <c r="K19" i="45"/>
  <c r="K20" i="45"/>
  <c r="K10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38" i="45"/>
  <c r="J36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23" i="45"/>
  <c r="J21" i="45"/>
  <c r="J11" i="45"/>
  <c r="J12" i="45"/>
  <c r="J13" i="45"/>
  <c r="J14" i="45"/>
  <c r="J15" i="45"/>
  <c r="J16" i="45"/>
  <c r="J17" i="45"/>
  <c r="J18" i="45"/>
  <c r="J19" i="45"/>
  <c r="J20" i="45"/>
  <c r="J10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38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23" i="45"/>
  <c r="I11" i="45"/>
  <c r="I12" i="45"/>
  <c r="I13" i="45"/>
  <c r="I14" i="45"/>
  <c r="I15" i="45"/>
  <c r="I16" i="45"/>
  <c r="I17" i="45"/>
  <c r="I18" i="45"/>
  <c r="I19" i="45"/>
  <c r="I20" i="45"/>
  <c r="I21" i="45"/>
  <c r="I10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38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23" i="45"/>
  <c r="H11" i="45"/>
  <c r="H12" i="45"/>
  <c r="H13" i="45"/>
  <c r="H14" i="45"/>
  <c r="H15" i="45"/>
  <c r="H16" i="45"/>
  <c r="H17" i="45"/>
  <c r="H18" i="45"/>
  <c r="H19" i="45"/>
  <c r="H20" i="45"/>
  <c r="H21" i="45"/>
  <c r="H10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38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23" i="45"/>
  <c r="G11" i="45"/>
  <c r="G12" i="45"/>
  <c r="G13" i="45"/>
  <c r="G14" i="45"/>
  <c r="G15" i="45"/>
  <c r="G16" i="45"/>
  <c r="G17" i="45"/>
  <c r="G18" i="45"/>
  <c r="G19" i="45"/>
  <c r="G20" i="45"/>
  <c r="G21" i="45"/>
  <c r="G10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38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23" i="45"/>
  <c r="F11" i="45"/>
  <c r="F12" i="45"/>
  <c r="F13" i="45"/>
  <c r="F14" i="45"/>
  <c r="F15" i="45"/>
  <c r="F16" i="45"/>
  <c r="F17" i="45"/>
  <c r="F18" i="45"/>
  <c r="F19" i="45"/>
  <c r="F20" i="45"/>
  <c r="F21" i="45"/>
  <c r="F10" i="45"/>
  <c r="O39" i="60"/>
  <c r="O40" i="60"/>
  <c r="O41" i="60"/>
  <c r="O42" i="60"/>
  <c r="O43" i="60"/>
  <c r="O44" i="60"/>
  <c r="O45" i="60"/>
  <c r="O46" i="60"/>
  <c r="O47" i="60"/>
  <c r="O48" i="60"/>
  <c r="O49" i="60"/>
  <c r="O50" i="60"/>
  <c r="O51" i="60"/>
  <c r="O52" i="60"/>
  <c r="AA52" i="60" s="1"/>
  <c r="O53" i="60"/>
  <c r="O54" i="60"/>
  <c r="O55" i="60"/>
  <c r="O56" i="60"/>
  <c r="AA56" i="60" s="1"/>
  <c r="O38" i="60"/>
  <c r="O24" i="60"/>
  <c r="O25" i="60"/>
  <c r="O26" i="60"/>
  <c r="O27" i="60"/>
  <c r="O28" i="60"/>
  <c r="AA28" i="60" s="1"/>
  <c r="O29" i="60"/>
  <c r="O30" i="60"/>
  <c r="O31" i="60"/>
  <c r="O32" i="60"/>
  <c r="O33" i="60"/>
  <c r="O34" i="60"/>
  <c r="O35" i="60"/>
  <c r="O36" i="60"/>
  <c r="O23" i="60"/>
  <c r="O11" i="60"/>
  <c r="O12" i="60"/>
  <c r="O13" i="60"/>
  <c r="O14" i="60"/>
  <c r="O15" i="60"/>
  <c r="O16" i="60"/>
  <c r="O17" i="60"/>
  <c r="AA17" i="60" s="1"/>
  <c r="O18" i="60"/>
  <c r="O19" i="60"/>
  <c r="O20" i="60"/>
  <c r="O21" i="60"/>
  <c r="O10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56" i="60"/>
  <c r="Z56" i="60" s="1"/>
  <c r="N38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23" i="60"/>
  <c r="Z23" i="60" s="1"/>
  <c r="N11" i="60"/>
  <c r="N12" i="60"/>
  <c r="N13" i="60"/>
  <c r="N14" i="60"/>
  <c r="N15" i="60"/>
  <c r="N16" i="60"/>
  <c r="N17" i="60"/>
  <c r="N18" i="60"/>
  <c r="N19" i="60"/>
  <c r="N20" i="60"/>
  <c r="N21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38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23" i="60"/>
  <c r="M11" i="60"/>
  <c r="M12" i="60"/>
  <c r="M13" i="60"/>
  <c r="M14" i="60"/>
  <c r="M16" i="60"/>
  <c r="M17" i="60"/>
  <c r="M18" i="60"/>
  <c r="M19" i="60"/>
  <c r="M20" i="60"/>
  <c r="M21" i="60"/>
  <c r="M10" i="60"/>
  <c r="L39" i="60"/>
  <c r="L40" i="60"/>
  <c r="L41" i="60"/>
  <c r="L42" i="60"/>
  <c r="L43" i="60"/>
  <c r="L44" i="60"/>
  <c r="L45" i="60"/>
  <c r="L46" i="60"/>
  <c r="L47" i="60"/>
  <c r="L48" i="60"/>
  <c r="L49" i="60"/>
  <c r="L50" i="60"/>
  <c r="L51" i="60"/>
  <c r="L52" i="60"/>
  <c r="L53" i="60"/>
  <c r="L54" i="60"/>
  <c r="L55" i="60"/>
  <c r="L56" i="60"/>
  <c r="L38" i="60"/>
  <c r="L37" i="60" s="1"/>
  <c r="L24" i="60"/>
  <c r="L25" i="60"/>
  <c r="L26" i="60"/>
  <c r="L27" i="60"/>
  <c r="L28" i="60"/>
  <c r="L29" i="60"/>
  <c r="L30" i="60"/>
  <c r="L31" i="60"/>
  <c r="L32" i="60"/>
  <c r="L33" i="60"/>
  <c r="L34" i="60"/>
  <c r="L35" i="60"/>
  <c r="L36" i="60"/>
  <c r="L23" i="60"/>
  <c r="L22" i="60"/>
  <c r="L11" i="60"/>
  <c r="L12" i="60"/>
  <c r="L13" i="60"/>
  <c r="L14" i="60"/>
  <c r="L15" i="60"/>
  <c r="L16" i="60"/>
  <c r="L17" i="60"/>
  <c r="L18" i="60"/>
  <c r="L19" i="60"/>
  <c r="L20" i="60"/>
  <c r="L21" i="60"/>
  <c r="L10" i="60"/>
  <c r="K39" i="60"/>
  <c r="K40" i="60"/>
  <c r="AA40" i="60" s="1"/>
  <c r="K41" i="60"/>
  <c r="K42" i="60"/>
  <c r="K43" i="60"/>
  <c r="K44" i="60"/>
  <c r="K45" i="60"/>
  <c r="K46" i="60"/>
  <c r="K47" i="60"/>
  <c r="AA47" i="60" s="1"/>
  <c r="K48" i="60"/>
  <c r="K49" i="60"/>
  <c r="K50" i="60"/>
  <c r="K51" i="60"/>
  <c r="K52" i="60"/>
  <c r="K53" i="60"/>
  <c r="K54" i="60"/>
  <c r="K55" i="60"/>
  <c r="K56" i="60"/>
  <c r="K38" i="60"/>
  <c r="K24" i="60"/>
  <c r="AA24" i="60" s="1"/>
  <c r="K25" i="60"/>
  <c r="K26" i="60"/>
  <c r="K27" i="60"/>
  <c r="K28" i="60"/>
  <c r="K29" i="60"/>
  <c r="K30" i="60"/>
  <c r="K31" i="60"/>
  <c r="K32" i="60"/>
  <c r="K33" i="60"/>
  <c r="K34" i="60"/>
  <c r="K35" i="60"/>
  <c r="K36" i="60"/>
  <c r="K23" i="60"/>
  <c r="K11" i="60"/>
  <c r="K12" i="60"/>
  <c r="AA12" i="60" s="1"/>
  <c r="K13" i="60"/>
  <c r="K14" i="60"/>
  <c r="K15" i="60"/>
  <c r="K16" i="60"/>
  <c r="K17" i="60"/>
  <c r="K18" i="60"/>
  <c r="K19" i="60"/>
  <c r="AA19" i="60" s="1"/>
  <c r="K20" i="60"/>
  <c r="AA20" i="60" s="1"/>
  <c r="K21" i="60"/>
  <c r="K10" i="60"/>
  <c r="J39" i="60"/>
  <c r="J37" i="60" s="1"/>
  <c r="J40" i="60"/>
  <c r="J41" i="60"/>
  <c r="J42" i="60"/>
  <c r="J43" i="60"/>
  <c r="J44" i="60"/>
  <c r="J45" i="60"/>
  <c r="J46" i="60"/>
  <c r="J47" i="60"/>
  <c r="J48" i="60"/>
  <c r="Z48" i="60" s="1"/>
  <c r="J49" i="60"/>
  <c r="J50" i="60"/>
  <c r="J51" i="60"/>
  <c r="J52" i="60"/>
  <c r="J53" i="60"/>
  <c r="J54" i="60"/>
  <c r="J55" i="60"/>
  <c r="J56" i="60"/>
  <c r="J38" i="60"/>
  <c r="J24" i="60"/>
  <c r="Z24" i="60" s="1"/>
  <c r="J25" i="60"/>
  <c r="J26" i="60"/>
  <c r="J27" i="60"/>
  <c r="J28" i="60"/>
  <c r="J29" i="60"/>
  <c r="Z29" i="60" s="1"/>
  <c r="J30" i="60"/>
  <c r="J31" i="60"/>
  <c r="J32" i="60"/>
  <c r="J33" i="60"/>
  <c r="J34" i="60"/>
  <c r="J35" i="60"/>
  <c r="J36" i="60"/>
  <c r="J23" i="60"/>
  <c r="J11" i="60"/>
  <c r="J9" i="60" s="1"/>
  <c r="J12" i="60"/>
  <c r="J13" i="60"/>
  <c r="J14" i="60"/>
  <c r="J15" i="60"/>
  <c r="J16" i="60"/>
  <c r="J17" i="60"/>
  <c r="J18" i="60"/>
  <c r="Z18" i="60" s="1"/>
  <c r="J19" i="60"/>
  <c r="J20" i="60"/>
  <c r="J21" i="60"/>
  <c r="J10" i="60"/>
  <c r="I39" i="60"/>
  <c r="I40" i="60"/>
  <c r="I41" i="60"/>
  <c r="AA41" i="60" s="1"/>
  <c r="I42" i="60"/>
  <c r="I43" i="60"/>
  <c r="I44" i="60"/>
  <c r="I45" i="60"/>
  <c r="AA45" i="60" s="1"/>
  <c r="I46" i="60"/>
  <c r="I47" i="60"/>
  <c r="I48" i="60"/>
  <c r="I49" i="60"/>
  <c r="AA49" i="60" s="1"/>
  <c r="I50" i="60"/>
  <c r="I51" i="60"/>
  <c r="I52" i="60"/>
  <c r="I53" i="60"/>
  <c r="I54" i="60"/>
  <c r="I55" i="60"/>
  <c r="I56" i="60"/>
  <c r="I38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23" i="60"/>
  <c r="I11" i="60"/>
  <c r="I12" i="60"/>
  <c r="I13" i="60"/>
  <c r="I14" i="60"/>
  <c r="I15" i="60"/>
  <c r="I16" i="60"/>
  <c r="I17" i="60"/>
  <c r="I18" i="60"/>
  <c r="I19" i="60"/>
  <c r="I20" i="60"/>
  <c r="I21" i="60"/>
  <c r="I10" i="60"/>
  <c r="H39" i="60"/>
  <c r="H40" i="60"/>
  <c r="H41" i="60"/>
  <c r="H42" i="60"/>
  <c r="H43" i="60"/>
  <c r="H44" i="60"/>
  <c r="H45" i="60"/>
  <c r="H46" i="60"/>
  <c r="H47" i="60"/>
  <c r="H48" i="60"/>
  <c r="H49" i="60"/>
  <c r="H50" i="60"/>
  <c r="H51" i="60"/>
  <c r="H52" i="60"/>
  <c r="H53" i="60"/>
  <c r="Z53" i="60" s="1"/>
  <c r="H54" i="60"/>
  <c r="H55" i="60"/>
  <c r="H56" i="60"/>
  <c r="H38" i="60"/>
  <c r="H37" i="60" s="1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23" i="60"/>
  <c r="H22" i="60" s="1"/>
  <c r="H11" i="60"/>
  <c r="H12" i="60"/>
  <c r="H13" i="60"/>
  <c r="H14" i="60"/>
  <c r="H15" i="60"/>
  <c r="H16" i="60"/>
  <c r="H17" i="60"/>
  <c r="H18" i="60"/>
  <c r="H19" i="60"/>
  <c r="H20" i="60"/>
  <c r="H21" i="60"/>
  <c r="H10" i="60"/>
  <c r="G39" i="60"/>
  <c r="AA39" i="60" s="1"/>
  <c r="G40" i="60"/>
  <c r="G41" i="60"/>
  <c r="G42" i="60"/>
  <c r="G43" i="60"/>
  <c r="AA43" i="60" s="1"/>
  <c r="G44" i="60"/>
  <c r="G45" i="60"/>
  <c r="G46" i="60"/>
  <c r="G47" i="60"/>
  <c r="G48" i="60"/>
  <c r="G49" i="60"/>
  <c r="G50" i="60"/>
  <c r="G51" i="60"/>
  <c r="G52" i="60"/>
  <c r="G53" i="60"/>
  <c r="G54" i="60"/>
  <c r="G55" i="60"/>
  <c r="AA55" i="60" s="1"/>
  <c r="G56" i="60"/>
  <c r="G38" i="60"/>
  <c r="G24" i="60"/>
  <c r="G25" i="60"/>
  <c r="G26" i="60"/>
  <c r="G27" i="60"/>
  <c r="G28" i="60"/>
  <c r="G29" i="60"/>
  <c r="G30" i="60"/>
  <c r="G31" i="60"/>
  <c r="G32" i="60"/>
  <c r="AA32" i="60" s="1"/>
  <c r="G33" i="60"/>
  <c r="G34" i="60"/>
  <c r="G35" i="60"/>
  <c r="G36" i="60"/>
  <c r="G23" i="60"/>
  <c r="G11" i="60"/>
  <c r="G12" i="60"/>
  <c r="G13" i="60"/>
  <c r="G14" i="60"/>
  <c r="G15" i="60"/>
  <c r="AA15" i="60" s="1"/>
  <c r="G16" i="60"/>
  <c r="G17" i="60"/>
  <c r="G18" i="60"/>
  <c r="G19" i="60"/>
  <c r="G20" i="60"/>
  <c r="G21" i="60"/>
  <c r="G10" i="60"/>
  <c r="AA48" i="60"/>
  <c r="AA34" i="60"/>
  <c r="F39" i="60"/>
  <c r="Z39" i="60" s="1"/>
  <c r="F40" i="60"/>
  <c r="F41" i="60"/>
  <c r="F42" i="60"/>
  <c r="F43" i="60"/>
  <c r="F44" i="60"/>
  <c r="F45" i="60"/>
  <c r="F46" i="60"/>
  <c r="F47" i="60"/>
  <c r="Z47" i="60" s="1"/>
  <c r="F48" i="60"/>
  <c r="F49" i="60"/>
  <c r="F50" i="60"/>
  <c r="F51" i="60"/>
  <c r="F52" i="60"/>
  <c r="F53" i="60"/>
  <c r="F54" i="60"/>
  <c r="F55" i="60"/>
  <c r="Z55" i="60" s="1"/>
  <c r="F56" i="60"/>
  <c r="F38" i="60"/>
  <c r="F24" i="60"/>
  <c r="F25" i="60"/>
  <c r="F26" i="60"/>
  <c r="F27" i="60"/>
  <c r="F28" i="60"/>
  <c r="F29" i="60"/>
  <c r="F30" i="60"/>
  <c r="F31" i="60"/>
  <c r="F32" i="60"/>
  <c r="Z32" i="60" s="1"/>
  <c r="F33" i="60"/>
  <c r="F34" i="60"/>
  <c r="F35" i="60"/>
  <c r="F36" i="60"/>
  <c r="F23" i="60"/>
  <c r="F22" i="60" s="1"/>
  <c r="F11" i="60"/>
  <c r="F12" i="60"/>
  <c r="F13" i="60"/>
  <c r="Z13" i="60" s="1"/>
  <c r="F14" i="60"/>
  <c r="Z14" i="60" s="1"/>
  <c r="F15" i="60"/>
  <c r="F16" i="60"/>
  <c r="F17" i="60"/>
  <c r="F18" i="60"/>
  <c r="F19" i="60"/>
  <c r="F20" i="60"/>
  <c r="F21" i="60"/>
  <c r="Z21" i="60" s="1"/>
  <c r="F10" i="60"/>
  <c r="Z41" i="60"/>
  <c r="Z49" i="60"/>
  <c r="Z36" i="60"/>
  <c r="Z12" i="60"/>
  <c r="Z20" i="60"/>
  <c r="M37" i="60"/>
  <c r="M22" i="60"/>
  <c r="L9" i="60"/>
  <c r="AV56" i="60"/>
  <c r="AU56" i="60"/>
  <c r="AV55" i="60"/>
  <c r="AU55" i="60"/>
  <c r="AV54" i="60"/>
  <c r="AU54" i="60"/>
  <c r="AA54" i="60"/>
  <c r="Z54" i="60"/>
  <c r="AV53" i="60"/>
  <c r="AU53" i="60"/>
  <c r="AA53" i="60"/>
  <c r="AV52" i="60"/>
  <c r="AU52" i="60"/>
  <c r="AV51" i="60"/>
  <c r="AU51" i="60"/>
  <c r="AA51" i="60"/>
  <c r="AV50" i="60"/>
  <c r="AU50" i="60"/>
  <c r="AA50" i="60"/>
  <c r="Z50" i="60"/>
  <c r="AV49" i="60"/>
  <c r="AU49" i="60"/>
  <c r="AV48" i="60"/>
  <c r="AU48" i="60"/>
  <c r="AV47" i="60"/>
  <c r="AU47" i="60"/>
  <c r="AV46" i="60"/>
  <c r="AU46" i="60"/>
  <c r="AA46" i="60"/>
  <c r="Z46" i="60"/>
  <c r="AV45" i="60"/>
  <c r="AU45" i="60"/>
  <c r="AV44" i="60"/>
  <c r="AU44" i="60"/>
  <c r="AV43" i="60"/>
  <c r="AU43" i="60"/>
  <c r="Z43" i="60"/>
  <c r="AV42" i="60"/>
  <c r="AU42" i="60"/>
  <c r="AA42" i="60"/>
  <c r="Z42" i="60"/>
  <c r="AV41" i="60"/>
  <c r="AU41" i="60"/>
  <c r="AV40" i="60"/>
  <c r="AU40" i="60"/>
  <c r="AV39" i="60"/>
  <c r="AU39" i="60"/>
  <c r="AV38" i="60"/>
  <c r="AU38" i="60"/>
  <c r="AV37" i="60"/>
  <c r="AT37" i="60"/>
  <c r="AS37" i="60"/>
  <c r="AR37" i="60"/>
  <c r="AQ37" i="60"/>
  <c r="AP37" i="60"/>
  <c r="AO37" i="60"/>
  <c r="AN37" i="60"/>
  <c r="AM37" i="60"/>
  <c r="AL37" i="60"/>
  <c r="AK37" i="60"/>
  <c r="AJ37" i="60"/>
  <c r="AI37" i="60"/>
  <c r="AH37" i="60"/>
  <c r="AG37" i="60"/>
  <c r="AF37" i="60"/>
  <c r="AE37" i="60"/>
  <c r="AD37" i="60"/>
  <c r="AC37" i="60"/>
  <c r="AB37" i="60"/>
  <c r="Y37" i="60"/>
  <c r="X37" i="60"/>
  <c r="W37" i="60"/>
  <c r="V37" i="60"/>
  <c r="U37" i="60"/>
  <c r="T37" i="60"/>
  <c r="S37" i="60"/>
  <c r="R37" i="60"/>
  <c r="Q37" i="60"/>
  <c r="P37" i="60"/>
  <c r="O37" i="60"/>
  <c r="N37" i="60"/>
  <c r="K37" i="60"/>
  <c r="I37" i="60"/>
  <c r="E37" i="60"/>
  <c r="D37" i="60"/>
  <c r="C37" i="60"/>
  <c r="AV36" i="60"/>
  <c r="AU36" i="60"/>
  <c r="AA36" i="60"/>
  <c r="AV35" i="60"/>
  <c r="AU35" i="60"/>
  <c r="AA35" i="60"/>
  <c r="Z35" i="60"/>
  <c r="AV34" i="60"/>
  <c r="AU34" i="60"/>
  <c r="AV33" i="60"/>
  <c r="AU33" i="60"/>
  <c r="AV32" i="60"/>
  <c r="AU32" i="60"/>
  <c r="AV31" i="60"/>
  <c r="AU31" i="60"/>
  <c r="AA31" i="60"/>
  <c r="Z31" i="60"/>
  <c r="AV30" i="60"/>
  <c r="AU30" i="60"/>
  <c r="AA30" i="60"/>
  <c r="AV29" i="60"/>
  <c r="AU29" i="60"/>
  <c r="AA29" i="60"/>
  <c r="AV28" i="60"/>
  <c r="AU28" i="60"/>
  <c r="AV27" i="60"/>
  <c r="AU27" i="60"/>
  <c r="AA27" i="60"/>
  <c r="Z27" i="60"/>
  <c r="AV26" i="60"/>
  <c r="AU26" i="60"/>
  <c r="AV25" i="60"/>
  <c r="AU25" i="60"/>
  <c r="AV24" i="60"/>
  <c r="AU24" i="60"/>
  <c r="AV23" i="60"/>
  <c r="AV22" i="60" s="1"/>
  <c r="AU23" i="60"/>
  <c r="AU22" i="60" s="1"/>
  <c r="AT22" i="60"/>
  <c r="AS22" i="60"/>
  <c r="AR22" i="60"/>
  <c r="AQ22" i="60"/>
  <c r="AP22" i="60"/>
  <c r="AO22" i="60"/>
  <c r="AN22" i="60"/>
  <c r="AM22" i="60"/>
  <c r="AL22" i="60"/>
  <c r="AK22" i="60"/>
  <c r="AJ22" i="60"/>
  <c r="AI22" i="60"/>
  <c r="AH22" i="60"/>
  <c r="AG22" i="60"/>
  <c r="AF22" i="60"/>
  <c r="AE22" i="60"/>
  <c r="AD22" i="60"/>
  <c r="AC22" i="60"/>
  <c r="AB22" i="60"/>
  <c r="Y22" i="60"/>
  <c r="X22" i="60"/>
  <c r="W22" i="60"/>
  <c r="V22" i="60"/>
  <c r="U22" i="60"/>
  <c r="T22" i="60"/>
  <c r="S22" i="60"/>
  <c r="R22" i="60"/>
  <c r="Q22" i="60"/>
  <c r="P22" i="60"/>
  <c r="O22" i="60"/>
  <c r="K22" i="60"/>
  <c r="J22" i="60"/>
  <c r="I22" i="60"/>
  <c r="E22" i="60"/>
  <c r="D22" i="60"/>
  <c r="C22" i="60"/>
  <c r="AV21" i="60"/>
  <c r="AU21" i="60"/>
  <c r="AA21" i="60"/>
  <c r="AV20" i="60"/>
  <c r="AU20" i="60"/>
  <c r="AV19" i="60"/>
  <c r="AU19" i="60"/>
  <c r="Z19" i="60"/>
  <c r="AV18" i="60"/>
  <c r="AU18" i="60"/>
  <c r="AA18" i="60"/>
  <c r="AV17" i="60"/>
  <c r="AU17" i="60"/>
  <c r="Z17" i="60"/>
  <c r="AV16" i="60"/>
  <c r="AU16" i="60"/>
  <c r="AV15" i="60"/>
  <c r="AU15" i="60"/>
  <c r="AV14" i="60"/>
  <c r="AU14" i="60"/>
  <c r="AA14" i="60"/>
  <c r="AV13" i="60"/>
  <c r="AU13" i="60"/>
  <c r="AV12" i="60"/>
  <c r="AU12" i="60"/>
  <c r="AV11" i="60"/>
  <c r="AU11" i="60"/>
  <c r="AV10" i="60"/>
  <c r="AV9" i="60" s="1"/>
  <c r="AV8" i="60" s="1"/>
  <c r="AU10" i="60"/>
  <c r="AU9" i="60" s="1"/>
  <c r="AT9" i="60"/>
  <c r="AT8" i="60" s="1"/>
  <c r="AS9" i="60"/>
  <c r="AR9" i="60"/>
  <c r="AR8" i="60" s="1"/>
  <c r="AQ9" i="60"/>
  <c r="AQ8" i="60" s="1"/>
  <c r="AP9" i="60"/>
  <c r="AP8" i="60" s="1"/>
  <c r="AO9" i="60"/>
  <c r="AN9" i="60"/>
  <c r="AM9" i="60"/>
  <c r="AM8" i="60" s="1"/>
  <c r="AL9" i="60"/>
  <c r="AL8" i="60" s="1"/>
  <c r="AK9" i="60"/>
  <c r="AJ9" i="60"/>
  <c r="AI9" i="60"/>
  <c r="AH9" i="60"/>
  <c r="AH8" i="60" s="1"/>
  <c r="AG9" i="60"/>
  <c r="AG8" i="60" s="1"/>
  <c r="AF9" i="60"/>
  <c r="AE9" i="60"/>
  <c r="AE8" i="60" s="1"/>
  <c r="AD9" i="60"/>
  <c r="AD8" i="60" s="1"/>
  <c r="AC9" i="60"/>
  <c r="AB9" i="60"/>
  <c r="Y9" i="60"/>
  <c r="Y8" i="60" s="1"/>
  <c r="X9" i="60"/>
  <c r="X8" i="60" s="1"/>
  <c r="W9" i="60"/>
  <c r="V9" i="60"/>
  <c r="U9" i="60"/>
  <c r="U8" i="60" s="1"/>
  <c r="T9" i="60"/>
  <c r="T8" i="60" s="1"/>
  <c r="S9" i="60"/>
  <c r="S8" i="60" s="1"/>
  <c r="R9" i="60"/>
  <c r="Q9" i="60"/>
  <c r="Q8" i="60" s="1"/>
  <c r="P9" i="60"/>
  <c r="P8" i="60" s="1"/>
  <c r="O9" i="60"/>
  <c r="K9" i="60"/>
  <c r="H9" i="60"/>
  <c r="E9" i="60"/>
  <c r="D9" i="60"/>
  <c r="C9" i="60"/>
  <c r="AS8" i="60"/>
  <c r="AO8" i="60"/>
  <c r="AK8" i="60"/>
  <c r="AJ8" i="60"/>
  <c r="AC8" i="60"/>
  <c r="AB8" i="60"/>
  <c r="W8" i="60"/>
  <c r="R8" i="60"/>
  <c r="E8" i="60"/>
  <c r="D8" i="60"/>
  <c r="C8" i="60"/>
  <c r="BX85" i="59"/>
  <c r="BY85" i="59" s="1"/>
  <c r="BW85" i="59"/>
  <c r="BL58" i="59"/>
  <c r="BK58" i="59"/>
  <c r="BJ58" i="59"/>
  <c r="BI58" i="59"/>
  <c r="BH58" i="59"/>
  <c r="BG58" i="59"/>
  <c r="BF58" i="59"/>
  <c r="BE58" i="59"/>
  <c r="BD58" i="59"/>
  <c r="BC58" i="59"/>
  <c r="BB58" i="59"/>
  <c r="BN58" i="59" s="1"/>
  <c r="BA58" i="59"/>
  <c r="BM58" i="59" s="1"/>
  <c r="C58" i="59" s="1"/>
  <c r="AZ58" i="59"/>
  <c r="AV58" i="59"/>
  <c r="AU58" i="59"/>
  <c r="AG58" i="59"/>
  <c r="AF58" i="59"/>
  <c r="R58" i="59"/>
  <c r="Q58" i="59"/>
  <c r="BL57" i="59"/>
  <c r="BK57" i="59"/>
  <c r="BJ57" i="59"/>
  <c r="BI57" i="59"/>
  <c r="BH57" i="59"/>
  <c r="BG57" i="59"/>
  <c r="BF57" i="59"/>
  <c r="BE57" i="59"/>
  <c r="BD57" i="59"/>
  <c r="BC57" i="59"/>
  <c r="BB57" i="59"/>
  <c r="BN57" i="59" s="1"/>
  <c r="BA57" i="59"/>
  <c r="BM57" i="59" s="1"/>
  <c r="C57" i="59" s="1"/>
  <c r="AZ57" i="59"/>
  <c r="AV57" i="59"/>
  <c r="AU57" i="59"/>
  <c r="AG57" i="59"/>
  <c r="AF57" i="59"/>
  <c r="R57" i="59"/>
  <c r="Q57" i="59"/>
  <c r="BL56" i="59"/>
  <c r="BK56" i="59"/>
  <c r="BJ56" i="59"/>
  <c r="BI56" i="59"/>
  <c r="BH56" i="59"/>
  <c r="BG56" i="59"/>
  <c r="BF56" i="59"/>
  <c r="BE56" i="59"/>
  <c r="BD56" i="59"/>
  <c r="BC56" i="59"/>
  <c r="BB56" i="59"/>
  <c r="BN56" i="59" s="1"/>
  <c r="BA56" i="59"/>
  <c r="BM56" i="59" s="1"/>
  <c r="C56" i="59" s="1"/>
  <c r="AZ56" i="59"/>
  <c r="AV56" i="59"/>
  <c r="AU56" i="59"/>
  <c r="AG56" i="59"/>
  <c r="AF56" i="59"/>
  <c r="R56" i="59"/>
  <c r="Q56" i="59"/>
  <c r="BL55" i="59"/>
  <c r="BK55" i="59"/>
  <c r="BJ55" i="59"/>
  <c r="BI55" i="59"/>
  <c r="BH55" i="59"/>
  <c r="BG55" i="59"/>
  <c r="BF55" i="59"/>
  <c r="BE55" i="59"/>
  <c r="BD55" i="59"/>
  <c r="BC55" i="59"/>
  <c r="BB55" i="59"/>
  <c r="BN55" i="59" s="1"/>
  <c r="BA55" i="59"/>
  <c r="BM55" i="59" s="1"/>
  <c r="C55" i="59" s="1"/>
  <c r="AZ55" i="59"/>
  <c r="AV55" i="59"/>
  <c r="AU55" i="59"/>
  <c r="AG55" i="59"/>
  <c r="AF55" i="59"/>
  <c r="R55" i="59"/>
  <c r="Q55" i="59"/>
  <c r="BL54" i="59"/>
  <c r="BK54" i="59"/>
  <c r="BJ54" i="59"/>
  <c r="BI54" i="59"/>
  <c r="BH54" i="59"/>
  <c r="BG54" i="59"/>
  <c r="BF54" i="59"/>
  <c r="BE54" i="59"/>
  <c r="BD54" i="59"/>
  <c r="BC54" i="59"/>
  <c r="BB54" i="59"/>
  <c r="BN54" i="59" s="1"/>
  <c r="BA54" i="59"/>
  <c r="BM54" i="59" s="1"/>
  <c r="C54" i="59" s="1"/>
  <c r="AZ54" i="59"/>
  <c r="AV54" i="59"/>
  <c r="AU54" i="59"/>
  <c r="AG54" i="59"/>
  <c r="AF54" i="59"/>
  <c r="R54" i="59"/>
  <c r="Q54" i="59"/>
  <c r="BL53" i="59"/>
  <c r="BK53" i="59"/>
  <c r="BJ53" i="59"/>
  <c r="BI53" i="59"/>
  <c r="BH53" i="59"/>
  <c r="BG53" i="59"/>
  <c r="BF53" i="59"/>
  <c r="BE53" i="59"/>
  <c r="BD53" i="59"/>
  <c r="BC53" i="59"/>
  <c r="BB53" i="59"/>
  <c r="BN53" i="59" s="1"/>
  <c r="BA53" i="59"/>
  <c r="BM53" i="59" s="1"/>
  <c r="C53" i="59" s="1"/>
  <c r="AZ53" i="59"/>
  <c r="AV53" i="59"/>
  <c r="AU53" i="59"/>
  <c r="AG53" i="59"/>
  <c r="AF53" i="59"/>
  <c r="R53" i="59"/>
  <c r="Q53" i="59"/>
  <c r="BL52" i="59"/>
  <c r="BK52" i="59"/>
  <c r="BJ52" i="59"/>
  <c r="BI52" i="59"/>
  <c r="BH52" i="59"/>
  <c r="BG52" i="59"/>
  <c r="BF52" i="59"/>
  <c r="BE52" i="59"/>
  <c r="BD52" i="59"/>
  <c r="BC52" i="59"/>
  <c r="BB52" i="59"/>
  <c r="BN52" i="59" s="1"/>
  <c r="BA52" i="59"/>
  <c r="BM52" i="59" s="1"/>
  <c r="C52" i="59" s="1"/>
  <c r="AZ52" i="59"/>
  <c r="AV52" i="59"/>
  <c r="AU52" i="59"/>
  <c r="AG52" i="59"/>
  <c r="AF52" i="59"/>
  <c r="R52" i="59"/>
  <c r="Q52" i="59"/>
  <c r="BL51" i="59"/>
  <c r="BK51" i="59"/>
  <c r="BJ51" i="59"/>
  <c r="BI51" i="59"/>
  <c r="BH51" i="59"/>
  <c r="BG51" i="59"/>
  <c r="BF51" i="59"/>
  <c r="BE51" i="59"/>
  <c r="BD51" i="59"/>
  <c r="BC51" i="59"/>
  <c r="BB51" i="59"/>
  <c r="BN51" i="59" s="1"/>
  <c r="BA51" i="59"/>
  <c r="BM51" i="59" s="1"/>
  <c r="C51" i="59" s="1"/>
  <c r="AZ51" i="59"/>
  <c r="AV51" i="59"/>
  <c r="AU51" i="59"/>
  <c r="AG51" i="59"/>
  <c r="AF51" i="59"/>
  <c r="R51" i="59"/>
  <c r="Q51" i="59"/>
  <c r="BL50" i="59"/>
  <c r="BK50" i="59"/>
  <c r="BJ50" i="59"/>
  <c r="BI50" i="59"/>
  <c r="BH50" i="59"/>
  <c r="BG50" i="59"/>
  <c r="BF50" i="59"/>
  <c r="BE50" i="59"/>
  <c r="BD50" i="59"/>
  <c r="BC50" i="59"/>
  <c r="BB50" i="59"/>
  <c r="BN50" i="59" s="1"/>
  <c r="BA50" i="59"/>
  <c r="BM50" i="59" s="1"/>
  <c r="C50" i="59" s="1"/>
  <c r="AZ50" i="59"/>
  <c r="AV50" i="59"/>
  <c r="AU50" i="59"/>
  <c r="AG50" i="59"/>
  <c r="AF50" i="59"/>
  <c r="R50" i="59"/>
  <c r="Q50" i="59"/>
  <c r="BL49" i="59"/>
  <c r="BK49" i="59"/>
  <c r="BJ49" i="59"/>
  <c r="BI49" i="59"/>
  <c r="BH49" i="59"/>
  <c r="BG49" i="59"/>
  <c r="BF49" i="59"/>
  <c r="BE49" i="59"/>
  <c r="BD49" i="59"/>
  <c r="BC49" i="59"/>
  <c r="BB49" i="59"/>
  <c r="BN49" i="59" s="1"/>
  <c r="BA49" i="59"/>
  <c r="BM49" i="59" s="1"/>
  <c r="C49" i="59" s="1"/>
  <c r="AZ49" i="59"/>
  <c r="AV49" i="59"/>
  <c r="AU49" i="59"/>
  <c r="AG49" i="59"/>
  <c r="AF49" i="59"/>
  <c r="R49" i="59"/>
  <c r="Q49" i="59"/>
  <c r="BL48" i="59"/>
  <c r="BK48" i="59"/>
  <c r="BJ48" i="59"/>
  <c r="BI48" i="59"/>
  <c r="BH48" i="59"/>
  <c r="BG48" i="59"/>
  <c r="BF48" i="59"/>
  <c r="BE48" i="59"/>
  <c r="BD48" i="59"/>
  <c r="BC48" i="59"/>
  <c r="BB48" i="59"/>
  <c r="BN48" i="59" s="1"/>
  <c r="BA48" i="59"/>
  <c r="BM48" i="59" s="1"/>
  <c r="C48" i="59" s="1"/>
  <c r="AZ48" i="59"/>
  <c r="AV48" i="59"/>
  <c r="AU48" i="59"/>
  <c r="AG48" i="59"/>
  <c r="AF48" i="59"/>
  <c r="R48" i="59"/>
  <c r="Q48" i="59"/>
  <c r="BL47" i="59"/>
  <c r="BK47" i="59"/>
  <c r="BJ47" i="59"/>
  <c r="BI47" i="59"/>
  <c r="BH47" i="59"/>
  <c r="BG47" i="59"/>
  <c r="BF47" i="59"/>
  <c r="BE47" i="59"/>
  <c r="BD47" i="59"/>
  <c r="BC47" i="59"/>
  <c r="BB47" i="59"/>
  <c r="BN47" i="59" s="1"/>
  <c r="BA47" i="59"/>
  <c r="BM47" i="59" s="1"/>
  <c r="C47" i="59" s="1"/>
  <c r="AZ47" i="59"/>
  <c r="AV47" i="59"/>
  <c r="AU47" i="59"/>
  <c r="AG47" i="59"/>
  <c r="AF47" i="59"/>
  <c r="R47" i="59"/>
  <c r="Q47" i="59"/>
  <c r="BL46" i="59"/>
  <c r="BK46" i="59"/>
  <c r="BJ46" i="59"/>
  <c r="BI46" i="59"/>
  <c r="BH46" i="59"/>
  <c r="BG46" i="59"/>
  <c r="BF46" i="59"/>
  <c r="BE46" i="59"/>
  <c r="BD46" i="59"/>
  <c r="BC46" i="59"/>
  <c r="BB46" i="59"/>
  <c r="BN46" i="59" s="1"/>
  <c r="BA46" i="59"/>
  <c r="BM46" i="59" s="1"/>
  <c r="C46" i="59" s="1"/>
  <c r="AZ46" i="59"/>
  <c r="AV46" i="59"/>
  <c r="AU46" i="59"/>
  <c r="AG46" i="59"/>
  <c r="AF46" i="59"/>
  <c r="R46" i="59"/>
  <c r="Q46" i="59"/>
  <c r="BL45" i="59"/>
  <c r="BK45" i="59"/>
  <c r="BJ45" i="59"/>
  <c r="BI45" i="59"/>
  <c r="BH45" i="59"/>
  <c r="BG45" i="59"/>
  <c r="BF45" i="59"/>
  <c r="BE45" i="59"/>
  <c r="BD45" i="59"/>
  <c r="BC45" i="59"/>
  <c r="BB45" i="59"/>
  <c r="BN45" i="59" s="1"/>
  <c r="BA45" i="59"/>
  <c r="BM45" i="59" s="1"/>
  <c r="C45" i="59" s="1"/>
  <c r="AZ45" i="59"/>
  <c r="AV45" i="59"/>
  <c r="AU45" i="59"/>
  <c r="AG45" i="59"/>
  <c r="AF45" i="59"/>
  <c r="R45" i="59"/>
  <c r="Q45" i="59"/>
  <c r="BL44" i="59"/>
  <c r="BK44" i="59"/>
  <c r="BJ44" i="59"/>
  <c r="BI44" i="59"/>
  <c r="BH44" i="59"/>
  <c r="BG44" i="59"/>
  <c r="BF44" i="59"/>
  <c r="BE44" i="59"/>
  <c r="BD44" i="59"/>
  <c r="BC44" i="59"/>
  <c r="BB44" i="59"/>
  <c r="BN44" i="59" s="1"/>
  <c r="BA44" i="59"/>
  <c r="BM44" i="59" s="1"/>
  <c r="C44" i="59" s="1"/>
  <c r="AZ44" i="59"/>
  <c r="AV44" i="59"/>
  <c r="AU44" i="59"/>
  <c r="AG44" i="59"/>
  <c r="AF44" i="59"/>
  <c r="R44" i="59"/>
  <c r="Q44" i="59"/>
  <c r="BL43" i="59"/>
  <c r="BK43" i="59"/>
  <c r="BJ43" i="59"/>
  <c r="BI43" i="59"/>
  <c r="BH43" i="59"/>
  <c r="BG43" i="59"/>
  <c r="BF43" i="59"/>
  <c r="BE43" i="59"/>
  <c r="BD43" i="59"/>
  <c r="BC43" i="59"/>
  <c r="BB43" i="59"/>
  <c r="BN43" i="59" s="1"/>
  <c r="BA43" i="59"/>
  <c r="BM43" i="59" s="1"/>
  <c r="C43" i="59" s="1"/>
  <c r="AZ43" i="59"/>
  <c r="AV43" i="59"/>
  <c r="AU43" i="59"/>
  <c r="AG43" i="59"/>
  <c r="AF43" i="59"/>
  <c r="R43" i="59"/>
  <c r="Q43" i="59"/>
  <c r="BL42" i="59"/>
  <c r="BK42" i="59"/>
  <c r="BJ42" i="59"/>
  <c r="BI42" i="59"/>
  <c r="BH42" i="59"/>
  <c r="BG42" i="59"/>
  <c r="BF42" i="59"/>
  <c r="BE42" i="59"/>
  <c r="BD42" i="59"/>
  <c r="BC42" i="59"/>
  <c r="BB42" i="59"/>
  <c r="BN42" i="59" s="1"/>
  <c r="BA42" i="59"/>
  <c r="BM42" i="59" s="1"/>
  <c r="C42" i="59" s="1"/>
  <c r="AZ42" i="59"/>
  <c r="AV42" i="59"/>
  <c r="AU42" i="59"/>
  <c r="AG42" i="59"/>
  <c r="AF42" i="59"/>
  <c r="R42" i="59"/>
  <c r="Q42" i="59"/>
  <c r="BL41" i="59"/>
  <c r="BK41" i="59"/>
  <c r="BJ41" i="59"/>
  <c r="BI41" i="59"/>
  <c r="BH41" i="59"/>
  <c r="BG41" i="59"/>
  <c r="BF41" i="59"/>
  <c r="BE41" i="59"/>
  <c r="BD41" i="59"/>
  <c r="BC41" i="59"/>
  <c r="BB41" i="59"/>
  <c r="BN41" i="59" s="1"/>
  <c r="BA41" i="59"/>
  <c r="BM41" i="59" s="1"/>
  <c r="C41" i="59" s="1"/>
  <c r="AZ41" i="59"/>
  <c r="AV41" i="59"/>
  <c r="AU41" i="59"/>
  <c r="AG41" i="59"/>
  <c r="AF41" i="59"/>
  <c r="R41" i="59"/>
  <c r="Q41" i="59"/>
  <c r="BL40" i="59"/>
  <c r="BK40" i="59"/>
  <c r="BJ40" i="59"/>
  <c r="BI40" i="59"/>
  <c r="BH40" i="59"/>
  <c r="BG40" i="59"/>
  <c r="BF40" i="59"/>
  <c r="BE40" i="59"/>
  <c r="BD40" i="59"/>
  <c r="BC40" i="59"/>
  <c r="BB40" i="59"/>
  <c r="BN40" i="59" s="1"/>
  <c r="BA40" i="59"/>
  <c r="BM40" i="59" s="1"/>
  <c r="C40" i="59" s="1"/>
  <c r="AZ40" i="59"/>
  <c r="AV40" i="59"/>
  <c r="AU40" i="59"/>
  <c r="AG40" i="59"/>
  <c r="AF40" i="59"/>
  <c r="R40" i="59"/>
  <c r="Q40" i="59"/>
  <c r="BL39" i="59"/>
  <c r="BK39" i="59"/>
  <c r="BJ39" i="59"/>
  <c r="BI39" i="59"/>
  <c r="BH39" i="59"/>
  <c r="BG39" i="59"/>
  <c r="BF39" i="59"/>
  <c r="BE39" i="59"/>
  <c r="BD39" i="59"/>
  <c r="BC39" i="59"/>
  <c r="BB39" i="59"/>
  <c r="BN39" i="59" s="1"/>
  <c r="BA39" i="59"/>
  <c r="BM39" i="59" s="1"/>
  <c r="C39" i="59" s="1"/>
  <c r="AZ39" i="59"/>
  <c r="AV39" i="59"/>
  <c r="AU39" i="59"/>
  <c r="AG39" i="59"/>
  <c r="AF39" i="59"/>
  <c r="R39" i="59"/>
  <c r="Q39" i="59"/>
  <c r="BL38" i="59"/>
  <c r="BK38" i="59"/>
  <c r="BJ38" i="59"/>
  <c r="BI38" i="59"/>
  <c r="BH38" i="59"/>
  <c r="BG38" i="59"/>
  <c r="BF38" i="59"/>
  <c r="BE38" i="59"/>
  <c r="BD38" i="59"/>
  <c r="BC38" i="59"/>
  <c r="BB38" i="59"/>
  <c r="BN38" i="59" s="1"/>
  <c r="BA38" i="59"/>
  <c r="BM38" i="59" s="1"/>
  <c r="C38" i="59" s="1"/>
  <c r="AZ38" i="59"/>
  <c r="AV38" i="59"/>
  <c r="AU38" i="59"/>
  <c r="AG38" i="59"/>
  <c r="AF38" i="59"/>
  <c r="R38" i="59"/>
  <c r="Q38" i="59"/>
  <c r="BL37" i="59"/>
  <c r="BK37" i="59"/>
  <c r="BJ37" i="59"/>
  <c r="BI37" i="59"/>
  <c r="BH37" i="59"/>
  <c r="BG37" i="59"/>
  <c r="BF37" i="59"/>
  <c r="BE37" i="59"/>
  <c r="BD37" i="59"/>
  <c r="BC37" i="59"/>
  <c r="BB37" i="59"/>
  <c r="BN37" i="59" s="1"/>
  <c r="BA37" i="59"/>
  <c r="BM37" i="59" s="1"/>
  <c r="C37" i="59" s="1"/>
  <c r="AZ37" i="59"/>
  <c r="AV37" i="59"/>
  <c r="AU37" i="59"/>
  <c r="AG37" i="59"/>
  <c r="AF37" i="59"/>
  <c r="R37" i="59"/>
  <c r="Q37" i="59"/>
  <c r="BL36" i="59"/>
  <c r="BK36" i="59"/>
  <c r="BJ36" i="59"/>
  <c r="BI36" i="59"/>
  <c r="BH36" i="59"/>
  <c r="BG36" i="59"/>
  <c r="BF36" i="59"/>
  <c r="BE36" i="59"/>
  <c r="BD36" i="59"/>
  <c r="BC36" i="59"/>
  <c r="BB36" i="59"/>
  <c r="BN36" i="59" s="1"/>
  <c r="BA36" i="59"/>
  <c r="BM36" i="59" s="1"/>
  <c r="C36" i="59" s="1"/>
  <c r="AZ36" i="59"/>
  <c r="AV36" i="59"/>
  <c r="AU36" i="59"/>
  <c r="AG36" i="59"/>
  <c r="AF36" i="59"/>
  <c r="R36" i="59"/>
  <c r="Q36" i="59"/>
  <c r="BL35" i="59"/>
  <c r="BK35" i="59"/>
  <c r="BJ35" i="59"/>
  <c r="BI35" i="59"/>
  <c r="BH35" i="59"/>
  <c r="BG35" i="59"/>
  <c r="BF35" i="59"/>
  <c r="BE35" i="59"/>
  <c r="BD35" i="59"/>
  <c r="BC35" i="59"/>
  <c r="BB35" i="59"/>
  <c r="BN35" i="59" s="1"/>
  <c r="BA35" i="59"/>
  <c r="BM35" i="59" s="1"/>
  <c r="C35" i="59" s="1"/>
  <c r="AZ35" i="59"/>
  <c r="AV35" i="59"/>
  <c r="AU35" i="59"/>
  <c r="AG35" i="59"/>
  <c r="AF35" i="59"/>
  <c r="R35" i="59"/>
  <c r="Q35" i="59"/>
  <c r="BL34" i="59"/>
  <c r="BK34" i="59"/>
  <c r="BJ34" i="59"/>
  <c r="BI34" i="59"/>
  <c r="BH34" i="59"/>
  <c r="BG34" i="59"/>
  <c r="BF34" i="59"/>
  <c r="BE34" i="59"/>
  <c r="BD34" i="59"/>
  <c r="BC34" i="59"/>
  <c r="BB34" i="59"/>
  <c r="BN34" i="59" s="1"/>
  <c r="BA34" i="59"/>
  <c r="BM34" i="59" s="1"/>
  <c r="C34" i="59" s="1"/>
  <c r="AZ34" i="59"/>
  <c r="AV34" i="59"/>
  <c r="AU34" i="59"/>
  <c r="AG34" i="59"/>
  <c r="AF34" i="59"/>
  <c r="R34" i="59"/>
  <c r="Q34" i="59"/>
  <c r="BL33" i="59"/>
  <c r="BK33" i="59"/>
  <c r="BJ33" i="59"/>
  <c r="BI33" i="59"/>
  <c r="BH33" i="59"/>
  <c r="BG33" i="59"/>
  <c r="BF33" i="59"/>
  <c r="BE33" i="59"/>
  <c r="BD33" i="59"/>
  <c r="BC33" i="59"/>
  <c r="BB33" i="59"/>
  <c r="BN33" i="59" s="1"/>
  <c r="BA33" i="59"/>
  <c r="BM33" i="59" s="1"/>
  <c r="C33" i="59" s="1"/>
  <c r="AZ33" i="59"/>
  <c r="AV33" i="59"/>
  <c r="AU33" i="59"/>
  <c r="AG33" i="59"/>
  <c r="AF33" i="59"/>
  <c r="R33" i="59"/>
  <c r="Q33" i="59"/>
  <c r="BL32" i="59"/>
  <c r="BK32" i="59"/>
  <c r="BJ32" i="59"/>
  <c r="BI32" i="59"/>
  <c r="BH32" i="59"/>
  <c r="BG32" i="59"/>
  <c r="BF32" i="59"/>
  <c r="BE32" i="59"/>
  <c r="BD32" i="59"/>
  <c r="BC32" i="59"/>
  <c r="BB32" i="59"/>
  <c r="BN32" i="59" s="1"/>
  <c r="BA32" i="59"/>
  <c r="BM32" i="59" s="1"/>
  <c r="C32" i="59" s="1"/>
  <c r="AZ32" i="59"/>
  <c r="AV32" i="59"/>
  <c r="AU32" i="59"/>
  <c r="AG32" i="59"/>
  <c r="AF32" i="59"/>
  <c r="R32" i="59"/>
  <c r="Q32" i="59"/>
  <c r="BL31" i="59"/>
  <c r="BK31" i="59"/>
  <c r="BJ31" i="59"/>
  <c r="BI31" i="59"/>
  <c r="BH31" i="59"/>
  <c r="BG31" i="59"/>
  <c r="BF31" i="59"/>
  <c r="BE31" i="59"/>
  <c r="BD31" i="59"/>
  <c r="BC31" i="59"/>
  <c r="BB31" i="59"/>
  <c r="BN31" i="59" s="1"/>
  <c r="BA31" i="59"/>
  <c r="AZ31" i="59"/>
  <c r="AV31" i="59"/>
  <c r="AU31" i="59"/>
  <c r="AG31" i="59"/>
  <c r="AF31" i="59"/>
  <c r="R31" i="59"/>
  <c r="Q31" i="59"/>
  <c r="BM31" i="59" s="1"/>
  <c r="C31" i="59" s="1"/>
  <c r="BL30" i="59"/>
  <c r="BK30" i="59"/>
  <c r="BJ30" i="59"/>
  <c r="BI30" i="59"/>
  <c r="BH30" i="59"/>
  <c r="BG30" i="59"/>
  <c r="BF30" i="59"/>
  <c r="BE30" i="59"/>
  <c r="BD30" i="59"/>
  <c r="BC30" i="59"/>
  <c r="BB30" i="59"/>
  <c r="BN30" i="59" s="1"/>
  <c r="BA30" i="59"/>
  <c r="AZ30" i="59"/>
  <c r="AV30" i="59"/>
  <c r="AU30" i="59"/>
  <c r="AG30" i="59"/>
  <c r="AF30" i="59"/>
  <c r="BM30" i="59" s="1"/>
  <c r="C30" i="59" s="1"/>
  <c r="R30" i="59"/>
  <c r="Q30" i="59"/>
  <c r="BL29" i="59"/>
  <c r="BK29" i="59"/>
  <c r="BJ29" i="59"/>
  <c r="BI29" i="59"/>
  <c r="BH29" i="59"/>
  <c r="BG29" i="59"/>
  <c r="BF29" i="59"/>
  <c r="BE29" i="59"/>
  <c r="BD29" i="59"/>
  <c r="BC29" i="59"/>
  <c r="BB29" i="59"/>
  <c r="BN29" i="59" s="1"/>
  <c r="BA29" i="59"/>
  <c r="AZ29" i="59"/>
  <c r="AV29" i="59"/>
  <c r="AU29" i="59"/>
  <c r="AG29" i="59"/>
  <c r="AF29" i="59"/>
  <c r="R29" i="59"/>
  <c r="Q29" i="59"/>
  <c r="BM29" i="59" s="1"/>
  <c r="C29" i="59" s="1"/>
  <c r="BL28" i="59"/>
  <c r="BK28" i="59"/>
  <c r="BJ28" i="59"/>
  <c r="BI28" i="59"/>
  <c r="BH28" i="59"/>
  <c r="BG28" i="59"/>
  <c r="BF28" i="59"/>
  <c r="BE28" i="59"/>
  <c r="BD28" i="59"/>
  <c r="BC28" i="59"/>
  <c r="BB28" i="59"/>
  <c r="BN28" i="59" s="1"/>
  <c r="BA28" i="59"/>
  <c r="AZ28" i="59"/>
  <c r="AV28" i="59"/>
  <c r="AU28" i="59"/>
  <c r="AG28" i="59"/>
  <c r="AF28" i="59"/>
  <c r="BM28" i="59" s="1"/>
  <c r="C28" i="59" s="1"/>
  <c r="R28" i="59"/>
  <c r="Q28" i="59"/>
  <c r="BL27" i="59"/>
  <c r="BK27" i="59"/>
  <c r="BJ27" i="59"/>
  <c r="BI27" i="59"/>
  <c r="BH27" i="59"/>
  <c r="BG27" i="59"/>
  <c r="BF27" i="59"/>
  <c r="BE27" i="59"/>
  <c r="BD27" i="59"/>
  <c r="BC27" i="59"/>
  <c r="BB27" i="59"/>
  <c r="BN27" i="59" s="1"/>
  <c r="BA27" i="59"/>
  <c r="AZ27" i="59"/>
  <c r="AV27" i="59"/>
  <c r="AU27" i="59"/>
  <c r="AG27" i="59"/>
  <c r="AF27" i="59"/>
  <c r="R27" i="59"/>
  <c r="Q27" i="59"/>
  <c r="BM27" i="59" s="1"/>
  <c r="C27" i="59" s="1"/>
  <c r="BL26" i="59"/>
  <c r="BK26" i="59"/>
  <c r="BJ26" i="59"/>
  <c r="BI26" i="59"/>
  <c r="BH26" i="59"/>
  <c r="BG26" i="59"/>
  <c r="BF26" i="59"/>
  <c r="BE26" i="59"/>
  <c r="BD26" i="59"/>
  <c r="BC26" i="59"/>
  <c r="BB26" i="59"/>
  <c r="BN26" i="59" s="1"/>
  <c r="BA26" i="59"/>
  <c r="AZ26" i="59"/>
  <c r="AV26" i="59"/>
  <c r="AU26" i="59"/>
  <c r="AG26" i="59"/>
  <c r="AF26" i="59"/>
  <c r="BM26" i="59" s="1"/>
  <c r="C26" i="59" s="1"/>
  <c r="R26" i="59"/>
  <c r="Q26" i="59"/>
  <c r="BL25" i="59"/>
  <c r="BK25" i="59"/>
  <c r="BJ25" i="59"/>
  <c r="BI25" i="59"/>
  <c r="BH25" i="59"/>
  <c r="BG25" i="59"/>
  <c r="BF25" i="59"/>
  <c r="BE25" i="59"/>
  <c r="BD25" i="59"/>
  <c r="BC25" i="59"/>
  <c r="BB25" i="59"/>
  <c r="BN25" i="59" s="1"/>
  <c r="BA25" i="59"/>
  <c r="AZ25" i="59"/>
  <c r="AV25" i="59"/>
  <c r="AU25" i="59"/>
  <c r="AG25" i="59"/>
  <c r="AF25" i="59"/>
  <c r="R25" i="59"/>
  <c r="Q25" i="59"/>
  <c r="BM25" i="59" s="1"/>
  <c r="C25" i="59" s="1"/>
  <c r="BL24" i="59"/>
  <c r="BK24" i="59"/>
  <c r="BJ24" i="59"/>
  <c r="BI24" i="59"/>
  <c r="BH24" i="59"/>
  <c r="BG24" i="59"/>
  <c r="BF24" i="59"/>
  <c r="BE24" i="59"/>
  <c r="BD24" i="59"/>
  <c r="BC24" i="59"/>
  <c r="BB24" i="59"/>
  <c r="BN24" i="59" s="1"/>
  <c r="BA24" i="59"/>
  <c r="AZ24" i="59"/>
  <c r="AV24" i="59"/>
  <c r="AU24" i="59"/>
  <c r="AG24" i="59"/>
  <c r="AF24" i="59"/>
  <c r="BM24" i="59" s="1"/>
  <c r="C24" i="59" s="1"/>
  <c r="R24" i="59"/>
  <c r="Q24" i="59"/>
  <c r="BL23" i="59"/>
  <c r="BK23" i="59"/>
  <c r="BJ23" i="59"/>
  <c r="BI23" i="59"/>
  <c r="BH23" i="59"/>
  <c r="BG23" i="59"/>
  <c r="BF23" i="59"/>
  <c r="BE23" i="59"/>
  <c r="BD23" i="59"/>
  <c r="BC23" i="59"/>
  <c r="BB23" i="59"/>
  <c r="BN23" i="59" s="1"/>
  <c r="BA23" i="59"/>
  <c r="AZ23" i="59"/>
  <c r="AV23" i="59"/>
  <c r="AU23" i="59"/>
  <c r="AG23" i="59"/>
  <c r="AF23" i="59"/>
  <c r="BM23" i="59" s="1"/>
  <c r="C23" i="59" s="1"/>
  <c r="R23" i="59"/>
  <c r="Q23" i="59"/>
  <c r="BL22" i="59"/>
  <c r="BK22" i="59"/>
  <c r="BJ22" i="59"/>
  <c r="BI22" i="59"/>
  <c r="BH22" i="59"/>
  <c r="BG22" i="59"/>
  <c r="BF22" i="59"/>
  <c r="BE22" i="59"/>
  <c r="BD22" i="59"/>
  <c r="BC22" i="59"/>
  <c r="BB22" i="59"/>
  <c r="BN22" i="59" s="1"/>
  <c r="BA22" i="59"/>
  <c r="AZ22" i="59"/>
  <c r="AV22" i="59"/>
  <c r="AU22" i="59"/>
  <c r="AG22" i="59"/>
  <c r="AF22" i="59"/>
  <c r="BM22" i="59" s="1"/>
  <c r="C22" i="59" s="1"/>
  <c r="R22" i="59"/>
  <c r="Q22" i="59"/>
  <c r="BL21" i="59"/>
  <c r="BK21" i="59"/>
  <c r="BJ21" i="59"/>
  <c r="BI21" i="59"/>
  <c r="BH21" i="59"/>
  <c r="BG21" i="59"/>
  <c r="BF21" i="59"/>
  <c r="BE21" i="59"/>
  <c r="BD21" i="59"/>
  <c r="BC21" i="59"/>
  <c r="BB21" i="59"/>
  <c r="BN21" i="59" s="1"/>
  <c r="BA21" i="59"/>
  <c r="AZ21" i="59"/>
  <c r="AV21" i="59"/>
  <c r="AU21" i="59"/>
  <c r="AG21" i="59"/>
  <c r="AF21" i="59"/>
  <c r="BM21" i="59" s="1"/>
  <c r="C21" i="59" s="1"/>
  <c r="R21" i="59"/>
  <c r="Q21" i="59"/>
  <c r="BM20" i="59"/>
  <c r="BL20" i="59"/>
  <c r="BK20" i="59"/>
  <c r="BJ20" i="59"/>
  <c r="BI20" i="59"/>
  <c r="BH20" i="59"/>
  <c r="BG20" i="59"/>
  <c r="BF20" i="59"/>
  <c r="BE20" i="59"/>
  <c r="BD20" i="59"/>
  <c r="BC20" i="59"/>
  <c r="BB20" i="59"/>
  <c r="BN20" i="59" s="1"/>
  <c r="BA20" i="59"/>
  <c r="AZ20" i="59"/>
  <c r="AV20" i="59"/>
  <c r="AU20" i="59"/>
  <c r="AG20" i="59"/>
  <c r="AF20" i="59"/>
  <c r="R20" i="59"/>
  <c r="Q20" i="59"/>
  <c r="C20" i="59"/>
  <c r="BL19" i="59"/>
  <c r="BK19" i="59"/>
  <c r="BJ19" i="59"/>
  <c r="BI19" i="59"/>
  <c r="BH19" i="59"/>
  <c r="BG19" i="59"/>
  <c r="BF19" i="59"/>
  <c r="BE19" i="59"/>
  <c r="BD19" i="59"/>
  <c r="BC19" i="59"/>
  <c r="BB19" i="59"/>
  <c r="BN19" i="59" s="1"/>
  <c r="BA19" i="59"/>
  <c r="AZ19" i="59"/>
  <c r="AV19" i="59"/>
  <c r="AU19" i="59"/>
  <c r="AG19" i="59"/>
  <c r="AF19" i="59"/>
  <c r="BM19" i="59" s="1"/>
  <c r="C19" i="59" s="1"/>
  <c r="R19" i="59"/>
  <c r="Q19" i="59"/>
  <c r="BM18" i="59"/>
  <c r="BL18" i="59"/>
  <c r="BK18" i="59"/>
  <c r="BJ18" i="59"/>
  <c r="BI18" i="59"/>
  <c r="BH18" i="59"/>
  <c r="BG18" i="59"/>
  <c r="BF18" i="59"/>
  <c r="BE18" i="59"/>
  <c r="BD18" i="59"/>
  <c r="BC18" i="59"/>
  <c r="BB18" i="59"/>
  <c r="BN18" i="59" s="1"/>
  <c r="BA18" i="59"/>
  <c r="AZ18" i="59"/>
  <c r="AV18" i="59"/>
  <c r="AU18" i="59"/>
  <c r="AG18" i="59"/>
  <c r="AF18" i="59"/>
  <c r="R18" i="59"/>
  <c r="Q18" i="59"/>
  <c r="C18" i="59"/>
  <c r="BL17" i="59"/>
  <c r="BK17" i="59"/>
  <c r="BJ17" i="59"/>
  <c r="BI17" i="59"/>
  <c r="BH17" i="59"/>
  <c r="BG17" i="59"/>
  <c r="BF17" i="59"/>
  <c r="BE17" i="59"/>
  <c r="BD17" i="59"/>
  <c r="BC17" i="59"/>
  <c r="BB17" i="59"/>
  <c r="BN17" i="59" s="1"/>
  <c r="BA17" i="59"/>
  <c r="AZ17" i="59"/>
  <c r="AV17" i="59"/>
  <c r="AU17" i="59"/>
  <c r="AG17" i="59"/>
  <c r="AF17" i="59"/>
  <c r="BM17" i="59" s="1"/>
  <c r="C17" i="59" s="1"/>
  <c r="R17" i="59"/>
  <c r="Q17" i="59"/>
  <c r="BL16" i="59"/>
  <c r="BK16" i="59"/>
  <c r="BJ16" i="59"/>
  <c r="BI16" i="59"/>
  <c r="BH16" i="59"/>
  <c r="BG16" i="59"/>
  <c r="BF16" i="59"/>
  <c r="BE16" i="59"/>
  <c r="BD16" i="59"/>
  <c r="BC16" i="59"/>
  <c r="BB16" i="59"/>
  <c r="BN16" i="59" s="1"/>
  <c r="BA16" i="59"/>
  <c r="AZ16" i="59"/>
  <c r="AV16" i="59"/>
  <c r="AU16" i="59"/>
  <c r="AG16" i="59"/>
  <c r="AF16" i="59"/>
  <c r="BM16" i="59" s="1"/>
  <c r="C16" i="59" s="1"/>
  <c r="R16" i="59"/>
  <c r="Q16" i="59"/>
  <c r="BM15" i="59"/>
  <c r="BL15" i="59"/>
  <c r="BK15" i="59"/>
  <c r="BJ15" i="59"/>
  <c r="BI15" i="59"/>
  <c r="BH15" i="59"/>
  <c r="BG15" i="59"/>
  <c r="BF15" i="59"/>
  <c r="BE15" i="59"/>
  <c r="BD15" i="59"/>
  <c r="BC15" i="59"/>
  <c r="BB15" i="59"/>
  <c r="BN15" i="59" s="1"/>
  <c r="BA15" i="59"/>
  <c r="AZ15" i="59"/>
  <c r="AV15" i="59"/>
  <c r="AU15" i="59"/>
  <c r="AU13" i="59" s="1"/>
  <c r="BW23" i="59" s="1"/>
  <c r="AG15" i="59"/>
  <c r="AF15" i="59"/>
  <c r="R15" i="59"/>
  <c r="Q15" i="59"/>
  <c r="C15" i="59"/>
  <c r="BL14" i="59"/>
  <c r="BL13" i="59" s="1"/>
  <c r="BK14" i="59"/>
  <c r="BK13" i="59" s="1"/>
  <c r="CB16" i="59" s="1"/>
  <c r="BJ14" i="59"/>
  <c r="BI14" i="59"/>
  <c r="BH14" i="59"/>
  <c r="BH13" i="59" s="1"/>
  <c r="BG14" i="59"/>
  <c r="BG13" i="59" s="1"/>
  <c r="BZ16" i="59" s="1"/>
  <c r="BF14" i="59"/>
  <c r="BE14" i="59"/>
  <c r="BD14" i="59"/>
  <c r="BD13" i="59" s="1"/>
  <c r="BC14" i="59"/>
  <c r="BC13" i="59" s="1"/>
  <c r="BX16" i="59" s="1"/>
  <c r="BB14" i="59"/>
  <c r="BN14" i="59" s="1"/>
  <c r="BN13" i="59" s="1"/>
  <c r="BA14" i="59"/>
  <c r="AZ14" i="59"/>
  <c r="AZ13" i="59" s="1"/>
  <c r="AV14" i="59"/>
  <c r="AV13" i="59" s="1"/>
  <c r="BX23" i="59" s="1"/>
  <c r="AU14" i="59"/>
  <c r="AG14" i="59"/>
  <c r="AF14" i="59"/>
  <c r="BM14" i="59" s="1"/>
  <c r="R14" i="59"/>
  <c r="Q14" i="59"/>
  <c r="BJ13" i="59"/>
  <c r="BI13" i="59"/>
  <c r="CA16" i="59" s="1"/>
  <c r="BF13" i="59"/>
  <c r="BE13" i="59"/>
  <c r="BY16" i="59" s="1"/>
  <c r="BB13" i="59"/>
  <c r="BA13" i="59"/>
  <c r="BW16" i="59" s="1"/>
  <c r="AY13" i="59"/>
  <c r="AX13" i="59"/>
  <c r="AW13" i="59"/>
  <c r="AT13" i="59"/>
  <c r="AS13" i="59"/>
  <c r="AR13" i="59"/>
  <c r="AQ13" i="59"/>
  <c r="AP13" i="59"/>
  <c r="AO13" i="59"/>
  <c r="AN13" i="59"/>
  <c r="AM13" i="59"/>
  <c r="AL13" i="59"/>
  <c r="AK13" i="59"/>
  <c r="AJ13" i="59"/>
  <c r="AI13" i="59"/>
  <c r="AH13" i="59"/>
  <c r="AG13" i="59"/>
  <c r="BX22" i="59" s="1"/>
  <c r="AE13" i="59"/>
  <c r="AD13" i="59"/>
  <c r="AC13" i="59"/>
  <c r="AB13" i="59"/>
  <c r="AA13" i="59"/>
  <c r="Z13" i="59"/>
  <c r="Y13" i="59"/>
  <c r="X13" i="59"/>
  <c r="W13" i="59"/>
  <c r="V13" i="59"/>
  <c r="U13" i="59"/>
  <c r="T13" i="59"/>
  <c r="S13" i="59"/>
  <c r="R13" i="59"/>
  <c r="BX21" i="59" s="1"/>
  <c r="Q13" i="59"/>
  <c r="BW21" i="59" s="1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BL58" i="58"/>
  <c r="BK58" i="58"/>
  <c r="BJ58" i="58"/>
  <c r="BI58" i="58"/>
  <c r="BH58" i="58"/>
  <c r="BG58" i="58"/>
  <c r="BF58" i="58"/>
  <c r="BE58" i="58"/>
  <c r="BD58" i="58"/>
  <c r="BC58" i="58"/>
  <c r="BB58" i="58"/>
  <c r="BN58" i="58" s="1"/>
  <c r="BA58" i="58"/>
  <c r="BM58" i="58" s="1"/>
  <c r="C58" i="58" s="1"/>
  <c r="AZ58" i="58"/>
  <c r="AV58" i="58"/>
  <c r="AU58" i="58"/>
  <c r="AG58" i="58"/>
  <c r="AF58" i="58"/>
  <c r="R58" i="58"/>
  <c r="Q58" i="58"/>
  <c r="BL57" i="58"/>
  <c r="BK57" i="58"/>
  <c r="BJ57" i="58"/>
  <c r="BI57" i="58"/>
  <c r="BH57" i="58"/>
  <c r="BG57" i="58"/>
  <c r="BF57" i="58"/>
  <c r="BE57" i="58"/>
  <c r="BD57" i="58"/>
  <c r="BC57" i="58"/>
  <c r="BB57" i="58"/>
  <c r="BN57" i="58" s="1"/>
  <c r="BA57" i="58"/>
  <c r="BM57" i="58" s="1"/>
  <c r="C57" i="58" s="1"/>
  <c r="AZ57" i="58"/>
  <c r="AV57" i="58"/>
  <c r="AU57" i="58"/>
  <c r="AG57" i="58"/>
  <c r="AF57" i="58"/>
  <c r="R57" i="58"/>
  <c r="Q57" i="58"/>
  <c r="BL56" i="58"/>
  <c r="BK56" i="58"/>
  <c r="BJ56" i="58"/>
  <c r="BI56" i="58"/>
  <c r="BH56" i="58"/>
  <c r="BG56" i="58"/>
  <c r="BF56" i="58"/>
  <c r="BE56" i="58"/>
  <c r="BD56" i="58"/>
  <c r="BC56" i="58"/>
  <c r="BB56" i="58"/>
  <c r="BN56" i="58" s="1"/>
  <c r="BA56" i="58"/>
  <c r="BM56" i="58" s="1"/>
  <c r="C56" i="58" s="1"/>
  <c r="AZ56" i="58"/>
  <c r="AV56" i="58"/>
  <c r="AU56" i="58"/>
  <c r="AG56" i="58"/>
  <c r="AF56" i="58"/>
  <c r="R56" i="58"/>
  <c r="Q56" i="58"/>
  <c r="BL55" i="58"/>
  <c r="BK55" i="58"/>
  <c r="BJ55" i="58"/>
  <c r="BI55" i="58"/>
  <c r="BH55" i="58"/>
  <c r="BG55" i="58"/>
  <c r="BF55" i="58"/>
  <c r="BE55" i="58"/>
  <c r="BD55" i="58"/>
  <c r="BC55" i="58"/>
  <c r="BB55" i="58"/>
  <c r="BN55" i="58" s="1"/>
  <c r="BA55" i="58"/>
  <c r="BM55" i="58" s="1"/>
  <c r="C55" i="58" s="1"/>
  <c r="AZ55" i="58"/>
  <c r="AV55" i="58"/>
  <c r="AU55" i="58"/>
  <c r="AG55" i="58"/>
  <c r="AF55" i="58"/>
  <c r="R55" i="58"/>
  <c r="Q55" i="58"/>
  <c r="BL54" i="58"/>
  <c r="BK54" i="58"/>
  <c r="BJ54" i="58"/>
  <c r="BI54" i="58"/>
  <c r="BH54" i="58"/>
  <c r="BG54" i="58"/>
  <c r="BF54" i="58"/>
  <c r="BE54" i="58"/>
  <c r="BD54" i="58"/>
  <c r="BC54" i="58"/>
  <c r="BB54" i="58"/>
  <c r="BN54" i="58" s="1"/>
  <c r="BA54" i="58"/>
  <c r="BM54" i="58" s="1"/>
  <c r="C54" i="58" s="1"/>
  <c r="AZ54" i="58"/>
  <c r="AV54" i="58"/>
  <c r="AU54" i="58"/>
  <c r="AG54" i="58"/>
  <c r="AF54" i="58"/>
  <c r="R54" i="58"/>
  <c r="Q54" i="58"/>
  <c r="BL53" i="58"/>
  <c r="BK53" i="58"/>
  <c r="BJ53" i="58"/>
  <c r="BI53" i="58"/>
  <c r="BH53" i="58"/>
  <c r="BG53" i="58"/>
  <c r="BF53" i="58"/>
  <c r="BE53" i="58"/>
  <c r="BD53" i="58"/>
  <c r="BC53" i="58"/>
  <c r="BB53" i="58"/>
  <c r="BN53" i="58" s="1"/>
  <c r="BA53" i="58"/>
  <c r="BM53" i="58" s="1"/>
  <c r="C53" i="58" s="1"/>
  <c r="AZ53" i="58"/>
  <c r="AV53" i="58"/>
  <c r="AU53" i="58"/>
  <c r="AG53" i="58"/>
  <c r="AF53" i="58"/>
  <c r="R53" i="58"/>
  <c r="Q53" i="58"/>
  <c r="BL52" i="58"/>
  <c r="BK52" i="58"/>
  <c r="BJ52" i="58"/>
  <c r="BI52" i="58"/>
  <c r="BH52" i="58"/>
  <c r="BG52" i="58"/>
  <c r="BF52" i="58"/>
  <c r="BE52" i="58"/>
  <c r="BD52" i="58"/>
  <c r="BC52" i="58"/>
  <c r="BB52" i="58"/>
  <c r="BN52" i="58" s="1"/>
  <c r="BA52" i="58"/>
  <c r="BM52" i="58" s="1"/>
  <c r="C52" i="58" s="1"/>
  <c r="AZ52" i="58"/>
  <c r="AV52" i="58"/>
  <c r="AU52" i="58"/>
  <c r="AG52" i="58"/>
  <c r="AF52" i="58"/>
  <c r="R52" i="58"/>
  <c r="Q52" i="58"/>
  <c r="BL51" i="58"/>
  <c r="BK51" i="58"/>
  <c r="BJ51" i="58"/>
  <c r="BI51" i="58"/>
  <c r="BH51" i="58"/>
  <c r="BG51" i="58"/>
  <c r="BF51" i="58"/>
  <c r="BE51" i="58"/>
  <c r="BD51" i="58"/>
  <c r="BC51" i="58"/>
  <c r="BB51" i="58"/>
  <c r="BN51" i="58" s="1"/>
  <c r="BA51" i="58"/>
  <c r="BM51" i="58" s="1"/>
  <c r="C51" i="58" s="1"/>
  <c r="AZ51" i="58"/>
  <c r="AV51" i="58"/>
  <c r="AU51" i="58"/>
  <c r="AG51" i="58"/>
  <c r="AF51" i="58"/>
  <c r="R51" i="58"/>
  <c r="Q51" i="58"/>
  <c r="BL50" i="58"/>
  <c r="BK50" i="58"/>
  <c r="BJ50" i="58"/>
  <c r="BI50" i="58"/>
  <c r="BH50" i="58"/>
  <c r="BG50" i="58"/>
  <c r="BF50" i="58"/>
  <c r="BE50" i="58"/>
  <c r="BD50" i="58"/>
  <c r="BC50" i="58"/>
  <c r="BB50" i="58"/>
  <c r="BN50" i="58" s="1"/>
  <c r="BA50" i="58"/>
  <c r="BM50" i="58" s="1"/>
  <c r="C50" i="58" s="1"/>
  <c r="AZ50" i="58"/>
  <c r="AV50" i="58"/>
  <c r="AU50" i="58"/>
  <c r="AG50" i="58"/>
  <c r="AF50" i="58"/>
  <c r="R50" i="58"/>
  <c r="Q50" i="58"/>
  <c r="BL49" i="58"/>
  <c r="BK49" i="58"/>
  <c r="BJ49" i="58"/>
  <c r="BI49" i="58"/>
  <c r="BH49" i="58"/>
  <c r="BG49" i="58"/>
  <c r="BF49" i="58"/>
  <c r="BE49" i="58"/>
  <c r="BD49" i="58"/>
  <c r="BC49" i="58"/>
  <c r="BB49" i="58"/>
  <c r="BN49" i="58" s="1"/>
  <c r="BA49" i="58"/>
  <c r="BM49" i="58" s="1"/>
  <c r="C49" i="58" s="1"/>
  <c r="AZ49" i="58"/>
  <c r="AV49" i="58"/>
  <c r="AU49" i="58"/>
  <c r="AG49" i="58"/>
  <c r="AF49" i="58"/>
  <c r="R49" i="58"/>
  <c r="Q49" i="58"/>
  <c r="BL48" i="58"/>
  <c r="BK48" i="58"/>
  <c r="BJ48" i="58"/>
  <c r="BI48" i="58"/>
  <c r="BH48" i="58"/>
  <c r="BG48" i="58"/>
  <c r="BF48" i="58"/>
  <c r="BE48" i="58"/>
  <c r="BD48" i="58"/>
  <c r="BC48" i="58"/>
  <c r="BB48" i="58"/>
  <c r="BN48" i="58" s="1"/>
  <c r="BA48" i="58"/>
  <c r="BM48" i="58" s="1"/>
  <c r="C48" i="58" s="1"/>
  <c r="AZ48" i="58"/>
  <c r="AV48" i="58"/>
  <c r="AU48" i="58"/>
  <c r="AG48" i="58"/>
  <c r="AF48" i="58"/>
  <c r="R48" i="58"/>
  <c r="Q48" i="58"/>
  <c r="BL47" i="58"/>
  <c r="BK47" i="58"/>
  <c r="BJ47" i="58"/>
  <c r="BI47" i="58"/>
  <c r="BH47" i="58"/>
  <c r="BG47" i="58"/>
  <c r="BF47" i="58"/>
  <c r="BE47" i="58"/>
  <c r="BD47" i="58"/>
  <c r="BC47" i="58"/>
  <c r="BB47" i="58"/>
  <c r="BN47" i="58" s="1"/>
  <c r="BA47" i="58"/>
  <c r="BM47" i="58" s="1"/>
  <c r="C47" i="58" s="1"/>
  <c r="AZ47" i="58"/>
  <c r="AV47" i="58"/>
  <c r="AU47" i="58"/>
  <c r="AG47" i="58"/>
  <c r="AF47" i="58"/>
  <c r="R47" i="58"/>
  <c r="Q47" i="58"/>
  <c r="BL46" i="58"/>
  <c r="BK46" i="58"/>
  <c r="BJ46" i="58"/>
  <c r="BI46" i="58"/>
  <c r="BH46" i="58"/>
  <c r="BG46" i="58"/>
  <c r="BF46" i="58"/>
  <c r="BE46" i="58"/>
  <c r="BD46" i="58"/>
  <c r="BC46" i="58"/>
  <c r="BB46" i="58"/>
  <c r="BN46" i="58" s="1"/>
  <c r="BA46" i="58"/>
  <c r="BM46" i="58" s="1"/>
  <c r="C46" i="58" s="1"/>
  <c r="AZ46" i="58"/>
  <c r="AV46" i="58"/>
  <c r="AU46" i="58"/>
  <c r="AG46" i="58"/>
  <c r="AF46" i="58"/>
  <c r="R46" i="58"/>
  <c r="Q46" i="58"/>
  <c r="BL45" i="58"/>
  <c r="BK45" i="58"/>
  <c r="BJ45" i="58"/>
  <c r="BI45" i="58"/>
  <c r="BH45" i="58"/>
  <c r="BG45" i="58"/>
  <c r="BF45" i="58"/>
  <c r="BE45" i="58"/>
  <c r="BD45" i="58"/>
  <c r="BC45" i="58"/>
  <c r="BB45" i="58"/>
  <c r="BN45" i="58" s="1"/>
  <c r="BA45" i="58"/>
  <c r="BM45" i="58" s="1"/>
  <c r="C45" i="58" s="1"/>
  <c r="AZ45" i="58"/>
  <c r="AV45" i="58"/>
  <c r="AU45" i="58"/>
  <c r="AG45" i="58"/>
  <c r="AF45" i="58"/>
  <c r="R45" i="58"/>
  <c r="Q45" i="58"/>
  <c r="BL44" i="58"/>
  <c r="BK44" i="58"/>
  <c r="BJ44" i="58"/>
  <c r="BI44" i="58"/>
  <c r="BH44" i="58"/>
  <c r="BG44" i="58"/>
  <c r="BF44" i="58"/>
  <c r="BE44" i="58"/>
  <c r="BD44" i="58"/>
  <c r="BC44" i="58"/>
  <c r="BB44" i="58"/>
  <c r="BN44" i="58" s="1"/>
  <c r="BA44" i="58"/>
  <c r="BM44" i="58" s="1"/>
  <c r="C44" i="58" s="1"/>
  <c r="AZ44" i="58"/>
  <c r="AV44" i="58"/>
  <c r="AU44" i="58"/>
  <c r="AG44" i="58"/>
  <c r="AF44" i="58"/>
  <c r="R44" i="58"/>
  <c r="Q44" i="58"/>
  <c r="BL43" i="58"/>
  <c r="BK43" i="58"/>
  <c r="BJ43" i="58"/>
  <c r="BI43" i="58"/>
  <c r="BH43" i="58"/>
  <c r="BG43" i="58"/>
  <c r="BF43" i="58"/>
  <c r="BE43" i="58"/>
  <c r="BD43" i="58"/>
  <c r="BC43" i="58"/>
  <c r="BB43" i="58"/>
  <c r="BN43" i="58" s="1"/>
  <c r="BA43" i="58"/>
  <c r="BM43" i="58" s="1"/>
  <c r="C43" i="58" s="1"/>
  <c r="AZ43" i="58"/>
  <c r="AV43" i="58"/>
  <c r="AU43" i="58"/>
  <c r="AG43" i="58"/>
  <c r="AF43" i="58"/>
  <c r="R43" i="58"/>
  <c r="Q43" i="58"/>
  <c r="BL42" i="58"/>
  <c r="BK42" i="58"/>
  <c r="BJ42" i="58"/>
  <c r="BI42" i="58"/>
  <c r="BH42" i="58"/>
  <c r="BG42" i="58"/>
  <c r="BF42" i="58"/>
  <c r="BE42" i="58"/>
  <c r="BD42" i="58"/>
  <c r="BC42" i="58"/>
  <c r="BB42" i="58"/>
  <c r="BN42" i="58" s="1"/>
  <c r="BA42" i="58"/>
  <c r="BM42" i="58" s="1"/>
  <c r="C42" i="58" s="1"/>
  <c r="AZ42" i="58"/>
  <c r="AV42" i="58"/>
  <c r="AU42" i="58"/>
  <c r="AG42" i="58"/>
  <c r="AF42" i="58"/>
  <c r="R42" i="58"/>
  <c r="Q42" i="58"/>
  <c r="BL41" i="58"/>
  <c r="BK41" i="58"/>
  <c r="BJ41" i="58"/>
  <c r="BI41" i="58"/>
  <c r="BH41" i="58"/>
  <c r="BG41" i="58"/>
  <c r="BF41" i="58"/>
  <c r="BE41" i="58"/>
  <c r="BD41" i="58"/>
  <c r="BC41" i="58"/>
  <c r="BB41" i="58"/>
  <c r="BN41" i="58" s="1"/>
  <c r="BA41" i="58"/>
  <c r="BM41" i="58" s="1"/>
  <c r="C41" i="58" s="1"/>
  <c r="AZ41" i="58"/>
  <c r="AV41" i="58"/>
  <c r="AU41" i="58"/>
  <c r="AG41" i="58"/>
  <c r="AF41" i="58"/>
  <c r="R41" i="58"/>
  <c r="Q41" i="58"/>
  <c r="BL40" i="58"/>
  <c r="BK40" i="58"/>
  <c r="BJ40" i="58"/>
  <c r="BI40" i="58"/>
  <c r="BH40" i="58"/>
  <c r="BG40" i="58"/>
  <c r="BF40" i="58"/>
  <c r="BE40" i="58"/>
  <c r="BD40" i="58"/>
  <c r="BC40" i="58"/>
  <c r="BB40" i="58"/>
  <c r="BN40" i="58" s="1"/>
  <c r="BA40" i="58"/>
  <c r="BM40" i="58" s="1"/>
  <c r="C40" i="58" s="1"/>
  <c r="AZ40" i="58"/>
  <c r="AV40" i="58"/>
  <c r="AU40" i="58"/>
  <c r="AG40" i="58"/>
  <c r="AF40" i="58"/>
  <c r="R40" i="58"/>
  <c r="Q40" i="58"/>
  <c r="BL39" i="58"/>
  <c r="BK39" i="58"/>
  <c r="BJ39" i="58"/>
  <c r="BI39" i="58"/>
  <c r="BH39" i="58"/>
  <c r="BG39" i="58"/>
  <c r="BF39" i="58"/>
  <c r="BE39" i="58"/>
  <c r="BD39" i="58"/>
  <c r="BC39" i="58"/>
  <c r="BB39" i="58"/>
  <c r="BN39" i="58" s="1"/>
  <c r="BA39" i="58"/>
  <c r="BM39" i="58" s="1"/>
  <c r="C39" i="58" s="1"/>
  <c r="AZ39" i="58"/>
  <c r="AV39" i="58"/>
  <c r="AU39" i="58"/>
  <c r="AG39" i="58"/>
  <c r="AF39" i="58"/>
  <c r="R39" i="58"/>
  <c r="Q39" i="58"/>
  <c r="BL38" i="58"/>
  <c r="BK38" i="58"/>
  <c r="BJ38" i="58"/>
  <c r="BI38" i="58"/>
  <c r="BH38" i="58"/>
  <c r="BG38" i="58"/>
  <c r="BF38" i="58"/>
  <c r="BE38" i="58"/>
  <c r="BD38" i="58"/>
  <c r="BC38" i="58"/>
  <c r="BB38" i="58"/>
  <c r="BN38" i="58" s="1"/>
  <c r="BA38" i="58"/>
  <c r="BM38" i="58" s="1"/>
  <c r="C38" i="58" s="1"/>
  <c r="AZ38" i="58"/>
  <c r="AV38" i="58"/>
  <c r="AU38" i="58"/>
  <c r="AG38" i="58"/>
  <c r="AF38" i="58"/>
  <c r="R38" i="58"/>
  <c r="Q38" i="58"/>
  <c r="BL37" i="58"/>
  <c r="BK37" i="58"/>
  <c r="BJ37" i="58"/>
  <c r="BI37" i="58"/>
  <c r="BH37" i="58"/>
  <c r="BG37" i="58"/>
  <c r="BF37" i="58"/>
  <c r="BE37" i="58"/>
  <c r="BD37" i="58"/>
  <c r="BC37" i="58"/>
  <c r="BB37" i="58"/>
  <c r="BN37" i="58" s="1"/>
  <c r="BA37" i="58"/>
  <c r="BM37" i="58" s="1"/>
  <c r="C37" i="58" s="1"/>
  <c r="AZ37" i="58"/>
  <c r="AV37" i="58"/>
  <c r="AU37" i="58"/>
  <c r="AG37" i="58"/>
  <c r="AF37" i="58"/>
  <c r="R37" i="58"/>
  <c r="Q37" i="58"/>
  <c r="BL36" i="58"/>
  <c r="BK36" i="58"/>
  <c r="BJ36" i="58"/>
  <c r="BI36" i="58"/>
  <c r="BH36" i="58"/>
  <c r="BG36" i="58"/>
  <c r="BF36" i="58"/>
  <c r="BE36" i="58"/>
  <c r="BD36" i="58"/>
  <c r="BC36" i="58"/>
  <c r="BB36" i="58"/>
  <c r="BN36" i="58" s="1"/>
  <c r="BA36" i="58"/>
  <c r="BM36" i="58" s="1"/>
  <c r="C36" i="58" s="1"/>
  <c r="AZ36" i="58"/>
  <c r="AV36" i="58"/>
  <c r="AU36" i="58"/>
  <c r="AG36" i="58"/>
  <c r="AF36" i="58"/>
  <c r="R36" i="58"/>
  <c r="Q36" i="58"/>
  <c r="BL35" i="58"/>
  <c r="BK35" i="58"/>
  <c r="BJ35" i="58"/>
  <c r="BI35" i="58"/>
  <c r="BH35" i="58"/>
  <c r="BG35" i="58"/>
  <c r="BF35" i="58"/>
  <c r="BE35" i="58"/>
  <c r="BD35" i="58"/>
  <c r="BC35" i="58"/>
  <c r="BB35" i="58"/>
  <c r="BN35" i="58" s="1"/>
  <c r="BA35" i="58"/>
  <c r="BM35" i="58" s="1"/>
  <c r="C35" i="58" s="1"/>
  <c r="AZ35" i="58"/>
  <c r="AV35" i="58"/>
  <c r="AU35" i="58"/>
  <c r="AG35" i="58"/>
  <c r="AF35" i="58"/>
  <c r="R35" i="58"/>
  <c r="Q35" i="58"/>
  <c r="BL34" i="58"/>
  <c r="BK34" i="58"/>
  <c r="BJ34" i="58"/>
  <c r="BI34" i="58"/>
  <c r="BH34" i="58"/>
  <c r="BG34" i="58"/>
  <c r="BF34" i="58"/>
  <c r="BE34" i="58"/>
  <c r="BD34" i="58"/>
  <c r="BC34" i="58"/>
  <c r="BB34" i="58"/>
  <c r="BN34" i="58" s="1"/>
  <c r="BA34" i="58"/>
  <c r="BM34" i="58" s="1"/>
  <c r="C34" i="58" s="1"/>
  <c r="AZ34" i="58"/>
  <c r="AV34" i="58"/>
  <c r="AU34" i="58"/>
  <c r="AG34" i="58"/>
  <c r="AF34" i="58"/>
  <c r="R34" i="58"/>
  <c r="Q34" i="58"/>
  <c r="BL33" i="58"/>
  <c r="BK33" i="58"/>
  <c r="BJ33" i="58"/>
  <c r="BI33" i="58"/>
  <c r="BH33" i="58"/>
  <c r="BG33" i="58"/>
  <c r="BF33" i="58"/>
  <c r="BE33" i="58"/>
  <c r="BD33" i="58"/>
  <c r="BC33" i="58"/>
  <c r="BB33" i="58"/>
  <c r="BN33" i="58" s="1"/>
  <c r="BA33" i="58"/>
  <c r="BM33" i="58" s="1"/>
  <c r="C33" i="58" s="1"/>
  <c r="AZ33" i="58"/>
  <c r="AV33" i="58"/>
  <c r="AU33" i="58"/>
  <c r="AG33" i="58"/>
  <c r="AF33" i="58"/>
  <c r="R33" i="58"/>
  <c r="Q33" i="58"/>
  <c r="BL32" i="58"/>
  <c r="BK32" i="58"/>
  <c r="BJ32" i="58"/>
  <c r="BI32" i="58"/>
  <c r="BH32" i="58"/>
  <c r="BG32" i="58"/>
  <c r="BF32" i="58"/>
  <c r="BE32" i="58"/>
  <c r="BD32" i="58"/>
  <c r="BC32" i="58"/>
  <c r="BB32" i="58"/>
  <c r="BN32" i="58" s="1"/>
  <c r="BA32" i="58"/>
  <c r="BM32" i="58" s="1"/>
  <c r="C32" i="58" s="1"/>
  <c r="AZ32" i="58"/>
  <c r="AV32" i="58"/>
  <c r="AU32" i="58"/>
  <c r="AG32" i="58"/>
  <c r="AF32" i="58"/>
  <c r="R32" i="58"/>
  <c r="Q32" i="58"/>
  <c r="BL31" i="58"/>
  <c r="BK31" i="58"/>
  <c r="BJ31" i="58"/>
  <c r="BI31" i="58"/>
  <c r="BH31" i="58"/>
  <c r="BG31" i="58"/>
  <c r="BF31" i="58"/>
  <c r="BE31" i="58"/>
  <c r="BD31" i="58"/>
  <c r="BC31" i="58"/>
  <c r="BB31" i="58"/>
  <c r="BN31" i="58" s="1"/>
  <c r="BA31" i="58"/>
  <c r="AZ31" i="58"/>
  <c r="AV31" i="58"/>
  <c r="AU31" i="58"/>
  <c r="AG31" i="58"/>
  <c r="AF31" i="58"/>
  <c r="R31" i="58"/>
  <c r="Q31" i="58"/>
  <c r="BM31" i="58" s="1"/>
  <c r="C31" i="58" s="1"/>
  <c r="BL30" i="58"/>
  <c r="BK30" i="58"/>
  <c r="BJ30" i="58"/>
  <c r="BI30" i="58"/>
  <c r="BH30" i="58"/>
  <c r="BG30" i="58"/>
  <c r="BF30" i="58"/>
  <c r="BE30" i="58"/>
  <c r="BD30" i="58"/>
  <c r="BC30" i="58"/>
  <c r="BB30" i="58"/>
  <c r="BN30" i="58" s="1"/>
  <c r="BA30" i="58"/>
  <c r="AZ30" i="58"/>
  <c r="AV30" i="58"/>
  <c r="AU30" i="58"/>
  <c r="AG30" i="58"/>
  <c r="AF30" i="58"/>
  <c r="BM30" i="58" s="1"/>
  <c r="C30" i="58" s="1"/>
  <c r="R30" i="58"/>
  <c r="Q30" i="58"/>
  <c r="BL29" i="58"/>
  <c r="BK29" i="58"/>
  <c r="BJ29" i="58"/>
  <c r="BI29" i="58"/>
  <c r="BH29" i="58"/>
  <c r="BG29" i="58"/>
  <c r="BF29" i="58"/>
  <c r="BE29" i="58"/>
  <c r="BD29" i="58"/>
  <c r="BC29" i="58"/>
  <c r="BB29" i="58"/>
  <c r="BN29" i="58" s="1"/>
  <c r="BA29" i="58"/>
  <c r="AZ29" i="58"/>
  <c r="AV29" i="58"/>
  <c r="AU29" i="58"/>
  <c r="AG29" i="58"/>
  <c r="AF29" i="58"/>
  <c r="R29" i="58"/>
  <c r="Q29" i="58"/>
  <c r="BM29" i="58" s="1"/>
  <c r="C29" i="58" s="1"/>
  <c r="BL28" i="58"/>
  <c r="BK28" i="58"/>
  <c r="BJ28" i="58"/>
  <c r="BI28" i="58"/>
  <c r="BH28" i="58"/>
  <c r="BG28" i="58"/>
  <c r="BF28" i="58"/>
  <c r="BE28" i="58"/>
  <c r="BD28" i="58"/>
  <c r="BC28" i="58"/>
  <c r="BB28" i="58"/>
  <c r="BN28" i="58" s="1"/>
  <c r="BA28" i="58"/>
  <c r="AZ28" i="58"/>
  <c r="AV28" i="58"/>
  <c r="AU28" i="58"/>
  <c r="AG28" i="58"/>
  <c r="AF28" i="58"/>
  <c r="BM28" i="58" s="1"/>
  <c r="C28" i="58" s="1"/>
  <c r="R28" i="58"/>
  <c r="Q28" i="58"/>
  <c r="BL27" i="58"/>
  <c r="BK27" i="58"/>
  <c r="BJ27" i="58"/>
  <c r="BI27" i="58"/>
  <c r="BH27" i="58"/>
  <c r="BG27" i="58"/>
  <c r="BF27" i="58"/>
  <c r="BE27" i="58"/>
  <c r="BD27" i="58"/>
  <c r="BC27" i="58"/>
  <c r="BB27" i="58"/>
  <c r="BN27" i="58" s="1"/>
  <c r="BA27" i="58"/>
  <c r="AZ27" i="58"/>
  <c r="AV27" i="58"/>
  <c r="AU27" i="58"/>
  <c r="AG27" i="58"/>
  <c r="AF27" i="58"/>
  <c r="R27" i="58"/>
  <c r="Q27" i="58"/>
  <c r="BM27" i="58" s="1"/>
  <c r="C27" i="58" s="1"/>
  <c r="BL26" i="58"/>
  <c r="BK26" i="58"/>
  <c r="BJ26" i="58"/>
  <c r="BI26" i="58"/>
  <c r="BH26" i="58"/>
  <c r="BG26" i="58"/>
  <c r="BF26" i="58"/>
  <c r="BE26" i="58"/>
  <c r="BD26" i="58"/>
  <c r="BC26" i="58"/>
  <c r="BB26" i="58"/>
  <c r="BN26" i="58" s="1"/>
  <c r="BA26" i="58"/>
  <c r="AZ26" i="58"/>
  <c r="AV26" i="58"/>
  <c r="AU26" i="58"/>
  <c r="AG26" i="58"/>
  <c r="AF26" i="58"/>
  <c r="BM26" i="58" s="1"/>
  <c r="C26" i="58" s="1"/>
  <c r="R26" i="58"/>
  <c r="Q26" i="58"/>
  <c r="BL25" i="58"/>
  <c r="BK25" i="58"/>
  <c r="BJ25" i="58"/>
  <c r="BI25" i="58"/>
  <c r="BH25" i="58"/>
  <c r="BG25" i="58"/>
  <c r="BF25" i="58"/>
  <c r="BE25" i="58"/>
  <c r="BD25" i="58"/>
  <c r="BC25" i="58"/>
  <c r="BB25" i="58"/>
  <c r="BN25" i="58" s="1"/>
  <c r="BA25" i="58"/>
  <c r="AZ25" i="58"/>
  <c r="AV25" i="58"/>
  <c r="AU25" i="58"/>
  <c r="AG25" i="58"/>
  <c r="AF25" i="58"/>
  <c r="R25" i="58"/>
  <c r="Q25" i="58"/>
  <c r="BM25" i="58" s="1"/>
  <c r="C25" i="58" s="1"/>
  <c r="BL24" i="58"/>
  <c r="BK24" i="58"/>
  <c r="BJ24" i="58"/>
  <c r="BI24" i="58"/>
  <c r="BH24" i="58"/>
  <c r="BG24" i="58"/>
  <c r="BF24" i="58"/>
  <c r="BE24" i="58"/>
  <c r="BD24" i="58"/>
  <c r="BC24" i="58"/>
  <c r="BB24" i="58"/>
  <c r="BN24" i="58" s="1"/>
  <c r="BA24" i="58"/>
  <c r="AZ24" i="58"/>
  <c r="AV24" i="58"/>
  <c r="AU24" i="58"/>
  <c r="AG24" i="58"/>
  <c r="AF24" i="58"/>
  <c r="BM24" i="58" s="1"/>
  <c r="C24" i="58" s="1"/>
  <c r="R24" i="58"/>
  <c r="Q24" i="58"/>
  <c r="BL23" i="58"/>
  <c r="BK23" i="58"/>
  <c r="BJ23" i="58"/>
  <c r="BI23" i="58"/>
  <c r="BH23" i="58"/>
  <c r="BG23" i="58"/>
  <c r="BF23" i="58"/>
  <c r="BE23" i="58"/>
  <c r="BD23" i="58"/>
  <c r="BC23" i="58"/>
  <c r="BB23" i="58"/>
  <c r="BN23" i="58" s="1"/>
  <c r="BA23" i="58"/>
  <c r="AZ23" i="58"/>
  <c r="AV23" i="58"/>
  <c r="AU23" i="58"/>
  <c r="AG23" i="58"/>
  <c r="AF23" i="58"/>
  <c r="BM23" i="58" s="1"/>
  <c r="C23" i="58" s="1"/>
  <c r="R23" i="58"/>
  <c r="Q23" i="58"/>
  <c r="BL22" i="58"/>
  <c r="BK22" i="58"/>
  <c r="BJ22" i="58"/>
  <c r="BI22" i="58"/>
  <c r="BH22" i="58"/>
  <c r="BG22" i="58"/>
  <c r="BF22" i="58"/>
  <c r="BE22" i="58"/>
  <c r="BD22" i="58"/>
  <c r="BC22" i="58"/>
  <c r="BB22" i="58"/>
  <c r="BN22" i="58" s="1"/>
  <c r="BA22" i="58"/>
  <c r="AZ22" i="58"/>
  <c r="AV22" i="58"/>
  <c r="AU22" i="58"/>
  <c r="AG22" i="58"/>
  <c r="AF22" i="58"/>
  <c r="BM22" i="58" s="1"/>
  <c r="C22" i="58" s="1"/>
  <c r="R22" i="58"/>
  <c r="Q22" i="58"/>
  <c r="BL21" i="58"/>
  <c r="BK21" i="58"/>
  <c r="BJ21" i="58"/>
  <c r="BI21" i="58"/>
  <c r="BH21" i="58"/>
  <c r="BG21" i="58"/>
  <c r="BF21" i="58"/>
  <c r="BE21" i="58"/>
  <c r="BD21" i="58"/>
  <c r="BC21" i="58"/>
  <c r="BB21" i="58"/>
  <c r="BN21" i="58" s="1"/>
  <c r="BA21" i="58"/>
  <c r="AZ21" i="58"/>
  <c r="AV21" i="58"/>
  <c r="AU21" i="58"/>
  <c r="AG21" i="58"/>
  <c r="AF21" i="58"/>
  <c r="BM21" i="58" s="1"/>
  <c r="C21" i="58" s="1"/>
  <c r="R21" i="58"/>
  <c r="Q21" i="58"/>
  <c r="BL20" i="58"/>
  <c r="BK20" i="58"/>
  <c r="BJ20" i="58"/>
  <c r="BI20" i="58"/>
  <c r="BH20" i="58"/>
  <c r="BG20" i="58"/>
  <c r="BF20" i="58"/>
  <c r="BE20" i="58"/>
  <c r="BD20" i="58"/>
  <c r="BC20" i="58"/>
  <c r="BB20" i="58"/>
  <c r="BN20" i="58" s="1"/>
  <c r="BA20" i="58"/>
  <c r="AZ20" i="58"/>
  <c r="AV20" i="58"/>
  <c r="AU20" i="58"/>
  <c r="AG20" i="58"/>
  <c r="AF20" i="58"/>
  <c r="R20" i="58"/>
  <c r="Q20" i="58"/>
  <c r="BM20" i="58" s="1"/>
  <c r="C20" i="58" s="1"/>
  <c r="BL19" i="58"/>
  <c r="BK19" i="58"/>
  <c r="BJ19" i="58"/>
  <c r="BI19" i="58"/>
  <c r="BH19" i="58"/>
  <c r="BG19" i="58"/>
  <c r="BF19" i="58"/>
  <c r="BE19" i="58"/>
  <c r="BD19" i="58"/>
  <c r="BC19" i="58"/>
  <c r="BB19" i="58"/>
  <c r="BN19" i="58" s="1"/>
  <c r="BA19" i="58"/>
  <c r="AZ19" i="58"/>
  <c r="AV19" i="58"/>
  <c r="AU19" i="58"/>
  <c r="AG19" i="58"/>
  <c r="AF19" i="58"/>
  <c r="BM19" i="58" s="1"/>
  <c r="C19" i="58" s="1"/>
  <c r="R19" i="58"/>
  <c r="Q19" i="58"/>
  <c r="BL18" i="58"/>
  <c r="BK18" i="58"/>
  <c r="BJ18" i="58"/>
  <c r="BI18" i="58"/>
  <c r="BH18" i="58"/>
  <c r="BG18" i="58"/>
  <c r="BF18" i="58"/>
  <c r="BE18" i="58"/>
  <c r="BD18" i="58"/>
  <c r="BC18" i="58"/>
  <c r="BB18" i="58"/>
  <c r="BN18" i="58" s="1"/>
  <c r="BA18" i="58"/>
  <c r="AZ18" i="58"/>
  <c r="AV18" i="58"/>
  <c r="AU18" i="58"/>
  <c r="AG18" i="58"/>
  <c r="AF18" i="58"/>
  <c r="R18" i="58"/>
  <c r="Q18" i="58"/>
  <c r="BM18" i="58" s="1"/>
  <c r="C18" i="58" s="1"/>
  <c r="BL17" i="58"/>
  <c r="BK17" i="58"/>
  <c r="BJ17" i="58"/>
  <c r="BI17" i="58"/>
  <c r="BH17" i="58"/>
  <c r="BG17" i="58"/>
  <c r="BF17" i="58"/>
  <c r="BE17" i="58"/>
  <c r="BD17" i="58"/>
  <c r="BC17" i="58"/>
  <c r="BB17" i="58"/>
  <c r="BN17" i="58" s="1"/>
  <c r="BA17" i="58"/>
  <c r="AZ17" i="58"/>
  <c r="AV17" i="58"/>
  <c r="AU17" i="58"/>
  <c r="AG17" i="58"/>
  <c r="AF17" i="58"/>
  <c r="BM17" i="58" s="1"/>
  <c r="C17" i="58" s="1"/>
  <c r="R17" i="58"/>
  <c r="Q17" i="58"/>
  <c r="BL16" i="58"/>
  <c r="BK16" i="58"/>
  <c r="BJ16" i="58"/>
  <c r="BI16" i="58"/>
  <c r="BH16" i="58"/>
  <c r="BG16" i="58"/>
  <c r="BF16" i="58"/>
  <c r="BE16" i="58"/>
  <c r="BD16" i="58"/>
  <c r="BC16" i="58"/>
  <c r="BB16" i="58"/>
  <c r="BN16" i="58" s="1"/>
  <c r="BA16" i="58"/>
  <c r="AZ16" i="58"/>
  <c r="AV16" i="58"/>
  <c r="AU16" i="58"/>
  <c r="AG16" i="58"/>
  <c r="AF16" i="58"/>
  <c r="BM16" i="58" s="1"/>
  <c r="C16" i="58" s="1"/>
  <c r="R16" i="58"/>
  <c r="Q16" i="58"/>
  <c r="BL15" i="58"/>
  <c r="BK15" i="58"/>
  <c r="BJ15" i="58"/>
  <c r="BI15" i="58"/>
  <c r="BH15" i="58"/>
  <c r="BG15" i="58"/>
  <c r="BF15" i="58"/>
  <c r="BE15" i="58"/>
  <c r="BD15" i="58"/>
  <c r="BC15" i="58"/>
  <c r="BB15" i="58"/>
  <c r="BN15" i="58" s="1"/>
  <c r="BA15" i="58"/>
  <c r="AZ15" i="58"/>
  <c r="AV15" i="58"/>
  <c r="AU15" i="58"/>
  <c r="AG15" i="58"/>
  <c r="AF15" i="58"/>
  <c r="R15" i="58"/>
  <c r="Q15" i="58"/>
  <c r="BM15" i="58" s="1"/>
  <c r="C15" i="58" s="1"/>
  <c r="BL14" i="58"/>
  <c r="BL13" i="58" s="1"/>
  <c r="BK14" i="58"/>
  <c r="BJ14" i="58"/>
  <c r="BI14" i="58"/>
  <c r="BH14" i="58"/>
  <c r="BH13" i="58" s="1"/>
  <c r="BG14" i="58"/>
  <c r="BF14" i="58"/>
  <c r="BE14" i="58"/>
  <c r="BD14" i="58"/>
  <c r="BD13" i="58" s="1"/>
  <c r="BC14" i="58"/>
  <c r="BB14" i="58"/>
  <c r="BN14" i="58" s="1"/>
  <c r="BN13" i="58" s="1"/>
  <c r="BA14" i="58"/>
  <c r="AZ14" i="58"/>
  <c r="AZ13" i="58" s="1"/>
  <c r="AV14" i="58"/>
  <c r="AV13" i="58" s="1"/>
  <c r="BX23" i="58" s="1"/>
  <c r="AU14" i="58"/>
  <c r="AG14" i="58"/>
  <c r="AF14" i="58"/>
  <c r="AF13" i="58" s="1"/>
  <c r="BW22" i="58" s="1"/>
  <c r="R14" i="58"/>
  <c r="Q14" i="58"/>
  <c r="BK13" i="58"/>
  <c r="CB16" i="58" s="1"/>
  <c r="BJ13" i="58"/>
  <c r="BI13" i="58"/>
  <c r="CA16" i="58" s="1"/>
  <c r="BG13" i="58"/>
  <c r="BZ16" i="58" s="1"/>
  <c r="BF13" i="58"/>
  <c r="BE13" i="58"/>
  <c r="BY16" i="58" s="1"/>
  <c r="BC13" i="58"/>
  <c r="BX16" i="58" s="1"/>
  <c r="BB13" i="58"/>
  <c r="BA13" i="58"/>
  <c r="BW16" i="58" s="1"/>
  <c r="AY13" i="58"/>
  <c r="AX13" i="58"/>
  <c r="AW13" i="58"/>
  <c r="AU13" i="58"/>
  <c r="BW23" i="58" s="1"/>
  <c r="AT13" i="58"/>
  <c r="AS13" i="58"/>
  <c r="AR13" i="58"/>
  <c r="AQ13" i="58"/>
  <c r="AP13" i="58"/>
  <c r="AO13" i="58"/>
  <c r="AN13" i="58"/>
  <c r="AM13" i="58"/>
  <c r="AL13" i="58"/>
  <c r="AK13" i="58"/>
  <c r="AJ13" i="58"/>
  <c r="AI13" i="58"/>
  <c r="AH13" i="58"/>
  <c r="AG13" i="58"/>
  <c r="BX22" i="58" s="1"/>
  <c r="AE13" i="58"/>
  <c r="AD13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BX21" i="58" s="1"/>
  <c r="Q13" i="58"/>
  <c r="BW21" i="58" s="1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Y9" i="45" l="1"/>
  <c r="Y8" i="45" s="1"/>
  <c r="X22" i="45"/>
  <c r="X9" i="45"/>
  <c r="X8" i="45" s="1"/>
  <c r="AA26" i="60"/>
  <c r="O8" i="60"/>
  <c r="AA23" i="60"/>
  <c r="AA11" i="60"/>
  <c r="AA13" i="60"/>
  <c r="Z51" i="60"/>
  <c r="Z28" i="60"/>
  <c r="Z34" i="60"/>
  <c r="Z30" i="60"/>
  <c r="N22" i="60"/>
  <c r="N9" i="60"/>
  <c r="M9" i="60"/>
  <c r="M8" i="60" s="1"/>
  <c r="AA33" i="60"/>
  <c r="K8" i="60"/>
  <c r="Z45" i="60"/>
  <c r="Z40" i="60"/>
  <c r="Z26" i="60"/>
  <c r="Z33" i="60"/>
  <c r="J8" i="60"/>
  <c r="Z11" i="60"/>
  <c r="Z15" i="60"/>
  <c r="AA44" i="60"/>
  <c r="AA38" i="60"/>
  <c r="AA25" i="60"/>
  <c r="AA16" i="60"/>
  <c r="I9" i="60"/>
  <c r="I8" i="60" s="1"/>
  <c r="AA10" i="60"/>
  <c r="Z52" i="60"/>
  <c r="Z44" i="60"/>
  <c r="Z38" i="60"/>
  <c r="Z25" i="60"/>
  <c r="H8" i="60"/>
  <c r="Z16" i="60"/>
  <c r="Z10" i="60"/>
  <c r="AU37" i="60"/>
  <c r="AU8" i="60" s="1"/>
  <c r="L8" i="60"/>
  <c r="V8" i="60"/>
  <c r="AF8" i="60"/>
  <c r="AN8" i="60"/>
  <c r="AI8" i="60"/>
  <c r="G9" i="60"/>
  <c r="G37" i="60"/>
  <c r="F9" i="60"/>
  <c r="F37" i="60"/>
  <c r="G22" i="60"/>
  <c r="Z37" i="60"/>
  <c r="C14" i="59"/>
  <c r="BM13" i="59"/>
  <c r="C13" i="59" s="1"/>
  <c r="AF13" i="59"/>
  <c r="BW22" i="59" s="1"/>
  <c r="BM14" i="58"/>
  <c r="N8" i="60" l="1"/>
  <c r="AA22" i="60"/>
  <c r="Z22" i="60"/>
  <c r="Z9" i="60"/>
  <c r="AA37" i="60"/>
  <c r="AA9" i="60"/>
  <c r="AA8" i="60" s="1"/>
  <c r="G8" i="60"/>
  <c r="F8" i="60"/>
  <c r="C14" i="58"/>
  <c r="BM13" i="58"/>
  <c r="C13" i="58" s="1"/>
  <c r="Z8" i="60" l="1"/>
  <c r="AV37" i="44" l="1"/>
  <c r="AV22" i="44"/>
  <c r="AW22" i="44"/>
  <c r="F10" i="44"/>
  <c r="G10" i="44"/>
  <c r="H10" i="44"/>
  <c r="L10" i="44"/>
  <c r="M10" i="44"/>
  <c r="Z10" i="44"/>
  <c r="AA10" i="44"/>
  <c r="AL10" i="44"/>
  <c r="AM10" i="44"/>
  <c r="AN10" i="44"/>
  <c r="AO10" i="44"/>
  <c r="AP10" i="44"/>
  <c r="AQ10" i="44"/>
  <c r="AT10" i="44"/>
  <c r="AU10" i="44"/>
  <c r="F11" i="44"/>
  <c r="G11" i="44"/>
  <c r="H11" i="44"/>
  <c r="L11" i="44"/>
  <c r="M11" i="44"/>
  <c r="Z11" i="44"/>
  <c r="AA11" i="44"/>
  <c r="AL11" i="44"/>
  <c r="AM11" i="44"/>
  <c r="AN11" i="44"/>
  <c r="AO11" i="44"/>
  <c r="AP11" i="44"/>
  <c r="AQ11" i="44"/>
  <c r="AT11" i="44"/>
  <c r="AU11" i="44"/>
  <c r="F12" i="44"/>
  <c r="G12" i="44"/>
  <c r="H12" i="44"/>
  <c r="L12" i="44"/>
  <c r="M12" i="44"/>
  <c r="Z12" i="44"/>
  <c r="AA12" i="44"/>
  <c r="AL12" i="44"/>
  <c r="AM12" i="44"/>
  <c r="AN12" i="44"/>
  <c r="AO12" i="44"/>
  <c r="AP12" i="44"/>
  <c r="AQ12" i="44"/>
  <c r="AT12" i="44"/>
  <c r="AU12" i="44"/>
  <c r="F13" i="44"/>
  <c r="G13" i="44"/>
  <c r="H13" i="44"/>
  <c r="L13" i="44"/>
  <c r="M13" i="44"/>
  <c r="Z13" i="44"/>
  <c r="AA13" i="44"/>
  <c r="AL13" i="44"/>
  <c r="AM13" i="44"/>
  <c r="AN13" i="44"/>
  <c r="AO13" i="44"/>
  <c r="AP13" i="44"/>
  <c r="AQ13" i="44"/>
  <c r="AT13" i="44"/>
  <c r="AU13" i="44"/>
  <c r="F14" i="44"/>
  <c r="G14" i="44"/>
  <c r="H14" i="44"/>
  <c r="L14" i="44"/>
  <c r="M14" i="44"/>
  <c r="Z14" i="44"/>
  <c r="AA14" i="44"/>
  <c r="AL14" i="44"/>
  <c r="AM14" i="44"/>
  <c r="AN14" i="44"/>
  <c r="AO14" i="44"/>
  <c r="AP14" i="44"/>
  <c r="AQ14" i="44"/>
  <c r="AT14" i="44"/>
  <c r="AU14" i="44"/>
  <c r="F15" i="44"/>
  <c r="G15" i="44"/>
  <c r="H15" i="44"/>
  <c r="L15" i="44"/>
  <c r="M15" i="44"/>
  <c r="Z15" i="44"/>
  <c r="AA15" i="44"/>
  <c r="AL15" i="44"/>
  <c r="AM15" i="44"/>
  <c r="AN15" i="44"/>
  <c r="AO15" i="44"/>
  <c r="AP15" i="44"/>
  <c r="AQ15" i="44"/>
  <c r="AT15" i="44"/>
  <c r="AU15" i="44"/>
  <c r="F16" i="44"/>
  <c r="G16" i="44"/>
  <c r="H16" i="44"/>
  <c r="L16" i="44"/>
  <c r="M16" i="44"/>
  <c r="Z16" i="44"/>
  <c r="AA16" i="44"/>
  <c r="AL16" i="44"/>
  <c r="AM16" i="44"/>
  <c r="AN16" i="44"/>
  <c r="AO16" i="44"/>
  <c r="AP16" i="44"/>
  <c r="AQ16" i="44"/>
  <c r="AT16" i="44"/>
  <c r="AU16" i="44"/>
  <c r="F17" i="44"/>
  <c r="G17" i="44"/>
  <c r="H17" i="44"/>
  <c r="L17" i="44"/>
  <c r="M17" i="44"/>
  <c r="Z17" i="44"/>
  <c r="AA17" i="44"/>
  <c r="AL17" i="44"/>
  <c r="AM17" i="44"/>
  <c r="AN17" i="44"/>
  <c r="AO17" i="44"/>
  <c r="AP17" i="44"/>
  <c r="AQ17" i="44"/>
  <c r="AT17" i="44"/>
  <c r="AU17" i="44"/>
  <c r="F18" i="44"/>
  <c r="G18" i="44"/>
  <c r="H18" i="44"/>
  <c r="L18" i="44"/>
  <c r="M18" i="44"/>
  <c r="Z18" i="44"/>
  <c r="AA18" i="44"/>
  <c r="AL18" i="44"/>
  <c r="AM18" i="44"/>
  <c r="AN18" i="44"/>
  <c r="AO18" i="44"/>
  <c r="AP18" i="44"/>
  <c r="AQ18" i="44"/>
  <c r="AT18" i="44"/>
  <c r="AU18" i="44"/>
  <c r="F19" i="44"/>
  <c r="G19" i="44"/>
  <c r="H19" i="44"/>
  <c r="L19" i="44"/>
  <c r="M19" i="44"/>
  <c r="Z19" i="44"/>
  <c r="AA19" i="44"/>
  <c r="AL19" i="44"/>
  <c r="AM19" i="44"/>
  <c r="AN19" i="44"/>
  <c r="AO19" i="44"/>
  <c r="AP19" i="44"/>
  <c r="AQ19" i="44"/>
  <c r="AT19" i="44"/>
  <c r="AU19" i="44"/>
  <c r="F20" i="44"/>
  <c r="G20" i="44"/>
  <c r="H20" i="44"/>
  <c r="L20" i="44"/>
  <c r="M20" i="44"/>
  <c r="Z20" i="44"/>
  <c r="AA20" i="44"/>
  <c r="AL20" i="44"/>
  <c r="AM20" i="44"/>
  <c r="AN20" i="44"/>
  <c r="AO20" i="44"/>
  <c r="AP20" i="44"/>
  <c r="AQ20" i="44"/>
  <c r="AT20" i="44"/>
  <c r="AU20" i="44"/>
  <c r="F21" i="44"/>
  <c r="G21" i="44"/>
  <c r="H21" i="44"/>
  <c r="L21" i="44"/>
  <c r="M21" i="44"/>
  <c r="Z21" i="44"/>
  <c r="AA21" i="44"/>
  <c r="AL21" i="44"/>
  <c r="AM21" i="44"/>
  <c r="AN21" i="44"/>
  <c r="AO21" i="44"/>
  <c r="AP21" i="44"/>
  <c r="AQ21" i="44"/>
  <c r="AT21" i="44"/>
  <c r="AU21" i="44"/>
  <c r="I22" i="44"/>
  <c r="J22" i="44"/>
  <c r="K22" i="44"/>
  <c r="N22" i="44"/>
  <c r="O22" i="44"/>
  <c r="P22" i="44"/>
  <c r="Q22" i="44"/>
  <c r="R22" i="44"/>
  <c r="S22" i="44"/>
  <c r="T22" i="44"/>
  <c r="U22" i="44"/>
  <c r="V22" i="44"/>
  <c r="W22" i="44"/>
  <c r="X22" i="44"/>
  <c r="Y22" i="44"/>
  <c r="AB22" i="44"/>
  <c r="AC22" i="44"/>
  <c r="AD22" i="44"/>
  <c r="AE22" i="44"/>
  <c r="AF22" i="44"/>
  <c r="AG22" i="44"/>
  <c r="AH22" i="44"/>
  <c r="AI22" i="44"/>
  <c r="AJ22" i="44"/>
  <c r="AK22" i="44"/>
  <c r="AX22" i="44"/>
  <c r="AY22" i="44"/>
  <c r="AZ22" i="44"/>
  <c r="BA22" i="44"/>
  <c r="BB22" i="44"/>
  <c r="BC22" i="44"/>
  <c r="BD22" i="44"/>
  <c r="BE22" i="44"/>
  <c r="BF22" i="44"/>
  <c r="BG22" i="44"/>
  <c r="BH22" i="44"/>
  <c r="BI22" i="44"/>
  <c r="BJ22" i="44"/>
  <c r="BK22" i="44"/>
  <c r="BL22" i="44"/>
  <c r="BM22" i="44"/>
  <c r="BN22" i="44"/>
  <c r="BO22" i="44"/>
  <c r="BP22" i="44"/>
  <c r="BQ22" i="44"/>
  <c r="F23" i="44"/>
  <c r="F22" i="44" s="1"/>
  <c r="G23" i="44"/>
  <c r="G22" i="44" s="1"/>
  <c r="H23" i="44"/>
  <c r="L23" i="44"/>
  <c r="L22" i="44" s="1"/>
  <c r="M23" i="44"/>
  <c r="M22" i="44" s="1"/>
  <c r="Z23" i="44"/>
  <c r="Z22" i="44" s="1"/>
  <c r="AA23" i="44"/>
  <c r="AA22" i="44" s="1"/>
  <c r="AL23" i="44"/>
  <c r="AL22" i="44" s="1"/>
  <c r="AM23" i="44"/>
  <c r="AM22" i="44" s="1"/>
  <c r="AN23" i="44"/>
  <c r="AN22" i="44" s="1"/>
  <c r="AO23" i="44"/>
  <c r="AP23" i="44"/>
  <c r="AP22" i="44" s="1"/>
  <c r="AQ23" i="44"/>
  <c r="AQ22" i="44" s="1"/>
  <c r="AT23" i="44"/>
  <c r="AT22" i="44" s="1"/>
  <c r="AU23" i="44"/>
  <c r="AU22" i="44" s="1"/>
  <c r="F24" i="44"/>
  <c r="G24" i="44"/>
  <c r="H24" i="44"/>
  <c r="H22" i="44" s="1"/>
  <c r="L24" i="44"/>
  <c r="M24" i="44"/>
  <c r="Z24" i="44"/>
  <c r="AA24" i="44"/>
  <c r="AL24" i="44"/>
  <c r="AM24" i="44"/>
  <c r="AN24" i="44"/>
  <c r="AO24" i="44"/>
  <c r="AO22" i="44" s="1"/>
  <c r="AP24" i="44"/>
  <c r="AQ24" i="44"/>
  <c r="AT24" i="44"/>
  <c r="AU24" i="44"/>
  <c r="F25" i="44"/>
  <c r="G25" i="44"/>
  <c r="H25" i="44"/>
  <c r="L25" i="44"/>
  <c r="M25" i="44"/>
  <c r="Z25" i="44"/>
  <c r="AA25" i="44"/>
  <c r="AL25" i="44"/>
  <c r="AM25" i="44"/>
  <c r="AN25" i="44"/>
  <c r="AO25" i="44"/>
  <c r="AP25" i="44"/>
  <c r="AQ25" i="44"/>
  <c r="AT25" i="44"/>
  <c r="AU25" i="44"/>
  <c r="F26" i="44"/>
  <c r="G26" i="44"/>
  <c r="H26" i="44"/>
  <c r="L26" i="44"/>
  <c r="M26" i="44"/>
  <c r="Z26" i="44"/>
  <c r="AA26" i="44"/>
  <c r="AL26" i="44"/>
  <c r="AM26" i="44"/>
  <c r="AN26" i="44"/>
  <c r="AO26" i="44"/>
  <c r="AP26" i="44"/>
  <c r="AQ26" i="44"/>
  <c r="AT26" i="44"/>
  <c r="AU26" i="44"/>
  <c r="F27" i="44"/>
  <c r="G27" i="44"/>
  <c r="H27" i="44"/>
  <c r="L27" i="44"/>
  <c r="M27" i="44"/>
  <c r="Z27" i="44"/>
  <c r="AA27" i="44"/>
  <c r="AL27" i="44"/>
  <c r="AM27" i="44"/>
  <c r="AN27" i="44"/>
  <c r="AO27" i="44"/>
  <c r="AP27" i="44"/>
  <c r="AQ27" i="44"/>
  <c r="AT27" i="44"/>
  <c r="AU27" i="44"/>
  <c r="F28" i="44"/>
  <c r="G28" i="44"/>
  <c r="H28" i="44"/>
  <c r="L28" i="44"/>
  <c r="M28" i="44"/>
  <c r="Z28" i="44"/>
  <c r="AA28" i="44"/>
  <c r="AL28" i="44"/>
  <c r="AM28" i="44"/>
  <c r="AN28" i="44"/>
  <c r="AO28" i="44"/>
  <c r="AP28" i="44"/>
  <c r="AQ28" i="44"/>
  <c r="AT28" i="44"/>
  <c r="AU28" i="44"/>
  <c r="F29" i="44"/>
  <c r="G29" i="44"/>
  <c r="H29" i="44"/>
  <c r="L29" i="44"/>
  <c r="M29" i="44"/>
  <c r="Z29" i="44"/>
  <c r="AA29" i="44"/>
  <c r="AL29" i="44"/>
  <c r="AM29" i="44"/>
  <c r="AN29" i="44"/>
  <c r="AO29" i="44"/>
  <c r="AP29" i="44"/>
  <c r="AQ29" i="44"/>
  <c r="AT29" i="44"/>
  <c r="AU29" i="44"/>
  <c r="F30" i="44"/>
  <c r="G30" i="44"/>
  <c r="H30" i="44"/>
  <c r="L30" i="44"/>
  <c r="M30" i="44"/>
  <c r="Z30" i="44"/>
  <c r="AA30" i="44"/>
  <c r="AL30" i="44"/>
  <c r="AM30" i="44"/>
  <c r="AN30" i="44"/>
  <c r="AO30" i="44"/>
  <c r="AP30" i="44"/>
  <c r="AQ30" i="44"/>
  <c r="AT30" i="44"/>
  <c r="AU30" i="44"/>
  <c r="F31" i="44"/>
  <c r="G31" i="44"/>
  <c r="H31" i="44"/>
  <c r="L31" i="44"/>
  <c r="M31" i="44"/>
  <c r="Z31" i="44"/>
  <c r="AA31" i="44"/>
  <c r="AL31" i="44"/>
  <c r="AM31" i="44"/>
  <c r="AN31" i="44"/>
  <c r="AO31" i="44"/>
  <c r="AP31" i="44"/>
  <c r="AQ31" i="44"/>
  <c r="AT31" i="44"/>
  <c r="AU31" i="44"/>
  <c r="F32" i="44"/>
  <c r="G32" i="44"/>
  <c r="H32" i="44"/>
  <c r="L32" i="44"/>
  <c r="M32" i="44"/>
  <c r="Z32" i="44"/>
  <c r="AA32" i="44"/>
  <c r="AL32" i="44"/>
  <c r="AM32" i="44"/>
  <c r="AN32" i="44"/>
  <c r="AO32" i="44"/>
  <c r="AP32" i="44"/>
  <c r="AQ32" i="44"/>
  <c r="AT32" i="44"/>
  <c r="AU32" i="44"/>
  <c r="F33" i="44"/>
  <c r="G33" i="44"/>
  <c r="H33" i="44"/>
  <c r="L33" i="44"/>
  <c r="M33" i="44"/>
  <c r="Z33" i="44"/>
  <c r="AA33" i="44"/>
  <c r="AL33" i="44"/>
  <c r="AM33" i="44"/>
  <c r="AN33" i="44"/>
  <c r="AO33" i="44"/>
  <c r="AP33" i="44"/>
  <c r="AQ33" i="44"/>
  <c r="AT33" i="44"/>
  <c r="AU33" i="44"/>
  <c r="F34" i="44"/>
  <c r="G34" i="44"/>
  <c r="H34" i="44"/>
  <c r="L34" i="44"/>
  <c r="M34" i="44"/>
  <c r="Z34" i="44"/>
  <c r="AA34" i="44"/>
  <c r="AL34" i="44"/>
  <c r="AM34" i="44"/>
  <c r="AN34" i="44"/>
  <c r="AO34" i="44"/>
  <c r="AP34" i="44"/>
  <c r="AQ34" i="44"/>
  <c r="AT34" i="44"/>
  <c r="AU34" i="44"/>
  <c r="F35" i="44"/>
  <c r="G35" i="44"/>
  <c r="H35" i="44"/>
  <c r="L35" i="44"/>
  <c r="M35" i="44"/>
  <c r="Z35" i="44"/>
  <c r="AA35" i="44"/>
  <c r="AL35" i="44"/>
  <c r="AM35" i="44"/>
  <c r="AN35" i="44"/>
  <c r="AO35" i="44"/>
  <c r="AP35" i="44"/>
  <c r="AQ35" i="44"/>
  <c r="AT35" i="44"/>
  <c r="AU35" i="44"/>
  <c r="F36" i="44"/>
  <c r="G36" i="44"/>
  <c r="H36" i="44"/>
  <c r="L36" i="44"/>
  <c r="M36" i="44"/>
  <c r="Z36" i="44"/>
  <c r="AA36" i="44"/>
  <c r="AL36" i="44"/>
  <c r="AM36" i="44"/>
  <c r="AN36" i="44"/>
  <c r="AO36" i="44"/>
  <c r="AP36" i="44"/>
  <c r="AQ36" i="44"/>
  <c r="AT36" i="44"/>
  <c r="AU36" i="44"/>
  <c r="I37" i="44"/>
  <c r="J37" i="44"/>
  <c r="K37" i="44"/>
  <c r="N37" i="44"/>
  <c r="O37" i="44"/>
  <c r="P37" i="44"/>
  <c r="Q37" i="44"/>
  <c r="R37" i="44"/>
  <c r="S37" i="44"/>
  <c r="T37" i="44"/>
  <c r="U37" i="44"/>
  <c r="V37" i="44"/>
  <c r="W37" i="44"/>
  <c r="X37" i="44"/>
  <c r="Y37" i="44"/>
  <c r="AB37" i="44"/>
  <c r="AC37" i="44"/>
  <c r="AD37" i="44"/>
  <c r="AE37" i="44"/>
  <c r="AF37" i="44"/>
  <c r="AG37" i="44"/>
  <c r="AH37" i="44"/>
  <c r="AI37" i="44"/>
  <c r="AJ37" i="44"/>
  <c r="AK37" i="44"/>
  <c r="AW37" i="44"/>
  <c r="AX37" i="44"/>
  <c r="AY37" i="44"/>
  <c r="AZ37" i="44"/>
  <c r="BA37" i="44"/>
  <c r="BB37" i="44"/>
  <c r="BC37" i="44"/>
  <c r="BD37" i="44"/>
  <c r="BE37" i="44"/>
  <c r="F38" i="44"/>
  <c r="F37" i="44" s="1"/>
  <c r="G38" i="44"/>
  <c r="H38" i="44"/>
  <c r="L38" i="44"/>
  <c r="L37" i="44" s="1"/>
  <c r="M38" i="44"/>
  <c r="M37" i="44" s="1"/>
  <c r="Z38" i="44"/>
  <c r="Z37" i="44" s="1"/>
  <c r="AA38" i="44"/>
  <c r="AA37" i="44" s="1"/>
  <c r="AL38" i="44"/>
  <c r="AL37" i="44" s="1"/>
  <c r="AM38" i="44"/>
  <c r="AM37" i="44" s="1"/>
  <c r="AN38" i="44"/>
  <c r="AO38" i="44"/>
  <c r="AO37" i="44" s="1"/>
  <c r="AP38" i="44"/>
  <c r="AP37" i="44" s="1"/>
  <c r="AQ38" i="44"/>
  <c r="AQ37" i="44" s="1"/>
  <c r="AT38" i="44"/>
  <c r="AT37" i="44" s="1"/>
  <c r="AU38" i="44"/>
  <c r="AU37" i="44" s="1"/>
  <c r="F39" i="44"/>
  <c r="G39" i="44"/>
  <c r="G37" i="44" s="1"/>
  <c r="H39" i="44"/>
  <c r="H37" i="44" s="1"/>
  <c r="L39" i="44"/>
  <c r="M39" i="44"/>
  <c r="Z39" i="44"/>
  <c r="AA39" i="44"/>
  <c r="AL39" i="44"/>
  <c r="AM39" i="44"/>
  <c r="AN39" i="44"/>
  <c r="AO39" i="44"/>
  <c r="AP39" i="44"/>
  <c r="AQ39" i="44"/>
  <c r="AT39" i="44"/>
  <c r="AU39" i="44"/>
  <c r="F40" i="44"/>
  <c r="G40" i="44"/>
  <c r="H40" i="44"/>
  <c r="L40" i="44"/>
  <c r="M40" i="44"/>
  <c r="Z40" i="44"/>
  <c r="AA40" i="44"/>
  <c r="AL40" i="44"/>
  <c r="AM40" i="44"/>
  <c r="AN40" i="44"/>
  <c r="AN37" i="44" s="1"/>
  <c r="AO40" i="44"/>
  <c r="AP40" i="44"/>
  <c r="AQ40" i="44"/>
  <c r="AT40" i="44"/>
  <c r="AU40" i="44"/>
  <c r="F41" i="44"/>
  <c r="G41" i="44"/>
  <c r="H41" i="44"/>
  <c r="L41" i="44"/>
  <c r="M41" i="44"/>
  <c r="Z41" i="44"/>
  <c r="AA41" i="44"/>
  <c r="AL41" i="44"/>
  <c r="AM41" i="44"/>
  <c r="AN41" i="44"/>
  <c r="AO41" i="44"/>
  <c r="AP41" i="44"/>
  <c r="AQ41" i="44"/>
  <c r="AT41" i="44"/>
  <c r="AU41" i="44"/>
  <c r="F42" i="44"/>
  <c r="G42" i="44"/>
  <c r="H42" i="44"/>
  <c r="L42" i="44"/>
  <c r="M42" i="44"/>
  <c r="Z42" i="44"/>
  <c r="AA42" i="44"/>
  <c r="AL42" i="44"/>
  <c r="AM42" i="44"/>
  <c r="AN42" i="44"/>
  <c r="AO42" i="44"/>
  <c r="AP42" i="44"/>
  <c r="AQ42" i="44"/>
  <c r="AT42" i="44"/>
  <c r="AU42" i="44"/>
  <c r="F43" i="44"/>
  <c r="G43" i="44"/>
  <c r="H43" i="44"/>
  <c r="L43" i="44"/>
  <c r="M43" i="44"/>
  <c r="Z43" i="44"/>
  <c r="AA43" i="44"/>
  <c r="AL43" i="44"/>
  <c r="AM43" i="44"/>
  <c r="AN43" i="44"/>
  <c r="AO43" i="44"/>
  <c r="AP43" i="44"/>
  <c r="AQ43" i="44"/>
  <c r="AT43" i="44"/>
  <c r="AU43" i="44"/>
  <c r="F44" i="44"/>
  <c r="G44" i="44"/>
  <c r="H44" i="44"/>
  <c r="L44" i="44"/>
  <c r="M44" i="44"/>
  <c r="Z44" i="44"/>
  <c r="AA44" i="44"/>
  <c r="AL44" i="44"/>
  <c r="AM44" i="44"/>
  <c r="AN44" i="44"/>
  <c r="AO44" i="44"/>
  <c r="AP44" i="44"/>
  <c r="AQ44" i="44"/>
  <c r="AT44" i="44"/>
  <c r="AU44" i="44"/>
  <c r="F45" i="44"/>
  <c r="G45" i="44"/>
  <c r="H45" i="44"/>
  <c r="L45" i="44"/>
  <c r="M45" i="44"/>
  <c r="Z45" i="44"/>
  <c r="AA45" i="44"/>
  <c r="AL45" i="44"/>
  <c r="AM45" i="44"/>
  <c r="AN45" i="44"/>
  <c r="AO45" i="44"/>
  <c r="AP45" i="44"/>
  <c r="AQ45" i="44"/>
  <c r="AT45" i="44"/>
  <c r="AU45" i="44"/>
  <c r="F46" i="44"/>
  <c r="G46" i="44"/>
  <c r="H46" i="44"/>
  <c r="L46" i="44"/>
  <c r="M46" i="44"/>
  <c r="Z46" i="44"/>
  <c r="AA46" i="44"/>
  <c r="AL46" i="44"/>
  <c r="AM46" i="44"/>
  <c r="AN46" i="44"/>
  <c r="AO46" i="44"/>
  <c r="AP46" i="44"/>
  <c r="AQ46" i="44"/>
  <c r="AT46" i="44"/>
  <c r="AU46" i="44"/>
  <c r="F47" i="44"/>
  <c r="G47" i="44"/>
  <c r="H47" i="44"/>
  <c r="L47" i="44"/>
  <c r="M47" i="44"/>
  <c r="Z47" i="44"/>
  <c r="AA47" i="44"/>
  <c r="AL47" i="44"/>
  <c r="AM47" i="44"/>
  <c r="AN47" i="44"/>
  <c r="AO47" i="44"/>
  <c r="AP47" i="44"/>
  <c r="AQ47" i="44"/>
  <c r="AT47" i="44"/>
  <c r="AU47" i="44"/>
  <c r="F48" i="44"/>
  <c r="G48" i="44"/>
  <c r="H48" i="44"/>
  <c r="L48" i="44"/>
  <c r="M48" i="44"/>
  <c r="Z48" i="44"/>
  <c r="AA48" i="44"/>
  <c r="AL48" i="44"/>
  <c r="AM48" i="44"/>
  <c r="AN48" i="44"/>
  <c r="AO48" i="44"/>
  <c r="AP48" i="44"/>
  <c r="AQ48" i="44"/>
  <c r="AT48" i="44"/>
  <c r="AU48" i="44"/>
  <c r="F49" i="44"/>
  <c r="G49" i="44"/>
  <c r="H49" i="44"/>
  <c r="L49" i="44"/>
  <c r="M49" i="44"/>
  <c r="Z49" i="44"/>
  <c r="AA49" i="44"/>
  <c r="AL49" i="44"/>
  <c r="AM49" i="44"/>
  <c r="AN49" i="44"/>
  <c r="AO49" i="44"/>
  <c r="AP49" i="44"/>
  <c r="AQ49" i="44"/>
  <c r="AT49" i="44"/>
  <c r="AU49" i="44"/>
  <c r="F50" i="44"/>
  <c r="G50" i="44"/>
  <c r="H50" i="44"/>
  <c r="L50" i="44"/>
  <c r="M50" i="44"/>
  <c r="Z50" i="44"/>
  <c r="AA50" i="44"/>
  <c r="AL50" i="44"/>
  <c r="AM50" i="44"/>
  <c r="AN50" i="44"/>
  <c r="AO50" i="44"/>
  <c r="AP50" i="44"/>
  <c r="AQ50" i="44"/>
  <c r="AT50" i="44"/>
  <c r="AU50" i="44"/>
  <c r="F51" i="44"/>
  <c r="G51" i="44"/>
  <c r="H51" i="44"/>
  <c r="L51" i="44"/>
  <c r="M51" i="44"/>
  <c r="Z51" i="44"/>
  <c r="AA51" i="44"/>
  <c r="AL51" i="44"/>
  <c r="AM51" i="44"/>
  <c r="AN51" i="44"/>
  <c r="AO51" i="44"/>
  <c r="AP51" i="44"/>
  <c r="AQ51" i="44"/>
  <c r="AT51" i="44"/>
  <c r="AU51" i="44"/>
  <c r="F52" i="44"/>
  <c r="G52" i="44"/>
  <c r="H52" i="44"/>
  <c r="L52" i="44"/>
  <c r="M52" i="44"/>
  <c r="Z52" i="44"/>
  <c r="AA52" i="44"/>
  <c r="AL52" i="44"/>
  <c r="AM52" i="44"/>
  <c r="AN52" i="44"/>
  <c r="AO52" i="44"/>
  <c r="AP52" i="44"/>
  <c r="AQ52" i="44"/>
  <c r="AT52" i="44"/>
  <c r="AU52" i="44"/>
  <c r="F53" i="44"/>
  <c r="G53" i="44"/>
  <c r="H53" i="44"/>
  <c r="L53" i="44"/>
  <c r="M53" i="44"/>
  <c r="Z53" i="44"/>
  <c r="AA53" i="44"/>
  <c r="AL53" i="44"/>
  <c r="AM53" i="44"/>
  <c r="AN53" i="44"/>
  <c r="AO53" i="44"/>
  <c r="AP53" i="44"/>
  <c r="AQ53" i="44"/>
  <c r="AT53" i="44"/>
  <c r="AU53" i="44"/>
  <c r="F54" i="44"/>
  <c r="G54" i="44"/>
  <c r="H54" i="44"/>
  <c r="L54" i="44"/>
  <c r="M54" i="44"/>
  <c r="Z54" i="44"/>
  <c r="AA54" i="44"/>
  <c r="AL54" i="44"/>
  <c r="AM54" i="44"/>
  <c r="AN54" i="44"/>
  <c r="AO54" i="44"/>
  <c r="AP54" i="44"/>
  <c r="AQ54" i="44"/>
  <c r="AT54" i="44"/>
  <c r="AU54" i="44"/>
  <c r="F55" i="44"/>
  <c r="G55" i="44"/>
  <c r="H55" i="44"/>
  <c r="L55" i="44"/>
  <c r="M55" i="44"/>
  <c r="Z55" i="44"/>
  <c r="AA55" i="44"/>
  <c r="AL55" i="44"/>
  <c r="AM55" i="44"/>
  <c r="AN55" i="44"/>
  <c r="AO55" i="44"/>
  <c r="AP55" i="44"/>
  <c r="AQ55" i="44"/>
  <c r="AT55" i="44"/>
  <c r="AU55" i="44"/>
  <c r="F56" i="44"/>
  <c r="G56" i="44"/>
  <c r="H56" i="44"/>
  <c r="L56" i="44"/>
  <c r="M56" i="44"/>
  <c r="Z56" i="44"/>
  <c r="AA56" i="44"/>
  <c r="AL56" i="44"/>
  <c r="AM56" i="44"/>
  <c r="AN56" i="44"/>
  <c r="AO56" i="44"/>
  <c r="AP56" i="44"/>
  <c r="AQ56" i="44"/>
  <c r="AT56" i="44"/>
  <c r="AU56" i="44"/>
  <c r="AQ16" i="46"/>
  <c r="AQ14" i="46"/>
  <c r="AU9" i="44"/>
  <c r="AU8" i="44" l="1"/>
  <c r="BO9" i="44"/>
  <c r="BO8" i="44" l="1"/>
  <c r="AT9" i="44"/>
  <c r="AV9" i="44"/>
  <c r="AV8" i="44" s="1"/>
  <c r="AW9" i="44"/>
  <c r="AW8" i="44" s="1"/>
  <c r="AX9" i="44"/>
  <c r="AX8" i="44" s="1"/>
  <c r="AY9" i="44"/>
  <c r="AY8" i="44" s="1"/>
  <c r="AZ9" i="44"/>
  <c r="AZ8" i="44" s="1"/>
  <c r="BA9" i="44"/>
  <c r="BA8" i="44" s="1"/>
  <c r="BB9" i="44"/>
  <c r="BB8" i="44" s="1"/>
  <c r="BC9" i="44"/>
  <c r="BC8" i="44" s="1"/>
  <c r="BD9" i="44"/>
  <c r="BD8" i="44" s="1"/>
  <c r="BE9" i="44"/>
  <c r="BE8" i="44" s="1"/>
  <c r="BF9" i="44"/>
  <c r="BF8" i="44" s="1"/>
  <c r="BG9" i="44"/>
  <c r="BG8" i="44" s="1"/>
  <c r="BH9" i="44"/>
  <c r="BH8" i="44" s="1"/>
  <c r="BI9" i="44"/>
  <c r="BI8" i="44" s="1"/>
  <c r="BJ9" i="44"/>
  <c r="BJ8" i="44" s="1"/>
  <c r="BK9" i="44"/>
  <c r="BK8" i="44" s="1"/>
  <c r="BL9" i="44"/>
  <c r="BL8" i="44" s="1"/>
  <c r="BM9" i="44"/>
  <c r="BM8" i="44" s="1"/>
  <c r="BN9" i="44"/>
  <c r="BN8" i="44" s="1"/>
  <c r="BP9" i="44"/>
  <c r="BP8" i="44" s="1"/>
  <c r="BQ9" i="44"/>
  <c r="BQ8" i="44" s="1"/>
  <c r="Z9" i="44"/>
  <c r="N9" i="44"/>
  <c r="N8" i="44" s="1"/>
  <c r="O9" i="44"/>
  <c r="O8" i="44" s="1"/>
  <c r="P9" i="44"/>
  <c r="P8" i="44" s="1"/>
  <c r="Q9" i="44"/>
  <c r="Q8" i="44" s="1"/>
  <c r="R9" i="44"/>
  <c r="R8" i="44" s="1"/>
  <c r="S9" i="44"/>
  <c r="S8" i="44" s="1"/>
  <c r="T9" i="44"/>
  <c r="T8" i="44" s="1"/>
  <c r="U9" i="44"/>
  <c r="U8" i="44" s="1"/>
  <c r="V9" i="44"/>
  <c r="V8" i="44" s="1"/>
  <c r="W9" i="44"/>
  <c r="W8" i="44" s="1"/>
  <c r="X9" i="44"/>
  <c r="X8" i="44" s="1"/>
  <c r="Y9" i="44"/>
  <c r="Y8" i="44" s="1"/>
  <c r="AA9" i="44"/>
  <c r="AB9" i="44"/>
  <c r="AB8" i="44" s="1"/>
  <c r="AC9" i="44"/>
  <c r="AC8" i="44" s="1"/>
  <c r="AD9" i="44"/>
  <c r="AD8" i="44" s="1"/>
  <c r="AE9" i="44"/>
  <c r="AE8" i="44" s="1"/>
  <c r="AF9" i="44"/>
  <c r="AF8" i="44" s="1"/>
  <c r="AG9" i="44"/>
  <c r="AG8" i="44" s="1"/>
  <c r="AH9" i="44"/>
  <c r="AH8" i="44" s="1"/>
  <c r="AI9" i="44"/>
  <c r="AI8" i="44" s="1"/>
  <c r="AJ9" i="44"/>
  <c r="AJ8" i="44" s="1"/>
  <c r="AK9" i="44"/>
  <c r="AK8" i="44" s="1"/>
  <c r="BM14" i="43"/>
  <c r="J9" i="44"/>
  <c r="J8" i="44" s="1"/>
  <c r="K9" i="44"/>
  <c r="I9" i="44"/>
  <c r="I8" i="44" s="1"/>
  <c r="E37" i="45"/>
  <c r="D37" i="45"/>
  <c r="C37" i="45"/>
  <c r="E22" i="45"/>
  <c r="D22" i="45"/>
  <c r="D8" i="45" s="1"/>
  <c r="C22" i="45"/>
  <c r="E9" i="45"/>
  <c r="D9" i="45"/>
  <c r="C9" i="45"/>
  <c r="C8" i="45" s="1"/>
  <c r="E36" i="22"/>
  <c r="D36" i="22"/>
  <c r="C36" i="22"/>
  <c r="E21" i="22"/>
  <c r="D21" i="22"/>
  <c r="C21" i="22"/>
  <c r="E8" i="22"/>
  <c r="E7" i="22" s="1"/>
  <c r="D8" i="22"/>
  <c r="C8" i="22"/>
  <c r="C7" i="22" s="1"/>
  <c r="D7" i="22"/>
  <c r="C21" i="21"/>
  <c r="C8" i="21"/>
  <c r="C7" i="21" s="1"/>
  <c r="E36" i="21"/>
  <c r="D36" i="21"/>
  <c r="C36" i="21"/>
  <c r="E21" i="21"/>
  <c r="D21" i="21"/>
  <c r="E8" i="21"/>
  <c r="E7" i="21" s="1"/>
  <c r="D8" i="21"/>
  <c r="D7" i="21"/>
  <c r="D8" i="1"/>
  <c r="E7" i="1"/>
  <c r="E36" i="1"/>
  <c r="D36" i="1"/>
  <c r="C36" i="1"/>
  <c r="D21" i="1"/>
  <c r="E21" i="1"/>
  <c r="C21" i="1"/>
  <c r="E8" i="1"/>
  <c r="C8" i="1"/>
  <c r="D7" i="1"/>
  <c r="E8" i="45" l="1"/>
  <c r="AT8" i="44"/>
  <c r="AA8" i="44"/>
  <c r="Z8" i="44"/>
  <c r="K8" i="44"/>
  <c r="C7" i="1"/>
  <c r="U9" i="1"/>
  <c r="I19" i="1" l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37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22" i="1"/>
  <c r="AE10" i="1"/>
  <c r="AE11" i="1"/>
  <c r="AE12" i="1"/>
  <c r="AE13" i="1"/>
  <c r="AE14" i="1"/>
  <c r="AE15" i="1"/>
  <c r="AE16" i="1"/>
  <c r="AE17" i="1"/>
  <c r="AE18" i="1"/>
  <c r="AE19" i="1"/>
  <c r="AE20" i="1"/>
  <c r="AE9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37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22" i="1"/>
  <c r="AD10" i="1"/>
  <c r="AD11" i="1"/>
  <c r="AD12" i="1"/>
  <c r="AD13" i="1"/>
  <c r="AD14" i="1"/>
  <c r="AD15" i="1"/>
  <c r="AD16" i="1"/>
  <c r="AD17" i="1"/>
  <c r="AD18" i="1"/>
  <c r="AD19" i="1"/>
  <c r="AD20" i="1"/>
  <c r="AD9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37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2" i="1"/>
  <c r="AC10" i="1"/>
  <c r="AC11" i="1"/>
  <c r="AC12" i="1"/>
  <c r="AC13" i="1"/>
  <c r="AC14" i="1"/>
  <c r="AC15" i="1"/>
  <c r="AC16" i="1"/>
  <c r="AC17" i="1"/>
  <c r="AC18" i="1"/>
  <c r="AC19" i="1"/>
  <c r="AC20" i="1"/>
  <c r="AC9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37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2" i="1"/>
  <c r="AB10" i="1"/>
  <c r="AB11" i="1"/>
  <c r="AB12" i="1"/>
  <c r="AB13" i="1"/>
  <c r="AB14" i="1"/>
  <c r="AB15" i="1"/>
  <c r="AB16" i="1"/>
  <c r="AB17" i="1"/>
  <c r="AB18" i="1"/>
  <c r="AB19" i="1"/>
  <c r="AB20" i="1"/>
  <c r="AB9" i="1"/>
  <c r="AA9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7" i="1"/>
  <c r="AA22" i="1"/>
  <c r="AA24" i="1"/>
  <c r="AA23" i="1"/>
  <c r="AA25" i="1"/>
  <c r="AA26" i="1"/>
  <c r="AA27" i="1"/>
  <c r="AA28" i="1"/>
  <c r="AA29" i="1"/>
  <c r="AA30" i="1"/>
  <c r="AA31" i="1"/>
  <c r="AA32" i="1"/>
  <c r="AA33" i="1"/>
  <c r="AA34" i="1"/>
  <c r="AA35" i="1"/>
  <c r="AA10" i="1"/>
  <c r="AA11" i="1"/>
  <c r="AA12" i="1"/>
  <c r="AA13" i="1"/>
  <c r="AA14" i="1"/>
  <c r="AA15" i="1"/>
  <c r="AA16" i="1"/>
  <c r="AA17" i="1"/>
  <c r="AA18" i="1"/>
  <c r="AA19" i="1"/>
  <c r="AA20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7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22" i="1"/>
  <c r="Z10" i="1"/>
  <c r="Z11" i="1"/>
  <c r="Z12" i="1"/>
  <c r="Z13" i="1"/>
  <c r="Z14" i="1"/>
  <c r="Z15" i="1"/>
  <c r="Z16" i="1"/>
  <c r="Z17" i="1"/>
  <c r="Z18" i="1"/>
  <c r="Z19" i="1"/>
  <c r="Z20" i="1"/>
  <c r="Z9" i="1"/>
  <c r="O38" i="1" l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37" i="1"/>
  <c r="O23" i="21"/>
  <c r="O23" i="1" s="1"/>
  <c r="O35" i="1"/>
  <c r="O24" i="1"/>
  <c r="O25" i="1"/>
  <c r="O26" i="1"/>
  <c r="O27" i="1"/>
  <c r="O28" i="1"/>
  <c r="O29" i="1"/>
  <c r="O30" i="1"/>
  <c r="O31" i="1"/>
  <c r="O32" i="1"/>
  <c r="O33" i="1"/>
  <c r="O34" i="1"/>
  <c r="O22" i="1"/>
  <c r="O10" i="1"/>
  <c r="O11" i="1"/>
  <c r="O12" i="1"/>
  <c r="O13" i="1"/>
  <c r="O14" i="1"/>
  <c r="O15" i="1"/>
  <c r="O16" i="1"/>
  <c r="O17" i="1"/>
  <c r="O18" i="1"/>
  <c r="O19" i="1"/>
  <c r="O20" i="1"/>
  <c r="O9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2" i="1"/>
  <c r="N10" i="1"/>
  <c r="N11" i="1"/>
  <c r="N12" i="1"/>
  <c r="N13" i="1"/>
  <c r="N14" i="1"/>
  <c r="N15" i="1"/>
  <c r="N16" i="1"/>
  <c r="N17" i="1"/>
  <c r="N18" i="1"/>
  <c r="N19" i="1"/>
  <c r="N20" i="1"/>
  <c r="N9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2" i="1"/>
  <c r="M10" i="1"/>
  <c r="M11" i="1"/>
  <c r="M12" i="1"/>
  <c r="M13" i="1"/>
  <c r="M14" i="1"/>
  <c r="M15" i="1"/>
  <c r="M16" i="1"/>
  <c r="M17" i="1"/>
  <c r="M18" i="1"/>
  <c r="M19" i="1"/>
  <c r="M20" i="1"/>
  <c r="M9" i="1"/>
  <c r="K53" i="1"/>
  <c r="K54" i="1"/>
  <c r="K55" i="1"/>
  <c r="K15" i="1"/>
  <c r="K13" i="1"/>
  <c r="K11" i="1"/>
  <c r="K10" i="1"/>
  <c r="J9" i="1"/>
  <c r="K9" i="1" s="1"/>
  <c r="J47" i="1"/>
  <c r="J48" i="1"/>
  <c r="J49" i="1"/>
  <c r="J50" i="1"/>
  <c r="J51" i="1"/>
  <c r="J52" i="1"/>
  <c r="J53" i="1"/>
  <c r="J54" i="1"/>
  <c r="L45" i="1"/>
  <c r="K45" i="1"/>
  <c r="I45" i="1"/>
  <c r="J45" i="1" s="1"/>
  <c r="J37" i="1"/>
  <c r="K37" i="1" l="1"/>
  <c r="L37" i="1" s="1"/>
  <c r="J37" i="21" l="1"/>
  <c r="J35" i="1"/>
  <c r="J19" i="1"/>
  <c r="K19" i="1" s="1"/>
  <c r="K8" i="1" s="1"/>
  <c r="I20" i="1"/>
  <c r="L9" i="1"/>
  <c r="I9" i="1"/>
  <c r="J28" i="1"/>
  <c r="J22" i="1"/>
  <c r="J20" i="1"/>
  <c r="J10" i="1"/>
  <c r="J11" i="1"/>
  <c r="J12" i="1"/>
  <c r="J13" i="1"/>
  <c r="J14" i="1"/>
  <c r="J15" i="1"/>
  <c r="J16" i="1"/>
  <c r="J17" i="1"/>
  <c r="J18" i="1"/>
  <c r="J39" i="1"/>
  <c r="J40" i="1"/>
  <c r="J41" i="1"/>
  <c r="J42" i="1"/>
  <c r="J43" i="1"/>
  <c r="J44" i="1"/>
  <c r="J46" i="1"/>
  <c r="J55" i="1"/>
  <c r="J38" i="1"/>
  <c r="J23" i="1"/>
  <c r="J24" i="1"/>
  <c r="J25" i="1"/>
  <c r="J26" i="1"/>
  <c r="J27" i="1"/>
  <c r="J29" i="1"/>
  <c r="J30" i="1"/>
  <c r="J31" i="1"/>
  <c r="J32" i="1"/>
  <c r="J33" i="1"/>
  <c r="J34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3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2" i="1"/>
  <c r="I10" i="1"/>
  <c r="I11" i="1"/>
  <c r="I12" i="1"/>
  <c r="I13" i="1"/>
  <c r="I14" i="1"/>
  <c r="I15" i="1"/>
  <c r="I16" i="1"/>
  <c r="I17" i="1"/>
  <c r="I18" i="1"/>
  <c r="J8" i="1" l="1"/>
  <c r="K46" i="1"/>
  <c r="K34" i="1" l="1"/>
  <c r="L34" i="1" s="1"/>
  <c r="L19" i="1"/>
  <c r="I8" i="1"/>
  <c r="L46" i="1"/>
  <c r="K38" i="1"/>
  <c r="L38" i="1" s="1"/>
  <c r="I46" i="21" l="1"/>
  <c r="J9" i="21" l="1"/>
  <c r="K12" i="1"/>
  <c r="K14" i="1"/>
  <c r="K16" i="1"/>
  <c r="K17" i="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50" i="21"/>
  <c r="AD51" i="21"/>
  <c r="AD52" i="21"/>
  <c r="AD53" i="21"/>
  <c r="AD54" i="21"/>
  <c r="AD55" i="21"/>
  <c r="AD37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22" i="21"/>
  <c r="AD10" i="21"/>
  <c r="AD11" i="21"/>
  <c r="AD12" i="21"/>
  <c r="AD13" i="21"/>
  <c r="AD14" i="21"/>
  <c r="AD15" i="21"/>
  <c r="AD16" i="21"/>
  <c r="AD17" i="21"/>
  <c r="AD18" i="21"/>
  <c r="AD19" i="21"/>
  <c r="AD20" i="21"/>
  <c r="AD9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37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22" i="21"/>
  <c r="O10" i="21"/>
  <c r="O11" i="21"/>
  <c r="O12" i="21"/>
  <c r="O13" i="21"/>
  <c r="O14" i="21"/>
  <c r="O15" i="21"/>
  <c r="O16" i="21"/>
  <c r="O17" i="21"/>
  <c r="O18" i="21"/>
  <c r="O19" i="21"/>
  <c r="O20" i="21"/>
  <c r="O9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37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22" i="21"/>
  <c r="AC10" i="21"/>
  <c r="AC11" i="21"/>
  <c r="AC12" i="21"/>
  <c r="AC13" i="21"/>
  <c r="AC14" i="21"/>
  <c r="AC15" i="21"/>
  <c r="AC16" i="21"/>
  <c r="AC17" i="21"/>
  <c r="AC18" i="21"/>
  <c r="AC19" i="21"/>
  <c r="AC20" i="21"/>
  <c r="AC9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37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22" i="21"/>
  <c r="N10" i="21"/>
  <c r="N11" i="21"/>
  <c r="N12" i="21"/>
  <c r="N13" i="21"/>
  <c r="N14" i="21"/>
  <c r="N15" i="21"/>
  <c r="N16" i="21"/>
  <c r="N17" i="21"/>
  <c r="N18" i="21"/>
  <c r="N19" i="21"/>
  <c r="N20" i="21"/>
  <c r="N9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37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22" i="21"/>
  <c r="AB10" i="21"/>
  <c r="AB11" i="21"/>
  <c r="AB12" i="21"/>
  <c r="AB13" i="21"/>
  <c r="AB14" i="21"/>
  <c r="AB15" i="21"/>
  <c r="AB16" i="21"/>
  <c r="AB17" i="21"/>
  <c r="AB18" i="21"/>
  <c r="AB19" i="21"/>
  <c r="AB20" i="21"/>
  <c r="AB9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37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22" i="21"/>
  <c r="M10" i="21"/>
  <c r="M11" i="21"/>
  <c r="M12" i="21"/>
  <c r="M13" i="21"/>
  <c r="M14" i="21"/>
  <c r="M15" i="21"/>
  <c r="M16" i="21"/>
  <c r="M17" i="21"/>
  <c r="M18" i="21"/>
  <c r="M19" i="21"/>
  <c r="M20" i="21"/>
  <c r="M9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37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22" i="21"/>
  <c r="AA10" i="21"/>
  <c r="AA11" i="21"/>
  <c r="AA12" i="21"/>
  <c r="AA13" i="21"/>
  <c r="AA14" i="21"/>
  <c r="AA15" i="21"/>
  <c r="AA16" i="21"/>
  <c r="AA17" i="21"/>
  <c r="AA18" i="21"/>
  <c r="AA19" i="21"/>
  <c r="AA20" i="21"/>
  <c r="AA9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37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2" i="21"/>
  <c r="L20" i="21"/>
  <c r="L10" i="21"/>
  <c r="L11" i="21"/>
  <c r="L12" i="21"/>
  <c r="L13" i="21"/>
  <c r="L14" i="21"/>
  <c r="L15" i="21"/>
  <c r="L16" i="21"/>
  <c r="L17" i="21"/>
  <c r="L18" i="21"/>
  <c r="L19" i="21"/>
  <c r="L9" i="21"/>
  <c r="K50" i="1" l="1"/>
  <c r="L50" i="1" s="1"/>
  <c r="K18" i="1"/>
  <c r="L18" i="1" s="1"/>
  <c r="K20" i="1"/>
  <c r="L20" i="1" s="1"/>
  <c r="L17" i="1"/>
  <c r="L16" i="1"/>
  <c r="L15" i="1"/>
  <c r="L14" i="1"/>
  <c r="L13" i="1"/>
  <c r="L12" i="1"/>
  <c r="L11" i="1"/>
  <c r="L10" i="1"/>
  <c r="L55" i="1"/>
  <c r="L54" i="1"/>
  <c r="L53" i="1"/>
  <c r="K52" i="1"/>
  <c r="L52" i="1" s="1"/>
  <c r="K51" i="1"/>
  <c r="L51" i="1" s="1"/>
  <c r="K49" i="1"/>
  <c r="L49" i="1" s="1"/>
  <c r="K48" i="1"/>
  <c r="L48" i="1" s="1"/>
  <c r="K47" i="1"/>
  <c r="L47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5" i="1"/>
  <c r="L35" i="1" s="1"/>
  <c r="K33" i="1"/>
  <c r="L33" i="1" s="1"/>
  <c r="K32" i="1"/>
  <c r="L32" i="1" s="1"/>
  <c r="L31" i="1"/>
  <c r="K31" i="1"/>
  <c r="K30" i="1"/>
  <c r="L30" i="1" s="1"/>
  <c r="K29" i="1"/>
  <c r="L29" i="1" s="1"/>
  <c r="K28" i="1"/>
  <c r="L28" i="1" s="1"/>
  <c r="K27" i="1"/>
  <c r="L27" i="1" s="1"/>
  <c r="K26" i="1"/>
  <c r="L26" i="1" s="1"/>
  <c r="L25" i="1"/>
  <c r="K25" i="1"/>
  <c r="K24" i="1"/>
  <c r="L24" i="1" s="1"/>
  <c r="K23" i="1"/>
  <c r="L23" i="1" s="1"/>
  <c r="K22" i="1"/>
  <c r="L22" i="1" s="1"/>
  <c r="CH56" i="57"/>
  <c r="CG56" i="57"/>
  <c r="CI56" i="57" s="1"/>
  <c r="CE56" i="57"/>
  <c r="CD56" i="57"/>
  <c r="CF56" i="57" s="1"/>
  <c r="CC56" i="57"/>
  <c r="CB56" i="57"/>
  <c r="CA56" i="57"/>
  <c r="BY56" i="57"/>
  <c r="BX56" i="57"/>
  <c r="BZ56" i="57" s="1"/>
  <c r="BV56" i="57"/>
  <c r="BU56" i="57"/>
  <c r="BW56" i="57" s="1"/>
  <c r="BS56" i="57"/>
  <c r="BR56" i="57"/>
  <c r="BT56" i="57" s="1"/>
  <c r="BQ56" i="57"/>
  <c r="BN56" i="57"/>
  <c r="BK56" i="57"/>
  <c r="BH56" i="57"/>
  <c r="BE56" i="57"/>
  <c r="BB56" i="57"/>
  <c r="AY56" i="57"/>
  <c r="AV56" i="57"/>
  <c r="AS56" i="57"/>
  <c r="AR56" i="57"/>
  <c r="CK56" i="57" s="1"/>
  <c r="AQ56" i="57"/>
  <c r="AP56" i="57"/>
  <c r="AM56" i="57"/>
  <c r="AJ56" i="57"/>
  <c r="AG56" i="57"/>
  <c r="AD56" i="57"/>
  <c r="AA56" i="57"/>
  <c r="W56" i="57"/>
  <c r="V56" i="57"/>
  <c r="CJ56" i="57" s="1"/>
  <c r="U56" i="57"/>
  <c r="R56" i="57"/>
  <c r="O56" i="57"/>
  <c r="L56" i="57"/>
  <c r="I56" i="57"/>
  <c r="F56" i="57"/>
  <c r="CH55" i="57"/>
  <c r="CG55" i="57"/>
  <c r="CI55" i="57" s="1"/>
  <c r="CE55" i="57"/>
  <c r="CD55" i="57"/>
  <c r="CF55" i="57" s="1"/>
  <c r="CC55" i="57"/>
  <c r="CB55" i="57"/>
  <c r="CA55" i="57"/>
  <c r="BY55" i="57"/>
  <c r="BX55" i="57"/>
  <c r="BZ55" i="57" s="1"/>
  <c r="BV55" i="57"/>
  <c r="BU55" i="57"/>
  <c r="BW55" i="57" s="1"/>
  <c r="BT55" i="57"/>
  <c r="BS55" i="57"/>
  <c r="BR55" i="57"/>
  <c r="BQ55" i="57"/>
  <c r="BN55" i="57"/>
  <c r="BK55" i="57"/>
  <c r="BH55" i="57"/>
  <c r="BE55" i="57"/>
  <c r="BB55" i="57"/>
  <c r="AY55" i="57"/>
  <c r="AV55" i="57"/>
  <c r="AS55" i="57"/>
  <c r="AR55" i="57"/>
  <c r="CK55" i="57" s="1"/>
  <c r="AQ55" i="57"/>
  <c r="AP55" i="57"/>
  <c r="AM55" i="57"/>
  <c r="AJ55" i="57"/>
  <c r="AG55" i="57"/>
  <c r="AD55" i="57"/>
  <c r="AA55" i="57"/>
  <c r="X55" i="57"/>
  <c r="W55" i="57"/>
  <c r="V55" i="57"/>
  <c r="CJ55" i="57" s="1"/>
  <c r="U55" i="57"/>
  <c r="R55" i="57"/>
  <c r="O55" i="57"/>
  <c r="L55" i="57"/>
  <c r="I55" i="57"/>
  <c r="F55" i="57"/>
  <c r="CH54" i="57"/>
  <c r="CG54" i="57"/>
  <c r="CI54" i="57" s="1"/>
  <c r="CF54" i="57"/>
  <c r="CE54" i="57"/>
  <c r="CD54" i="57"/>
  <c r="CC54" i="57"/>
  <c r="CB54" i="57"/>
  <c r="CA54" i="57"/>
  <c r="BY54" i="57"/>
  <c r="BX54" i="57"/>
  <c r="BZ54" i="57" s="1"/>
  <c r="BV54" i="57"/>
  <c r="BU54" i="57"/>
  <c r="BW54" i="57" s="1"/>
  <c r="BT54" i="57"/>
  <c r="BS54" i="57"/>
  <c r="BR54" i="57"/>
  <c r="BQ54" i="57"/>
  <c r="BN54" i="57"/>
  <c r="BK54" i="57"/>
  <c r="BH54" i="57"/>
  <c r="BE54" i="57"/>
  <c r="BB54" i="57"/>
  <c r="AY54" i="57"/>
  <c r="AV54" i="57"/>
  <c r="AS54" i="57"/>
  <c r="AR54" i="57"/>
  <c r="CK54" i="57" s="1"/>
  <c r="AQ54" i="57"/>
  <c r="AP54" i="57"/>
  <c r="AM54" i="57"/>
  <c r="AJ54" i="57"/>
  <c r="AG54" i="57"/>
  <c r="AD54" i="57"/>
  <c r="AA54" i="57"/>
  <c r="X54" i="57"/>
  <c r="W54" i="57"/>
  <c r="V54" i="57"/>
  <c r="CJ54" i="57" s="1"/>
  <c r="U54" i="57"/>
  <c r="R54" i="57"/>
  <c r="O54" i="57"/>
  <c r="L54" i="57"/>
  <c r="I54" i="57"/>
  <c r="F54" i="57"/>
  <c r="CJ53" i="57"/>
  <c r="CL53" i="57" s="1"/>
  <c r="CH53" i="57"/>
  <c r="CG53" i="57"/>
  <c r="CI53" i="57" s="1"/>
  <c r="CF53" i="57"/>
  <c r="CE53" i="57"/>
  <c r="CD53" i="57"/>
  <c r="CC53" i="57"/>
  <c r="CB53" i="57"/>
  <c r="CA53" i="57"/>
  <c r="BY53" i="57"/>
  <c r="BX53" i="57"/>
  <c r="BZ53" i="57" s="1"/>
  <c r="BV53" i="57"/>
  <c r="BU53" i="57"/>
  <c r="BW53" i="57" s="1"/>
  <c r="BT53" i="57"/>
  <c r="BS53" i="57"/>
  <c r="BR53" i="57"/>
  <c r="BQ53" i="57"/>
  <c r="BN53" i="57"/>
  <c r="BK53" i="57"/>
  <c r="BH53" i="57"/>
  <c r="BE53" i="57"/>
  <c r="BB53" i="57"/>
  <c r="AY53" i="57"/>
  <c r="AV53" i="57"/>
  <c r="AS53" i="57"/>
  <c r="AR53" i="57"/>
  <c r="CK53" i="57" s="1"/>
  <c r="AQ53" i="57"/>
  <c r="AP53" i="57"/>
  <c r="AM53" i="57"/>
  <c r="AJ53" i="57"/>
  <c r="AG53" i="57"/>
  <c r="AD53" i="57"/>
  <c r="AA53" i="57"/>
  <c r="X53" i="57"/>
  <c r="W53" i="57"/>
  <c r="V53" i="57"/>
  <c r="U53" i="57"/>
  <c r="R53" i="57"/>
  <c r="O53" i="57"/>
  <c r="L53" i="57"/>
  <c r="I53" i="57"/>
  <c r="F53" i="57"/>
  <c r="CJ52" i="57"/>
  <c r="CL52" i="57" s="1"/>
  <c r="CH52" i="57"/>
  <c r="CG52" i="57"/>
  <c r="CI52" i="57" s="1"/>
  <c r="CF52" i="57"/>
  <c r="CE52" i="57"/>
  <c r="CD52" i="57"/>
  <c r="CC52" i="57"/>
  <c r="CB52" i="57"/>
  <c r="CA52" i="57"/>
  <c r="BY52" i="57"/>
  <c r="BX52" i="57"/>
  <c r="BZ52" i="57" s="1"/>
  <c r="BV52" i="57"/>
  <c r="BU52" i="57"/>
  <c r="BW52" i="57" s="1"/>
  <c r="BT52" i="57"/>
  <c r="BS52" i="57"/>
  <c r="BR52" i="57"/>
  <c r="BQ52" i="57"/>
  <c r="BN52" i="57"/>
  <c r="BK52" i="57"/>
  <c r="BH52" i="57"/>
  <c r="BE52" i="57"/>
  <c r="BB52" i="57"/>
  <c r="AY52" i="57"/>
  <c r="AV52" i="57"/>
  <c r="AS52" i="57"/>
  <c r="AR52" i="57"/>
  <c r="CK52" i="57" s="1"/>
  <c r="AQ52" i="57"/>
  <c r="AP52" i="57"/>
  <c r="AM52" i="57"/>
  <c r="AJ52" i="57"/>
  <c r="AG52" i="57"/>
  <c r="AD52" i="57"/>
  <c r="AA52" i="57"/>
  <c r="X52" i="57"/>
  <c r="W52" i="57"/>
  <c r="V52" i="57"/>
  <c r="U52" i="57"/>
  <c r="R52" i="57"/>
  <c r="O52" i="57"/>
  <c r="L52" i="57"/>
  <c r="I52" i="57"/>
  <c r="F52" i="57"/>
  <c r="CH51" i="57"/>
  <c r="CG51" i="57"/>
  <c r="CI51" i="57" s="1"/>
  <c r="CF51" i="57"/>
  <c r="CE51" i="57"/>
  <c r="CD51" i="57"/>
  <c r="CC51" i="57"/>
  <c r="CB51" i="57"/>
  <c r="CA51" i="57"/>
  <c r="BY51" i="57"/>
  <c r="BX51" i="57"/>
  <c r="BZ51" i="57" s="1"/>
  <c r="BV51" i="57"/>
  <c r="BU51" i="57"/>
  <c r="BW51" i="57" s="1"/>
  <c r="BT51" i="57"/>
  <c r="BS51" i="57"/>
  <c r="BR51" i="57"/>
  <c r="BQ51" i="57"/>
  <c r="BN51" i="57"/>
  <c r="BK51" i="57"/>
  <c r="BH51" i="57"/>
  <c r="BE51" i="57"/>
  <c r="BB51" i="57"/>
  <c r="AY51" i="57"/>
  <c r="AV51" i="57"/>
  <c r="AS51" i="57"/>
  <c r="AR51" i="57"/>
  <c r="AQ51" i="57"/>
  <c r="AP51" i="57"/>
  <c r="AM51" i="57"/>
  <c r="AG51" i="57"/>
  <c r="AA51" i="57"/>
  <c r="W51" i="57"/>
  <c r="CK51" i="57" s="1"/>
  <c r="V51" i="57"/>
  <c r="X51" i="57" s="1"/>
  <c r="U51" i="57"/>
  <c r="R51" i="57"/>
  <c r="O51" i="57"/>
  <c r="L51" i="57"/>
  <c r="I51" i="57"/>
  <c r="F51" i="57"/>
  <c r="CI50" i="57"/>
  <c r="CH50" i="57"/>
  <c r="CG50" i="57"/>
  <c r="CE50" i="57"/>
  <c r="CD50" i="57"/>
  <c r="CF50" i="57" s="1"/>
  <c r="CB50" i="57"/>
  <c r="CA50" i="57"/>
  <c r="CC50" i="57" s="1"/>
  <c r="BZ50" i="57"/>
  <c r="BY50" i="57"/>
  <c r="BX50" i="57"/>
  <c r="BW50" i="57"/>
  <c r="BV50" i="57"/>
  <c r="BU50" i="57"/>
  <c r="BS50" i="57"/>
  <c r="BR50" i="57"/>
  <c r="BT50" i="57" s="1"/>
  <c r="BQ50" i="57"/>
  <c r="BN50" i="57"/>
  <c r="BK50" i="57"/>
  <c r="BH50" i="57"/>
  <c r="BE50" i="57"/>
  <c r="BB50" i="57"/>
  <c r="AY50" i="57"/>
  <c r="AV50" i="57"/>
  <c r="AR50" i="57"/>
  <c r="AQ50" i="57"/>
  <c r="AS50" i="57" s="1"/>
  <c r="AP50" i="57"/>
  <c r="AM50" i="57"/>
  <c r="AJ50" i="57"/>
  <c r="AG50" i="57"/>
  <c r="AD50" i="57"/>
  <c r="AA50" i="57"/>
  <c r="W50" i="57"/>
  <c r="CK50" i="57" s="1"/>
  <c r="V50" i="57"/>
  <c r="CJ50" i="57" s="1"/>
  <c r="U50" i="57"/>
  <c r="R50" i="57"/>
  <c r="O50" i="57"/>
  <c r="L50" i="57"/>
  <c r="I50" i="57"/>
  <c r="F50" i="57"/>
  <c r="CI49" i="57"/>
  <c r="CH49" i="57"/>
  <c r="CG49" i="57"/>
  <c r="CE49" i="57"/>
  <c r="CD49" i="57"/>
  <c r="CF49" i="57" s="1"/>
  <c r="CB49" i="57"/>
  <c r="CA49" i="57"/>
  <c r="CC49" i="57" s="1"/>
  <c r="BZ49" i="57"/>
  <c r="BY49" i="57"/>
  <c r="BX49" i="57"/>
  <c r="BW49" i="57"/>
  <c r="BV49" i="57"/>
  <c r="BU49" i="57"/>
  <c r="BS49" i="57"/>
  <c r="BR49" i="57"/>
  <c r="BT49" i="57" s="1"/>
  <c r="BQ49" i="57"/>
  <c r="BN49" i="57"/>
  <c r="BK49" i="57"/>
  <c r="BH49" i="57"/>
  <c r="BE49" i="57"/>
  <c r="BB49" i="57"/>
  <c r="AY49" i="57"/>
  <c r="AV49" i="57"/>
  <c r="AR49" i="57"/>
  <c r="AQ49" i="57"/>
  <c r="AS49" i="57" s="1"/>
  <c r="AP49" i="57"/>
  <c r="AM49" i="57"/>
  <c r="AJ49" i="57"/>
  <c r="AG49" i="57"/>
  <c r="AD49" i="57"/>
  <c r="AA49" i="57"/>
  <c r="W49" i="57"/>
  <c r="CK49" i="57" s="1"/>
  <c r="V49" i="57"/>
  <c r="CJ49" i="57" s="1"/>
  <c r="U49" i="57"/>
  <c r="R49" i="57"/>
  <c r="O49" i="57"/>
  <c r="L49" i="57"/>
  <c r="I49" i="57"/>
  <c r="F49" i="57"/>
  <c r="CI48" i="57"/>
  <c r="CH48" i="57"/>
  <c r="CG48" i="57"/>
  <c r="CE48" i="57"/>
  <c r="CD48" i="57"/>
  <c r="CF48" i="57" s="1"/>
  <c r="CB48" i="57"/>
  <c r="CA48" i="57"/>
  <c r="CC48" i="57" s="1"/>
  <c r="BZ48" i="57"/>
  <c r="BY48" i="57"/>
  <c r="BX48" i="57"/>
  <c r="BW48" i="57"/>
  <c r="BV48" i="57"/>
  <c r="BU48" i="57"/>
  <c r="BS48" i="57"/>
  <c r="BR48" i="57"/>
  <c r="BT48" i="57" s="1"/>
  <c r="BQ48" i="57"/>
  <c r="BN48" i="57"/>
  <c r="BK48" i="57"/>
  <c r="BH48" i="57"/>
  <c r="BE48" i="57"/>
  <c r="BB48" i="57"/>
  <c r="AY48" i="57"/>
  <c r="AV48" i="57"/>
  <c r="AR48" i="57"/>
  <c r="AQ48" i="57"/>
  <c r="AS48" i="57" s="1"/>
  <c r="AP48" i="57"/>
  <c r="AM48" i="57"/>
  <c r="AJ48" i="57"/>
  <c r="AG48" i="57"/>
  <c r="AD48" i="57"/>
  <c r="AA48" i="57"/>
  <c r="W48" i="57"/>
  <c r="CK48" i="57" s="1"/>
  <c r="V48" i="57"/>
  <c r="CJ48" i="57" s="1"/>
  <c r="U48" i="57"/>
  <c r="R48" i="57"/>
  <c r="O48" i="57"/>
  <c r="L48" i="57"/>
  <c r="I48" i="57"/>
  <c r="F48" i="57"/>
  <c r="CI47" i="57"/>
  <c r="CH47" i="57"/>
  <c r="CG47" i="57"/>
  <c r="CE47" i="57"/>
  <c r="CD47" i="57"/>
  <c r="CF47" i="57" s="1"/>
  <c r="CB47" i="57"/>
  <c r="CA47" i="57"/>
  <c r="CC47" i="57" s="1"/>
  <c r="BZ47" i="57"/>
  <c r="BY47" i="57"/>
  <c r="BX47" i="57"/>
  <c r="BW47" i="57"/>
  <c r="BV47" i="57"/>
  <c r="BU47" i="57"/>
  <c r="BS47" i="57"/>
  <c r="BR47" i="57"/>
  <c r="BT47" i="57" s="1"/>
  <c r="BQ47" i="57"/>
  <c r="BN47" i="57"/>
  <c r="BK47" i="57"/>
  <c r="BH47" i="57"/>
  <c r="BE47" i="57"/>
  <c r="BB47" i="57"/>
  <c r="AY47" i="57"/>
  <c r="AV47" i="57"/>
  <c r="AR47" i="57"/>
  <c r="AQ47" i="57"/>
  <c r="AS47" i="57" s="1"/>
  <c r="AP47" i="57"/>
  <c r="AM47" i="57"/>
  <c r="AJ47" i="57"/>
  <c r="AG47" i="57"/>
  <c r="AD47" i="57"/>
  <c r="AA47" i="57"/>
  <c r="W47" i="57"/>
  <c r="CK47" i="57" s="1"/>
  <c r="V47" i="57"/>
  <c r="CJ47" i="57" s="1"/>
  <c r="U47" i="57"/>
  <c r="R47" i="57"/>
  <c r="O47" i="57"/>
  <c r="L47" i="57"/>
  <c r="I47" i="57"/>
  <c r="F47" i="57"/>
  <c r="CI46" i="57"/>
  <c r="CH46" i="57"/>
  <c r="CG46" i="57"/>
  <c r="CE46" i="57"/>
  <c r="CD46" i="57"/>
  <c r="CF46" i="57" s="1"/>
  <c r="CB46" i="57"/>
  <c r="CA46" i="57"/>
  <c r="CC46" i="57" s="1"/>
  <c r="BZ46" i="57"/>
  <c r="BY46" i="57"/>
  <c r="BX46" i="57"/>
  <c r="BW46" i="57"/>
  <c r="BV46" i="57"/>
  <c r="BU46" i="57"/>
  <c r="BS46" i="57"/>
  <c r="BR46" i="57"/>
  <c r="BT46" i="57" s="1"/>
  <c r="BQ46" i="57"/>
  <c r="BN46" i="57"/>
  <c r="BK46" i="57"/>
  <c r="BH46" i="57"/>
  <c r="BE46" i="57"/>
  <c r="BB46" i="57"/>
  <c r="AY46" i="57"/>
  <c r="AV46" i="57"/>
  <c r="AR46" i="57"/>
  <c r="AQ46" i="57"/>
  <c r="AS46" i="57" s="1"/>
  <c r="AP46" i="57"/>
  <c r="AM46" i="57"/>
  <c r="AJ46" i="57"/>
  <c r="AG46" i="57"/>
  <c r="AD46" i="57"/>
  <c r="AA46" i="57"/>
  <c r="W46" i="57"/>
  <c r="CK46" i="57" s="1"/>
  <c r="V46" i="57"/>
  <c r="CJ46" i="57" s="1"/>
  <c r="U46" i="57"/>
  <c r="R46" i="57"/>
  <c r="O46" i="57"/>
  <c r="L46" i="57"/>
  <c r="I46" i="57"/>
  <c r="F46" i="57"/>
  <c r="CI45" i="57"/>
  <c r="CH45" i="57"/>
  <c r="CG45" i="57"/>
  <c r="CE45" i="57"/>
  <c r="CD45" i="57"/>
  <c r="CF45" i="57" s="1"/>
  <c r="CB45" i="57"/>
  <c r="CA45" i="57"/>
  <c r="CC45" i="57" s="1"/>
  <c r="BZ45" i="57"/>
  <c r="BY45" i="57"/>
  <c r="BX45" i="57"/>
  <c r="BW45" i="57"/>
  <c r="BV45" i="57"/>
  <c r="BU45" i="57"/>
  <c r="BS45" i="57"/>
  <c r="BR45" i="57"/>
  <c r="BT45" i="57" s="1"/>
  <c r="BQ45" i="57"/>
  <c r="BN45" i="57"/>
  <c r="BK45" i="57"/>
  <c r="BH45" i="57"/>
  <c r="BE45" i="57"/>
  <c r="BB45" i="57"/>
  <c r="AY45" i="57"/>
  <c r="AV45" i="57"/>
  <c r="AR45" i="57"/>
  <c r="AQ45" i="57"/>
  <c r="AS45" i="57" s="1"/>
  <c r="AP45" i="57"/>
  <c r="AM45" i="57"/>
  <c r="AJ45" i="57"/>
  <c r="AG45" i="57"/>
  <c r="AD45" i="57"/>
  <c r="AA45" i="57"/>
  <c r="W45" i="57"/>
  <c r="CK45" i="57" s="1"/>
  <c r="V45" i="57"/>
  <c r="CJ45" i="57" s="1"/>
  <c r="U45" i="57"/>
  <c r="R45" i="57"/>
  <c r="O45" i="57"/>
  <c r="L45" i="57"/>
  <c r="I45" i="57"/>
  <c r="F45" i="57"/>
  <c r="CI44" i="57"/>
  <c r="CH44" i="57"/>
  <c r="CG44" i="57"/>
  <c r="CE44" i="57"/>
  <c r="CD44" i="57"/>
  <c r="CF44" i="57" s="1"/>
  <c r="CB44" i="57"/>
  <c r="CA44" i="57"/>
  <c r="CC44" i="57" s="1"/>
  <c r="BZ44" i="57"/>
  <c r="BY44" i="57"/>
  <c r="BX44" i="57"/>
  <c r="BW44" i="57"/>
  <c r="BV44" i="57"/>
  <c r="BU44" i="57"/>
  <c r="BS44" i="57"/>
  <c r="BR44" i="57"/>
  <c r="BT44" i="57" s="1"/>
  <c r="BQ44" i="57"/>
  <c r="BN44" i="57"/>
  <c r="BK44" i="57"/>
  <c r="BH44" i="57"/>
  <c r="BE44" i="57"/>
  <c r="BB44" i="57"/>
  <c r="AY44" i="57"/>
  <c r="AV44" i="57"/>
  <c r="AR44" i="57"/>
  <c r="AQ44" i="57"/>
  <c r="AS44" i="57" s="1"/>
  <c r="AP44" i="57"/>
  <c r="AM44" i="57"/>
  <c r="AJ44" i="57"/>
  <c r="AG44" i="57"/>
  <c r="AD44" i="57"/>
  <c r="AA44" i="57"/>
  <c r="W44" i="57"/>
  <c r="CK44" i="57" s="1"/>
  <c r="V44" i="57"/>
  <c r="U44" i="57"/>
  <c r="R44" i="57"/>
  <c r="O44" i="57"/>
  <c r="L44" i="57"/>
  <c r="I44" i="57"/>
  <c r="F44" i="57"/>
  <c r="CI43" i="57"/>
  <c r="CH43" i="57"/>
  <c r="CG43" i="57"/>
  <c r="CE43" i="57"/>
  <c r="CD43" i="57"/>
  <c r="CF43" i="57" s="1"/>
  <c r="CB43" i="57"/>
  <c r="CA43" i="57"/>
  <c r="CC43" i="57" s="1"/>
  <c r="BZ43" i="57"/>
  <c r="BY43" i="57"/>
  <c r="BX43" i="57"/>
  <c r="BW43" i="57"/>
  <c r="BV43" i="57"/>
  <c r="BU43" i="57"/>
  <c r="BS43" i="57"/>
  <c r="BR43" i="57"/>
  <c r="BT43" i="57" s="1"/>
  <c r="BQ43" i="57"/>
  <c r="BN43" i="57"/>
  <c r="BK43" i="57"/>
  <c r="BH43" i="57"/>
  <c r="BE43" i="57"/>
  <c r="BB43" i="57"/>
  <c r="AY43" i="57"/>
  <c r="AV43" i="57"/>
  <c r="AR43" i="57"/>
  <c r="AQ43" i="57"/>
  <c r="AS43" i="57" s="1"/>
  <c r="AP43" i="57"/>
  <c r="AM43" i="57"/>
  <c r="AJ43" i="57"/>
  <c r="AG43" i="57"/>
  <c r="AD43" i="57"/>
  <c r="AA43" i="57"/>
  <c r="W43" i="57"/>
  <c r="CK43" i="57" s="1"/>
  <c r="V43" i="57"/>
  <c r="U43" i="57"/>
  <c r="R43" i="57"/>
  <c r="O43" i="57"/>
  <c r="L43" i="57"/>
  <c r="I43" i="57"/>
  <c r="F43" i="57"/>
  <c r="CI42" i="57"/>
  <c r="CH42" i="57"/>
  <c r="CG42" i="57"/>
  <c r="CE42" i="57"/>
  <c r="CD42" i="57"/>
  <c r="CF42" i="57" s="1"/>
  <c r="CB42" i="57"/>
  <c r="CA42" i="57"/>
  <c r="CC42" i="57" s="1"/>
  <c r="BZ42" i="57"/>
  <c r="BY42" i="57"/>
  <c r="BX42" i="57"/>
  <c r="BW42" i="57"/>
  <c r="BV42" i="57"/>
  <c r="BU42" i="57"/>
  <c r="BS42" i="57"/>
  <c r="BR42" i="57"/>
  <c r="BT42" i="57" s="1"/>
  <c r="BQ42" i="57"/>
  <c r="BN42" i="57"/>
  <c r="BK42" i="57"/>
  <c r="BH42" i="57"/>
  <c r="BE42" i="57"/>
  <c r="BB42" i="57"/>
  <c r="AY42" i="57"/>
  <c r="AV42" i="57"/>
  <c r="AR42" i="57"/>
  <c r="AQ42" i="57"/>
  <c r="AS42" i="57" s="1"/>
  <c r="AP42" i="57"/>
  <c r="AM42" i="57"/>
  <c r="AJ42" i="57"/>
  <c r="AG42" i="57"/>
  <c r="AD42" i="57"/>
  <c r="AA42" i="57"/>
  <c r="W42" i="57"/>
  <c r="CK42" i="57" s="1"/>
  <c r="V42" i="57"/>
  <c r="U42" i="57"/>
  <c r="R42" i="57"/>
  <c r="O42" i="57"/>
  <c r="L42" i="57"/>
  <c r="I42" i="57"/>
  <c r="F42" i="57"/>
  <c r="CI41" i="57"/>
  <c r="CH41" i="57"/>
  <c r="CG41" i="57"/>
  <c r="CE41" i="57"/>
  <c r="CD41" i="57"/>
  <c r="CF41" i="57" s="1"/>
  <c r="CB41" i="57"/>
  <c r="CA41" i="57"/>
  <c r="CC41" i="57" s="1"/>
  <c r="BZ41" i="57"/>
  <c r="BY41" i="57"/>
  <c r="BX41" i="57"/>
  <c r="BW41" i="57"/>
  <c r="BV41" i="57"/>
  <c r="BU41" i="57"/>
  <c r="BS41" i="57"/>
  <c r="BR41" i="57"/>
  <c r="BT41" i="57" s="1"/>
  <c r="BQ41" i="57"/>
  <c r="BN41" i="57"/>
  <c r="BK41" i="57"/>
  <c r="BH41" i="57"/>
  <c r="BE41" i="57"/>
  <c r="BB41" i="57"/>
  <c r="AY41" i="57"/>
  <c r="AV41" i="57"/>
  <c r="AR41" i="57"/>
  <c r="AQ41" i="57"/>
  <c r="AS41" i="57" s="1"/>
  <c r="AP41" i="57"/>
  <c r="AM41" i="57"/>
  <c r="AJ41" i="57"/>
  <c r="AG41" i="57"/>
  <c r="AD41" i="57"/>
  <c r="AA41" i="57"/>
  <c r="W41" i="57"/>
  <c r="CK41" i="57" s="1"/>
  <c r="V41" i="57"/>
  <c r="U41" i="57"/>
  <c r="R41" i="57"/>
  <c r="O41" i="57"/>
  <c r="L41" i="57"/>
  <c r="I41" i="57"/>
  <c r="F41" i="57"/>
  <c r="CI40" i="57"/>
  <c r="CH40" i="57"/>
  <c r="CG40" i="57"/>
  <c r="CE40" i="57"/>
  <c r="CD40" i="57"/>
  <c r="CF40" i="57" s="1"/>
  <c r="CB40" i="57"/>
  <c r="CA40" i="57"/>
  <c r="CC40" i="57" s="1"/>
  <c r="BZ40" i="57"/>
  <c r="BY40" i="57"/>
  <c r="BX40" i="57"/>
  <c r="BW40" i="57"/>
  <c r="BV40" i="57"/>
  <c r="BU40" i="57"/>
  <c r="BS40" i="57"/>
  <c r="BR40" i="57"/>
  <c r="BT40" i="57" s="1"/>
  <c r="BQ40" i="57"/>
  <c r="BN40" i="57"/>
  <c r="BK40" i="57"/>
  <c r="BH40" i="57"/>
  <c r="BE40" i="57"/>
  <c r="BB40" i="57"/>
  <c r="AY40" i="57"/>
  <c r="AV40" i="57"/>
  <c r="AR40" i="57"/>
  <c r="AQ40" i="57"/>
  <c r="AS40" i="57" s="1"/>
  <c r="AP40" i="57"/>
  <c r="AM40" i="57"/>
  <c r="AJ40" i="57"/>
  <c r="AG40" i="57"/>
  <c r="AD40" i="57"/>
  <c r="AA40" i="57"/>
  <c r="W40" i="57"/>
  <c r="CK40" i="57" s="1"/>
  <c r="V40" i="57"/>
  <c r="U40" i="57"/>
  <c r="R40" i="57"/>
  <c r="O40" i="57"/>
  <c r="L40" i="57"/>
  <c r="I40" i="57"/>
  <c r="F40" i="57"/>
  <c r="CI39" i="57"/>
  <c r="CH39" i="57"/>
  <c r="CG39" i="57"/>
  <c r="CE39" i="57"/>
  <c r="CD39" i="57"/>
  <c r="CF39" i="57" s="1"/>
  <c r="CB39" i="57"/>
  <c r="CA39" i="57"/>
  <c r="CC39" i="57" s="1"/>
  <c r="BZ39" i="57"/>
  <c r="BY39" i="57"/>
  <c r="BX39" i="57"/>
  <c r="BW39" i="57"/>
  <c r="BV39" i="57"/>
  <c r="BU39" i="57"/>
  <c r="BS39" i="57"/>
  <c r="BR39" i="57"/>
  <c r="BT39" i="57" s="1"/>
  <c r="BQ39" i="57"/>
  <c r="BN39" i="57"/>
  <c r="BK39" i="57"/>
  <c r="BH39" i="57"/>
  <c r="BE39" i="57"/>
  <c r="BB39" i="57"/>
  <c r="AY39" i="57"/>
  <c r="AV39" i="57"/>
  <c r="AR39" i="57"/>
  <c r="AQ39" i="57"/>
  <c r="AS39" i="57" s="1"/>
  <c r="AP39" i="57"/>
  <c r="AM39" i="57"/>
  <c r="AJ39" i="57"/>
  <c r="AG39" i="57"/>
  <c r="AD39" i="57"/>
  <c r="AA39" i="57"/>
  <c r="X39" i="57"/>
  <c r="W39" i="57"/>
  <c r="V39" i="57"/>
  <c r="CJ39" i="57" s="1"/>
  <c r="CL39" i="57" s="1"/>
  <c r="U39" i="57"/>
  <c r="R39" i="57"/>
  <c r="O39" i="57"/>
  <c r="L39" i="57"/>
  <c r="I39" i="57"/>
  <c r="F39" i="57"/>
  <c r="CI38" i="57"/>
  <c r="CH38" i="57"/>
  <c r="CG38" i="57"/>
  <c r="CF38" i="57"/>
  <c r="CE38" i="57"/>
  <c r="CD38" i="57"/>
  <c r="CB38" i="57"/>
  <c r="CA38" i="57"/>
  <c r="CC38" i="57" s="1"/>
  <c r="BZ38" i="57"/>
  <c r="BY38" i="57"/>
  <c r="BX38" i="57"/>
  <c r="BW38" i="57"/>
  <c r="BV38" i="57"/>
  <c r="BU38" i="57"/>
  <c r="BS38" i="57"/>
  <c r="BR38" i="57"/>
  <c r="BT38" i="57" s="1"/>
  <c r="BQ38" i="57"/>
  <c r="BN38" i="57"/>
  <c r="BK38" i="57"/>
  <c r="BH38" i="57"/>
  <c r="BE38" i="57"/>
  <c r="BB38" i="57"/>
  <c r="AY38" i="57"/>
  <c r="AV38" i="57"/>
  <c r="AR38" i="57"/>
  <c r="AQ38" i="57"/>
  <c r="AS38" i="57" s="1"/>
  <c r="AP38" i="57"/>
  <c r="AM38" i="57"/>
  <c r="AJ38" i="57"/>
  <c r="AG38" i="57"/>
  <c r="AD38" i="57"/>
  <c r="AA38" i="57"/>
  <c r="W38" i="57"/>
  <c r="CK38" i="57" s="1"/>
  <c r="V38" i="57"/>
  <c r="CJ38" i="57" s="1"/>
  <c r="U38" i="57"/>
  <c r="R38" i="57"/>
  <c r="O38" i="57"/>
  <c r="L38" i="57"/>
  <c r="I38" i="57"/>
  <c r="F38" i="57"/>
  <c r="CI37" i="57"/>
  <c r="CH37" i="57"/>
  <c r="CG37" i="57"/>
  <c r="CF37" i="57"/>
  <c r="CE37" i="57"/>
  <c r="CD37" i="57"/>
  <c r="CB37" i="57"/>
  <c r="CA37" i="57"/>
  <c r="CC37" i="57" s="1"/>
  <c r="BY37" i="57"/>
  <c r="BX37" i="57"/>
  <c r="BZ37" i="57" s="1"/>
  <c r="BW37" i="57"/>
  <c r="BV37" i="57"/>
  <c r="BU37" i="57"/>
  <c r="BT37" i="57"/>
  <c r="BS37" i="57"/>
  <c r="BR37" i="57"/>
  <c r="BQ37" i="57"/>
  <c r="BN37" i="57"/>
  <c r="BK37" i="57"/>
  <c r="BH37" i="57"/>
  <c r="BE37" i="57"/>
  <c r="BB37" i="57"/>
  <c r="AY37" i="57"/>
  <c r="AV37" i="57"/>
  <c r="AR37" i="57"/>
  <c r="AQ37" i="57"/>
  <c r="AS37" i="57" s="1"/>
  <c r="AP37" i="57"/>
  <c r="AM37" i="57"/>
  <c r="AJ37" i="57"/>
  <c r="AG37" i="57"/>
  <c r="AD37" i="57"/>
  <c r="AA37" i="57"/>
  <c r="W37" i="57"/>
  <c r="CK37" i="57" s="1"/>
  <c r="V37" i="57"/>
  <c r="X37" i="57" s="1"/>
  <c r="U37" i="57"/>
  <c r="R37" i="57"/>
  <c r="O37" i="57"/>
  <c r="L37" i="57"/>
  <c r="I37" i="57"/>
  <c r="F37" i="57"/>
  <c r="CI36" i="57"/>
  <c r="CH36" i="57"/>
  <c r="CG36" i="57"/>
  <c r="CE36" i="57"/>
  <c r="CD36" i="57"/>
  <c r="CF36" i="57" s="1"/>
  <c r="CB36" i="57"/>
  <c r="CA36" i="57"/>
  <c r="CC36" i="57" s="1"/>
  <c r="BY36" i="57"/>
  <c r="BX36" i="57"/>
  <c r="BZ36" i="57" s="1"/>
  <c r="BW36" i="57"/>
  <c r="BV36" i="57"/>
  <c r="BU36" i="57"/>
  <c r="BT36" i="57"/>
  <c r="BS36" i="57"/>
  <c r="BR36" i="57"/>
  <c r="BQ36" i="57"/>
  <c r="BN36" i="57"/>
  <c r="BK36" i="57"/>
  <c r="BH36" i="57"/>
  <c r="BE36" i="57"/>
  <c r="BB36" i="57"/>
  <c r="AY36" i="57"/>
  <c r="AV36" i="57"/>
  <c r="AR36" i="57"/>
  <c r="AQ36" i="57"/>
  <c r="AS36" i="57" s="1"/>
  <c r="AP36" i="57"/>
  <c r="AM36" i="57"/>
  <c r="AJ36" i="57"/>
  <c r="AG36" i="57"/>
  <c r="AD36" i="57"/>
  <c r="AA36" i="57"/>
  <c r="X36" i="57"/>
  <c r="W36" i="57"/>
  <c r="CK36" i="57" s="1"/>
  <c r="V36" i="57"/>
  <c r="CJ36" i="57" s="1"/>
  <c r="U36" i="57"/>
  <c r="R36" i="57"/>
  <c r="O36" i="57"/>
  <c r="L36" i="57"/>
  <c r="I36" i="57"/>
  <c r="F36" i="57"/>
  <c r="CI35" i="57"/>
  <c r="CH35" i="57"/>
  <c r="CG35" i="57"/>
  <c r="CE35" i="57"/>
  <c r="CD35" i="57"/>
  <c r="CF35" i="57" s="1"/>
  <c r="CB35" i="57"/>
  <c r="CA35" i="57"/>
  <c r="CC35" i="57" s="1"/>
  <c r="BZ35" i="57"/>
  <c r="BY35" i="57"/>
  <c r="BX35" i="57"/>
  <c r="BW35" i="57"/>
  <c r="BV35" i="57"/>
  <c r="BU35" i="57"/>
  <c r="BS35" i="57"/>
  <c r="BR35" i="57"/>
  <c r="BT35" i="57" s="1"/>
  <c r="BQ35" i="57"/>
  <c r="BN35" i="57"/>
  <c r="BK35" i="57"/>
  <c r="BH35" i="57"/>
  <c r="BE35" i="57"/>
  <c r="BB35" i="57"/>
  <c r="AY35" i="57"/>
  <c r="AV35" i="57"/>
  <c r="AR35" i="57"/>
  <c r="AQ35" i="57"/>
  <c r="AS35" i="57" s="1"/>
  <c r="AP35" i="57"/>
  <c r="AM35" i="57"/>
  <c r="AJ35" i="57"/>
  <c r="AG35" i="57"/>
  <c r="AD35" i="57"/>
  <c r="AA35" i="57"/>
  <c r="X35" i="57"/>
  <c r="W35" i="57"/>
  <c r="V35" i="57"/>
  <c r="CJ35" i="57" s="1"/>
  <c r="U35" i="57"/>
  <c r="R35" i="57"/>
  <c r="O35" i="57"/>
  <c r="L35" i="57"/>
  <c r="I35" i="57"/>
  <c r="F35" i="57"/>
  <c r="CI34" i="57"/>
  <c r="CH34" i="57"/>
  <c r="CG34" i="57"/>
  <c r="CF34" i="57"/>
  <c r="CE34" i="57"/>
  <c r="CD34" i="57"/>
  <c r="CB34" i="57"/>
  <c r="CA34" i="57"/>
  <c r="CC34" i="57" s="1"/>
  <c r="BZ34" i="57"/>
  <c r="BY34" i="57"/>
  <c r="BX34" i="57"/>
  <c r="BW34" i="57"/>
  <c r="BV34" i="57"/>
  <c r="BU34" i="57"/>
  <c r="BS34" i="57"/>
  <c r="BR34" i="57"/>
  <c r="BT34" i="57" s="1"/>
  <c r="BQ34" i="57"/>
  <c r="BN34" i="57"/>
  <c r="BK34" i="57"/>
  <c r="BH34" i="57"/>
  <c r="BE34" i="57"/>
  <c r="BB34" i="57"/>
  <c r="AY34" i="57"/>
  <c r="AV34" i="57"/>
  <c r="AR34" i="57"/>
  <c r="AQ34" i="57"/>
  <c r="AS34" i="57" s="1"/>
  <c r="AP34" i="57"/>
  <c r="AM34" i="57"/>
  <c r="AJ34" i="57"/>
  <c r="AG34" i="57"/>
  <c r="AD34" i="57"/>
  <c r="AA34" i="57"/>
  <c r="W34" i="57"/>
  <c r="CK34" i="57" s="1"/>
  <c r="V34" i="57"/>
  <c r="CJ34" i="57" s="1"/>
  <c r="U34" i="57"/>
  <c r="R34" i="57"/>
  <c r="O34" i="57"/>
  <c r="L34" i="57"/>
  <c r="I34" i="57"/>
  <c r="F34" i="57"/>
  <c r="CI33" i="57"/>
  <c r="CH33" i="57"/>
  <c r="CG33" i="57"/>
  <c r="CF33" i="57"/>
  <c r="CE33" i="57"/>
  <c r="CD33" i="57"/>
  <c r="CB33" i="57"/>
  <c r="CA33" i="57"/>
  <c r="CC33" i="57" s="1"/>
  <c r="BY33" i="57"/>
  <c r="BX33" i="57"/>
  <c r="BZ33" i="57" s="1"/>
  <c r="BW33" i="57"/>
  <c r="BV33" i="57"/>
  <c r="BU33" i="57"/>
  <c r="BT33" i="57"/>
  <c r="BS33" i="57"/>
  <c r="BR33" i="57"/>
  <c r="BQ33" i="57"/>
  <c r="BN33" i="57"/>
  <c r="BK33" i="57"/>
  <c r="BH33" i="57"/>
  <c r="BE33" i="57"/>
  <c r="BB33" i="57"/>
  <c r="AY33" i="57"/>
  <c r="AV33" i="57"/>
  <c r="AR33" i="57"/>
  <c r="AQ33" i="57"/>
  <c r="AS33" i="57" s="1"/>
  <c r="AP33" i="57"/>
  <c r="AM33" i="57"/>
  <c r="AJ33" i="57"/>
  <c r="AG33" i="57"/>
  <c r="AD33" i="57"/>
  <c r="AA33" i="57"/>
  <c r="W33" i="57"/>
  <c r="CK33" i="57" s="1"/>
  <c r="V33" i="57"/>
  <c r="X33" i="57" s="1"/>
  <c r="U33" i="57"/>
  <c r="R33" i="57"/>
  <c r="O33" i="57"/>
  <c r="L33" i="57"/>
  <c r="I33" i="57"/>
  <c r="F33" i="57"/>
  <c r="CI32" i="57"/>
  <c r="CH32" i="57"/>
  <c r="CG32" i="57"/>
  <c r="CE32" i="57"/>
  <c r="CD32" i="57"/>
  <c r="CF32" i="57" s="1"/>
  <c r="CB32" i="57"/>
  <c r="CA32" i="57"/>
  <c r="CC32" i="57" s="1"/>
  <c r="BY32" i="57"/>
  <c r="BX32" i="57"/>
  <c r="BZ32" i="57" s="1"/>
  <c r="BW32" i="57"/>
  <c r="BV32" i="57"/>
  <c r="BU32" i="57"/>
  <c r="BT32" i="57"/>
  <c r="BS32" i="57"/>
  <c r="BR32" i="57"/>
  <c r="BQ32" i="57"/>
  <c r="BN32" i="57"/>
  <c r="BK32" i="57"/>
  <c r="BH32" i="57"/>
  <c r="BE32" i="57"/>
  <c r="BB32" i="57"/>
  <c r="AY32" i="57"/>
  <c r="AV32" i="57"/>
  <c r="AR32" i="57"/>
  <c r="AQ32" i="57"/>
  <c r="AS32" i="57" s="1"/>
  <c r="AP32" i="57"/>
  <c r="AM32" i="57"/>
  <c r="AJ32" i="57"/>
  <c r="AG32" i="57"/>
  <c r="AD32" i="57"/>
  <c r="AA32" i="57"/>
  <c r="X32" i="57"/>
  <c r="W32" i="57"/>
  <c r="CK32" i="57" s="1"/>
  <c r="V32" i="57"/>
  <c r="CJ32" i="57" s="1"/>
  <c r="U32" i="57"/>
  <c r="R32" i="57"/>
  <c r="O32" i="57"/>
  <c r="L32" i="57"/>
  <c r="I32" i="57"/>
  <c r="F32" i="57"/>
  <c r="CI31" i="57"/>
  <c r="CH31" i="57"/>
  <c r="CG31" i="57"/>
  <c r="CE31" i="57"/>
  <c r="CD31" i="57"/>
  <c r="CF31" i="57" s="1"/>
  <c r="CB31" i="57"/>
  <c r="CA31" i="57"/>
  <c r="CC31" i="57" s="1"/>
  <c r="BZ31" i="57"/>
  <c r="BY31" i="57"/>
  <c r="BX31" i="57"/>
  <c r="BW31" i="57"/>
  <c r="BV31" i="57"/>
  <c r="BU31" i="57"/>
  <c r="BS31" i="57"/>
  <c r="BR31" i="57"/>
  <c r="BT31" i="57" s="1"/>
  <c r="BQ31" i="57"/>
  <c r="BN31" i="57"/>
  <c r="BK31" i="57"/>
  <c r="BH31" i="57"/>
  <c r="BE31" i="57"/>
  <c r="BB31" i="57"/>
  <c r="AY31" i="57"/>
  <c r="AV31" i="57"/>
  <c r="AR31" i="57"/>
  <c r="AQ31" i="57"/>
  <c r="AS31" i="57" s="1"/>
  <c r="AP31" i="57"/>
  <c r="AM31" i="57"/>
  <c r="AJ31" i="57"/>
  <c r="AG31" i="57"/>
  <c r="AD31" i="57"/>
  <c r="AA31" i="57"/>
  <c r="X31" i="57"/>
  <c r="W31" i="57"/>
  <c r="V31" i="57"/>
  <c r="CJ31" i="57" s="1"/>
  <c r="U31" i="57"/>
  <c r="R31" i="57"/>
  <c r="O31" i="57"/>
  <c r="L31" i="57"/>
  <c r="I31" i="57"/>
  <c r="F31" i="57"/>
  <c r="CI30" i="57"/>
  <c r="CH30" i="57"/>
  <c r="CG30" i="57"/>
  <c r="CF30" i="57"/>
  <c r="CE30" i="57"/>
  <c r="CD30" i="57"/>
  <c r="CB30" i="57"/>
  <c r="CA30" i="57"/>
  <c r="CC30" i="57" s="1"/>
  <c r="BZ30" i="57"/>
  <c r="BY30" i="57"/>
  <c r="BX30" i="57"/>
  <c r="BW30" i="57"/>
  <c r="BV30" i="57"/>
  <c r="BU30" i="57"/>
  <c r="BS30" i="57"/>
  <c r="BR30" i="57"/>
  <c r="BT30" i="57" s="1"/>
  <c r="BQ30" i="57"/>
  <c r="BN30" i="57"/>
  <c r="BK30" i="57"/>
  <c r="BH30" i="57"/>
  <c r="BE30" i="57"/>
  <c r="BB30" i="57"/>
  <c r="AY30" i="57"/>
  <c r="AV30" i="57"/>
  <c r="AR30" i="57"/>
  <c r="AQ30" i="57"/>
  <c r="AS30" i="57" s="1"/>
  <c r="AP30" i="57"/>
  <c r="AM30" i="57"/>
  <c r="AJ30" i="57"/>
  <c r="AG30" i="57"/>
  <c r="AD30" i="57"/>
  <c r="AA30" i="57"/>
  <c r="W30" i="57"/>
  <c r="CK30" i="57" s="1"/>
  <c r="V30" i="57"/>
  <c r="CJ30" i="57" s="1"/>
  <c r="U30" i="57"/>
  <c r="R30" i="57"/>
  <c r="O30" i="57"/>
  <c r="L30" i="57"/>
  <c r="I30" i="57"/>
  <c r="F30" i="57"/>
  <c r="CI29" i="57"/>
  <c r="CH29" i="57"/>
  <c r="CG29" i="57"/>
  <c r="CF29" i="57"/>
  <c r="CE29" i="57"/>
  <c r="CD29" i="57"/>
  <c r="CB29" i="57"/>
  <c r="CA29" i="57"/>
  <c r="CC29" i="57" s="1"/>
  <c r="BY29" i="57"/>
  <c r="BX29" i="57"/>
  <c r="BZ29" i="57" s="1"/>
  <c r="BW29" i="57"/>
  <c r="BV29" i="57"/>
  <c r="BU29" i="57"/>
  <c r="BT29" i="57"/>
  <c r="BS29" i="57"/>
  <c r="BR29" i="57"/>
  <c r="BQ29" i="57"/>
  <c r="BN29" i="57"/>
  <c r="BK29" i="57"/>
  <c r="BH29" i="57"/>
  <c r="BE29" i="57"/>
  <c r="BB29" i="57"/>
  <c r="AY29" i="57"/>
  <c r="AV29" i="57"/>
  <c r="AR29" i="57"/>
  <c r="AQ29" i="57"/>
  <c r="AS29" i="57" s="1"/>
  <c r="AP29" i="57"/>
  <c r="AM29" i="57"/>
  <c r="AJ29" i="57"/>
  <c r="AG29" i="57"/>
  <c r="AD29" i="57"/>
  <c r="AA29" i="57"/>
  <c r="W29" i="57"/>
  <c r="CK29" i="57" s="1"/>
  <c r="V29" i="57"/>
  <c r="X29" i="57" s="1"/>
  <c r="U29" i="57"/>
  <c r="R29" i="57"/>
  <c r="O29" i="57"/>
  <c r="L29" i="57"/>
  <c r="I29" i="57"/>
  <c r="F29" i="57"/>
  <c r="CI28" i="57"/>
  <c r="CH28" i="57"/>
  <c r="CG28" i="57"/>
  <c r="CE28" i="57"/>
  <c r="CD28" i="57"/>
  <c r="CF28" i="57" s="1"/>
  <c r="CB28" i="57"/>
  <c r="CA28" i="57"/>
  <c r="CC28" i="57" s="1"/>
  <c r="BY28" i="57"/>
  <c r="BX28" i="57"/>
  <c r="BZ28" i="57" s="1"/>
  <c r="BV28" i="57"/>
  <c r="BU28" i="57"/>
  <c r="BW28" i="57" s="1"/>
  <c r="BT28" i="57"/>
  <c r="BS28" i="57"/>
  <c r="BR28" i="57"/>
  <c r="BQ28" i="57"/>
  <c r="BN28" i="57"/>
  <c r="BK28" i="57"/>
  <c r="BH28" i="57"/>
  <c r="BE28" i="57"/>
  <c r="BB28" i="57"/>
  <c r="AY28" i="57"/>
  <c r="AV28" i="57"/>
  <c r="AS28" i="57"/>
  <c r="AR28" i="57"/>
  <c r="AQ28" i="57"/>
  <c r="AP28" i="57"/>
  <c r="AM28" i="57"/>
  <c r="AJ28" i="57"/>
  <c r="AG28" i="57"/>
  <c r="AD28" i="57"/>
  <c r="AA28" i="57"/>
  <c r="X28" i="57"/>
  <c r="W28" i="57"/>
  <c r="V28" i="57"/>
  <c r="CJ28" i="57" s="1"/>
  <c r="U28" i="57"/>
  <c r="R28" i="57"/>
  <c r="O28" i="57"/>
  <c r="L28" i="57"/>
  <c r="I28" i="57"/>
  <c r="F28" i="57"/>
  <c r="CJ27" i="57"/>
  <c r="CL27" i="57" s="1"/>
  <c r="CH27" i="57"/>
  <c r="CG27" i="57"/>
  <c r="CI27" i="57" s="1"/>
  <c r="CF27" i="57"/>
  <c r="CE27" i="57"/>
  <c r="CD27" i="57"/>
  <c r="CC27" i="57"/>
  <c r="CB27" i="57"/>
  <c r="CA27" i="57"/>
  <c r="BY27" i="57"/>
  <c r="BX27" i="57"/>
  <c r="BZ27" i="57" s="1"/>
  <c r="BV27" i="57"/>
  <c r="BU27" i="57"/>
  <c r="BW27" i="57" s="1"/>
  <c r="BT27" i="57"/>
  <c r="BS27" i="57"/>
  <c r="BR27" i="57"/>
  <c r="BQ27" i="57"/>
  <c r="BN27" i="57"/>
  <c r="BK27" i="57"/>
  <c r="BH27" i="57"/>
  <c r="BE27" i="57"/>
  <c r="BB27" i="57"/>
  <c r="AY27" i="57"/>
  <c r="AV27" i="57"/>
  <c r="AS27" i="57"/>
  <c r="AR27" i="57"/>
  <c r="CK27" i="57" s="1"/>
  <c r="AQ27" i="57"/>
  <c r="AP27" i="57"/>
  <c r="AM27" i="57"/>
  <c r="AJ27" i="57"/>
  <c r="AG27" i="57"/>
  <c r="AD27" i="57"/>
  <c r="AA27" i="57"/>
  <c r="X27" i="57"/>
  <c r="W27" i="57"/>
  <c r="V27" i="57"/>
  <c r="U27" i="57"/>
  <c r="R27" i="57"/>
  <c r="O27" i="57"/>
  <c r="L27" i="57"/>
  <c r="I27" i="57"/>
  <c r="F27" i="57"/>
  <c r="CJ26" i="57"/>
  <c r="CL26" i="57" s="1"/>
  <c r="CH26" i="57"/>
  <c r="CG26" i="57"/>
  <c r="CI26" i="57" s="1"/>
  <c r="CF26" i="57"/>
  <c r="CE26" i="57"/>
  <c r="CD26" i="57"/>
  <c r="CC26" i="57"/>
  <c r="CB26" i="57"/>
  <c r="CA26" i="57"/>
  <c r="BY26" i="57"/>
  <c r="BX26" i="57"/>
  <c r="BZ26" i="57" s="1"/>
  <c r="BV26" i="57"/>
  <c r="BU26" i="57"/>
  <c r="BW26" i="57" s="1"/>
  <c r="BT26" i="57"/>
  <c r="BS26" i="57"/>
  <c r="BR26" i="57"/>
  <c r="BQ26" i="57"/>
  <c r="BN26" i="57"/>
  <c r="BK26" i="57"/>
  <c r="BH26" i="57"/>
  <c r="BE26" i="57"/>
  <c r="BB26" i="57"/>
  <c r="AY26" i="57"/>
  <c r="AV26" i="57"/>
  <c r="AS26" i="57"/>
  <c r="AR26" i="57"/>
  <c r="CK26" i="57" s="1"/>
  <c r="AQ26" i="57"/>
  <c r="AP26" i="57"/>
  <c r="AM26" i="57"/>
  <c r="AJ26" i="57"/>
  <c r="AG26" i="57"/>
  <c r="AD26" i="57"/>
  <c r="AA26" i="57"/>
  <c r="X26" i="57"/>
  <c r="W26" i="57"/>
  <c r="V26" i="57"/>
  <c r="U26" i="57"/>
  <c r="R26" i="57"/>
  <c r="O26" i="57"/>
  <c r="L26" i="57"/>
  <c r="I26" i="57"/>
  <c r="F26" i="57"/>
  <c r="CJ25" i="57"/>
  <c r="CL25" i="57" s="1"/>
  <c r="CH25" i="57"/>
  <c r="CG25" i="57"/>
  <c r="CI25" i="57" s="1"/>
  <c r="CF25" i="57"/>
  <c r="CE25" i="57"/>
  <c r="CD25" i="57"/>
  <c r="CC25" i="57"/>
  <c r="CB25" i="57"/>
  <c r="CA25" i="57"/>
  <c r="BY25" i="57"/>
  <c r="BX25" i="57"/>
  <c r="BZ25" i="57" s="1"/>
  <c r="BV25" i="57"/>
  <c r="BU25" i="57"/>
  <c r="BW25" i="57" s="1"/>
  <c r="BT25" i="57"/>
  <c r="BS25" i="57"/>
  <c r="BR25" i="57"/>
  <c r="BQ25" i="57"/>
  <c r="BN25" i="57"/>
  <c r="BK25" i="57"/>
  <c r="BH25" i="57"/>
  <c r="BE25" i="57"/>
  <c r="BB25" i="57"/>
  <c r="AY25" i="57"/>
  <c r="AV25" i="57"/>
  <c r="AS25" i="57"/>
  <c r="AR25" i="57"/>
  <c r="CK25" i="57" s="1"/>
  <c r="AQ25" i="57"/>
  <c r="AP25" i="57"/>
  <c r="AM25" i="57"/>
  <c r="AJ25" i="57"/>
  <c r="AG25" i="57"/>
  <c r="AD25" i="57"/>
  <c r="AA25" i="57"/>
  <c r="X25" i="57"/>
  <c r="W25" i="57"/>
  <c r="V25" i="57"/>
  <c r="U25" i="57"/>
  <c r="R25" i="57"/>
  <c r="O25" i="57"/>
  <c r="L25" i="57"/>
  <c r="I25" i="57"/>
  <c r="F25" i="57"/>
  <c r="CJ24" i="57"/>
  <c r="CL24" i="57" s="1"/>
  <c r="CH24" i="57"/>
  <c r="CG24" i="57"/>
  <c r="CI24" i="57" s="1"/>
  <c r="CF24" i="57"/>
  <c r="CE24" i="57"/>
  <c r="CD24" i="57"/>
  <c r="CC24" i="57"/>
  <c r="CB24" i="57"/>
  <c r="CA24" i="57"/>
  <c r="BY24" i="57"/>
  <c r="BX24" i="57"/>
  <c r="BZ24" i="57" s="1"/>
  <c r="BV24" i="57"/>
  <c r="BU24" i="57"/>
  <c r="BW24" i="57" s="1"/>
  <c r="BT24" i="57"/>
  <c r="BS24" i="57"/>
  <c r="BR24" i="57"/>
  <c r="BQ24" i="57"/>
  <c r="BN24" i="57"/>
  <c r="BK24" i="57"/>
  <c r="BH24" i="57"/>
  <c r="BE24" i="57"/>
  <c r="BB24" i="57"/>
  <c r="AY24" i="57"/>
  <c r="AV24" i="57"/>
  <c r="AS24" i="57"/>
  <c r="AR24" i="57"/>
  <c r="CK24" i="57" s="1"/>
  <c r="AQ24" i="57"/>
  <c r="AP24" i="57"/>
  <c r="AM24" i="57"/>
  <c r="AJ24" i="57"/>
  <c r="AG24" i="57"/>
  <c r="AD24" i="57"/>
  <c r="AA24" i="57"/>
  <c r="X24" i="57"/>
  <c r="W24" i="57"/>
  <c r="V24" i="57"/>
  <c r="U24" i="57"/>
  <c r="R24" i="57"/>
  <c r="O24" i="57"/>
  <c r="L24" i="57"/>
  <c r="I24" i="57"/>
  <c r="F24" i="57"/>
  <c r="CJ23" i="57"/>
  <c r="CL23" i="57" s="1"/>
  <c r="CH23" i="57"/>
  <c r="CG23" i="57"/>
  <c r="CI23" i="57" s="1"/>
  <c r="CF23" i="57"/>
  <c r="CE23" i="57"/>
  <c r="CD23" i="57"/>
  <c r="CC23" i="57"/>
  <c r="CB23" i="57"/>
  <c r="CA23" i="57"/>
  <c r="BY23" i="57"/>
  <c r="BX23" i="57"/>
  <c r="BZ23" i="57" s="1"/>
  <c r="BV23" i="57"/>
  <c r="BU23" i="57"/>
  <c r="BW23" i="57" s="1"/>
  <c r="BT23" i="57"/>
  <c r="BS23" i="57"/>
  <c r="BR23" i="57"/>
  <c r="BQ23" i="57"/>
  <c r="BN23" i="57"/>
  <c r="BK23" i="57"/>
  <c r="BH23" i="57"/>
  <c r="BE23" i="57"/>
  <c r="BB23" i="57"/>
  <c r="AY23" i="57"/>
  <c r="AV23" i="57"/>
  <c r="AS23" i="57"/>
  <c r="AR23" i="57"/>
  <c r="CK23" i="57" s="1"/>
  <c r="AQ23" i="57"/>
  <c r="AP23" i="57"/>
  <c r="AM23" i="57"/>
  <c r="AJ23" i="57"/>
  <c r="AG23" i="57"/>
  <c r="AD23" i="57"/>
  <c r="AA23" i="57"/>
  <c r="X23" i="57"/>
  <c r="W23" i="57"/>
  <c r="V23" i="57"/>
  <c r="U23" i="57"/>
  <c r="R23" i="57"/>
  <c r="O23" i="57"/>
  <c r="L23" i="57"/>
  <c r="I23" i="57"/>
  <c r="F23" i="57"/>
  <c r="CJ22" i="57"/>
  <c r="CL22" i="57" s="1"/>
  <c r="CH22" i="57"/>
  <c r="CG22" i="57"/>
  <c r="CI22" i="57" s="1"/>
  <c r="CF22" i="57"/>
  <c r="CE22" i="57"/>
  <c r="CD22" i="57"/>
  <c r="CC22" i="57"/>
  <c r="CB22" i="57"/>
  <c r="CA22" i="57"/>
  <c r="BY22" i="57"/>
  <c r="BX22" i="57"/>
  <c r="BZ22" i="57" s="1"/>
  <c r="BV22" i="57"/>
  <c r="BU22" i="57"/>
  <c r="BW22" i="57" s="1"/>
  <c r="BT22" i="57"/>
  <c r="BS22" i="57"/>
  <c r="BR22" i="57"/>
  <c r="BQ22" i="57"/>
  <c r="BN22" i="57"/>
  <c r="BK22" i="57"/>
  <c r="BH22" i="57"/>
  <c r="BE22" i="57"/>
  <c r="BB22" i="57"/>
  <c r="AY22" i="57"/>
  <c r="AV22" i="57"/>
  <c r="AS22" i="57"/>
  <c r="AR22" i="57"/>
  <c r="CK22" i="57" s="1"/>
  <c r="AQ22" i="57"/>
  <c r="AP22" i="57"/>
  <c r="AM22" i="57"/>
  <c r="AJ22" i="57"/>
  <c r="AG22" i="57"/>
  <c r="AD22" i="57"/>
  <c r="AA22" i="57"/>
  <c r="X22" i="57"/>
  <c r="W22" i="57"/>
  <c r="V22" i="57"/>
  <c r="U22" i="57"/>
  <c r="R22" i="57"/>
  <c r="O22" i="57"/>
  <c r="L22" i="57"/>
  <c r="I22" i="57"/>
  <c r="F22" i="57"/>
  <c r="CJ21" i="57"/>
  <c r="CL21" i="57" s="1"/>
  <c r="CH21" i="57"/>
  <c r="CG21" i="57"/>
  <c r="CI21" i="57" s="1"/>
  <c r="CF21" i="57"/>
  <c r="CE21" i="57"/>
  <c r="CD21" i="57"/>
  <c r="CC21" i="57"/>
  <c r="CB21" i="57"/>
  <c r="CA21" i="57"/>
  <c r="BY21" i="57"/>
  <c r="BX21" i="57"/>
  <c r="BZ21" i="57" s="1"/>
  <c r="BV21" i="57"/>
  <c r="BU21" i="57"/>
  <c r="BW21" i="57" s="1"/>
  <c r="BT21" i="57"/>
  <c r="BS21" i="57"/>
  <c r="BR21" i="57"/>
  <c r="BQ21" i="57"/>
  <c r="BN21" i="57"/>
  <c r="BK21" i="57"/>
  <c r="BH21" i="57"/>
  <c r="BE21" i="57"/>
  <c r="BB21" i="57"/>
  <c r="AY21" i="57"/>
  <c r="AV21" i="57"/>
  <c r="AS21" i="57"/>
  <c r="AR21" i="57"/>
  <c r="CK21" i="57" s="1"/>
  <c r="AQ21" i="57"/>
  <c r="AP21" i="57"/>
  <c r="AM21" i="57"/>
  <c r="AJ21" i="57"/>
  <c r="AG21" i="57"/>
  <c r="AD21" i="57"/>
  <c r="AA21" i="57"/>
  <c r="X21" i="57"/>
  <c r="W21" i="57"/>
  <c r="V21" i="57"/>
  <c r="U21" i="57"/>
  <c r="R21" i="57"/>
  <c r="O21" i="57"/>
  <c r="L21" i="57"/>
  <c r="I21" i="57"/>
  <c r="F21" i="57"/>
  <c r="CJ20" i="57"/>
  <c r="CL20" i="57" s="1"/>
  <c r="CH20" i="57"/>
  <c r="CG20" i="57"/>
  <c r="CI20" i="57" s="1"/>
  <c r="CF20" i="57"/>
  <c r="CE20" i="57"/>
  <c r="CD20" i="57"/>
  <c r="CC20" i="57"/>
  <c r="CB20" i="57"/>
  <c r="CA20" i="57"/>
  <c r="BY20" i="57"/>
  <c r="BX20" i="57"/>
  <c r="BZ20" i="57" s="1"/>
  <c r="BV20" i="57"/>
  <c r="BU20" i="57"/>
  <c r="BW20" i="57" s="1"/>
  <c r="BT20" i="57"/>
  <c r="BS20" i="57"/>
  <c r="BR20" i="57"/>
  <c r="BQ20" i="57"/>
  <c r="BN20" i="57"/>
  <c r="BK20" i="57"/>
  <c r="BH20" i="57"/>
  <c r="BE20" i="57"/>
  <c r="BB20" i="57"/>
  <c r="AY20" i="57"/>
  <c r="AV20" i="57"/>
  <c r="AS20" i="57"/>
  <c r="AR20" i="57"/>
  <c r="CK20" i="57" s="1"/>
  <c r="AQ20" i="57"/>
  <c r="AP20" i="57"/>
  <c r="AM20" i="57"/>
  <c r="AJ20" i="57"/>
  <c r="AG20" i="57"/>
  <c r="AD20" i="57"/>
  <c r="AA20" i="57"/>
  <c r="X20" i="57"/>
  <c r="W20" i="57"/>
  <c r="V20" i="57"/>
  <c r="U20" i="57"/>
  <c r="R20" i="57"/>
  <c r="O20" i="57"/>
  <c r="L20" i="57"/>
  <c r="I20" i="57"/>
  <c r="F20" i="57"/>
  <c r="CJ19" i="57"/>
  <c r="CL19" i="57" s="1"/>
  <c r="CH19" i="57"/>
  <c r="CG19" i="57"/>
  <c r="CI19" i="57" s="1"/>
  <c r="CF19" i="57"/>
  <c r="CE19" i="57"/>
  <c r="CD19" i="57"/>
  <c r="CC19" i="57"/>
  <c r="CB19" i="57"/>
  <c r="CA19" i="57"/>
  <c r="BY19" i="57"/>
  <c r="BX19" i="57"/>
  <c r="BZ19" i="57" s="1"/>
  <c r="BV19" i="57"/>
  <c r="BU19" i="57"/>
  <c r="BW19" i="57" s="1"/>
  <c r="BT19" i="57"/>
  <c r="BS19" i="57"/>
  <c r="BR19" i="57"/>
  <c r="BQ19" i="57"/>
  <c r="BN19" i="57"/>
  <c r="BK19" i="57"/>
  <c r="BH19" i="57"/>
  <c r="BE19" i="57"/>
  <c r="BB19" i="57"/>
  <c r="AY19" i="57"/>
  <c r="AV19" i="57"/>
  <c r="AS19" i="57"/>
  <c r="AR19" i="57"/>
  <c r="CK19" i="57" s="1"/>
  <c r="AQ19" i="57"/>
  <c r="AP19" i="57"/>
  <c r="AM19" i="57"/>
  <c r="AJ19" i="57"/>
  <c r="AG19" i="57"/>
  <c r="AD19" i="57"/>
  <c r="AA19" i="57"/>
  <c r="X19" i="57"/>
  <c r="W19" i="57"/>
  <c r="V19" i="57"/>
  <c r="U19" i="57"/>
  <c r="R19" i="57"/>
  <c r="O19" i="57"/>
  <c r="L19" i="57"/>
  <c r="I19" i="57"/>
  <c r="F19" i="57"/>
  <c r="CJ18" i="57"/>
  <c r="CL18" i="57" s="1"/>
  <c r="CH18" i="57"/>
  <c r="CG18" i="57"/>
  <c r="CI18" i="57" s="1"/>
  <c r="CF18" i="57"/>
  <c r="CE18" i="57"/>
  <c r="CD18" i="57"/>
  <c r="CC18" i="57"/>
  <c r="CB18" i="57"/>
  <c r="CA18" i="57"/>
  <c r="BY18" i="57"/>
  <c r="BX18" i="57"/>
  <c r="BZ18" i="57" s="1"/>
  <c r="BV18" i="57"/>
  <c r="BU18" i="57"/>
  <c r="BW18" i="57" s="1"/>
  <c r="BT18" i="57"/>
  <c r="BS18" i="57"/>
  <c r="BR18" i="57"/>
  <c r="BQ18" i="57"/>
  <c r="BN18" i="57"/>
  <c r="BK18" i="57"/>
  <c r="BH18" i="57"/>
  <c r="BE18" i="57"/>
  <c r="BB18" i="57"/>
  <c r="AY18" i="57"/>
  <c r="AV18" i="57"/>
  <c r="AS18" i="57"/>
  <c r="AR18" i="57"/>
  <c r="CK18" i="57" s="1"/>
  <c r="AQ18" i="57"/>
  <c r="AP18" i="57"/>
  <c r="AM18" i="57"/>
  <c r="AJ18" i="57"/>
  <c r="AG18" i="57"/>
  <c r="AD18" i="57"/>
  <c r="AA18" i="57"/>
  <c r="X18" i="57"/>
  <c r="W18" i="57"/>
  <c r="V18" i="57"/>
  <c r="U18" i="57"/>
  <c r="R18" i="57"/>
  <c r="O18" i="57"/>
  <c r="L18" i="57"/>
  <c r="I18" i="57"/>
  <c r="F18" i="57"/>
  <c r="CJ17" i="57"/>
  <c r="CL17" i="57" s="1"/>
  <c r="CH17" i="57"/>
  <c r="CG17" i="57"/>
  <c r="CI17" i="57" s="1"/>
  <c r="CF17" i="57"/>
  <c r="CE17" i="57"/>
  <c r="CD17" i="57"/>
  <c r="CC17" i="57"/>
  <c r="CB17" i="57"/>
  <c r="CA17" i="57"/>
  <c r="BY17" i="57"/>
  <c r="BX17" i="57"/>
  <c r="BZ17" i="57" s="1"/>
  <c r="BV17" i="57"/>
  <c r="BU17" i="57"/>
  <c r="BW17" i="57" s="1"/>
  <c r="BT17" i="57"/>
  <c r="BS17" i="57"/>
  <c r="BR17" i="57"/>
  <c r="BQ17" i="57"/>
  <c r="BN17" i="57"/>
  <c r="BK17" i="57"/>
  <c r="BH17" i="57"/>
  <c r="BE17" i="57"/>
  <c r="BB17" i="57"/>
  <c r="AY17" i="57"/>
  <c r="AV17" i="57"/>
  <c r="AS17" i="57"/>
  <c r="AR17" i="57"/>
  <c r="CK17" i="57" s="1"/>
  <c r="AQ17" i="57"/>
  <c r="AP17" i="57"/>
  <c r="AM17" i="57"/>
  <c r="AJ17" i="57"/>
  <c r="AG17" i="57"/>
  <c r="AD17" i="57"/>
  <c r="AA17" i="57"/>
  <c r="X17" i="57"/>
  <c r="W17" i="57"/>
  <c r="V17" i="57"/>
  <c r="U17" i="57"/>
  <c r="R17" i="57"/>
  <c r="O17" i="57"/>
  <c r="L17" i="57"/>
  <c r="I17" i="57"/>
  <c r="F17" i="57"/>
  <c r="CJ16" i="57"/>
  <c r="CL16" i="57" s="1"/>
  <c r="CH16" i="57"/>
  <c r="CG16" i="57"/>
  <c r="CI16" i="57" s="1"/>
  <c r="CF16" i="57"/>
  <c r="CE16" i="57"/>
  <c r="CD16" i="57"/>
  <c r="CC16" i="57"/>
  <c r="CB16" i="57"/>
  <c r="CA16" i="57"/>
  <c r="BY16" i="57"/>
  <c r="BX16" i="57"/>
  <c r="BZ16" i="57" s="1"/>
  <c r="BV16" i="57"/>
  <c r="BU16" i="57"/>
  <c r="BW16" i="57" s="1"/>
  <c r="BT16" i="57"/>
  <c r="BS16" i="57"/>
  <c r="BR16" i="57"/>
  <c r="BQ16" i="57"/>
  <c r="BN16" i="57"/>
  <c r="BK16" i="57"/>
  <c r="BH16" i="57"/>
  <c r="BE16" i="57"/>
  <c r="BB16" i="57"/>
  <c r="AY16" i="57"/>
  <c r="AV16" i="57"/>
  <c r="AS16" i="57"/>
  <c r="AR16" i="57"/>
  <c r="CK16" i="57" s="1"/>
  <c r="AQ16" i="57"/>
  <c r="AP16" i="57"/>
  <c r="AM16" i="57"/>
  <c r="AJ16" i="57"/>
  <c r="AG16" i="57"/>
  <c r="AD16" i="57"/>
  <c r="AA16" i="57"/>
  <c r="X16" i="57"/>
  <c r="W16" i="57"/>
  <c r="V16" i="57"/>
  <c r="U16" i="57"/>
  <c r="R16" i="57"/>
  <c r="O16" i="57"/>
  <c r="L16" i="57"/>
  <c r="I16" i="57"/>
  <c r="F16" i="57"/>
  <c r="CJ15" i="57"/>
  <c r="CL15" i="57" s="1"/>
  <c r="CH15" i="57"/>
  <c r="CG15" i="57"/>
  <c r="CI15" i="57" s="1"/>
  <c r="CF15" i="57"/>
  <c r="CE15" i="57"/>
  <c r="CD15" i="57"/>
  <c r="CC15" i="57"/>
  <c r="CB15" i="57"/>
  <c r="CA15" i="57"/>
  <c r="BY15" i="57"/>
  <c r="BX15" i="57"/>
  <c r="BZ15" i="57" s="1"/>
  <c r="BV15" i="57"/>
  <c r="BU15" i="57"/>
  <c r="BW15" i="57" s="1"/>
  <c r="BT15" i="57"/>
  <c r="BS15" i="57"/>
  <c r="BR15" i="57"/>
  <c r="BQ15" i="57"/>
  <c r="BN15" i="57"/>
  <c r="BK15" i="57"/>
  <c r="BH15" i="57"/>
  <c r="BE15" i="57"/>
  <c r="BB15" i="57"/>
  <c r="AY15" i="57"/>
  <c r="AV15" i="57"/>
  <c r="AS15" i="57"/>
  <c r="AR15" i="57"/>
  <c r="CK15" i="57" s="1"/>
  <c r="AQ15" i="57"/>
  <c r="AP15" i="57"/>
  <c r="AM15" i="57"/>
  <c r="AJ15" i="57"/>
  <c r="AG15" i="57"/>
  <c r="AD15" i="57"/>
  <c r="AA15" i="57"/>
  <c r="X15" i="57"/>
  <c r="W15" i="57"/>
  <c r="V15" i="57"/>
  <c r="U15" i="57"/>
  <c r="R15" i="57"/>
  <c r="O15" i="57"/>
  <c r="L15" i="57"/>
  <c r="I15" i="57"/>
  <c r="F15" i="57"/>
  <c r="CJ14" i="57"/>
  <c r="CL14" i="57" s="1"/>
  <c r="CH14" i="57"/>
  <c r="CG14" i="57"/>
  <c r="CI14" i="57" s="1"/>
  <c r="CF14" i="57"/>
  <c r="CE14" i="57"/>
  <c r="CD14" i="57"/>
  <c r="CC14" i="57"/>
  <c r="CB14" i="57"/>
  <c r="CA14" i="57"/>
  <c r="BY14" i="57"/>
  <c r="BX14" i="57"/>
  <c r="BZ14" i="57" s="1"/>
  <c r="BV14" i="57"/>
  <c r="BU14" i="57"/>
  <c r="BW14" i="57" s="1"/>
  <c r="BT14" i="57"/>
  <c r="BS14" i="57"/>
  <c r="BR14" i="57"/>
  <c r="BQ14" i="57"/>
  <c r="BN14" i="57"/>
  <c r="BK14" i="57"/>
  <c r="BH14" i="57"/>
  <c r="BE14" i="57"/>
  <c r="BB14" i="57"/>
  <c r="AY14" i="57"/>
  <c r="AV14" i="57"/>
  <c r="AS14" i="57"/>
  <c r="AR14" i="57"/>
  <c r="CK14" i="57" s="1"/>
  <c r="AQ14" i="57"/>
  <c r="AP14" i="57"/>
  <c r="AM14" i="57"/>
  <c r="AJ14" i="57"/>
  <c r="AG14" i="57"/>
  <c r="AD14" i="57"/>
  <c r="AA14" i="57"/>
  <c r="X14" i="57"/>
  <c r="W14" i="57"/>
  <c r="V14" i="57"/>
  <c r="U14" i="57"/>
  <c r="R14" i="57"/>
  <c r="O14" i="57"/>
  <c r="L14" i="57"/>
  <c r="I14" i="57"/>
  <c r="F14" i="57"/>
  <c r="CJ13" i="57"/>
  <c r="CL13" i="57" s="1"/>
  <c r="CH13" i="57"/>
  <c r="CG13" i="57"/>
  <c r="CI13" i="57" s="1"/>
  <c r="CF13" i="57"/>
  <c r="CE13" i="57"/>
  <c r="CD13" i="57"/>
  <c r="CC13" i="57"/>
  <c r="CB13" i="57"/>
  <c r="CA13" i="57"/>
  <c r="BY13" i="57"/>
  <c r="BX13" i="57"/>
  <c r="BZ13" i="57" s="1"/>
  <c r="BV13" i="57"/>
  <c r="BU13" i="57"/>
  <c r="BW13" i="57" s="1"/>
  <c r="BT13" i="57"/>
  <c r="BS13" i="57"/>
  <c r="BR13" i="57"/>
  <c r="BQ13" i="57"/>
  <c r="BN13" i="57"/>
  <c r="BK13" i="57"/>
  <c r="BH13" i="57"/>
  <c r="BE13" i="57"/>
  <c r="BB13" i="57"/>
  <c r="AY13" i="57"/>
  <c r="AV13" i="57"/>
  <c r="AS13" i="57"/>
  <c r="AR13" i="57"/>
  <c r="CK13" i="57" s="1"/>
  <c r="AQ13" i="57"/>
  <c r="AP13" i="57"/>
  <c r="AM13" i="57"/>
  <c r="AJ13" i="57"/>
  <c r="AG13" i="57"/>
  <c r="AD13" i="57"/>
  <c r="AA13" i="57"/>
  <c r="X13" i="57"/>
  <c r="W13" i="57"/>
  <c r="V13" i="57"/>
  <c r="U13" i="57"/>
  <c r="R13" i="57"/>
  <c r="O13" i="57"/>
  <c r="L13" i="57"/>
  <c r="I13" i="57"/>
  <c r="F13" i="57"/>
  <c r="CJ12" i="57"/>
  <c r="CL12" i="57" s="1"/>
  <c r="CH12" i="57"/>
  <c r="CG12" i="57"/>
  <c r="CI12" i="57" s="1"/>
  <c r="CF12" i="57"/>
  <c r="CE12" i="57"/>
  <c r="CD12" i="57"/>
  <c r="CC12" i="57"/>
  <c r="CB12" i="57"/>
  <c r="CA12" i="57"/>
  <c r="BY12" i="57"/>
  <c r="BX12" i="57"/>
  <c r="BZ12" i="57" s="1"/>
  <c r="BV12" i="57"/>
  <c r="BU12" i="57"/>
  <c r="BW12" i="57" s="1"/>
  <c r="BT12" i="57"/>
  <c r="BS12" i="57"/>
  <c r="BR12" i="57"/>
  <c r="BQ12" i="57"/>
  <c r="BN12" i="57"/>
  <c r="BK12" i="57"/>
  <c r="BH12" i="57"/>
  <c r="BE12" i="57"/>
  <c r="BB12" i="57"/>
  <c r="AY12" i="57"/>
  <c r="AV12" i="57"/>
  <c r="AS12" i="57"/>
  <c r="AR12" i="57"/>
  <c r="CK12" i="57" s="1"/>
  <c r="AQ12" i="57"/>
  <c r="AP12" i="57"/>
  <c r="AM12" i="57"/>
  <c r="AJ12" i="57"/>
  <c r="AG12" i="57"/>
  <c r="AD12" i="57"/>
  <c r="AA12" i="57"/>
  <c r="X12" i="57"/>
  <c r="W12" i="57"/>
  <c r="V12" i="57"/>
  <c r="U12" i="57"/>
  <c r="R12" i="57"/>
  <c r="O12" i="57"/>
  <c r="L12" i="57"/>
  <c r="I12" i="57"/>
  <c r="F12" i="57"/>
  <c r="CH11" i="57"/>
  <c r="CG11" i="57"/>
  <c r="CI11" i="57" s="1"/>
  <c r="CF11" i="57"/>
  <c r="CE11" i="57"/>
  <c r="CD11" i="57"/>
  <c r="CC11" i="57"/>
  <c r="CB11" i="57"/>
  <c r="CA11" i="57"/>
  <c r="BY11" i="57"/>
  <c r="BX11" i="57"/>
  <c r="BZ11" i="57" s="1"/>
  <c r="BV11" i="57"/>
  <c r="BU11" i="57"/>
  <c r="BW11" i="57" s="1"/>
  <c r="BT11" i="57"/>
  <c r="BS11" i="57"/>
  <c r="BR11" i="57"/>
  <c r="BQ11" i="57"/>
  <c r="BP11" i="57"/>
  <c r="BO11" i="57"/>
  <c r="BM11" i="57"/>
  <c r="BL11" i="57"/>
  <c r="BN11" i="57" s="1"/>
  <c r="BJ11" i="57"/>
  <c r="BI11" i="57"/>
  <c r="BK11" i="57" s="1"/>
  <c r="BH11" i="57"/>
  <c r="BG11" i="57"/>
  <c r="BF11" i="57"/>
  <c r="BE11" i="57"/>
  <c r="BD11" i="57"/>
  <c r="BC11" i="57"/>
  <c r="BA11" i="57"/>
  <c r="AZ11" i="57"/>
  <c r="BB11" i="57" s="1"/>
  <c r="AX11" i="57"/>
  <c r="AW11" i="57"/>
  <c r="AY11" i="57" s="1"/>
  <c r="AV11" i="57"/>
  <c r="AU11" i="57"/>
  <c r="AT11" i="57"/>
  <c r="AR11" i="57"/>
  <c r="AO11" i="57"/>
  <c r="AN11" i="57"/>
  <c r="AP11" i="57" s="1"/>
  <c r="AL11" i="57"/>
  <c r="AK11" i="57"/>
  <c r="AM11" i="57" s="1"/>
  <c r="AJ11" i="57"/>
  <c r="AI11" i="57"/>
  <c r="AH11" i="57"/>
  <c r="AQ11" i="57" s="1"/>
  <c r="AS11" i="57" s="1"/>
  <c r="AG11" i="57"/>
  <c r="AF11" i="57"/>
  <c r="AE11" i="57"/>
  <c r="AC11" i="57"/>
  <c r="AB11" i="57"/>
  <c r="AD11" i="57" s="1"/>
  <c r="Z11" i="57"/>
  <c r="Y11" i="57"/>
  <c r="AA11" i="57" s="1"/>
  <c r="X11" i="57"/>
  <c r="W11" i="57"/>
  <c r="V11" i="57"/>
  <c r="U11" i="57"/>
  <c r="T11" i="57"/>
  <c r="S11" i="57"/>
  <c r="Q11" i="57"/>
  <c r="P11" i="57"/>
  <c r="R11" i="57" s="1"/>
  <c r="N11" i="57"/>
  <c r="M11" i="57"/>
  <c r="O11" i="57" s="1"/>
  <c r="L11" i="57"/>
  <c r="K11" i="57"/>
  <c r="J11" i="57"/>
  <c r="I11" i="57"/>
  <c r="H11" i="57"/>
  <c r="G11" i="57"/>
  <c r="E11" i="57"/>
  <c r="D11" i="57"/>
  <c r="F11" i="57" s="1"/>
  <c r="BL58" i="56"/>
  <c r="BK58" i="56"/>
  <c r="BJ58" i="56"/>
  <c r="BI58" i="56"/>
  <c r="BH58" i="56"/>
  <c r="BG58" i="56"/>
  <c r="BF58" i="56"/>
  <c r="BE58" i="56"/>
  <c r="BD58" i="56"/>
  <c r="BC58" i="56"/>
  <c r="BB58" i="56"/>
  <c r="BN58" i="56" s="1"/>
  <c r="BA58" i="56"/>
  <c r="BM58" i="56" s="1"/>
  <c r="C58" i="56" s="1"/>
  <c r="AZ58" i="56"/>
  <c r="AV58" i="56"/>
  <c r="AU58" i="56"/>
  <c r="AG58" i="56"/>
  <c r="AF58" i="56"/>
  <c r="R58" i="56"/>
  <c r="Q58" i="56"/>
  <c r="BL57" i="56"/>
  <c r="BK57" i="56"/>
  <c r="BJ57" i="56"/>
  <c r="BI57" i="56"/>
  <c r="BH57" i="56"/>
  <c r="BG57" i="56"/>
  <c r="BF57" i="56"/>
  <c r="BE57" i="56"/>
  <c r="BD57" i="56"/>
  <c r="BC57" i="56"/>
  <c r="BB57" i="56"/>
  <c r="BN57" i="56" s="1"/>
  <c r="BA57" i="56"/>
  <c r="BM57" i="56" s="1"/>
  <c r="C57" i="56" s="1"/>
  <c r="AZ57" i="56"/>
  <c r="AV57" i="56"/>
  <c r="AU57" i="56"/>
  <c r="AG57" i="56"/>
  <c r="AF57" i="56"/>
  <c r="R57" i="56"/>
  <c r="Q57" i="56"/>
  <c r="BL56" i="56"/>
  <c r="BK56" i="56"/>
  <c r="BJ56" i="56"/>
  <c r="BI56" i="56"/>
  <c r="BH56" i="56"/>
  <c r="BG56" i="56"/>
  <c r="BF56" i="56"/>
  <c r="BE56" i="56"/>
  <c r="BD56" i="56"/>
  <c r="BC56" i="56"/>
  <c r="BB56" i="56"/>
  <c r="BN56" i="56" s="1"/>
  <c r="BA56" i="56"/>
  <c r="BM56" i="56" s="1"/>
  <c r="C56" i="56" s="1"/>
  <c r="AZ56" i="56"/>
  <c r="AV56" i="56"/>
  <c r="AU56" i="56"/>
  <c r="AG56" i="56"/>
  <c r="AF56" i="56"/>
  <c r="R56" i="56"/>
  <c r="Q56" i="56"/>
  <c r="BL55" i="56"/>
  <c r="BK55" i="56"/>
  <c r="BJ55" i="56"/>
  <c r="BI55" i="56"/>
  <c r="BH55" i="56"/>
  <c r="BG55" i="56"/>
  <c r="BF55" i="56"/>
  <c r="BE55" i="56"/>
  <c r="BD55" i="56"/>
  <c r="BC55" i="56"/>
  <c r="BB55" i="56"/>
  <c r="BN55" i="56" s="1"/>
  <c r="BA55" i="56"/>
  <c r="BM55" i="56" s="1"/>
  <c r="C55" i="56" s="1"/>
  <c r="AZ55" i="56"/>
  <c r="AV55" i="56"/>
  <c r="AU55" i="56"/>
  <c r="AG55" i="56"/>
  <c r="AF55" i="56"/>
  <c r="R55" i="56"/>
  <c r="Q55" i="56"/>
  <c r="BL54" i="56"/>
  <c r="BK54" i="56"/>
  <c r="BJ54" i="56"/>
  <c r="BI54" i="56"/>
  <c r="BH54" i="56"/>
  <c r="BG54" i="56"/>
  <c r="BF54" i="56"/>
  <c r="BE54" i="56"/>
  <c r="BD54" i="56"/>
  <c r="BC54" i="56"/>
  <c r="BB54" i="56"/>
  <c r="BN54" i="56" s="1"/>
  <c r="BA54" i="56"/>
  <c r="BM54" i="56" s="1"/>
  <c r="C54" i="56" s="1"/>
  <c r="AZ54" i="56"/>
  <c r="AV54" i="56"/>
  <c r="AU54" i="56"/>
  <c r="AG54" i="56"/>
  <c r="AF54" i="56"/>
  <c r="R54" i="56"/>
  <c r="Q54" i="56"/>
  <c r="BL53" i="56"/>
  <c r="BK53" i="56"/>
  <c r="BJ53" i="56"/>
  <c r="BI53" i="56"/>
  <c r="BH53" i="56"/>
  <c r="BG53" i="56"/>
  <c r="BF53" i="56"/>
  <c r="BE53" i="56"/>
  <c r="BD53" i="56"/>
  <c r="BC53" i="56"/>
  <c r="BB53" i="56"/>
  <c r="BN53" i="56" s="1"/>
  <c r="BA53" i="56"/>
  <c r="BM53" i="56" s="1"/>
  <c r="C53" i="56" s="1"/>
  <c r="AZ53" i="56"/>
  <c r="AV53" i="56"/>
  <c r="AU53" i="56"/>
  <c r="AG53" i="56"/>
  <c r="AF53" i="56"/>
  <c r="R53" i="56"/>
  <c r="Q53" i="56"/>
  <c r="BL52" i="56"/>
  <c r="BK52" i="56"/>
  <c r="BJ52" i="56"/>
  <c r="BI52" i="56"/>
  <c r="BH52" i="56"/>
  <c r="BG52" i="56"/>
  <c r="BF52" i="56"/>
  <c r="BE52" i="56"/>
  <c r="BD52" i="56"/>
  <c r="BC52" i="56"/>
  <c r="BB52" i="56"/>
  <c r="BN52" i="56" s="1"/>
  <c r="BA52" i="56"/>
  <c r="BM52" i="56" s="1"/>
  <c r="C52" i="56" s="1"/>
  <c r="AZ52" i="56"/>
  <c r="AV52" i="56"/>
  <c r="AU52" i="56"/>
  <c r="AG52" i="56"/>
  <c r="AF52" i="56"/>
  <c r="R52" i="56"/>
  <c r="Q52" i="56"/>
  <c r="BL51" i="56"/>
  <c r="BK51" i="56"/>
  <c r="BJ51" i="56"/>
  <c r="BI51" i="56"/>
  <c r="BH51" i="56"/>
  <c r="BG51" i="56"/>
  <c r="BF51" i="56"/>
  <c r="BE51" i="56"/>
  <c r="BD51" i="56"/>
  <c r="BC51" i="56"/>
  <c r="BB51" i="56"/>
  <c r="BN51" i="56" s="1"/>
  <c r="BA51" i="56"/>
  <c r="BM51" i="56" s="1"/>
  <c r="C51" i="56" s="1"/>
  <c r="AZ51" i="56"/>
  <c r="AV51" i="56"/>
  <c r="AU51" i="56"/>
  <c r="AG51" i="56"/>
  <c r="AF51" i="56"/>
  <c r="R51" i="56"/>
  <c r="Q51" i="56"/>
  <c r="BL50" i="56"/>
  <c r="BK50" i="56"/>
  <c r="BJ50" i="56"/>
  <c r="BI50" i="56"/>
  <c r="BH50" i="56"/>
  <c r="BG50" i="56"/>
  <c r="BF50" i="56"/>
  <c r="BE50" i="56"/>
  <c r="BD50" i="56"/>
  <c r="BC50" i="56"/>
  <c r="BB50" i="56"/>
  <c r="BN50" i="56" s="1"/>
  <c r="BA50" i="56"/>
  <c r="BM50" i="56" s="1"/>
  <c r="C50" i="56" s="1"/>
  <c r="AZ50" i="56"/>
  <c r="AV50" i="56"/>
  <c r="AU50" i="56"/>
  <c r="AG50" i="56"/>
  <c r="AF50" i="56"/>
  <c r="R50" i="56"/>
  <c r="Q50" i="56"/>
  <c r="BL49" i="56"/>
  <c r="BK49" i="56"/>
  <c r="BJ49" i="56"/>
  <c r="BI49" i="56"/>
  <c r="BH49" i="56"/>
  <c r="BG49" i="56"/>
  <c r="BF49" i="56"/>
  <c r="BE49" i="56"/>
  <c r="BD49" i="56"/>
  <c r="BC49" i="56"/>
  <c r="BB49" i="56"/>
  <c r="BN49" i="56" s="1"/>
  <c r="BA49" i="56"/>
  <c r="BM49" i="56" s="1"/>
  <c r="C49" i="56" s="1"/>
  <c r="AZ49" i="56"/>
  <c r="AV49" i="56"/>
  <c r="AU49" i="56"/>
  <c r="AG49" i="56"/>
  <c r="AF49" i="56"/>
  <c r="R49" i="56"/>
  <c r="Q49" i="56"/>
  <c r="BL48" i="56"/>
  <c r="BK48" i="56"/>
  <c r="BJ48" i="56"/>
  <c r="BI48" i="56"/>
  <c r="BH48" i="56"/>
  <c r="BG48" i="56"/>
  <c r="BF48" i="56"/>
  <c r="BE48" i="56"/>
  <c r="BD48" i="56"/>
  <c r="BC48" i="56"/>
  <c r="BB48" i="56"/>
  <c r="BN48" i="56" s="1"/>
  <c r="BA48" i="56"/>
  <c r="BM48" i="56" s="1"/>
  <c r="C48" i="56" s="1"/>
  <c r="AZ48" i="56"/>
  <c r="AV48" i="56"/>
  <c r="AU48" i="56"/>
  <c r="AG48" i="56"/>
  <c r="AF48" i="56"/>
  <c r="R48" i="56"/>
  <c r="Q48" i="56"/>
  <c r="BL47" i="56"/>
  <c r="BK47" i="56"/>
  <c r="BJ47" i="56"/>
  <c r="BI47" i="56"/>
  <c r="BH47" i="56"/>
  <c r="BG47" i="56"/>
  <c r="BF47" i="56"/>
  <c r="BE47" i="56"/>
  <c r="BD47" i="56"/>
  <c r="BC47" i="56"/>
  <c r="BB47" i="56"/>
  <c r="BN47" i="56" s="1"/>
  <c r="BA47" i="56"/>
  <c r="BM47" i="56" s="1"/>
  <c r="C47" i="56" s="1"/>
  <c r="AZ47" i="56"/>
  <c r="AV47" i="56"/>
  <c r="AU47" i="56"/>
  <c r="AG47" i="56"/>
  <c r="AF47" i="56"/>
  <c r="R47" i="56"/>
  <c r="Q47" i="56"/>
  <c r="BL46" i="56"/>
  <c r="BK46" i="56"/>
  <c r="BJ46" i="56"/>
  <c r="BI46" i="56"/>
  <c r="BH46" i="56"/>
  <c r="BG46" i="56"/>
  <c r="BF46" i="56"/>
  <c r="BE46" i="56"/>
  <c r="BD46" i="56"/>
  <c r="BC46" i="56"/>
  <c r="BB46" i="56"/>
  <c r="BN46" i="56" s="1"/>
  <c r="BA46" i="56"/>
  <c r="BM46" i="56" s="1"/>
  <c r="C46" i="56" s="1"/>
  <c r="AZ46" i="56"/>
  <c r="AV46" i="56"/>
  <c r="AU46" i="56"/>
  <c r="AG46" i="56"/>
  <c r="AF46" i="56"/>
  <c r="R46" i="56"/>
  <c r="Q46" i="56"/>
  <c r="BL45" i="56"/>
  <c r="BK45" i="56"/>
  <c r="BJ45" i="56"/>
  <c r="BI45" i="56"/>
  <c r="BH45" i="56"/>
  <c r="BG45" i="56"/>
  <c r="BF45" i="56"/>
  <c r="BE45" i="56"/>
  <c r="BD45" i="56"/>
  <c r="BC45" i="56"/>
  <c r="BB45" i="56"/>
  <c r="BN45" i="56" s="1"/>
  <c r="BA45" i="56"/>
  <c r="BM45" i="56" s="1"/>
  <c r="C45" i="56" s="1"/>
  <c r="AZ45" i="56"/>
  <c r="AV45" i="56"/>
  <c r="AU45" i="56"/>
  <c r="AG45" i="56"/>
  <c r="AF45" i="56"/>
  <c r="R45" i="56"/>
  <c r="Q45" i="56"/>
  <c r="BL44" i="56"/>
  <c r="BK44" i="56"/>
  <c r="BJ44" i="56"/>
  <c r="BI44" i="56"/>
  <c r="BH44" i="56"/>
  <c r="BG44" i="56"/>
  <c r="BF44" i="56"/>
  <c r="BE44" i="56"/>
  <c r="BD44" i="56"/>
  <c r="BC44" i="56"/>
  <c r="BB44" i="56"/>
  <c r="BN44" i="56" s="1"/>
  <c r="BA44" i="56"/>
  <c r="BM44" i="56" s="1"/>
  <c r="C44" i="56" s="1"/>
  <c r="AZ44" i="56"/>
  <c r="AV44" i="56"/>
  <c r="AU44" i="56"/>
  <c r="AG44" i="56"/>
  <c r="AF44" i="56"/>
  <c r="R44" i="56"/>
  <c r="Q44" i="56"/>
  <c r="BL43" i="56"/>
  <c r="BK43" i="56"/>
  <c r="BJ43" i="56"/>
  <c r="BI43" i="56"/>
  <c r="BH43" i="56"/>
  <c r="BG43" i="56"/>
  <c r="BF43" i="56"/>
  <c r="BE43" i="56"/>
  <c r="BD43" i="56"/>
  <c r="BC43" i="56"/>
  <c r="BB43" i="56"/>
  <c r="BN43" i="56" s="1"/>
  <c r="BA43" i="56"/>
  <c r="BM43" i="56" s="1"/>
  <c r="C43" i="56" s="1"/>
  <c r="AZ43" i="56"/>
  <c r="AV43" i="56"/>
  <c r="AU43" i="56"/>
  <c r="AG43" i="56"/>
  <c r="AF43" i="56"/>
  <c r="R43" i="56"/>
  <c r="Q43" i="56"/>
  <c r="BL42" i="56"/>
  <c r="BK42" i="56"/>
  <c r="BJ42" i="56"/>
  <c r="BI42" i="56"/>
  <c r="BH42" i="56"/>
  <c r="BG42" i="56"/>
  <c r="BF42" i="56"/>
  <c r="BE42" i="56"/>
  <c r="BD42" i="56"/>
  <c r="BC42" i="56"/>
  <c r="BB42" i="56"/>
  <c r="BN42" i="56" s="1"/>
  <c r="BA42" i="56"/>
  <c r="BM42" i="56" s="1"/>
  <c r="C42" i="56" s="1"/>
  <c r="AZ42" i="56"/>
  <c r="AV42" i="56"/>
  <c r="AU42" i="56"/>
  <c r="AG42" i="56"/>
  <c r="AF42" i="56"/>
  <c r="R42" i="56"/>
  <c r="Q42" i="56"/>
  <c r="BL41" i="56"/>
  <c r="BK41" i="56"/>
  <c r="BJ41" i="56"/>
  <c r="BI41" i="56"/>
  <c r="BH41" i="56"/>
  <c r="BG41" i="56"/>
  <c r="BF41" i="56"/>
  <c r="BE41" i="56"/>
  <c r="BD41" i="56"/>
  <c r="BC41" i="56"/>
  <c r="BB41" i="56"/>
  <c r="BN41" i="56" s="1"/>
  <c r="BA41" i="56"/>
  <c r="BM41" i="56" s="1"/>
  <c r="C41" i="56" s="1"/>
  <c r="AZ41" i="56"/>
  <c r="AV41" i="56"/>
  <c r="AU41" i="56"/>
  <c r="AG41" i="56"/>
  <c r="AF41" i="56"/>
  <c r="R41" i="56"/>
  <c r="Q41" i="56"/>
  <c r="BL40" i="56"/>
  <c r="BK40" i="56"/>
  <c r="BJ40" i="56"/>
  <c r="BI40" i="56"/>
  <c r="BH40" i="56"/>
  <c r="BG40" i="56"/>
  <c r="BF40" i="56"/>
  <c r="BE40" i="56"/>
  <c r="BD40" i="56"/>
  <c r="BC40" i="56"/>
  <c r="BB40" i="56"/>
  <c r="BN40" i="56" s="1"/>
  <c r="BA40" i="56"/>
  <c r="BM40" i="56" s="1"/>
  <c r="C40" i="56" s="1"/>
  <c r="AZ40" i="56"/>
  <c r="AV40" i="56"/>
  <c r="AU40" i="56"/>
  <c r="AG40" i="56"/>
  <c r="AF40" i="56"/>
  <c r="R40" i="56"/>
  <c r="Q40" i="56"/>
  <c r="BL39" i="56"/>
  <c r="BK39" i="56"/>
  <c r="BJ39" i="56"/>
  <c r="BI39" i="56"/>
  <c r="BH39" i="56"/>
  <c r="BG39" i="56"/>
  <c r="BF39" i="56"/>
  <c r="BE39" i="56"/>
  <c r="BD39" i="56"/>
  <c r="BC39" i="56"/>
  <c r="BB39" i="56"/>
  <c r="BN39" i="56" s="1"/>
  <c r="BA39" i="56"/>
  <c r="BM39" i="56" s="1"/>
  <c r="C39" i="56" s="1"/>
  <c r="AZ39" i="56"/>
  <c r="AV39" i="56"/>
  <c r="AU39" i="56"/>
  <c r="AG39" i="56"/>
  <c r="AF39" i="56"/>
  <c r="R39" i="56"/>
  <c r="Q39" i="56"/>
  <c r="BL38" i="56"/>
  <c r="BK38" i="56"/>
  <c r="BJ38" i="56"/>
  <c r="BI38" i="56"/>
  <c r="BH38" i="56"/>
  <c r="BG38" i="56"/>
  <c r="BF38" i="56"/>
  <c r="BE38" i="56"/>
  <c r="BD38" i="56"/>
  <c r="BC38" i="56"/>
  <c r="BB38" i="56"/>
  <c r="BN38" i="56" s="1"/>
  <c r="BA38" i="56"/>
  <c r="BM38" i="56" s="1"/>
  <c r="C38" i="56" s="1"/>
  <c r="AZ38" i="56"/>
  <c r="AV38" i="56"/>
  <c r="AU38" i="56"/>
  <c r="AG38" i="56"/>
  <c r="AF38" i="56"/>
  <c r="R38" i="56"/>
  <c r="Q38" i="56"/>
  <c r="BL37" i="56"/>
  <c r="BK37" i="56"/>
  <c r="BJ37" i="56"/>
  <c r="BI37" i="56"/>
  <c r="BH37" i="56"/>
  <c r="BG37" i="56"/>
  <c r="BF37" i="56"/>
  <c r="BE37" i="56"/>
  <c r="BD37" i="56"/>
  <c r="BC37" i="56"/>
  <c r="BB37" i="56"/>
  <c r="BN37" i="56" s="1"/>
  <c r="BA37" i="56"/>
  <c r="BM37" i="56" s="1"/>
  <c r="C37" i="56" s="1"/>
  <c r="AZ37" i="56"/>
  <c r="AV37" i="56"/>
  <c r="AU37" i="56"/>
  <c r="AG37" i="56"/>
  <c r="AF37" i="56"/>
  <c r="R37" i="56"/>
  <c r="Q37" i="56"/>
  <c r="BL36" i="56"/>
  <c r="BK36" i="56"/>
  <c r="BJ36" i="56"/>
  <c r="BI36" i="56"/>
  <c r="BH36" i="56"/>
  <c r="BG36" i="56"/>
  <c r="BF36" i="56"/>
  <c r="BE36" i="56"/>
  <c r="BD36" i="56"/>
  <c r="BC36" i="56"/>
  <c r="BB36" i="56"/>
  <c r="BN36" i="56" s="1"/>
  <c r="BA36" i="56"/>
  <c r="BM36" i="56" s="1"/>
  <c r="C36" i="56" s="1"/>
  <c r="AZ36" i="56"/>
  <c r="AV36" i="56"/>
  <c r="AU36" i="56"/>
  <c r="AG36" i="56"/>
  <c r="AF36" i="56"/>
  <c r="R36" i="56"/>
  <c r="Q36" i="56"/>
  <c r="BL35" i="56"/>
  <c r="BK35" i="56"/>
  <c r="BJ35" i="56"/>
  <c r="BI35" i="56"/>
  <c r="BH35" i="56"/>
  <c r="BG35" i="56"/>
  <c r="BF35" i="56"/>
  <c r="BE35" i="56"/>
  <c r="BD35" i="56"/>
  <c r="BC35" i="56"/>
  <c r="BB35" i="56"/>
  <c r="BN35" i="56" s="1"/>
  <c r="BA35" i="56"/>
  <c r="BM35" i="56" s="1"/>
  <c r="C35" i="56" s="1"/>
  <c r="AZ35" i="56"/>
  <c r="AV35" i="56"/>
  <c r="AU35" i="56"/>
  <c r="AG35" i="56"/>
  <c r="AF35" i="56"/>
  <c r="R35" i="56"/>
  <c r="Q35" i="56"/>
  <c r="BL34" i="56"/>
  <c r="BK34" i="56"/>
  <c r="BJ34" i="56"/>
  <c r="BI34" i="56"/>
  <c r="BH34" i="56"/>
  <c r="BG34" i="56"/>
  <c r="BF34" i="56"/>
  <c r="BE34" i="56"/>
  <c r="BD34" i="56"/>
  <c r="BC34" i="56"/>
  <c r="BB34" i="56"/>
  <c r="BN34" i="56" s="1"/>
  <c r="BA34" i="56"/>
  <c r="BM34" i="56" s="1"/>
  <c r="C34" i="56" s="1"/>
  <c r="AZ34" i="56"/>
  <c r="AV34" i="56"/>
  <c r="AU34" i="56"/>
  <c r="AG34" i="56"/>
  <c r="AF34" i="56"/>
  <c r="R34" i="56"/>
  <c r="Q34" i="56"/>
  <c r="BL33" i="56"/>
  <c r="BK33" i="56"/>
  <c r="BJ33" i="56"/>
  <c r="BI33" i="56"/>
  <c r="BH33" i="56"/>
  <c r="BG33" i="56"/>
  <c r="BF33" i="56"/>
  <c r="BE33" i="56"/>
  <c r="BD33" i="56"/>
  <c r="BC33" i="56"/>
  <c r="BB33" i="56"/>
  <c r="BN33" i="56" s="1"/>
  <c r="BA33" i="56"/>
  <c r="BM33" i="56" s="1"/>
  <c r="C33" i="56" s="1"/>
  <c r="AZ33" i="56"/>
  <c r="AV33" i="56"/>
  <c r="AU33" i="56"/>
  <c r="AG33" i="56"/>
  <c r="AF33" i="56"/>
  <c r="R33" i="56"/>
  <c r="Q33" i="56"/>
  <c r="BL32" i="56"/>
  <c r="BK32" i="56"/>
  <c r="BJ32" i="56"/>
  <c r="BI32" i="56"/>
  <c r="BH32" i="56"/>
  <c r="BG32" i="56"/>
  <c r="BF32" i="56"/>
  <c r="BE32" i="56"/>
  <c r="BD32" i="56"/>
  <c r="BC32" i="56"/>
  <c r="BB32" i="56"/>
  <c r="BN32" i="56" s="1"/>
  <c r="BA32" i="56"/>
  <c r="BM32" i="56" s="1"/>
  <c r="C32" i="56" s="1"/>
  <c r="AZ32" i="56"/>
  <c r="AV32" i="56"/>
  <c r="AU32" i="56"/>
  <c r="AG32" i="56"/>
  <c r="AF32" i="56"/>
  <c r="R32" i="56"/>
  <c r="Q32" i="56"/>
  <c r="BL31" i="56"/>
  <c r="BK31" i="56"/>
  <c r="BJ31" i="56"/>
  <c r="BI31" i="56"/>
  <c r="BH31" i="56"/>
  <c r="BG31" i="56"/>
  <c r="BF31" i="56"/>
  <c r="BE31" i="56"/>
  <c r="BD31" i="56"/>
  <c r="BC31" i="56"/>
  <c r="BB31" i="56"/>
  <c r="BN31" i="56" s="1"/>
  <c r="BA31" i="56"/>
  <c r="AZ31" i="56"/>
  <c r="AV31" i="56"/>
  <c r="AU31" i="56"/>
  <c r="AG31" i="56"/>
  <c r="AF31" i="56"/>
  <c r="R31" i="56"/>
  <c r="Q31" i="56"/>
  <c r="BM31" i="56" s="1"/>
  <c r="C31" i="56" s="1"/>
  <c r="BL30" i="56"/>
  <c r="BK30" i="56"/>
  <c r="BJ30" i="56"/>
  <c r="BI30" i="56"/>
  <c r="BH30" i="56"/>
  <c r="BG30" i="56"/>
  <c r="BF30" i="56"/>
  <c r="BE30" i="56"/>
  <c r="BD30" i="56"/>
  <c r="BC30" i="56"/>
  <c r="BB30" i="56"/>
  <c r="BN30" i="56" s="1"/>
  <c r="BA30" i="56"/>
  <c r="AZ30" i="56"/>
  <c r="AV30" i="56"/>
  <c r="AU30" i="56"/>
  <c r="AG30" i="56"/>
  <c r="AF30" i="56"/>
  <c r="R30" i="56"/>
  <c r="Q30" i="56"/>
  <c r="BM30" i="56" s="1"/>
  <c r="C30" i="56" s="1"/>
  <c r="BL29" i="56"/>
  <c r="BK29" i="56"/>
  <c r="BJ29" i="56"/>
  <c r="BI29" i="56"/>
  <c r="BH29" i="56"/>
  <c r="BG29" i="56"/>
  <c r="BF29" i="56"/>
  <c r="BE29" i="56"/>
  <c r="BD29" i="56"/>
  <c r="BC29" i="56"/>
  <c r="BB29" i="56"/>
  <c r="BN29" i="56" s="1"/>
  <c r="BA29" i="56"/>
  <c r="AZ29" i="56"/>
  <c r="AV29" i="56"/>
  <c r="AU29" i="56"/>
  <c r="AG29" i="56"/>
  <c r="AF29" i="56"/>
  <c r="R29" i="56"/>
  <c r="Q29" i="56"/>
  <c r="BM29" i="56" s="1"/>
  <c r="C29" i="56" s="1"/>
  <c r="BL28" i="56"/>
  <c r="BK28" i="56"/>
  <c r="BJ28" i="56"/>
  <c r="BI28" i="56"/>
  <c r="BH28" i="56"/>
  <c r="BG28" i="56"/>
  <c r="BF28" i="56"/>
  <c r="BE28" i="56"/>
  <c r="BD28" i="56"/>
  <c r="BC28" i="56"/>
  <c r="BB28" i="56"/>
  <c r="BN28" i="56" s="1"/>
  <c r="BA28" i="56"/>
  <c r="AZ28" i="56"/>
  <c r="AV28" i="56"/>
  <c r="AU28" i="56"/>
  <c r="AG28" i="56"/>
  <c r="AF28" i="56"/>
  <c r="R28" i="56"/>
  <c r="Q28" i="56"/>
  <c r="BM28" i="56" s="1"/>
  <c r="C28" i="56" s="1"/>
  <c r="BL27" i="56"/>
  <c r="BK27" i="56"/>
  <c r="BJ27" i="56"/>
  <c r="BI27" i="56"/>
  <c r="BH27" i="56"/>
  <c r="BG27" i="56"/>
  <c r="BF27" i="56"/>
  <c r="BE27" i="56"/>
  <c r="BD27" i="56"/>
  <c r="BC27" i="56"/>
  <c r="BB27" i="56"/>
  <c r="BN27" i="56" s="1"/>
  <c r="BA27" i="56"/>
  <c r="AZ27" i="56"/>
  <c r="AV27" i="56"/>
  <c r="AU27" i="56"/>
  <c r="AG27" i="56"/>
  <c r="AF27" i="56"/>
  <c r="R27" i="56"/>
  <c r="Q27" i="56"/>
  <c r="BM27" i="56" s="1"/>
  <c r="C27" i="56" s="1"/>
  <c r="BL26" i="56"/>
  <c r="BK26" i="56"/>
  <c r="BJ26" i="56"/>
  <c r="BI26" i="56"/>
  <c r="BH26" i="56"/>
  <c r="BG26" i="56"/>
  <c r="BF26" i="56"/>
  <c r="BE26" i="56"/>
  <c r="BD26" i="56"/>
  <c r="BC26" i="56"/>
  <c r="BB26" i="56"/>
  <c r="BN26" i="56" s="1"/>
  <c r="BA26" i="56"/>
  <c r="AZ26" i="56"/>
  <c r="AV26" i="56"/>
  <c r="AU26" i="56"/>
  <c r="AG26" i="56"/>
  <c r="AF26" i="56"/>
  <c r="R26" i="56"/>
  <c r="Q26" i="56"/>
  <c r="BM26" i="56" s="1"/>
  <c r="C26" i="56" s="1"/>
  <c r="BL25" i="56"/>
  <c r="BK25" i="56"/>
  <c r="BJ25" i="56"/>
  <c r="BI25" i="56"/>
  <c r="BH25" i="56"/>
  <c r="BG25" i="56"/>
  <c r="BF25" i="56"/>
  <c r="BE25" i="56"/>
  <c r="BD25" i="56"/>
  <c r="BC25" i="56"/>
  <c r="BB25" i="56"/>
  <c r="BN25" i="56" s="1"/>
  <c r="BA25" i="56"/>
  <c r="AZ25" i="56"/>
  <c r="AV25" i="56"/>
  <c r="AU25" i="56"/>
  <c r="AG25" i="56"/>
  <c r="AF25" i="56"/>
  <c r="R25" i="56"/>
  <c r="Q25" i="56"/>
  <c r="BM25" i="56" s="1"/>
  <c r="C25" i="56" s="1"/>
  <c r="BL24" i="56"/>
  <c r="BK24" i="56"/>
  <c r="BJ24" i="56"/>
  <c r="BI24" i="56"/>
  <c r="BH24" i="56"/>
  <c r="BG24" i="56"/>
  <c r="BF24" i="56"/>
  <c r="BE24" i="56"/>
  <c r="BD24" i="56"/>
  <c r="BC24" i="56"/>
  <c r="BB24" i="56"/>
  <c r="BN24" i="56" s="1"/>
  <c r="BA24" i="56"/>
  <c r="AZ24" i="56"/>
  <c r="AV24" i="56"/>
  <c r="AU24" i="56"/>
  <c r="AG24" i="56"/>
  <c r="AF24" i="56"/>
  <c r="R24" i="56"/>
  <c r="Q24" i="56"/>
  <c r="BM24" i="56" s="1"/>
  <c r="C24" i="56" s="1"/>
  <c r="BL23" i="56"/>
  <c r="BK23" i="56"/>
  <c r="BJ23" i="56"/>
  <c r="BI23" i="56"/>
  <c r="BH23" i="56"/>
  <c r="BG23" i="56"/>
  <c r="BF23" i="56"/>
  <c r="BE23" i="56"/>
  <c r="BD23" i="56"/>
  <c r="BC23" i="56"/>
  <c r="BB23" i="56"/>
  <c r="BN23" i="56" s="1"/>
  <c r="BA23" i="56"/>
  <c r="AZ23" i="56"/>
  <c r="AV23" i="56"/>
  <c r="AU23" i="56"/>
  <c r="AG23" i="56"/>
  <c r="AF23" i="56"/>
  <c r="R23" i="56"/>
  <c r="Q23" i="56"/>
  <c r="BM23" i="56" s="1"/>
  <c r="C23" i="56" s="1"/>
  <c r="BL22" i="56"/>
  <c r="BK22" i="56"/>
  <c r="BJ22" i="56"/>
  <c r="BI22" i="56"/>
  <c r="BH22" i="56"/>
  <c r="BG22" i="56"/>
  <c r="BF22" i="56"/>
  <c r="BE22" i="56"/>
  <c r="BD22" i="56"/>
  <c r="BC22" i="56"/>
  <c r="BB22" i="56"/>
  <c r="BN22" i="56" s="1"/>
  <c r="BA22" i="56"/>
  <c r="AZ22" i="56"/>
  <c r="AV22" i="56"/>
  <c r="AU22" i="56"/>
  <c r="AG22" i="56"/>
  <c r="AF22" i="56"/>
  <c r="R22" i="56"/>
  <c r="Q22" i="56"/>
  <c r="BM22" i="56" s="1"/>
  <c r="C22" i="56" s="1"/>
  <c r="BL21" i="56"/>
  <c r="BK21" i="56"/>
  <c r="BJ21" i="56"/>
  <c r="BI21" i="56"/>
  <c r="BH21" i="56"/>
  <c r="BG21" i="56"/>
  <c r="BF21" i="56"/>
  <c r="BE21" i="56"/>
  <c r="BD21" i="56"/>
  <c r="BC21" i="56"/>
  <c r="BB21" i="56"/>
  <c r="BN21" i="56" s="1"/>
  <c r="BA21" i="56"/>
  <c r="AZ21" i="56"/>
  <c r="AV21" i="56"/>
  <c r="AU21" i="56"/>
  <c r="AG21" i="56"/>
  <c r="AF21" i="56"/>
  <c r="R21" i="56"/>
  <c r="Q21" i="56"/>
  <c r="BM21" i="56" s="1"/>
  <c r="C21" i="56" s="1"/>
  <c r="BL20" i="56"/>
  <c r="BK20" i="56"/>
  <c r="BJ20" i="56"/>
  <c r="BI20" i="56"/>
  <c r="BH20" i="56"/>
  <c r="BG20" i="56"/>
  <c r="BF20" i="56"/>
  <c r="BE20" i="56"/>
  <c r="BD20" i="56"/>
  <c r="BC20" i="56"/>
  <c r="BB20" i="56"/>
  <c r="BN20" i="56" s="1"/>
  <c r="BA20" i="56"/>
  <c r="AZ20" i="56"/>
  <c r="AV20" i="56"/>
  <c r="AU20" i="56"/>
  <c r="AG20" i="56"/>
  <c r="AF20" i="56"/>
  <c r="R20" i="56"/>
  <c r="Q20" i="56"/>
  <c r="BM20" i="56" s="1"/>
  <c r="C20" i="56" s="1"/>
  <c r="BL19" i="56"/>
  <c r="BK19" i="56"/>
  <c r="BJ19" i="56"/>
  <c r="BI19" i="56"/>
  <c r="BH19" i="56"/>
  <c r="BG19" i="56"/>
  <c r="BF19" i="56"/>
  <c r="BE19" i="56"/>
  <c r="BD19" i="56"/>
  <c r="BC19" i="56"/>
  <c r="BB19" i="56"/>
  <c r="BN19" i="56" s="1"/>
  <c r="BA19" i="56"/>
  <c r="AZ19" i="56"/>
  <c r="AV19" i="56"/>
  <c r="AU19" i="56"/>
  <c r="AG19" i="56"/>
  <c r="AF19" i="56"/>
  <c r="BM19" i="56" s="1"/>
  <c r="C19" i="56" s="1"/>
  <c r="R19" i="56"/>
  <c r="Q19" i="56"/>
  <c r="BL18" i="56"/>
  <c r="BK18" i="56"/>
  <c r="BJ18" i="56"/>
  <c r="BI18" i="56"/>
  <c r="BH18" i="56"/>
  <c r="BG18" i="56"/>
  <c r="BF18" i="56"/>
  <c r="BE18" i="56"/>
  <c r="BD18" i="56"/>
  <c r="BC18" i="56"/>
  <c r="BB18" i="56"/>
  <c r="BN18" i="56" s="1"/>
  <c r="BA18" i="56"/>
  <c r="AZ18" i="56"/>
  <c r="AV18" i="56"/>
  <c r="AU18" i="56"/>
  <c r="AG18" i="56"/>
  <c r="AF18" i="56"/>
  <c r="R18" i="56"/>
  <c r="Q18" i="56"/>
  <c r="BM18" i="56" s="1"/>
  <c r="C18" i="56" s="1"/>
  <c r="BL17" i="56"/>
  <c r="BK17" i="56"/>
  <c r="BJ17" i="56"/>
  <c r="BI17" i="56"/>
  <c r="BH17" i="56"/>
  <c r="BG17" i="56"/>
  <c r="BF17" i="56"/>
  <c r="BE17" i="56"/>
  <c r="BD17" i="56"/>
  <c r="BC17" i="56"/>
  <c r="BB17" i="56"/>
  <c r="BN17" i="56" s="1"/>
  <c r="BA17" i="56"/>
  <c r="AZ17" i="56"/>
  <c r="AV17" i="56"/>
  <c r="AU17" i="56"/>
  <c r="AG17" i="56"/>
  <c r="AF17" i="56"/>
  <c r="BM17" i="56" s="1"/>
  <c r="C17" i="56" s="1"/>
  <c r="R17" i="56"/>
  <c r="Q17" i="56"/>
  <c r="BL16" i="56"/>
  <c r="BK16" i="56"/>
  <c r="BJ16" i="56"/>
  <c r="BI16" i="56"/>
  <c r="BH16" i="56"/>
  <c r="BG16" i="56"/>
  <c r="BF16" i="56"/>
  <c r="BE16" i="56"/>
  <c r="BD16" i="56"/>
  <c r="BC16" i="56"/>
  <c r="BB16" i="56"/>
  <c r="BN16" i="56" s="1"/>
  <c r="BA16" i="56"/>
  <c r="AZ16" i="56"/>
  <c r="AV16" i="56"/>
  <c r="AU16" i="56"/>
  <c r="AG16" i="56"/>
  <c r="AF16" i="56"/>
  <c r="BM16" i="56" s="1"/>
  <c r="C16" i="56" s="1"/>
  <c r="R16" i="56"/>
  <c r="Q16" i="56"/>
  <c r="BL15" i="56"/>
  <c r="BK15" i="56"/>
  <c r="BJ15" i="56"/>
  <c r="BI15" i="56"/>
  <c r="BH15" i="56"/>
  <c r="BG15" i="56"/>
  <c r="BF15" i="56"/>
  <c r="BE15" i="56"/>
  <c r="BD15" i="56"/>
  <c r="BC15" i="56"/>
  <c r="BB15" i="56"/>
  <c r="BN15" i="56" s="1"/>
  <c r="BA15" i="56"/>
  <c r="AZ15" i="56"/>
  <c r="AV15" i="56"/>
  <c r="AU15" i="56"/>
  <c r="AG15" i="56"/>
  <c r="AF15" i="56"/>
  <c r="R15" i="56"/>
  <c r="Q15" i="56"/>
  <c r="BM15" i="56" s="1"/>
  <c r="C15" i="56" s="1"/>
  <c r="BL14" i="56"/>
  <c r="BK14" i="56"/>
  <c r="BJ14" i="56"/>
  <c r="BI14" i="56"/>
  <c r="BI13" i="56" s="1"/>
  <c r="CA16" i="56" s="1"/>
  <c r="BH14" i="56"/>
  <c r="BG14" i="56"/>
  <c r="BF14" i="56"/>
  <c r="BE14" i="56"/>
  <c r="BE13" i="56" s="1"/>
  <c r="BY16" i="56" s="1"/>
  <c r="BD14" i="56"/>
  <c r="BC14" i="56"/>
  <c r="BB14" i="56"/>
  <c r="BN14" i="56" s="1"/>
  <c r="BA14" i="56"/>
  <c r="BA13" i="56" s="1"/>
  <c r="BW16" i="56" s="1"/>
  <c r="AZ14" i="56"/>
  <c r="AV14" i="56"/>
  <c r="AU14" i="56"/>
  <c r="AG14" i="56"/>
  <c r="AG13" i="56" s="1"/>
  <c r="BX22" i="56" s="1"/>
  <c r="AF14" i="56"/>
  <c r="BM14" i="56" s="1"/>
  <c r="R14" i="56"/>
  <c r="Q14" i="56"/>
  <c r="Q13" i="56" s="1"/>
  <c r="BW21" i="56" s="1"/>
  <c r="BL13" i="56"/>
  <c r="BK13" i="56"/>
  <c r="CB16" i="56" s="1"/>
  <c r="BJ13" i="56"/>
  <c r="BH13" i="56"/>
  <c r="BG13" i="56"/>
  <c r="BZ16" i="56" s="1"/>
  <c r="BF13" i="56"/>
  <c r="BD13" i="56"/>
  <c r="BC13" i="56"/>
  <c r="BX16" i="56" s="1"/>
  <c r="BB13" i="56"/>
  <c r="AZ13" i="56"/>
  <c r="AY13" i="56"/>
  <c r="AX13" i="56"/>
  <c r="AW13" i="56"/>
  <c r="AV13" i="56"/>
  <c r="BX23" i="56" s="1"/>
  <c r="AU13" i="56"/>
  <c r="BW23" i="56" s="1"/>
  <c r="AT13" i="56"/>
  <c r="AS13" i="56"/>
  <c r="AR13" i="56"/>
  <c r="AQ13" i="56"/>
  <c r="AP13" i="56"/>
  <c r="AO13" i="56"/>
  <c r="AN13" i="56"/>
  <c r="AM13" i="56"/>
  <c r="AL13" i="56"/>
  <c r="AK13" i="56"/>
  <c r="AJ13" i="56"/>
  <c r="AI13" i="56"/>
  <c r="AH13" i="56"/>
  <c r="AF13" i="56"/>
  <c r="BW22" i="56" s="1"/>
  <c r="AE13" i="56"/>
  <c r="AD13" i="56"/>
  <c r="AC13" i="56"/>
  <c r="AB13" i="56"/>
  <c r="AA13" i="56"/>
  <c r="Z13" i="56"/>
  <c r="Y13" i="56"/>
  <c r="X13" i="56"/>
  <c r="W13" i="56"/>
  <c r="V13" i="56"/>
  <c r="U13" i="56"/>
  <c r="T13" i="56"/>
  <c r="S13" i="56"/>
  <c r="R13" i="56"/>
  <c r="BX21" i="56" s="1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L28" i="57" l="1"/>
  <c r="C28" i="57"/>
  <c r="CL30" i="57"/>
  <c r="C30" i="57"/>
  <c r="CL31" i="57"/>
  <c r="C31" i="57"/>
  <c r="CL32" i="57"/>
  <c r="C32" i="57"/>
  <c r="CL34" i="57"/>
  <c r="C34" i="57"/>
  <c r="CL35" i="57"/>
  <c r="C35" i="57"/>
  <c r="CL36" i="57"/>
  <c r="C36" i="57"/>
  <c r="CL38" i="57"/>
  <c r="C38" i="57"/>
  <c r="C12" i="57"/>
  <c r="C13" i="57"/>
  <c r="C14" i="57"/>
  <c r="C15" i="57"/>
  <c r="C16" i="57"/>
  <c r="C17" i="57"/>
  <c r="C18" i="57"/>
  <c r="C19" i="57"/>
  <c r="C20" i="57"/>
  <c r="C21" i="57"/>
  <c r="C22" i="57"/>
  <c r="C23" i="57"/>
  <c r="C24" i="57"/>
  <c r="C25" i="57"/>
  <c r="C26" i="57"/>
  <c r="C27" i="57"/>
  <c r="CK28" i="57"/>
  <c r="CK11" i="57" s="1"/>
  <c r="X30" i="57"/>
  <c r="CK31" i="57"/>
  <c r="X34" i="57"/>
  <c r="CK35" i="57"/>
  <c r="X38" i="57"/>
  <c r="C39" i="57"/>
  <c r="CK39" i="57"/>
  <c r="CJ43" i="57"/>
  <c r="X43" i="57"/>
  <c r="CJ44" i="57"/>
  <c r="X44" i="57"/>
  <c r="C48" i="57"/>
  <c r="CL48" i="57"/>
  <c r="CL55" i="57"/>
  <c r="C55" i="57"/>
  <c r="CL56" i="57"/>
  <c r="C56" i="57"/>
  <c r="CJ29" i="57"/>
  <c r="CJ33" i="57"/>
  <c r="CJ37" i="57"/>
  <c r="CJ40" i="57"/>
  <c r="X40" i="57"/>
  <c r="C47" i="57"/>
  <c r="CL47" i="57"/>
  <c r="CJ41" i="57"/>
  <c r="X41" i="57"/>
  <c r="C46" i="57"/>
  <c r="CL46" i="57"/>
  <c r="C50" i="57"/>
  <c r="CL50" i="57"/>
  <c r="CJ42" i="57"/>
  <c r="X42" i="57"/>
  <c r="C45" i="57"/>
  <c r="CL45" i="57"/>
  <c r="C49" i="57"/>
  <c r="CL49" i="57"/>
  <c r="CL54" i="57"/>
  <c r="C54" i="57"/>
  <c r="C52" i="57"/>
  <c r="C53" i="57"/>
  <c r="CJ51" i="57"/>
  <c r="X56" i="57"/>
  <c r="X45" i="57"/>
  <c r="X46" i="57"/>
  <c r="X47" i="57"/>
  <c r="X48" i="57"/>
  <c r="X49" i="57"/>
  <c r="X50" i="57"/>
  <c r="C14" i="56"/>
  <c r="BM13" i="56"/>
  <c r="C13" i="56" s="1"/>
  <c r="BN13" i="56"/>
  <c r="CL42" i="57" l="1"/>
  <c r="C42" i="57"/>
  <c r="CL33" i="57"/>
  <c r="C33" i="57"/>
  <c r="CJ11" i="57"/>
  <c r="CL29" i="57"/>
  <c r="C29" i="57"/>
  <c r="C44" i="57"/>
  <c r="CL44" i="57"/>
  <c r="CL51" i="57"/>
  <c r="C51" i="57"/>
  <c r="CL41" i="57"/>
  <c r="C41" i="57"/>
  <c r="CL40" i="57"/>
  <c r="C40" i="57"/>
  <c r="CL37" i="57"/>
  <c r="C37" i="57"/>
  <c r="CL43" i="57"/>
  <c r="C43" i="57"/>
  <c r="CL11" i="57" l="1"/>
  <c r="C11" i="57"/>
  <c r="CH56" i="55" l="1"/>
  <c r="CG56" i="55"/>
  <c r="CI56" i="55" s="1"/>
  <c r="CE56" i="55"/>
  <c r="CD56" i="55"/>
  <c r="CF56" i="55" s="1"/>
  <c r="CC56" i="55"/>
  <c r="CB56" i="55"/>
  <c r="CA56" i="55"/>
  <c r="BZ56" i="55"/>
  <c r="BY56" i="55"/>
  <c r="BX56" i="55"/>
  <c r="BV56" i="55"/>
  <c r="BU56" i="55"/>
  <c r="BW56" i="55" s="1"/>
  <c r="BS56" i="55"/>
  <c r="BR56" i="55"/>
  <c r="BT56" i="55" s="1"/>
  <c r="BQ56" i="55"/>
  <c r="BN56" i="55"/>
  <c r="BK56" i="55"/>
  <c r="BH56" i="55"/>
  <c r="BE56" i="55"/>
  <c r="BB56" i="55"/>
  <c r="AY56" i="55"/>
  <c r="AV56" i="55"/>
  <c r="AS56" i="55"/>
  <c r="AR56" i="55"/>
  <c r="CK56" i="55" s="1"/>
  <c r="AQ56" i="55"/>
  <c r="AP56" i="55"/>
  <c r="AM56" i="55"/>
  <c r="AJ56" i="55"/>
  <c r="AG56" i="55"/>
  <c r="AD56" i="55"/>
  <c r="AA56" i="55"/>
  <c r="W56" i="55"/>
  <c r="V56" i="55"/>
  <c r="CJ56" i="55" s="1"/>
  <c r="U56" i="55"/>
  <c r="R56" i="55"/>
  <c r="O56" i="55"/>
  <c r="L56" i="55"/>
  <c r="I56" i="55"/>
  <c r="F56" i="55"/>
  <c r="CH55" i="55"/>
  <c r="CG55" i="55"/>
  <c r="CI55" i="55" s="1"/>
  <c r="CE55" i="55"/>
  <c r="CD55" i="55"/>
  <c r="CF55" i="55" s="1"/>
  <c r="CC55" i="55"/>
  <c r="CB55" i="55"/>
  <c r="CA55" i="55"/>
  <c r="BY55" i="55"/>
  <c r="BX55" i="55"/>
  <c r="BZ55" i="55" s="1"/>
  <c r="BV55" i="55"/>
  <c r="BU55" i="55"/>
  <c r="BW55" i="55" s="1"/>
  <c r="BS55" i="55"/>
  <c r="BR55" i="55"/>
  <c r="BT55" i="55" s="1"/>
  <c r="BQ55" i="55"/>
  <c r="BN55" i="55"/>
  <c r="BK55" i="55"/>
  <c r="BH55" i="55"/>
  <c r="BE55" i="55"/>
  <c r="BB55" i="55"/>
  <c r="AY55" i="55"/>
  <c r="AV55" i="55"/>
  <c r="AS55" i="55"/>
  <c r="AR55" i="55"/>
  <c r="CK55" i="55" s="1"/>
  <c r="AQ55" i="55"/>
  <c r="AP55" i="55"/>
  <c r="AM55" i="55"/>
  <c r="AJ55" i="55"/>
  <c r="AG55" i="55"/>
  <c r="AD55" i="55"/>
  <c r="AA55" i="55"/>
  <c r="W55" i="55"/>
  <c r="V55" i="55"/>
  <c r="CJ55" i="55" s="1"/>
  <c r="U55" i="55"/>
  <c r="R55" i="55"/>
  <c r="O55" i="55"/>
  <c r="L55" i="55"/>
  <c r="I55" i="55"/>
  <c r="F55" i="55"/>
  <c r="CH54" i="55"/>
  <c r="CG54" i="55"/>
  <c r="CI54" i="55" s="1"/>
  <c r="CE54" i="55"/>
  <c r="CD54" i="55"/>
  <c r="CF54" i="55" s="1"/>
  <c r="CC54" i="55"/>
  <c r="CB54" i="55"/>
  <c r="CA54" i="55"/>
  <c r="BY54" i="55"/>
  <c r="BX54" i="55"/>
  <c r="BZ54" i="55" s="1"/>
  <c r="BV54" i="55"/>
  <c r="BU54" i="55"/>
  <c r="BW54" i="55" s="1"/>
  <c r="BS54" i="55"/>
  <c r="BR54" i="55"/>
  <c r="BT54" i="55" s="1"/>
  <c r="BQ54" i="55"/>
  <c r="BN54" i="55"/>
  <c r="BK54" i="55"/>
  <c r="BH54" i="55"/>
  <c r="BE54" i="55"/>
  <c r="BB54" i="55"/>
  <c r="AY54" i="55"/>
  <c r="AV54" i="55"/>
  <c r="AS54" i="55"/>
  <c r="AR54" i="55"/>
  <c r="CK54" i="55" s="1"/>
  <c r="AQ54" i="55"/>
  <c r="AP54" i="55"/>
  <c r="AM54" i="55"/>
  <c r="AJ54" i="55"/>
  <c r="AG54" i="55"/>
  <c r="AD54" i="55"/>
  <c r="AA54" i="55"/>
  <c r="X54" i="55"/>
  <c r="W54" i="55"/>
  <c r="V54" i="55"/>
  <c r="CJ54" i="55" s="1"/>
  <c r="U54" i="55"/>
  <c r="R54" i="55"/>
  <c r="O54" i="55"/>
  <c r="L54" i="55"/>
  <c r="I54" i="55"/>
  <c r="F54" i="55"/>
  <c r="CH53" i="55"/>
  <c r="CG53" i="55"/>
  <c r="CI53" i="55" s="1"/>
  <c r="CF53" i="55"/>
  <c r="CE53" i="55"/>
  <c r="CD53" i="55"/>
  <c r="CC53" i="55"/>
  <c r="CB53" i="55"/>
  <c r="CA53" i="55"/>
  <c r="BY53" i="55"/>
  <c r="BX53" i="55"/>
  <c r="BZ53" i="55" s="1"/>
  <c r="BV53" i="55"/>
  <c r="BU53" i="55"/>
  <c r="BW53" i="55" s="1"/>
  <c r="BT53" i="55"/>
  <c r="BS53" i="55"/>
  <c r="BR53" i="55"/>
  <c r="BQ53" i="55"/>
  <c r="BN53" i="55"/>
  <c r="BK53" i="55"/>
  <c r="BH53" i="55"/>
  <c r="BE53" i="55"/>
  <c r="BB53" i="55"/>
  <c r="AY53" i="55"/>
  <c r="AV53" i="55"/>
  <c r="AS53" i="55"/>
  <c r="AR53" i="55"/>
  <c r="CK53" i="55" s="1"/>
  <c r="AQ53" i="55"/>
  <c r="AP53" i="55"/>
  <c r="AM53" i="55"/>
  <c r="AJ53" i="55"/>
  <c r="AG53" i="55"/>
  <c r="AD53" i="55"/>
  <c r="AA53" i="55"/>
  <c r="X53" i="55"/>
  <c r="W53" i="55"/>
  <c r="V53" i="55"/>
  <c r="CJ53" i="55" s="1"/>
  <c r="U53" i="55"/>
  <c r="R53" i="55"/>
  <c r="O53" i="55"/>
  <c r="L53" i="55"/>
  <c r="I53" i="55"/>
  <c r="F53" i="55"/>
  <c r="CH52" i="55"/>
  <c r="CG52" i="55"/>
  <c r="CI52" i="55" s="1"/>
  <c r="CF52" i="55"/>
  <c r="CE52" i="55"/>
  <c r="CD52" i="55"/>
  <c r="CC52" i="55"/>
  <c r="CB52" i="55"/>
  <c r="CA52" i="55"/>
  <c r="BY52" i="55"/>
  <c r="BX52" i="55"/>
  <c r="BZ52" i="55" s="1"/>
  <c r="BV52" i="55"/>
  <c r="BU52" i="55"/>
  <c r="BW52" i="55" s="1"/>
  <c r="BT52" i="55"/>
  <c r="BS52" i="55"/>
  <c r="BR52" i="55"/>
  <c r="BQ52" i="55"/>
  <c r="BN52" i="55"/>
  <c r="BK52" i="55"/>
  <c r="BH52" i="55"/>
  <c r="BE52" i="55"/>
  <c r="BB52" i="55"/>
  <c r="AY52" i="55"/>
  <c r="AV52" i="55"/>
  <c r="AS52" i="55"/>
  <c r="AR52" i="55"/>
  <c r="CK52" i="55" s="1"/>
  <c r="AQ52" i="55"/>
  <c r="AP52" i="55"/>
  <c r="AM52" i="55"/>
  <c r="AJ52" i="55"/>
  <c r="AG52" i="55"/>
  <c r="AD52" i="55"/>
  <c r="AA52" i="55"/>
  <c r="X52" i="55"/>
  <c r="W52" i="55"/>
  <c r="V52" i="55"/>
  <c r="CJ52" i="55" s="1"/>
  <c r="U52" i="55"/>
  <c r="R52" i="55"/>
  <c r="O52" i="55"/>
  <c r="L52" i="55"/>
  <c r="I52" i="55"/>
  <c r="F52" i="55"/>
  <c r="CH51" i="55"/>
  <c r="CG51" i="55"/>
  <c r="CI51" i="55" s="1"/>
  <c r="CF51" i="55"/>
  <c r="CE51" i="55"/>
  <c r="CD51" i="55"/>
  <c r="CC51" i="55"/>
  <c r="CB51" i="55"/>
  <c r="CA51" i="55"/>
  <c r="BY51" i="55"/>
  <c r="BX51" i="55"/>
  <c r="BZ51" i="55" s="1"/>
  <c r="BV51" i="55"/>
  <c r="BU51" i="55"/>
  <c r="BW51" i="55" s="1"/>
  <c r="BT51" i="55"/>
  <c r="BS51" i="55"/>
  <c r="BR51" i="55"/>
  <c r="BQ51" i="55"/>
  <c r="BN51" i="55"/>
  <c r="BK51" i="55"/>
  <c r="BH51" i="55"/>
  <c r="BE51" i="55"/>
  <c r="BB51" i="55"/>
  <c r="AY51" i="55"/>
  <c r="AV51" i="55"/>
  <c r="AS51" i="55"/>
  <c r="AR51" i="55"/>
  <c r="AQ51" i="55"/>
  <c r="AP51" i="55"/>
  <c r="AM51" i="55"/>
  <c r="AG51" i="55"/>
  <c r="AA51" i="55"/>
  <c r="W51" i="55"/>
  <c r="CK51" i="55" s="1"/>
  <c r="V51" i="55"/>
  <c r="X51" i="55" s="1"/>
  <c r="U51" i="55"/>
  <c r="R51" i="55"/>
  <c r="O51" i="55"/>
  <c r="L51" i="55"/>
  <c r="I51" i="55"/>
  <c r="F51" i="55"/>
  <c r="CH50" i="55"/>
  <c r="CI50" i="55" s="1"/>
  <c r="CG50" i="55"/>
  <c r="CE50" i="55"/>
  <c r="CD50" i="55"/>
  <c r="CF50" i="55" s="1"/>
  <c r="CB50" i="55"/>
  <c r="CA50" i="55"/>
  <c r="CC50" i="55" s="1"/>
  <c r="BZ50" i="55"/>
  <c r="BY50" i="55"/>
  <c r="BX50" i="55"/>
  <c r="BW50" i="55"/>
  <c r="BV50" i="55"/>
  <c r="BU50" i="55"/>
  <c r="BS50" i="55"/>
  <c r="BR50" i="55"/>
  <c r="BT50" i="55" s="1"/>
  <c r="BQ50" i="55"/>
  <c r="BN50" i="55"/>
  <c r="BK50" i="55"/>
  <c r="BH50" i="55"/>
  <c r="BE50" i="55"/>
  <c r="BB50" i="55"/>
  <c r="AY50" i="55"/>
  <c r="AV50" i="55"/>
  <c r="AR50" i="55"/>
  <c r="AQ50" i="55"/>
  <c r="AS50" i="55" s="1"/>
  <c r="AP50" i="55"/>
  <c r="AM50" i="55"/>
  <c r="AJ50" i="55"/>
  <c r="AG50" i="55"/>
  <c r="AD50" i="55"/>
  <c r="AA50" i="55"/>
  <c r="W50" i="55"/>
  <c r="CK50" i="55" s="1"/>
  <c r="V50" i="55"/>
  <c r="CJ50" i="55" s="1"/>
  <c r="U50" i="55"/>
  <c r="R50" i="55"/>
  <c r="O50" i="55"/>
  <c r="L50" i="55"/>
  <c r="I50" i="55"/>
  <c r="F50" i="55"/>
  <c r="CI49" i="55"/>
  <c r="CH49" i="55"/>
  <c r="CG49" i="55"/>
  <c r="CE49" i="55"/>
  <c r="CD49" i="55"/>
  <c r="CF49" i="55" s="1"/>
  <c r="CB49" i="55"/>
  <c r="CA49" i="55"/>
  <c r="CC49" i="55" s="1"/>
  <c r="BZ49" i="55"/>
  <c r="BY49" i="55"/>
  <c r="BX49" i="55"/>
  <c r="BW49" i="55"/>
  <c r="BV49" i="55"/>
  <c r="BU49" i="55"/>
  <c r="BS49" i="55"/>
  <c r="BR49" i="55"/>
  <c r="BT49" i="55" s="1"/>
  <c r="BQ49" i="55"/>
  <c r="BN49" i="55"/>
  <c r="BK49" i="55"/>
  <c r="BH49" i="55"/>
  <c r="BE49" i="55"/>
  <c r="BB49" i="55"/>
  <c r="AY49" i="55"/>
  <c r="AV49" i="55"/>
  <c r="AR49" i="55"/>
  <c r="AQ49" i="55"/>
  <c r="AS49" i="55" s="1"/>
  <c r="AP49" i="55"/>
  <c r="AM49" i="55"/>
  <c r="AJ49" i="55"/>
  <c r="AG49" i="55"/>
  <c r="AD49" i="55"/>
  <c r="AA49" i="55"/>
  <c r="W49" i="55"/>
  <c r="CK49" i="55" s="1"/>
  <c r="V49" i="55"/>
  <c r="CJ49" i="55" s="1"/>
  <c r="U49" i="55"/>
  <c r="R49" i="55"/>
  <c r="O49" i="55"/>
  <c r="L49" i="55"/>
  <c r="I49" i="55"/>
  <c r="F49" i="55"/>
  <c r="CI48" i="55"/>
  <c r="CH48" i="55"/>
  <c r="CG48" i="55"/>
  <c r="CE48" i="55"/>
  <c r="CD48" i="55"/>
  <c r="CF48" i="55" s="1"/>
  <c r="CB48" i="55"/>
  <c r="CA48" i="55"/>
  <c r="CC48" i="55" s="1"/>
  <c r="BZ48" i="55"/>
  <c r="BY48" i="55"/>
  <c r="BX48" i="55"/>
  <c r="BW48" i="55"/>
  <c r="BV48" i="55"/>
  <c r="BU48" i="55"/>
  <c r="BS48" i="55"/>
  <c r="BR48" i="55"/>
  <c r="BT48" i="55" s="1"/>
  <c r="BQ48" i="55"/>
  <c r="BN48" i="55"/>
  <c r="BK48" i="55"/>
  <c r="BH48" i="55"/>
  <c r="BE48" i="55"/>
  <c r="BB48" i="55"/>
  <c r="AY48" i="55"/>
  <c r="AV48" i="55"/>
  <c r="AR48" i="55"/>
  <c r="AQ48" i="55"/>
  <c r="AS48" i="55" s="1"/>
  <c r="AP48" i="55"/>
  <c r="AM48" i="55"/>
  <c r="AJ48" i="55"/>
  <c r="AG48" i="55"/>
  <c r="AD48" i="55"/>
  <c r="AA48" i="55"/>
  <c r="W48" i="55"/>
  <c r="CK48" i="55" s="1"/>
  <c r="V48" i="55"/>
  <c r="CJ48" i="55" s="1"/>
  <c r="U48" i="55"/>
  <c r="R48" i="55"/>
  <c r="O48" i="55"/>
  <c r="L48" i="55"/>
  <c r="I48" i="55"/>
  <c r="F48" i="55"/>
  <c r="CI47" i="55"/>
  <c r="CH47" i="55"/>
  <c r="CG47" i="55"/>
  <c r="CE47" i="55"/>
  <c r="CD47" i="55"/>
  <c r="CF47" i="55" s="1"/>
  <c r="CB47" i="55"/>
  <c r="CA47" i="55"/>
  <c r="CC47" i="55" s="1"/>
  <c r="BZ47" i="55"/>
  <c r="BY47" i="55"/>
  <c r="BX47" i="55"/>
  <c r="BW47" i="55"/>
  <c r="BV47" i="55"/>
  <c r="BU47" i="55"/>
  <c r="BS47" i="55"/>
  <c r="BR47" i="55"/>
  <c r="BT47" i="55" s="1"/>
  <c r="BQ47" i="55"/>
  <c r="BN47" i="55"/>
  <c r="BK47" i="55"/>
  <c r="BH47" i="55"/>
  <c r="BE47" i="55"/>
  <c r="BB47" i="55"/>
  <c r="AY47" i="55"/>
  <c r="AV47" i="55"/>
  <c r="AR47" i="55"/>
  <c r="AQ47" i="55"/>
  <c r="AS47" i="55" s="1"/>
  <c r="AP47" i="55"/>
  <c r="AM47" i="55"/>
  <c r="AJ47" i="55"/>
  <c r="AG47" i="55"/>
  <c r="AD47" i="55"/>
  <c r="AA47" i="55"/>
  <c r="W47" i="55"/>
  <c r="CK47" i="55" s="1"/>
  <c r="V47" i="55"/>
  <c r="CJ47" i="55" s="1"/>
  <c r="U47" i="55"/>
  <c r="R47" i="55"/>
  <c r="O47" i="55"/>
  <c r="L47" i="55"/>
  <c r="I47" i="55"/>
  <c r="F47" i="55"/>
  <c r="CI46" i="55"/>
  <c r="CH46" i="55"/>
  <c r="CG46" i="55"/>
  <c r="CE46" i="55"/>
  <c r="CD46" i="55"/>
  <c r="CF46" i="55" s="1"/>
  <c r="CB46" i="55"/>
  <c r="CA46" i="55"/>
  <c r="CC46" i="55" s="1"/>
  <c r="BZ46" i="55"/>
  <c r="BY46" i="55"/>
  <c r="BX46" i="55"/>
  <c r="BW46" i="55"/>
  <c r="BV46" i="55"/>
  <c r="BU46" i="55"/>
  <c r="BS46" i="55"/>
  <c r="BR46" i="55"/>
  <c r="BT46" i="55" s="1"/>
  <c r="BQ46" i="55"/>
  <c r="BN46" i="55"/>
  <c r="BK46" i="55"/>
  <c r="BH46" i="55"/>
  <c r="BE46" i="55"/>
  <c r="BB46" i="55"/>
  <c r="AY46" i="55"/>
  <c r="AV46" i="55"/>
  <c r="AR46" i="55"/>
  <c r="AQ46" i="55"/>
  <c r="AS46" i="55" s="1"/>
  <c r="AP46" i="55"/>
  <c r="AM46" i="55"/>
  <c r="AJ46" i="55"/>
  <c r="AG46" i="55"/>
  <c r="AD46" i="55"/>
  <c r="AA46" i="55"/>
  <c r="W46" i="55"/>
  <c r="CK46" i="55" s="1"/>
  <c r="V46" i="55"/>
  <c r="CJ46" i="55" s="1"/>
  <c r="U46" i="55"/>
  <c r="R46" i="55"/>
  <c r="O46" i="55"/>
  <c r="L46" i="55"/>
  <c r="I46" i="55"/>
  <c r="F46" i="55"/>
  <c r="CI45" i="55"/>
  <c r="CH45" i="55"/>
  <c r="CG45" i="55"/>
  <c r="CE45" i="55"/>
  <c r="CD45" i="55"/>
  <c r="CF45" i="55" s="1"/>
  <c r="CB45" i="55"/>
  <c r="CA45" i="55"/>
  <c r="CC45" i="55" s="1"/>
  <c r="BZ45" i="55"/>
  <c r="BY45" i="55"/>
  <c r="BX45" i="55"/>
  <c r="BW45" i="55"/>
  <c r="BV45" i="55"/>
  <c r="BU45" i="55"/>
  <c r="BS45" i="55"/>
  <c r="BR45" i="55"/>
  <c r="BT45" i="55" s="1"/>
  <c r="BQ45" i="55"/>
  <c r="BN45" i="55"/>
  <c r="BK45" i="55"/>
  <c r="BH45" i="55"/>
  <c r="BE45" i="55"/>
  <c r="BB45" i="55"/>
  <c r="AY45" i="55"/>
  <c r="AV45" i="55"/>
  <c r="AR45" i="55"/>
  <c r="AQ45" i="55"/>
  <c r="AS45" i="55" s="1"/>
  <c r="AP45" i="55"/>
  <c r="AM45" i="55"/>
  <c r="AJ45" i="55"/>
  <c r="AG45" i="55"/>
  <c r="AD45" i="55"/>
  <c r="AA45" i="55"/>
  <c r="W45" i="55"/>
  <c r="CK45" i="55" s="1"/>
  <c r="V45" i="55"/>
  <c r="CJ45" i="55" s="1"/>
  <c r="U45" i="55"/>
  <c r="R45" i="55"/>
  <c r="O45" i="55"/>
  <c r="L45" i="55"/>
  <c r="I45" i="55"/>
  <c r="F45" i="55"/>
  <c r="CI44" i="55"/>
  <c r="CH44" i="55"/>
  <c r="CG44" i="55"/>
  <c r="CE44" i="55"/>
  <c r="CD44" i="55"/>
  <c r="CF44" i="55" s="1"/>
  <c r="CB44" i="55"/>
  <c r="CA44" i="55"/>
  <c r="CC44" i="55" s="1"/>
  <c r="BZ44" i="55"/>
  <c r="BY44" i="55"/>
  <c r="BX44" i="55"/>
  <c r="BW44" i="55"/>
  <c r="BV44" i="55"/>
  <c r="BU44" i="55"/>
  <c r="BS44" i="55"/>
  <c r="BR44" i="55"/>
  <c r="BT44" i="55" s="1"/>
  <c r="BQ44" i="55"/>
  <c r="BN44" i="55"/>
  <c r="BK44" i="55"/>
  <c r="BH44" i="55"/>
  <c r="BE44" i="55"/>
  <c r="BB44" i="55"/>
  <c r="AY44" i="55"/>
  <c r="AV44" i="55"/>
  <c r="AR44" i="55"/>
  <c r="AQ44" i="55"/>
  <c r="AS44" i="55" s="1"/>
  <c r="AP44" i="55"/>
  <c r="AM44" i="55"/>
  <c r="AJ44" i="55"/>
  <c r="AG44" i="55"/>
  <c r="AD44" i="55"/>
  <c r="AA44" i="55"/>
  <c r="W44" i="55"/>
  <c r="CK44" i="55" s="1"/>
  <c r="V44" i="55"/>
  <c r="CJ44" i="55" s="1"/>
  <c r="U44" i="55"/>
  <c r="R44" i="55"/>
  <c r="O44" i="55"/>
  <c r="L44" i="55"/>
  <c r="I44" i="55"/>
  <c r="F44" i="55"/>
  <c r="CI43" i="55"/>
  <c r="CH43" i="55"/>
  <c r="CG43" i="55"/>
  <c r="CE43" i="55"/>
  <c r="CD43" i="55"/>
  <c r="CF43" i="55" s="1"/>
  <c r="CB43" i="55"/>
  <c r="CA43" i="55"/>
  <c r="CC43" i="55" s="1"/>
  <c r="BZ43" i="55"/>
  <c r="BY43" i="55"/>
  <c r="BX43" i="55"/>
  <c r="BW43" i="55"/>
  <c r="BV43" i="55"/>
  <c r="BU43" i="55"/>
  <c r="BS43" i="55"/>
  <c r="BR43" i="55"/>
  <c r="BT43" i="55" s="1"/>
  <c r="BQ43" i="55"/>
  <c r="BN43" i="55"/>
  <c r="BK43" i="55"/>
  <c r="BH43" i="55"/>
  <c r="BE43" i="55"/>
  <c r="BB43" i="55"/>
  <c r="AY43" i="55"/>
  <c r="AV43" i="55"/>
  <c r="AR43" i="55"/>
  <c r="AQ43" i="55"/>
  <c r="AS43" i="55" s="1"/>
  <c r="AP43" i="55"/>
  <c r="AM43" i="55"/>
  <c r="AJ43" i="55"/>
  <c r="AG43" i="55"/>
  <c r="AD43" i="55"/>
  <c r="AA43" i="55"/>
  <c r="W43" i="55"/>
  <c r="CK43" i="55" s="1"/>
  <c r="V43" i="55"/>
  <c r="U43" i="55"/>
  <c r="R43" i="55"/>
  <c r="O43" i="55"/>
  <c r="L43" i="55"/>
  <c r="I43" i="55"/>
  <c r="F43" i="55"/>
  <c r="CI42" i="55"/>
  <c r="CH42" i="55"/>
  <c r="CG42" i="55"/>
  <c r="CE42" i="55"/>
  <c r="CD42" i="55"/>
  <c r="CF42" i="55" s="1"/>
  <c r="CB42" i="55"/>
  <c r="CA42" i="55"/>
  <c r="CC42" i="55" s="1"/>
  <c r="BZ42" i="55"/>
  <c r="BY42" i="55"/>
  <c r="BX42" i="55"/>
  <c r="BW42" i="55"/>
  <c r="BV42" i="55"/>
  <c r="BU42" i="55"/>
  <c r="BS42" i="55"/>
  <c r="BR42" i="55"/>
  <c r="BT42" i="55" s="1"/>
  <c r="BQ42" i="55"/>
  <c r="BN42" i="55"/>
  <c r="BK42" i="55"/>
  <c r="BH42" i="55"/>
  <c r="BE42" i="55"/>
  <c r="BB42" i="55"/>
  <c r="AY42" i="55"/>
  <c r="AV42" i="55"/>
  <c r="AR42" i="55"/>
  <c r="AQ42" i="55"/>
  <c r="AS42" i="55" s="1"/>
  <c r="AP42" i="55"/>
  <c r="AM42" i="55"/>
  <c r="AJ42" i="55"/>
  <c r="AG42" i="55"/>
  <c r="AD42" i="55"/>
  <c r="AA42" i="55"/>
  <c r="W42" i="55"/>
  <c r="CK42" i="55" s="1"/>
  <c r="V42" i="55"/>
  <c r="U42" i="55"/>
  <c r="R42" i="55"/>
  <c r="O42" i="55"/>
  <c r="L42" i="55"/>
  <c r="I42" i="55"/>
  <c r="F42" i="55"/>
  <c r="CI41" i="55"/>
  <c r="CH41" i="55"/>
  <c r="CG41" i="55"/>
  <c r="CE41" i="55"/>
  <c r="CD41" i="55"/>
  <c r="CF41" i="55" s="1"/>
  <c r="CB41" i="55"/>
  <c r="CA41" i="55"/>
  <c r="CC41" i="55" s="1"/>
  <c r="BZ41" i="55"/>
  <c r="BY41" i="55"/>
  <c r="BX41" i="55"/>
  <c r="BW41" i="55"/>
  <c r="BV41" i="55"/>
  <c r="BU41" i="55"/>
  <c r="BS41" i="55"/>
  <c r="BR41" i="55"/>
  <c r="BT41" i="55" s="1"/>
  <c r="BQ41" i="55"/>
  <c r="BN41" i="55"/>
  <c r="BK41" i="55"/>
  <c r="BH41" i="55"/>
  <c r="BE41" i="55"/>
  <c r="BB41" i="55"/>
  <c r="AY41" i="55"/>
  <c r="AV41" i="55"/>
  <c r="AR41" i="55"/>
  <c r="AQ41" i="55"/>
  <c r="AS41" i="55" s="1"/>
  <c r="AP41" i="55"/>
  <c r="AM41" i="55"/>
  <c r="AJ41" i="55"/>
  <c r="AG41" i="55"/>
  <c r="AD41" i="55"/>
  <c r="AA41" i="55"/>
  <c r="W41" i="55"/>
  <c r="CK41" i="55" s="1"/>
  <c r="V41" i="55"/>
  <c r="U41" i="55"/>
  <c r="R41" i="55"/>
  <c r="O41" i="55"/>
  <c r="L41" i="55"/>
  <c r="I41" i="55"/>
  <c r="F41" i="55"/>
  <c r="CI40" i="55"/>
  <c r="CH40" i="55"/>
  <c r="CG40" i="55"/>
  <c r="CE40" i="55"/>
  <c r="CD40" i="55"/>
  <c r="CF40" i="55" s="1"/>
  <c r="CB40" i="55"/>
  <c r="CA40" i="55"/>
  <c r="CC40" i="55" s="1"/>
  <c r="BZ40" i="55"/>
  <c r="BY40" i="55"/>
  <c r="BX40" i="55"/>
  <c r="BW40" i="55"/>
  <c r="BV40" i="55"/>
  <c r="BU40" i="55"/>
  <c r="BS40" i="55"/>
  <c r="BR40" i="55"/>
  <c r="BT40" i="55" s="1"/>
  <c r="BQ40" i="55"/>
  <c r="BN40" i="55"/>
  <c r="BK40" i="55"/>
  <c r="BH40" i="55"/>
  <c r="BE40" i="55"/>
  <c r="BB40" i="55"/>
  <c r="AY40" i="55"/>
  <c r="AV40" i="55"/>
  <c r="AR40" i="55"/>
  <c r="AQ40" i="55"/>
  <c r="AS40" i="55" s="1"/>
  <c r="AP40" i="55"/>
  <c r="AM40" i="55"/>
  <c r="AJ40" i="55"/>
  <c r="AG40" i="55"/>
  <c r="AD40" i="55"/>
  <c r="AA40" i="55"/>
  <c r="W40" i="55"/>
  <c r="CK40" i="55" s="1"/>
  <c r="V40" i="55"/>
  <c r="CJ40" i="55" s="1"/>
  <c r="C40" i="55" s="1"/>
  <c r="U40" i="55"/>
  <c r="R40" i="55"/>
  <c r="O40" i="55"/>
  <c r="L40" i="55"/>
  <c r="I40" i="55"/>
  <c r="F40" i="55"/>
  <c r="CI39" i="55"/>
  <c r="CH39" i="55"/>
  <c r="CG39" i="55"/>
  <c r="CF39" i="55"/>
  <c r="CE39" i="55"/>
  <c r="CD39" i="55"/>
  <c r="CB39" i="55"/>
  <c r="CA39" i="55"/>
  <c r="CC39" i="55" s="1"/>
  <c r="BY39" i="55"/>
  <c r="BX39" i="55"/>
  <c r="BZ39" i="55" s="1"/>
  <c r="BW39" i="55"/>
  <c r="BV39" i="55"/>
  <c r="BU39" i="55"/>
  <c r="BT39" i="55"/>
  <c r="BS39" i="55"/>
  <c r="BR39" i="55"/>
  <c r="BQ39" i="55"/>
  <c r="BN39" i="55"/>
  <c r="BK39" i="55"/>
  <c r="BH39" i="55"/>
  <c r="BE39" i="55"/>
  <c r="BB39" i="55"/>
  <c r="AY39" i="55"/>
  <c r="AV39" i="55"/>
  <c r="AR39" i="55"/>
  <c r="AQ39" i="55"/>
  <c r="AS39" i="55" s="1"/>
  <c r="AP39" i="55"/>
  <c r="AM39" i="55"/>
  <c r="AJ39" i="55"/>
  <c r="AG39" i="55"/>
  <c r="AD39" i="55"/>
  <c r="AA39" i="55"/>
  <c r="W39" i="55"/>
  <c r="CK39" i="55" s="1"/>
  <c r="V39" i="55"/>
  <c r="X39" i="55" s="1"/>
  <c r="U39" i="55"/>
  <c r="R39" i="55"/>
  <c r="O39" i="55"/>
  <c r="L39" i="55"/>
  <c r="I39" i="55"/>
  <c r="F39" i="55"/>
  <c r="CI38" i="55"/>
  <c r="CH38" i="55"/>
  <c r="CG38" i="55"/>
  <c r="CE38" i="55"/>
  <c r="CD38" i="55"/>
  <c r="CF38" i="55" s="1"/>
  <c r="CB38" i="55"/>
  <c r="CA38" i="55"/>
  <c r="CC38" i="55" s="1"/>
  <c r="BY38" i="55"/>
  <c r="BX38" i="55"/>
  <c r="BZ38" i="55" s="1"/>
  <c r="BW38" i="55"/>
  <c r="BV38" i="55"/>
  <c r="BU38" i="55"/>
  <c r="BT38" i="55"/>
  <c r="BS38" i="55"/>
  <c r="BR38" i="55"/>
  <c r="BQ38" i="55"/>
  <c r="BN38" i="55"/>
  <c r="BK38" i="55"/>
  <c r="BH38" i="55"/>
  <c r="BE38" i="55"/>
  <c r="BB38" i="55"/>
  <c r="AY38" i="55"/>
  <c r="AV38" i="55"/>
  <c r="AR38" i="55"/>
  <c r="AQ38" i="55"/>
  <c r="AS38" i="55" s="1"/>
  <c r="AP38" i="55"/>
  <c r="AM38" i="55"/>
  <c r="AJ38" i="55"/>
  <c r="AG38" i="55"/>
  <c r="AD38" i="55"/>
  <c r="AA38" i="55"/>
  <c r="X38" i="55"/>
  <c r="W38" i="55"/>
  <c r="V38" i="55"/>
  <c r="CJ38" i="55" s="1"/>
  <c r="U38" i="55"/>
  <c r="R38" i="55"/>
  <c r="O38" i="55"/>
  <c r="L38" i="55"/>
  <c r="I38" i="55"/>
  <c r="F38" i="55"/>
  <c r="CI37" i="55"/>
  <c r="CH37" i="55"/>
  <c r="CG37" i="55"/>
  <c r="CE37" i="55"/>
  <c r="CD37" i="55"/>
  <c r="CF37" i="55" s="1"/>
  <c r="CB37" i="55"/>
  <c r="CA37" i="55"/>
  <c r="CC37" i="55" s="1"/>
  <c r="BZ37" i="55"/>
  <c r="BY37" i="55"/>
  <c r="BX37" i="55"/>
  <c r="BW37" i="55"/>
  <c r="BV37" i="55"/>
  <c r="BU37" i="55"/>
  <c r="BS37" i="55"/>
  <c r="BR37" i="55"/>
  <c r="BT37" i="55" s="1"/>
  <c r="BQ37" i="55"/>
  <c r="BN37" i="55"/>
  <c r="BK37" i="55"/>
  <c r="BH37" i="55"/>
  <c r="BE37" i="55"/>
  <c r="BB37" i="55"/>
  <c r="AY37" i="55"/>
  <c r="AV37" i="55"/>
  <c r="AR37" i="55"/>
  <c r="AQ37" i="55"/>
  <c r="AS37" i="55" s="1"/>
  <c r="AP37" i="55"/>
  <c r="AM37" i="55"/>
  <c r="AJ37" i="55"/>
  <c r="AG37" i="55"/>
  <c r="AD37" i="55"/>
  <c r="AA37" i="55"/>
  <c r="X37" i="55"/>
  <c r="W37" i="55"/>
  <c r="V37" i="55"/>
  <c r="CJ37" i="55" s="1"/>
  <c r="U37" i="55"/>
  <c r="R37" i="55"/>
  <c r="O37" i="55"/>
  <c r="L37" i="55"/>
  <c r="I37" i="55"/>
  <c r="F37" i="55"/>
  <c r="CI36" i="55"/>
  <c r="CH36" i="55"/>
  <c r="CG36" i="55"/>
  <c r="CF36" i="55"/>
  <c r="CE36" i="55"/>
  <c r="CD36" i="55"/>
  <c r="CB36" i="55"/>
  <c r="CA36" i="55"/>
  <c r="CC36" i="55" s="1"/>
  <c r="BZ36" i="55"/>
  <c r="BY36" i="55"/>
  <c r="BX36" i="55"/>
  <c r="BW36" i="55"/>
  <c r="BV36" i="55"/>
  <c r="BU36" i="55"/>
  <c r="BS36" i="55"/>
  <c r="BR36" i="55"/>
  <c r="BT36" i="55" s="1"/>
  <c r="BQ36" i="55"/>
  <c r="BN36" i="55"/>
  <c r="BK36" i="55"/>
  <c r="BH36" i="55"/>
  <c r="BE36" i="55"/>
  <c r="BB36" i="55"/>
  <c r="AY36" i="55"/>
  <c r="AV36" i="55"/>
  <c r="AR36" i="55"/>
  <c r="AQ36" i="55"/>
  <c r="AS36" i="55" s="1"/>
  <c r="AP36" i="55"/>
  <c r="AM36" i="55"/>
  <c r="AJ36" i="55"/>
  <c r="AG36" i="55"/>
  <c r="AD36" i="55"/>
  <c r="AA36" i="55"/>
  <c r="W36" i="55"/>
  <c r="CK36" i="55" s="1"/>
  <c r="V36" i="55"/>
  <c r="CJ36" i="55" s="1"/>
  <c r="U36" i="55"/>
  <c r="R36" i="55"/>
  <c r="O36" i="55"/>
  <c r="L36" i="55"/>
  <c r="I36" i="55"/>
  <c r="F36" i="55"/>
  <c r="CI35" i="55"/>
  <c r="CH35" i="55"/>
  <c r="CG35" i="55"/>
  <c r="CF35" i="55"/>
  <c r="CE35" i="55"/>
  <c r="CD35" i="55"/>
  <c r="CB35" i="55"/>
  <c r="CA35" i="55"/>
  <c r="CC35" i="55" s="1"/>
  <c r="BY35" i="55"/>
  <c r="BX35" i="55"/>
  <c r="BZ35" i="55" s="1"/>
  <c r="BW35" i="55"/>
  <c r="BV35" i="55"/>
  <c r="BU35" i="55"/>
  <c r="BT35" i="55"/>
  <c r="BS35" i="55"/>
  <c r="BR35" i="55"/>
  <c r="BQ35" i="55"/>
  <c r="BN35" i="55"/>
  <c r="BK35" i="55"/>
  <c r="BH35" i="55"/>
  <c r="BE35" i="55"/>
  <c r="BB35" i="55"/>
  <c r="AY35" i="55"/>
  <c r="AV35" i="55"/>
  <c r="AR35" i="55"/>
  <c r="AQ35" i="55"/>
  <c r="AS35" i="55" s="1"/>
  <c r="AP35" i="55"/>
  <c r="AM35" i="55"/>
  <c r="AJ35" i="55"/>
  <c r="AG35" i="55"/>
  <c r="AD35" i="55"/>
  <c r="AA35" i="55"/>
  <c r="W35" i="55"/>
  <c r="CK35" i="55" s="1"/>
  <c r="V35" i="55"/>
  <c r="X35" i="55" s="1"/>
  <c r="U35" i="55"/>
  <c r="R35" i="55"/>
  <c r="O35" i="55"/>
  <c r="L35" i="55"/>
  <c r="I35" i="55"/>
  <c r="F35" i="55"/>
  <c r="CI34" i="55"/>
  <c r="CH34" i="55"/>
  <c r="CG34" i="55"/>
  <c r="CE34" i="55"/>
  <c r="CD34" i="55"/>
  <c r="CF34" i="55" s="1"/>
  <c r="CB34" i="55"/>
  <c r="CA34" i="55"/>
  <c r="CC34" i="55" s="1"/>
  <c r="BY34" i="55"/>
  <c r="BX34" i="55"/>
  <c r="BZ34" i="55" s="1"/>
  <c r="BW34" i="55"/>
  <c r="BV34" i="55"/>
  <c r="BU34" i="55"/>
  <c r="BT34" i="55"/>
  <c r="BS34" i="55"/>
  <c r="BR34" i="55"/>
  <c r="BQ34" i="55"/>
  <c r="BN34" i="55"/>
  <c r="BK34" i="55"/>
  <c r="BH34" i="55"/>
  <c r="BE34" i="55"/>
  <c r="BB34" i="55"/>
  <c r="AY34" i="55"/>
  <c r="AV34" i="55"/>
  <c r="AR34" i="55"/>
  <c r="AQ34" i="55"/>
  <c r="AS34" i="55" s="1"/>
  <c r="AP34" i="55"/>
  <c r="AM34" i="55"/>
  <c r="AJ34" i="55"/>
  <c r="AG34" i="55"/>
  <c r="AD34" i="55"/>
  <c r="AA34" i="55"/>
  <c r="X34" i="55"/>
  <c r="W34" i="55"/>
  <c r="V34" i="55"/>
  <c r="CJ34" i="55" s="1"/>
  <c r="U34" i="55"/>
  <c r="R34" i="55"/>
  <c r="O34" i="55"/>
  <c r="L34" i="55"/>
  <c r="I34" i="55"/>
  <c r="F34" i="55"/>
  <c r="CI33" i="55"/>
  <c r="CH33" i="55"/>
  <c r="CG33" i="55"/>
  <c r="CE33" i="55"/>
  <c r="CD33" i="55"/>
  <c r="CF33" i="55" s="1"/>
  <c r="CB33" i="55"/>
  <c r="CA33" i="55"/>
  <c r="CC33" i="55" s="1"/>
  <c r="BZ33" i="55"/>
  <c r="BY33" i="55"/>
  <c r="BX33" i="55"/>
  <c r="BW33" i="55"/>
  <c r="BV33" i="55"/>
  <c r="BU33" i="55"/>
  <c r="BS33" i="55"/>
  <c r="BR33" i="55"/>
  <c r="BT33" i="55" s="1"/>
  <c r="BQ33" i="55"/>
  <c r="BN33" i="55"/>
  <c r="BK33" i="55"/>
  <c r="BH33" i="55"/>
  <c r="BE33" i="55"/>
  <c r="BB33" i="55"/>
  <c r="AY33" i="55"/>
  <c r="AV33" i="55"/>
  <c r="AR33" i="55"/>
  <c r="AQ33" i="55"/>
  <c r="AS33" i="55" s="1"/>
  <c r="AP33" i="55"/>
  <c r="AM33" i="55"/>
  <c r="AJ33" i="55"/>
  <c r="AG33" i="55"/>
  <c r="AD33" i="55"/>
  <c r="AA33" i="55"/>
  <c r="X33" i="55"/>
  <c r="W33" i="55"/>
  <c r="V33" i="55"/>
  <c r="CJ33" i="55" s="1"/>
  <c r="U33" i="55"/>
  <c r="R33" i="55"/>
  <c r="O33" i="55"/>
  <c r="L33" i="55"/>
  <c r="I33" i="55"/>
  <c r="F33" i="55"/>
  <c r="CI32" i="55"/>
  <c r="CH32" i="55"/>
  <c r="CG32" i="55"/>
  <c r="CF32" i="55"/>
  <c r="CE32" i="55"/>
  <c r="CD32" i="55"/>
  <c r="CB32" i="55"/>
  <c r="CA32" i="55"/>
  <c r="CC32" i="55" s="1"/>
  <c r="BZ32" i="55"/>
  <c r="BY32" i="55"/>
  <c r="BX32" i="55"/>
  <c r="BW32" i="55"/>
  <c r="BV32" i="55"/>
  <c r="BU32" i="55"/>
  <c r="BS32" i="55"/>
  <c r="BR32" i="55"/>
  <c r="BT32" i="55" s="1"/>
  <c r="BQ32" i="55"/>
  <c r="BN32" i="55"/>
  <c r="BK32" i="55"/>
  <c r="BH32" i="55"/>
  <c r="BE32" i="55"/>
  <c r="BB32" i="55"/>
  <c r="AY32" i="55"/>
  <c r="AV32" i="55"/>
  <c r="AR32" i="55"/>
  <c r="AQ32" i="55"/>
  <c r="AS32" i="55" s="1"/>
  <c r="AP32" i="55"/>
  <c r="AM32" i="55"/>
  <c r="AJ32" i="55"/>
  <c r="AG32" i="55"/>
  <c r="AD32" i="55"/>
  <c r="AA32" i="55"/>
  <c r="W32" i="55"/>
  <c r="CK32" i="55" s="1"/>
  <c r="V32" i="55"/>
  <c r="CJ32" i="55" s="1"/>
  <c r="U32" i="55"/>
  <c r="R32" i="55"/>
  <c r="O32" i="55"/>
  <c r="L32" i="55"/>
  <c r="I32" i="55"/>
  <c r="F32" i="55"/>
  <c r="CI31" i="55"/>
  <c r="CH31" i="55"/>
  <c r="CG31" i="55"/>
  <c r="CF31" i="55"/>
  <c r="CE31" i="55"/>
  <c r="CD31" i="55"/>
  <c r="CB31" i="55"/>
  <c r="CA31" i="55"/>
  <c r="CC31" i="55" s="1"/>
  <c r="BY31" i="55"/>
  <c r="BX31" i="55"/>
  <c r="BZ31" i="55" s="1"/>
  <c r="BW31" i="55"/>
  <c r="BV31" i="55"/>
  <c r="BU31" i="55"/>
  <c r="BT31" i="55"/>
  <c r="BS31" i="55"/>
  <c r="BR31" i="55"/>
  <c r="BQ31" i="55"/>
  <c r="BN31" i="55"/>
  <c r="BK31" i="55"/>
  <c r="BH31" i="55"/>
  <c r="BE31" i="55"/>
  <c r="BB31" i="55"/>
  <c r="AY31" i="55"/>
  <c r="AV31" i="55"/>
  <c r="AR31" i="55"/>
  <c r="AQ31" i="55"/>
  <c r="AS31" i="55" s="1"/>
  <c r="AP31" i="55"/>
  <c r="AM31" i="55"/>
  <c r="AJ31" i="55"/>
  <c r="AG31" i="55"/>
  <c r="AD31" i="55"/>
  <c r="AA31" i="55"/>
  <c r="W31" i="55"/>
  <c r="CK31" i="55" s="1"/>
  <c r="V31" i="55"/>
  <c r="X31" i="55" s="1"/>
  <c r="U31" i="55"/>
  <c r="R31" i="55"/>
  <c r="O31" i="55"/>
  <c r="L31" i="55"/>
  <c r="I31" i="55"/>
  <c r="F31" i="55"/>
  <c r="CI30" i="55"/>
  <c r="CH30" i="55"/>
  <c r="CG30" i="55"/>
  <c r="CE30" i="55"/>
  <c r="CD30" i="55"/>
  <c r="CF30" i="55" s="1"/>
  <c r="CB30" i="55"/>
  <c r="CA30" i="55"/>
  <c r="CC30" i="55" s="1"/>
  <c r="BY30" i="55"/>
  <c r="BX30" i="55"/>
  <c r="BZ30" i="55" s="1"/>
  <c r="BW30" i="55"/>
  <c r="BV30" i="55"/>
  <c r="BU30" i="55"/>
  <c r="BT30" i="55"/>
  <c r="BS30" i="55"/>
  <c r="BR30" i="55"/>
  <c r="BQ30" i="55"/>
  <c r="BN30" i="55"/>
  <c r="BK30" i="55"/>
  <c r="BH30" i="55"/>
  <c r="BE30" i="55"/>
  <c r="BB30" i="55"/>
  <c r="AY30" i="55"/>
  <c r="AV30" i="55"/>
  <c r="AR30" i="55"/>
  <c r="AQ30" i="55"/>
  <c r="AS30" i="55" s="1"/>
  <c r="AP30" i="55"/>
  <c r="AM30" i="55"/>
  <c r="AJ30" i="55"/>
  <c r="AG30" i="55"/>
  <c r="AD30" i="55"/>
  <c r="AA30" i="55"/>
  <c r="X30" i="55"/>
  <c r="W30" i="55"/>
  <c r="CK30" i="55" s="1"/>
  <c r="V30" i="55"/>
  <c r="CJ30" i="55" s="1"/>
  <c r="U30" i="55"/>
  <c r="R30" i="55"/>
  <c r="O30" i="55"/>
  <c r="L30" i="55"/>
  <c r="I30" i="55"/>
  <c r="F30" i="55"/>
  <c r="CI29" i="55"/>
  <c r="CH29" i="55"/>
  <c r="CG29" i="55"/>
  <c r="CE29" i="55"/>
  <c r="CD29" i="55"/>
  <c r="CF29" i="55" s="1"/>
  <c r="CB29" i="55"/>
  <c r="CA29" i="55"/>
  <c r="CC29" i="55" s="1"/>
  <c r="BZ29" i="55"/>
  <c r="BY29" i="55"/>
  <c r="BX29" i="55"/>
  <c r="BW29" i="55"/>
  <c r="BV29" i="55"/>
  <c r="BU29" i="55"/>
  <c r="BS29" i="55"/>
  <c r="BR29" i="55"/>
  <c r="BT29" i="55" s="1"/>
  <c r="BQ29" i="55"/>
  <c r="BN29" i="55"/>
  <c r="BK29" i="55"/>
  <c r="BH29" i="55"/>
  <c r="BE29" i="55"/>
  <c r="BB29" i="55"/>
  <c r="AY29" i="55"/>
  <c r="AV29" i="55"/>
  <c r="AR29" i="55"/>
  <c r="AQ29" i="55"/>
  <c r="AS29" i="55" s="1"/>
  <c r="AP29" i="55"/>
  <c r="AM29" i="55"/>
  <c r="AJ29" i="55"/>
  <c r="AG29" i="55"/>
  <c r="AD29" i="55"/>
  <c r="AA29" i="55"/>
  <c r="X29" i="55"/>
  <c r="W29" i="55"/>
  <c r="V29" i="55"/>
  <c r="CJ29" i="55" s="1"/>
  <c r="U29" i="55"/>
  <c r="R29" i="55"/>
  <c r="O29" i="55"/>
  <c r="L29" i="55"/>
  <c r="I29" i="55"/>
  <c r="F29" i="55"/>
  <c r="CI28" i="55"/>
  <c r="CH28" i="55"/>
  <c r="CG28" i="55"/>
  <c r="CF28" i="55"/>
  <c r="CE28" i="55"/>
  <c r="CD28" i="55"/>
  <c r="CB28" i="55"/>
  <c r="CA28" i="55"/>
  <c r="CC28" i="55" s="1"/>
  <c r="BZ28" i="55"/>
  <c r="BY28" i="55"/>
  <c r="BX28" i="55"/>
  <c r="BW28" i="55"/>
  <c r="BV28" i="55"/>
  <c r="BU28" i="55"/>
  <c r="BS28" i="55"/>
  <c r="BR28" i="55"/>
  <c r="BT28" i="55" s="1"/>
  <c r="BQ28" i="55"/>
  <c r="BN28" i="55"/>
  <c r="BK28" i="55"/>
  <c r="BH28" i="55"/>
  <c r="BE28" i="55"/>
  <c r="BB28" i="55"/>
  <c r="AY28" i="55"/>
  <c r="AV28" i="55"/>
  <c r="AR28" i="55"/>
  <c r="AQ28" i="55"/>
  <c r="AS28" i="55" s="1"/>
  <c r="AP28" i="55"/>
  <c r="AM28" i="55"/>
  <c r="AJ28" i="55"/>
  <c r="AG28" i="55"/>
  <c r="AD28" i="55"/>
  <c r="AA28" i="55"/>
  <c r="W28" i="55"/>
  <c r="CK28" i="55" s="1"/>
  <c r="V28" i="55"/>
  <c r="X28" i="55" s="1"/>
  <c r="U28" i="55"/>
  <c r="R28" i="55"/>
  <c r="O28" i="55"/>
  <c r="L28" i="55"/>
  <c r="I28" i="55"/>
  <c r="F28" i="55"/>
  <c r="CI27" i="55"/>
  <c r="CH27" i="55"/>
  <c r="CG27" i="55"/>
  <c r="CE27" i="55"/>
  <c r="CD27" i="55"/>
  <c r="CF27" i="55" s="1"/>
  <c r="CB27" i="55"/>
  <c r="CA27" i="55"/>
  <c r="CC27" i="55" s="1"/>
  <c r="BZ27" i="55"/>
  <c r="BY27" i="55"/>
  <c r="BX27" i="55"/>
  <c r="BW27" i="55"/>
  <c r="BV27" i="55"/>
  <c r="BU27" i="55"/>
  <c r="BS27" i="55"/>
  <c r="BR27" i="55"/>
  <c r="BT27" i="55" s="1"/>
  <c r="BQ27" i="55"/>
  <c r="BN27" i="55"/>
  <c r="BK27" i="55"/>
  <c r="BH27" i="55"/>
  <c r="BE27" i="55"/>
  <c r="BB27" i="55"/>
  <c r="AY27" i="55"/>
  <c r="AV27" i="55"/>
  <c r="AR27" i="55"/>
  <c r="AQ27" i="55"/>
  <c r="AS27" i="55" s="1"/>
  <c r="AP27" i="55"/>
  <c r="AM27" i="55"/>
  <c r="AJ27" i="55"/>
  <c r="AG27" i="55"/>
  <c r="AD27" i="55"/>
  <c r="AA27" i="55"/>
  <c r="W27" i="55"/>
  <c r="CK27" i="55" s="1"/>
  <c r="V27" i="55"/>
  <c r="CJ27" i="55" s="1"/>
  <c r="U27" i="55"/>
  <c r="R27" i="55"/>
  <c r="O27" i="55"/>
  <c r="L27" i="55"/>
  <c r="I27" i="55"/>
  <c r="F27" i="55"/>
  <c r="CI26" i="55"/>
  <c r="CH26" i="55"/>
  <c r="CG26" i="55"/>
  <c r="CE26" i="55"/>
  <c r="CD26" i="55"/>
  <c r="CF26" i="55" s="1"/>
  <c r="CB26" i="55"/>
  <c r="CA26" i="55"/>
  <c r="CC26" i="55" s="1"/>
  <c r="BZ26" i="55"/>
  <c r="BY26" i="55"/>
  <c r="BX26" i="55"/>
  <c r="BW26" i="55"/>
  <c r="BV26" i="55"/>
  <c r="BU26" i="55"/>
  <c r="BS26" i="55"/>
  <c r="BR26" i="55"/>
  <c r="BT26" i="55" s="1"/>
  <c r="BQ26" i="55"/>
  <c r="BN26" i="55"/>
  <c r="BK26" i="55"/>
  <c r="BH26" i="55"/>
  <c r="BE26" i="55"/>
  <c r="BB26" i="55"/>
  <c r="AY26" i="55"/>
  <c r="AV26" i="55"/>
  <c r="AR26" i="55"/>
  <c r="AQ26" i="55"/>
  <c r="AS26" i="55" s="1"/>
  <c r="AP26" i="55"/>
  <c r="AM26" i="55"/>
  <c r="AJ26" i="55"/>
  <c r="AG26" i="55"/>
  <c r="AD26" i="55"/>
  <c r="AA26" i="55"/>
  <c r="W26" i="55"/>
  <c r="CK26" i="55" s="1"/>
  <c r="V26" i="55"/>
  <c r="CJ26" i="55" s="1"/>
  <c r="U26" i="55"/>
  <c r="R26" i="55"/>
  <c r="O26" i="55"/>
  <c r="L26" i="55"/>
  <c r="I26" i="55"/>
  <c r="F26" i="55"/>
  <c r="CI25" i="55"/>
  <c r="CH25" i="55"/>
  <c r="CG25" i="55"/>
  <c r="CE25" i="55"/>
  <c r="CD25" i="55"/>
  <c r="CF25" i="55" s="1"/>
  <c r="CB25" i="55"/>
  <c r="CA25" i="55"/>
  <c r="CC25" i="55" s="1"/>
  <c r="BZ25" i="55"/>
  <c r="BY25" i="55"/>
  <c r="BX25" i="55"/>
  <c r="BW25" i="55"/>
  <c r="BV25" i="55"/>
  <c r="BU25" i="55"/>
  <c r="BS25" i="55"/>
  <c r="BR25" i="55"/>
  <c r="BT25" i="55" s="1"/>
  <c r="BQ25" i="55"/>
  <c r="BN25" i="55"/>
  <c r="BK25" i="55"/>
  <c r="BH25" i="55"/>
  <c r="BE25" i="55"/>
  <c r="BB25" i="55"/>
  <c r="AY25" i="55"/>
  <c r="AV25" i="55"/>
  <c r="AR25" i="55"/>
  <c r="AQ25" i="55"/>
  <c r="AS25" i="55" s="1"/>
  <c r="AP25" i="55"/>
  <c r="AM25" i="55"/>
  <c r="AJ25" i="55"/>
  <c r="AG25" i="55"/>
  <c r="AD25" i="55"/>
  <c r="AA25" i="55"/>
  <c r="W25" i="55"/>
  <c r="CK25" i="55" s="1"/>
  <c r="V25" i="55"/>
  <c r="CJ25" i="55" s="1"/>
  <c r="U25" i="55"/>
  <c r="R25" i="55"/>
  <c r="O25" i="55"/>
  <c r="L25" i="55"/>
  <c r="I25" i="55"/>
  <c r="F25" i="55"/>
  <c r="CI24" i="55"/>
  <c r="CH24" i="55"/>
  <c r="CG24" i="55"/>
  <c r="CE24" i="55"/>
  <c r="CD24" i="55"/>
  <c r="CF24" i="55" s="1"/>
  <c r="CB24" i="55"/>
  <c r="CA24" i="55"/>
  <c r="CC24" i="55" s="1"/>
  <c r="BZ24" i="55"/>
  <c r="BY24" i="55"/>
  <c r="BX24" i="55"/>
  <c r="BW24" i="55"/>
  <c r="BV24" i="55"/>
  <c r="BU24" i="55"/>
  <c r="BS24" i="55"/>
  <c r="BR24" i="55"/>
  <c r="BT24" i="55" s="1"/>
  <c r="BQ24" i="55"/>
  <c r="BN24" i="55"/>
  <c r="BK24" i="55"/>
  <c r="BH24" i="55"/>
  <c r="BE24" i="55"/>
  <c r="BB24" i="55"/>
  <c r="AY24" i="55"/>
  <c r="AV24" i="55"/>
  <c r="AR24" i="55"/>
  <c r="AQ24" i="55"/>
  <c r="AS24" i="55" s="1"/>
  <c r="AP24" i="55"/>
  <c r="AM24" i="55"/>
  <c r="AJ24" i="55"/>
  <c r="AG24" i="55"/>
  <c r="AD24" i="55"/>
  <c r="AA24" i="55"/>
  <c r="W24" i="55"/>
  <c r="CK24" i="55" s="1"/>
  <c r="V24" i="55"/>
  <c r="CJ24" i="55" s="1"/>
  <c r="U24" i="55"/>
  <c r="R24" i="55"/>
  <c r="O24" i="55"/>
  <c r="L24" i="55"/>
  <c r="I24" i="55"/>
  <c r="F24" i="55"/>
  <c r="CI23" i="55"/>
  <c r="CH23" i="55"/>
  <c r="CG23" i="55"/>
  <c r="CE23" i="55"/>
  <c r="CD23" i="55"/>
  <c r="CF23" i="55" s="1"/>
  <c r="CB23" i="55"/>
  <c r="CA23" i="55"/>
  <c r="CC23" i="55" s="1"/>
  <c r="BZ23" i="55"/>
  <c r="BY23" i="55"/>
  <c r="BX23" i="55"/>
  <c r="BW23" i="55"/>
  <c r="BV23" i="55"/>
  <c r="BU23" i="55"/>
  <c r="BS23" i="55"/>
  <c r="BR23" i="55"/>
  <c r="BT23" i="55" s="1"/>
  <c r="BQ23" i="55"/>
  <c r="BN23" i="55"/>
  <c r="BK23" i="55"/>
  <c r="BH23" i="55"/>
  <c r="BE23" i="55"/>
  <c r="BB23" i="55"/>
  <c r="AY23" i="55"/>
  <c r="AV23" i="55"/>
  <c r="AR23" i="55"/>
  <c r="AQ23" i="55"/>
  <c r="AS23" i="55" s="1"/>
  <c r="AP23" i="55"/>
  <c r="AM23" i="55"/>
  <c r="AJ23" i="55"/>
  <c r="AG23" i="55"/>
  <c r="AD23" i="55"/>
  <c r="AA23" i="55"/>
  <c r="W23" i="55"/>
  <c r="CK23" i="55" s="1"/>
  <c r="V23" i="55"/>
  <c r="CJ23" i="55" s="1"/>
  <c r="U23" i="55"/>
  <c r="R23" i="55"/>
  <c r="O23" i="55"/>
  <c r="L23" i="55"/>
  <c r="I23" i="55"/>
  <c r="F23" i="55"/>
  <c r="CI22" i="55"/>
  <c r="CH22" i="55"/>
  <c r="CG22" i="55"/>
  <c r="CE22" i="55"/>
  <c r="CD22" i="55"/>
  <c r="CF22" i="55" s="1"/>
  <c r="CB22" i="55"/>
  <c r="CA22" i="55"/>
  <c r="CC22" i="55" s="1"/>
  <c r="BZ22" i="55"/>
  <c r="BY22" i="55"/>
  <c r="BX22" i="55"/>
  <c r="BW22" i="55"/>
  <c r="BV22" i="55"/>
  <c r="BU22" i="55"/>
  <c r="BS22" i="55"/>
  <c r="BR22" i="55"/>
  <c r="BT22" i="55" s="1"/>
  <c r="BQ22" i="55"/>
  <c r="BN22" i="55"/>
  <c r="BK22" i="55"/>
  <c r="BH22" i="55"/>
  <c r="BE22" i="55"/>
  <c r="BB22" i="55"/>
  <c r="AY22" i="55"/>
  <c r="AV22" i="55"/>
  <c r="AR22" i="55"/>
  <c r="AQ22" i="55"/>
  <c r="AS22" i="55" s="1"/>
  <c r="AP22" i="55"/>
  <c r="AM22" i="55"/>
  <c r="AJ22" i="55"/>
  <c r="AG22" i="55"/>
  <c r="AD22" i="55"/>
  <c r="AA22" i="55"/>
  <c r="W22" i="55"/>
  <c r="CK22" i="55" s="1"/>
  <c r="V22" i="55"/>
  <c r="CJ22" i="55" s="1"/>
  <c r="U22" i="55"/>
  <c r="R22" i="55"/>
  <c r="O22" i="55"/>
  <c r="L22" i="55"/>
  <c r="I22" i="55"/>
  <c r="F22" i="55"/>
  <c r="CI21" i="55"/>
  <c r="CH21" i="55"/>
  <c r="CG21" i="55"/>
  <c r="CE21" i="55"/>
  <c r="CD21" i="55"/>
  <c r="CF21" i="55" s="1"/>
  <c r="CB21" i="55"/>
  <c r="CA21" i="55"/>
  <c r="CC21" i="55" s="1"/>
  <c r="BZ21" i="55"/>
  <c r="BY21" i="55"/>
  <c r="BX21" i="55"/>
  <c r="BW21" i="55"/>
  <c r="BV21" i="55"/>
  <c r="BU21" i="55"/>
  <c r="BS21" i="55"/>
  <c r="BR21" i="55"/>
  <c r="BT21" i="55" s="1"/>
  <c r="BQ21" i="55"/>
  <c r="BN21" i="55"/>
  <c r="BK21" i="55"/>
  <c r="BH21" i="55"/>
  <c r="BE21" i="55"/>
  <c r="BB21" i="55"/>
  <c r="AY21" i="55"/>
  <c r="AV21" i="55"/>
  <c r="AR21" i="55"/>
  <c r="AQ21" i="55"/>
  <c r="AS21" i="55" s="1"/>
  <c r="AP21" i="55"/>
  <c r="AM21" i="55"/>
  <c r="AJ21" i="55"/>
  <c r="AG21" i="55"/>
  <c r="AD21" i="55"/>
  <c r="AA21" i="55"/>
  <c r="W21" i="55"/>
  <c r="CK21" i="55" s="1"/>
  <c r="V21" i="55"/>
  <c r="CJ21" i="55" s="1"/>
  <c r="U21" i="55"/>
  <c r="R21" i="55"/>
  <c r="O21" i="55"/>
  <c r="L21" i="55"/>
  <c r="I21" i="55"/>
  <c r="F21" i="55"/>
  <c r="CI20" i="55"/>
  <c r="CH20" i="55"/>
  <c r="CG20" i="55"/>
  <c r="CE20" i="55"/>
  <c r="CD20" i="55"/>
  <c r="CF20" i="55" s="1"/>
  <c r="CB20" i="55"/>
  <c r="CA20" i="55"/>
  <c r="CC20" i="55" s="1"/>
  <c r="BZ20" i="55"/>
  <c r="BY20" i="55"/>
  <c r="BX20" i="55"/>
  <c r="BW20" i="55"/>
  <c r="BV20" i="55"/>
  <c r="BU20" i="55"/>
  <c r="BS20" i="55"/>
  <c r="BR20" i="55"/>
  <c r="BT20" i="55" s="1"/>
  <c r="BQ20" i="55"/>
  <c r="BN20" i="55"/>
  <c r="BK20" i="55"/>
  <c r="BH20" i="55"/>
  <c r="BE20" i="55"/>
  <c r="BB20" i="55"/>
  <c r="AY20" i="55"/>
  <c r="AV20" i="55"/>
  <c r="AR20" i="55"/>
  <c r="AQ20" i="55"/>
  <c r="AS20" i="55" s="1"/>
  <c r="AP20" i="55"/>
  <c r="AM20" i="55"/>
  <c r="AJ20" i="55"/>
  <c r="AG20" i="55"/>
  <c r="AD20" i="55"/>
  <c r="AA20" i="55"/>
  <c r="W20" i="55"/>
  <c r="CK20" i="55" s="1"/>
  <c r="V20" i="55"/>
  <c r="CJ20" i="55" s="1"/>
  <c r="U20" i="55"/>
  <c r="R20" i="55"/>
  <c r="O20" i="55"/>
  <c r="L20" i="55"/>
  <c r="I20" i="55"/>
  <c r="F20" i="55"/>
  <c r="CI19" i="55"/>
  <c r="CH19" i="55"/>
  <c r="CG19" i="55"/>
  <c r="CE19" i="55"/>
  <c r="CD19" i="55"/>
  <c r="CF19" i="55" s="1"/>
  <c r="CB19" i="55"/>
  <c r="CA19" i="55"/>
  <c r="CC19" i="55" s="1"/>
  <c r="BZ19" i="55"/>
  <c r="BY19" i="55"/>
  <c r="BX19" i="55"/>
  <c r="BW19" i="55"/>
  <c r="BV19" i="55"/>
  <c r="BU19" i="55"/>
  <c r="BS19" i="55"/>
  <c r="BR19" i="55"/>
  <c r="BT19" i="55" s="1"/>
  <c r="BQ19" i="55"/>
  <c r="BN19" i="55"/>
  <c r="BK19" i="55"/>
  <c r="BH19" i="55"/>
  <c r="BE19" i="55"/>
  <c r="BB19" i="55"/>
  <c r="AY19" i="55"/>
  <c r="AV19" i="55"/>
  <c r="AR19" i="55"/>
  <c r="AQ19" i="55"/>
  <c r="AS19" i="55" s="1"/>
  <c r="AP19" i="55"/>
  <c r="AM19" i="55"/>
  <c r="AJ19" i="55"/>
  <c r="AG19" i="55"/>
  <c r="AD19" i="55"/>
  <c r="AA19" i="55"/>
  <c r="W19" i="55"/>
  <c r="CK19" i="55" s="1"/>
  <c r="V19" i="55"/>
  <c r="CJ19" i="55" s="1"/>
  <c r="CL19" i="55" s="1"/>
  <c r="U19" i="55"/>
  <c r="R19" i="55"/>
  <c r="O19" i="55"/>
  <c r="L19" i="55"/>
  <c r="I19" i="55"/>
  <c r="F19" i="55"/>
  <c r="CI18" i="55"/>
  <c r="CH18" i="55"/>
  <c r="CG18" i="55"/>
  <c r="CE18" i="55"/>
  <c r="CD18" i="55"/>
  <c r="CF18" i="55" s="1"/>
  <c r="CB18" i="55"/>
  <c r="CA18" i="55"/>
  <c r="CC18" i="55" s="1"/>
  <c r="BZ18" i="55"/>
  <c r="BY18" i="55"/>
  <c r="BX18" i="55"/>
  <c r="BW18" i="55"/>
  <c r="BV18" i="55"/>
  <c r="BU18" i="55"/>
  <c r="BS18" i="55"/>
  <c r="BR18" i="55"/>
  <c r="BT18" i="55" s="1"/>
  <c r="BQ18" i="55"/>
  <c r="BN18" i="55"/>
  <c r="BK18" i="55"/>
  <c r="BH18" i="55"/>
  <c r="BE18" i="55"/>
  <c r="BB18" i="55"/>
  <c r="AY18" i="55"/>
  <c r="AV18" i="55"/>
  <c r="AR18" i="55"/>
  <c r="AQ18" i="55"/>
  <c r="AS18" i="55" s="1"/>
  <c r="AP18" i="55"/>
  <c r="AM18" i="55"/>
  <c r="AJ18" i="55"/>
  <c r="AG18" i="55"/>
  <c r="AD18" i="55"/>
  <c r="AA18" i="55"/>
  <c r="W18" i="55"/>
  <c r="CK18" i="55" s="1"/>
  <c r="V18" i="55"/>
  <c r="U18" i="55"/>
  <c r="R18" i="55"/>
  <c r="O18" i="55"/>
  <c r="L18" i="55"/>
  <c r="I18" i="55"/>
  <c r="F18" i="55"/>
  <c r="CI17" i="55"/>
  <c r="CH17" i="55"/>
  <c r="CG17" i="55"/>
  <c r="CE17" i="55"/>
  <c r="CD17" i="55"/>
  <c r="CF17" i="55" s="1"/>
  <c r="CB17" i="55"/>
  <c r="CA17" i="55"/>
  <c r="CC17" i="55" s="1"/>
  <c r="BZ17" i="55"/>
  <c r="BY17" i="55"/>
  <c r="BX17" i="55"/>
  <c r="BW17" i="55"/>
  <c r="BV17" i="55"/>
  <c r="BU17" i="55"/>
  <c r="BS17" i="55"/>
  <c r="BR17" i="55"/>
  <c r="BT17" i="55" s="1"/>
  <c r="BQ17" i="55"/>
  <c r="BN17" i="55"/>
  <c r="BK17" i="55"/>
  <c r="BH17" i="55"/>
  <c r="BE17" i="55"/>
  <c r="BB17" i="55"/>
  <c r="AY17" i="55"/>
  <c r="AV17" i="55"/>
  <c r="AR17" i="55"/>
  <c r="AQ17" i="55"/>
  <c r="AS17" i="55" s="1"/>
  <c r="AP17" i="55"/>
  <c r="AM17" i="55"/>
  <c r="AJ17" i="55"/>
  <c r="AG17" i="55"/>
  <c r="AD17" i="55"/>
  <c r="AA17" i="55"/>
  <c r="W17" i="55"/>
  <c r="CK17" i="55" s="1"/>
  <c r="V17" i="55"/>
  <c r="U17" i="55"/>
  <c r="R17" i="55"/>
  <c r="O17" i="55"/>
  <c r="L17" i="55"/>
  <c r="I17" i="55"/>
  <c r="F17" i="55"/>
  <c r="CI16" i="55"/>
  <c r="CH16" i="55"/>
  <c r="CG16" i="55"/>
  <c r="CE16" i="55"/>
  <c r="CD16" i="55"/>
  <c r="CF16" i="55" s="1"/>
  <c r="CB16" i="55"/>
  <c r="CA16" i="55"/>
  <c r="CC16" i="55" s="1"/>
  <c r="BZ16" i="55"/>
  <c r="BY16" i="55"/>
  <c r="BX16" i="55"/>
  <c r="BW16" i="55"/>
  <c r="BV16" i="55"/>
  <c r="BU16" i="55"/>
  <c r="BS16" i="55"/>
  <c r="BR16" i="55"/>
  <c r="BT16" i="55" s="1"/>
  <c r="BQ16" i="55"/>
  <c r="BN16" i="55"/>
  <c r="BK16" i="55"/>
  <c r="BH16" i="55"/>
  <c r="BE16" i="55"/>
  <c r="BB16" i="55"/>
  <c r="AY16" i="55"/>
  <c r="AV16" i="55"/>
  <c r="AR16" i="55"/>
  <c r="AQ16" i="55"/>
  <c r="AS16" i="55" s="1"/>
  <c r="AP16" i="55"/>
  <c r="AM16" i="55"/>
  <c r="AJ16" i="55"/>
  <c r="AG16" i="55"/>
  <c r="AD16" i="55"/>
  <c r="AA16" i="55"/>
  <c r="W16" i="55"/>
  <c r="CK16" i="55" s="1"/>
  <c r="V16" i="55"/>
  <c r="U16" i="55"/>
  <c r="R16" i="55"/>
  <c r="O16" i="55"/>
  <c r="L16" i="55"/>
  <c r="I16" i="55"/>
  <c r="F16" i="55"/>
  <c r="CI15" i="55"/>
  <c r="CH15" i="55"/>
  <c r="CG15" i="55"/>
  <c r="CE15" i="55"/>
  <c r="CD15" i="55"/>
  <c r="CF15" i="55" s="1"/>
  <c r="CB15" i="55"/>
  <c r="CA15" i="55"/>
  <c r="CC15" i="55" s="1"/>
  <c r="BZ15" i="55"/>
  <c r="BY15" i="55"/>
  <c r="BX15" i="55"/>
  <c r="BW15" i="55"/>
  <c r="BV15" i="55"/>
  <c r="BU15" i="55"/>
  <c r="BS15" i="55"/>
  <c r="BR15" i="55"/>
  <c r="BT15" i="55" s="1"/>
  <c r="BQ15" i="55"/>
  <c r="BN15" i="55"/>
  <c r="BK15" i="55"/>
  <c r="BH15" i="55"/>
  <c r="BE15" i="55"/>
  <c r="BB15" i="55"/>
  <c r="AY15" i="55"/>
  <c r="AV15" i="55"/>
  <c r="AR15" i="55"/>
  <c r="AQ15" i="55"/>
  <c r="AS15" i="55" s="1"/>
  <c r="AP15" i="55"/>
  <c r="AM15" i="55"/>
  <c r="AJ15" i="55"/>
  <c r="AG15" i="55"/>
  <c r="AD15" i="55"/>
  <c r="AA15" i="55"/>
  <c r="W15" i="55"/>
  <c r="CK15" i="55" s="1"/>
  <c r="V15" i="55"/>
  <c r="U15" i="55"/>
  <c r="R15" i="55"/>
  <c r="O15" i="55"/>
  <c r="L15" i="55"/>
  <c r="I15" i="55"/>
  <c r="F15" i="55"/>
  <c r="CI14" i="55"/>
  <c r="CH14" i="55"/>
  <c r="CG14" i="55"/>
  <c r="CE14" i="55"/>
  <c r="CD14" i="55"/>
  <c r="CF14" i="55" s="1"/>
  <c r="CB14" i="55"/>
  <c r="CA14" i="55"/>
  <c r="CC14" i="55" s="1"/>
  <c r="BZ14" i="55"/>
  <c r="BY14" i="55"/>
  <c r="BX14" i="55"/>
  <c r="BW14" i="55"/>
  <c r="BV14" i="55"/>
  <c r="BU14" i="55"/>
  <c r="BS14" i="55"/>
  <c r="BR14" i="55"/>
  <c r="BT14" i="55" s="1"/>
  <c r="BQ14" i="55"/>
  <c r="BN14" i="55"/>
  <c r="BK14" i="55"/>
  <c r="BH14" i="55"/>
  <c r="BE14" i="55"/>
  <c r="BB14" i="55"/>
  <c r="AY14" i="55"/>
  <c r="AV14" i="55"/>
  <c r="AR14" i="55"/>
  <c r="AQ14" i="55"/>
  <c r="AS14" i="55" s="1"/>
  <c r="AP14" i="55"/>
  <c r="AM14" i="55"/>
  <c r="AJ14" i="55"/>
  <c r="AG14" i="55"/>
  <c r="AD14" i="55"/>
  <c r="AA14" i="55"/>
  <c r="W14" i="55"/>
  <c r="CK14" i="55" s="1"/>
  <c r="V14" i="55"/>
  <c r="U14" i="55"/>
  <c r="R14" i="55"/>
  <c r="O14" i="55"/>
  <c r="L14" i="55"/>
  <c r="I14" i="55"/>
  <c r="F14" i="55"/>
  <c r="CI13" i="55"/>
  <c r="CH13" i="55"/>
  <c r="CG13" i="55"/>
  <c r="CE13" i="55"/>
  <c r="CD13" i="55"/>
  <c r="CF13" i="55" s="1"/>
  <c r="CB13" i="55"/>
  <c r="CA13" i="55"/>
  <c r="CC13" i="55" s="1"/>
  <c r="BZ13" i="55"/>
  <c r="BY13" i="55"/>
  <c r="BX13" i="55"/>
  <c r="BW13" i="55"/>
  <c r="BV13" i="55"/>
  <c r="BU13" i="55"/>
  <c r="BS13" i="55"/>
  <c r="BR13" i="55"/>
  <c r="BQ13" i="55"/>
  <c r="BN13" i="55"/>
  <c r="BK13" i="55"/>
  <c r="BH13" i="55"/>
  <c r="BE13" i="55"/>
  <c r="BB13" i="55"/>
  <c r="AY13" i="55"/>
  <c r="AV13" i="55"/>
  <c r="AR13" i="55"/>
  <c r="AQ13" i="55"/>
  <c r="AS13" i="55" s="1"/>
  <c r="AP13" i="55"/>
  <c r="AM13" i="55"/>
  <c r="AJ13" i="55"/>
  <c r="AG13" i="55"/>
  <c r="AD13" i="55"/>
  <c r="AA13" i="55"/>
  <c r="W13" i="55"/>
  <c r="CK13" i="55" s="1"/>
  <c r="V13" i="55"/>
  <c r="U13" i="55"/>
  <c r="R13" i="55"/>
  <c r="O13" i="55"/>
  <c r="L13" i="55"/>
  <c r="I13" i="55"/>
  <c r="F13" i="55"/>
  <c r="CI12" i="55"/>
  <c r="CH12" i="55"/>
  <c r="CG12" i="55"/>
  <c r="CF12" i="55"/>
  <c r="CE12" i="55"/>
  <c r="CD12" i="55"/>
  <c r="CB12" i="55"/>
  <c r="CB11" i="55" s="1"/>
  <c r="CA12" i="55"/>
  <c r="CC12" i="55" s="1"/>
  <c r="BY12" i="55"/>
  <c r="BX12" i="55"/>
  <c r="BZ12" i="55" s="1"/>
  <c r="BW12" i="55"/>
  <c r="BV12" i="55"/>
  <c r="BU12" i="55"/>
  <c r="BT12" i="55"/>
  <c r="BS12" i="55"/>
  <c r="BS11" i="55" s="1"/>
  <c r="BT11" i="55" s="1"/>
  <c r="BR12" i="55"/>
  <c r="BQ12" i="55"/>
  <c r="BN12" i="55"/>
  <c r="BK12" i="55"/>
  <c r="BH12" i="55"/>
  <c r="BE12" i="55"/>
  <c r="BB12" i="55"/>
  <c r="AY12" i="55"/>
  <c r="AV12" i="55"/>
  <c r="AR12" i="55"/>
  <c r="AR11" i="55" s="1"/>
  <c r="AQ12" i="55"/>
  <c r="AS12" i="55" s="1"/>
  <c r="AP12" i="55"/>
  <c r="AM12" i="55"/>
  <c r="AJ12" i="55"/>
  <c r="AG12" i="55"/>
  <c r="AD12" i="55"/>
  <c r="AA12" i="55"/>
  <c r="W12" i="55"/>
  <c r="CK12" i="55" s="1"/>
  <c r="V12" i="55"/>
  <c r="X12" i="55" s="1"/>
  <c r="U12" i="55"/>
  <c r="R12" i="55"/>
  <c r="O12" i="55"/>
  <c r="L12" i="55"/>
  <c r="I12" i="55"/>
  <c r="F12" i="55"/>
  <c r="CH11" i="55"/>
  <c r="CI11" i="55" s="1"/>
  <c r="CG11" i="55"/>
  <c r="CE11" i="55"/>
  <c r="CD11" i="55"/>
  <c r="CF11" i="55" s="1"/>
  <c r="BY11" i="55"/>
  <c r="BX11" i="55"/>
  <c r="BZ11" i="55" s="1"/>
  <c r="BW11" i="55"/>
  <c r="BV11" i="55"/>
  <c r="BU11" i="55"/>
  <c r="BR11" i="55"/>
  <c r="BP11" i="55"/>
  <c r="BO11" i="55"/>
  <c r="BQ11" i="55" s="1"/>
  <c r="BM11" i="55"/>
  <c r="BL11" i="55"/>
  <c r="BN11" i="55" s="1"/>
  <c r="BK11" i="55"/>
  <c r="BJ11" i="55"/>
  <c r="BI11" i="55"/>
  <c r="BH11" i="55"/>
  <c r="BG11" i="55"/>
  <c r="BF11" i="55"/>
  <c r="BD11" i="55"/>
  <c r="BC11" i="55"/>
  <c r="BE11" i="55" s="1"/>
  <c r="BB11" i="55"/>
  <c r="BA11" i="55"/>
  <c r="AZ11" i="55"/>
  <c r="AY11" i="55"/>
  <c r="AX11" i="55"/>
  <c r="AW11" i="55"/>
  <c r="AU11" i="55"/>
  <c r="AT11" i="55"/>
  <c r="AV11" i="55" s="1"/>
  <c r="AP11" i="55"/>
  <c r="AO11" i="55"/>
  <c r="AN11" i="55"/>
  <c r="AM11" i="55"/>
  <c r="AL11" i="55"/>
  <c r="AK11" i="55"/>
  <c r="AI11" i="55"/>
  <c r="AH11" i="55"/>
  <c r="AQ11" i="55" s="1"/>
  <c r="AS11" i="55" s="1"/>
  <c r="AF11" i="55"/>
  <c r="AE11" i="55"/>
  <c r="AG11" i="55" s="1"/>
  <c r="AC11" i="55"/>
  <c r="AB11" i="55"/>
  <c r="AD11" i="55" s="1"/>
  <c r="Z11" i="55"/>
  <c r="AA11" i="55" s="1"/>
  <c r="Y11" i="55"/>
  <c r="V11" i="55"/>
  <c r="T11" i="55"/>
  <c r="S11" i="55"/>
  <c r="Q11" i="55"/>
  <c r="P11" i="55"/>
  <c r="R11" i="55" s="1"/>
  <c r="O11" i="55"/>
  <c r="N11" i="55"/>
  <c r="M11" i="55"/>
  <c r="L11" i="55"/>
  <c r="K11" i="55"/>
  <c r="J11" i="55"/>
  <c r="H11" i="55"/>
  <c r="G11" i="55"/>
  <c r="I11" i="55" s="1"/>
  <c r="F11" i="55"/>
  <c r="E11" i="55"/>
  <c r="D11" i="55"/>
  <c r="BL58" i="54"/>
  <c r="BK58" i="54"/>
  <c r="BJ58" i="54"/>
  <c r="BI58" i="54"/>
  <c r="BH58" i="54"/>
  <c r="BG58" i="54"/>
  <c r="BF58" i="54"/>
  <c r="BE58" i="54"/>
  <c r="BD58" i="54"/>
  <c r="BC58" i="54"/>
  <c r="BB58" i="54"/>
  <c r="BN58" i="54" s="1"/>
  <c r="BA58" i="54"/>
  <c r="BM58" i="54" s="1"/>
  <c r="C58" i="54" s="1"/>
  <c r="AZ58" i="54"/>
  <c r="AV58" i="54"/>
  <c r="AU58" i="54"/>
  <c r="AG58" i="54"/>
  <c r="AF58" i="54"/>
  <c r="R58" i="54"/>
  <c r="Q58" i="54"/>
  <c r="BL57" i="54"/>
  <c r="BK57" i="54"/>
  <c r="BJ57" i="54"/>
  <c r="BI57" i="54"/>
  <c r="BH57" i="54"/>
  <c r="BG57" i="54"/>
  <c r="BF57" i="54"/>
  <c r="BE57" i="54"/>
  <c r="BD57" i="54"/>
  <c r="BC57" i="54"/>
  <c r="BB57" i="54"/>
  <c r="BN57" i="54" s="1"/>
  <c r="BA57" i="54"/>
  <c r="BM57" i="54" s="1"/>
  <c r="C57" i="54" s="1"/>
  <c r="AZ57" i="54"/>
  <c r="AV57" i="54"/>
  <c r="AU57" i="54"/>
  <c r="AG57" i="54"/>
  <c r="AF57" i="54"/>
  <c r="R57" i="54"/>
  <c r="Q57" i="54"/>
  <c r="BL56" i="54"/>
  <c r="BK56" i="54"/>
  <c r="BJ56" i="54"/>
  <c r="BI56" i="54"/>
  <c r="BH56" i="54"/>
  <c r="BG56" i="54"/>
  <c r="BF56" i="54"/>
  <c r="BE56" i="54"/>
  <c r="BD56" i="54"/>
  <c r="BC56" i="54"/>
  <c r="BB56" i="54"/>
  <c r="BN56" i="54" s="1"/>
  <c r="BA56" i="54"/>
  <c r="BM56" i="54" s="1"/>
  <c r="C56" i="54" s="1"/>
  <c r="AZ56" i="54"/>
  <c r="AV56" i="54"/>
  <c r="AU56" i="54"/>
  <c r="AG56" i="54"/>
  <c r="AF56" i="54"/>
  <c r="R56" i="54"/>
  <c r="Q56" i="54"/>
  <c r="BL55" i="54"/>
  <c r="BK55" i="54"/>
  <c r="BJ55" i="54"/>
  <c r="BI55" i="54"/>
  <c r="BH55" i="54"/>
  <c r="BG55" i="54"/>
  <c r="BF55" i="54"/>
  <c r="BE55" i="54"/>
  <c r="BD55" i="54"/>
  <c r="BC55" i="54"/>
  <c r="BB55" i="54"/>
  <c r="BN55" i="54" s="1"/>
  <c r="BA55" i="54"/>
  <c r="BM55" i="54" s="1"/>
  <c r="C55" i="54" s="1"/>
  <c r="AZ55" i="54"/>
  <c r="AV55" i="54"/>
  <c r="AU55" i="54"/>
  <c r="AG55" i="54"/>
  <c r="AF55" i="54"/>
  <c r="R55" i="54"/>
  <c r="Q55" i="54"/>
  <c r="BL54" i="54"/>
  <c r="BK54" i="54"/>
  <c r="BJ54" i="54"/>
  <c r="BI54" i="54"/>
  <c r="BH54" i="54"/>
  <c r="BG54" i="54"/>
  <c r="BF54" i="54"/>
  <c r="BE54" i="54"/>
  <c r="BD54" i="54"/>
  <c r="BC54" i="54"/>
  <c r="BB54" i="54"/>
  <c r="BN54" i="54" s="1"/>
  <c r="BA54" i="54"/>
  <c r="BM54" i="54" s="1"/>
  <c r="C54" i="54" s="1"/>
  <c r="AZ54" i="54"/>
  <c r="AV54" i="54"/>
  <c r="AU54" i="54"/>
  <c r="AG54" i="54"/>
  <c r="AF54" i="54"/>
  <c r="R54" i="54"/>
  <c r="Q54" i="54"/>
  <c r="BL53" i="54"/>
  <c r="BK53" i="54"/>
  <c r="BJ53" i="54"/>
  <c r="BI53" i="54"/>
  <c r="BH53" i="54"/>
  <c r="BG53" i="54"/>
  <c r="BF53" i="54"/>
  <c r="BE53" i="54"/>
  <c r="BD53" i="54"/>
  <c r="BC53" i="54"/>
  <c r="BB53" i="54"/>
  <c r="BN53" i="54" s="1"/>
  <c r="BA53" i="54"/>
  <c r="BM53" i="54" s="1"/>
  <c r="C53" i="54" s="1"/>
  <c r="AZ53" i="54"/>
  <c r="AV53" i="54"/>
  <c r="AU53" i="54"/>
  <c r="AG53" i="54"/>
  <c r="AF53" i="54"/>
  <c r="R53" i="54"/>
  <c r="Q53" i="54"/>
  <c r="BL52" i="54"/>
  <c r="BK52" i="54"/>
  <c r="BJ52" i="54"/>
  <c r="BI52" i="54"/>
  <c r="BH52" i="54"/>
  <c r="BG52" i="54"/>
  <c r="BF52" i="54"/>
  <c r="BE52" i="54"/>
  <c r="BD52" i="54"/>
  <c r="BC52" i="54"/>
  <c r="BB52" i="54"/>
  <c r="BN52" i="54" s="1"/>
  <c r="BA52" i="54"/>
  <c r="BM52" i="54" s="1"/>
  <c r="C52" i="54" s="1"/>
  <c r="AZ52" i="54"/>
  <c r="AV52" i="54"/>
  <c r="AU52" i="54"/>
  <c r="AG52" i="54"/>
  <c r="AF52" i="54"/>
  <c r="R52" i="54"/>
  <c r="Q52" i="54"/>
  <c r="BL51" i="54"/>
  <c r="BK51" i="54"/>
  <c r="BJ51" i="54"/>
  <c r="BI51" i="54"/>
  <c r="BH51" i="54"/>
  <c r="BG51" i="54"/>
  <c r="BF51" i="54"/>
  <c r="BE51" i="54"/>
  <c r="BD51" i="54"/>
  <c r="BC51" i="54"/>
  <c r="BB51" i="54"/>
  <c r="BN51" i="54" s="1"/>
  <c r="BA51" i="54"/>
  <c r="BM51" i="54" s="1"/>
  <c r="C51" i="54" s="1"/>
  <c r="AZ51" i="54"/>
  <c r="AV51" i="54"/>
  <c r="AU51" i="54"/>
  <c r="AG51" i="54"/>
  <c r="AF51" i="54"/>
  <c r="R51" i="54"/>
  <c r="Q51" i="54"/>
  <c r="BL50" i="54"/>
  <c r="BK50" i="54"/>
  <c r="BJ50" i="54"/>
  <c r="BI50" i="54"/>
  <c r="BH50" i="54"/>
  <c r="BG50" i="54"/>
  <c r="BF50" i="54"/>
  <c r="BE50" i="54"/>
  <c r="BD50" i="54"/>
  <c r="BC50" i="54"/>
  <c r="BB50" i="54"/>
  <c r="BN50" i="54" s="1"/>
  <c r="BA50" i="54"/>
  <c r="BM50" i="54" s="1"/>
  <c r="C50" i="54" s="1"/>
  <c r="AZ50" i="54"/>
  <c r="AV50" i="54"/>
  <c r="AU50" i="54"/>
  <c r="AG50" i="54"/>
  <c r="AF50" i="54"/>
  <c r="R50" i="54"/>
  <c r="Q50" i="54"/>
  <c r="BL49" i="54"/>
  <c r="BK49" i="54"/>
  <c r="BJ49" i="54"/>
  <c r="BI49" i="54"/>
  <c r="BH49" i="54"/>
  <c r="BG49" i="54"/>
  <c r="BF49" i="54"/>
  <c r="BE49" i="54"/>
  <c r="BD49" i="54"/>
  <c r="BC49" i="54"/>
  <c r="BB49" i="54"/>
  <c r="BN49" i="54" s="1"/>
  <c r="BA49" i="54"/>
  <c r="BM49" i="54" s="1"/>
  <c r="C49" i="54" s="1"/>
  <c r="AZ49" i="54"/>
  <c r="AV49" i="54"/>
  <c r="AU49" i="54"/>
  <c r="AG49" i="54"/>
  <c r="AF49" i="54"/>
  <c r="R49" i="54"/>
  <c r="Q49" i="54"/>
  <c r="BL48" i="54"/>
  <c r="BK48" i="54"/>
  <c r="BJ48" i="54"/>
  <c r="BI48" i="54"/>
  <c r="BH48" i="54"/>
  <c r="BG48" i="54"/>
  <c r="BF48" i="54"/>
  <c r="BE48" i="54"/>
  <c r="BD48" i="54"/>
  <c r="BC48" i="54"/>
  <c r="BB48" i="54"/>
  <c r="BN48" i="54" s="1"/>
  <c r="BA48" i="54"/>
  <c r="BM48" i="54" s="1"/>
  <c r="C48" i="54" s="1"/>
  <c r="AZ48" i="54"/>
  <c r="AV48" i="54"/>
  <c r="AU48" i="54"/>
  <c r="AG48" i="54"/>
  <c r="AF48" i="54"/>
  <c r="R48" i="54"/>
  <c r="Q48" i="54"/>
  <c r="BL47" i="54"/>
  <c r="BK47" i="54"/>
  <c r="BJ47" i="54"/>
  <c r="BI47" i="54"/>
  <c r="BH47" i="54"/>
  <c r="BG47" i="54"/>
  <c r="BF47" i="54"/>
  <c r="BE47" i="54"/>
  <c r="BD47" i="54"/>
  <c r="BC47" i="54"/>
  <c r="BB47" i="54"/>
  <c r="BN47" i="54" s="1"/>
  <c r="BA47" i="54"/>
  <c r="BM47" i="54" s="1"/>
  <c r="C47" i="54" s="1"/>
  <c r="AZ47" i="54"/>
  <c r="AV47" i="54"/>
  <c r="AU47" i="54"/>
  <c r="AG47" i="54"/>
  <c r="AF47" i="54"/>
  <c r="R47" i="54"/>
  <c r="Q47" i="54"/>
  <c r="BL46" i="54"/>
  <c r="BK46" i="54"/>
  <c r="BJ46" i="54"/>
  <c r="BI46" i="54"/>
  <c r="BH46" i="54"/>
  <c r="BG46" i="54"/>
  <c r="BF46" i="54"/>
  <c r="BE46" i="54"/>
  <c r="BD46" i="54"/>
  <c r="BC46" i="54"/>
  <c r="BB46" i="54"/>
  <c r="BN46" i="54" s="1"/>
  <c r="BA46" i="54"/>
  <c r="BM46" i="54" s="1"/>
  <c r="C46" i="54" s="1"/>
  <c r="AZ46" i="54"/>
  <c r="AV46" i="54"/>
  <c r="AU46" i="54"/>
  <c r="AG46" i="54"/>
  <c r="AF46" i="54"/>
  <c r="R46" i="54"/>
  <c r="Q46" i="54"/>
  <c r="BL45" i="54"/>
  <c r="BK45" i="54"/>
  <c r="BJ45" i="54"/>
  <c r="BI45" i="54"/>
  <c r="BH45" i="54"/>
  <c r="BG45" i="54"/>
  <c r="BF45" i="54"/>
  <c r="BE45" i="54"/>
  <c r="BD45" i="54"/>
  <c r="BC45" i="54"/>
  <c r="BB45" i="54"/>
  <c r="BN45" i="54" s="1"/>
  <c r="BA45" i="54"/>
  <c r="BM45" i="54" s="1"/>
  <c r="C45" i="54" s="1"/>
  <c r="AZ45" i="54"/>
  <c r="AV45" i="54"/>
  <c r="AU45" i="54"/>
  <c r="AG45" i="54"/>
  <c r="AF45" i="54"/>
  <c r="R45" i="54"/>
  <c r="Q45" i="54"/>
  <c r="BL44" i="54"/>
  <c r="BK44" i="54"/>
  <c r="BJ44" i="54"/>
  <c r="BI44" i="54"/>
  <c r="BH44" i="54"/>
  <c r="BG44" i="54"/>
  <c r="BF44" i="54"/>
  <c r="BE44" i="54"/>
  <c r="BD44" i="54"/>
  <c r="BC44" i="54"/>
  <c r="BB44" i="54"/>
  <c r="BN44" i="54" s="1"/>
  <c r="BA44" i="54"/>
  <c r="BM44" i="54" s="1"/>
  <c r="C44" i="54" s="1"/>
  <c r="AZ44" i="54"/>
  <c r="AV44" i="54"/>
  <c r="AU44" i="54"/>
  <c r="AG44" i="54"/>
  <c r="AF44" i="54"/>
  <c r="R44" i="54"/>
  <c r="Q44" i="54"/>
  <c r="BL43" i="54"/>
  <c r="BJ43" i="54"/>
  <c r="BI43" i="54"/>
  <c r="BH43" i="54"/>
  <c r="BG43" i="54"/>
  <c r="BF43" i="54"/>
  <c r="BE43" i="54"/>
  <c r="BD43" i="54"/>
  <c r="BC43" i="54"/>
  <c r="BB43" i="54"/>
  <c r="BN43" i="54" s="1"/>
  <c r="BA43" i="54"/>
  <c r="BM43" i="54" s="1"/>
  <c r="C43" i="54" s="1"/>
  <c r="AZ43" i="54"/>
  <c r="AV43" i="54"/>
  <c r="AU43" i="54"/>
  <c r="AG43" i="54"/>
  <c r="AF43" i="54"/>
  <c r="R43" i="54"/>
  <c r="Q43" i="54"/>
  <c r="BL42" i="54"/>
  <c r="BK42" i="54"/>
  <c r="BJ42" i="54"/>
  <c r="BI42" i="54"/>
  <c r="BH42" i="54"/>
  <c r="BG42" i="54"/>
  <c r="BF42" i="54"/>
  <c r="BE42" i="54"/>
  <c r="BD42" i="54"/>
  <c r="BC42" i="54"/>
  <c r="BB42" i="54"/>
  <c r="BN42" i="54" s="1"/>
  <c r="BA42" i="54"/>
  <c r="BM42" i="54" s="1"/>
  <c r="C42" i="54" s="1"/>
  <c r="AZ42" i="54"/>
  <c r="AV42" i="54"/>
  <c r="AU42" i="54"/>
  <c r="AG42" i="54"/>
  <c r="AF42" i="54"/>
  <c r="R42" i="54"/>
  <c r="Q42" i="54"/>
  <c r="BL41" i="54"/>
  <c r="BK41" i="54"/>
  <c r="BJ41" i="54"/>
  <c r="BI41" i="54"/>
  <c r="BH41" i="54"/>
  <c r="BG41" i="54"/>
  <c r="BF41" i="54"/>
  <c r="BE41" i="54"/>
  <c r="BD41" i="54"/>
  <c r="BC41" i="54"/>
  <c r="BB41" i="54"/>
  <c r="BN41" i="54" s="1"/>
  <c r="BA41" i="54"/>
  <c r="BM41" i="54" s="1"/>
  <c r="C41" i="54" s="1"/>
  <c r="AZ41" i="54"/>
  <c r="AV41" i="54"/>
  <c r="AU41" i="54"/>
  <c r="AG41" i="54"/>
  <c r="AF41" i="54"/>
  <c r="R41" i="54"/>
  <c r="Q41" i="54"/>
  <c r="BL40" i="54"/>
  <c r="BK40" i="54"/>
  <c r="BJ40" i="54"/>
  <c r="BI40" i="54"/>
  <c r="BH40" i="54"/>
  <c r="BG40" i="54"/>
  <c r="BF40" i="54"/>
  <c r="BE40" i="54"/>
  <c r="BD40" i="54"/>
  <c r="BC40" i="54"/>
  <c r="BB40" i="54"/>
  <c r="BN40" i="54" s="1"/>
  <c r="BA40" i="54"/>
  <c r="BM40" i="54" s="1"/>
  <c r="C40" i="54" s="1"/>
  <c r="AZ40" i="54"/>
  <c r="AV40" i="54"/>
  <c r="AU40" i="54"/>
  <c r="AG40" i="54"/>
  <c r="AF40" i="54"/>
  <c r="R40" i="54"/>
  <c r="Q40" i="54"/>
  <c r="BL39" i="54"/>
  <c r="BK39" i="54"/>
  <c r="BJ39" i="54"/>
  <c r="BI39" i="54"/>
  <c r="BH39" i="54"/>
  <c r="BG39" i="54"/>
  <c r="BF39" i="54"/>
  <c r="BE39" i="54"/>
  <c r="BD39" i="54"/>
  <c r="BC39" i="54"/>
  <c r="BB39" i="54"/>
  <c r="BN39" i="54" s="1"/>
  <c r="BA39" i="54"/>
  <c r="BM39" i="54" s="1"/>
  <c r="C39" i="54" s="1"/>
  <c r="AZ39" i="54"/>
  <c r="AV39" i="54"/>
  <c r="AU39" i="54"/>
  <c r="AG39" i="54"/>
  <c r="AF39" i="54"/>
  <c r="R39" i="54"/>
  <c r="Q39" i="54"/>
  <c r="BL38" i="54"/>
  <c r="BK38" i="54"/>
  <c r="BJ38" i="54"/>
  <c r="BI38" i="54"/>
  <c r="BH38" i="54"/>
  <c r="BG38" i="54"/>
  <c r="BF38" i="54"/>
  <c r="BE38" i="54"/>
  <c r="BD38" i="54"/>
  <c r="BC38" i="54"/>
  <c r="BB38" i="54"/>
  <c r="BN38" i="54" s="1"/>
  <c r="BA38" i="54"/>
  <c r="BM38" i="54" s="1"/>
  <c r="C38" i="54" s="1"/>
  <c r="AZ38" i="54"/>
  <c r="AV38" i="54"/>
  <c r="AU38" i="54"/>
  <c r="AG38" i="54"/>
  <c r="AF38" i="54"/>
  <c r="R38" i="54"/>
  <c r="Q38" i="54"/>
  <c r="BL37" i="54"/>
  <c r="BK37" i="54"/>
  <c r="BJ37" i="54"/>
  <c r="BI37" i="54"/>
  <c r="BH37" i="54"/>
  <c r="BG37" i="54"/>
  <c r="BF37" i="54"/>
  <c r="BE37" i="54"/>
  <c r="BD37" i="54"/>
  <c r="BC37" i="54"/>
  <c r="BB37" i="54"/>
  <c r="BN37" i="54" s="1"/>
  <c r="BA37" i="54"/>
  <c r="BM37" i="54" s="1"/>
  <c r="C37" i="54" s="1"/>
  <c r="AZ37" i="54"/>
  <c r="AV37" i="54"/>
  <c r="AU37" i="54"/>
  <c r="AG37" i="54"/>
  <c r="AF37" i="54"/>
  <c r="R37" i="54"/>
  <c r="Q37" i="54"/>
  <c r="BL36" i="54"/>
  <c r="BK36" i="54"/>
  <c r="BJ36" i="54"/>
  <c r="BI36" i="54"/>
  <c r="BH36" i="54"/>
  <c r="BG36" i="54"/>
  <c r="BF36" i="54"/>
  <c r="BE36" i="54"/>
  <c r="BD36" i="54"/>
  <c r="BC36" i="54"/>
  <c r="BB36" i="54"/>
  <c r="BN36" i="54" s="1"/>
  <c r="BA36" i="54"/>
  <c r="BM36" i="54" s="1"/>
  <c r="C36" i="54" s="1"/>
  <c r="AZ36" i="54"/>
  <c r="AV36" i="54"/>
  <c r="AU36" i="54"/>
  <c r="AG36" i="54"/>
  <c r="AF36" i="54"/>
  <c r="R36" i="54"/>
  <c r="Q36" i="54"/>
  <c r="BL35" i="54"/>
  <c r="BK35" i="54"/>
  <c r="BJ35" i="54"/>
  <c r="BI35" i="54"/>
  <c r="BH35" i="54"/>
  <c r="BG35" i="54"/>
  <c r="BF35" i="54"/>
  <c r="BE35" i="54"/>
  <c r="BD35" i="54"/>
  <c r="BC35" i="54"/>
  <c r="BB35" i="54"/>
  <c r="BN35" i="54" s="1"/>
  <c r="BA35" i="54"/>
  <c r="BM35" i="54" s="1"/>
  <c r="C35" i="54" s="1"/>
  <c r="AZ35" i="54"/>
  <c r="AV35" i="54"/>
  <c r="AU35" i="54"/>
  <c r="AG35" i="54"/>
  <c r="AF35" i="54"/>
  <c r="R35" i="54"/>
  <c r="Q35" i="54"/>
  <c r="BL34" i="54"/>
  <c r="BK34" i="54"/>
  <c r="BJ34" i="54"/>
  <c r="BI34" i="54"/>
  <c r="BH34" i="54"/>
  <c r="BG34" i="54"/>
  <c r="BF34" i="54"/>
  <c r="BE34" i="54"/>
  <c r="BD34" i="54"/>
  <c r="BC34" i="54"/>
  <c r="BB34" i="54"/>
  <c r="BN34" i="54" s="1"/>
  <c r="BA34" i="54"/>
  <c r="BM34" i="54" s="1"/>
  <c r="C34" i="54" s="1"/>
  <c r="AZ34" i="54"/>
  <c r="AV34" i="54"/>
  <c r="AU34" i="54"/>
  <c r="AG34" i="54"/>
  <c r="AF34" i="54"/>
  <c r="R34" i="54"/>
  <c r="Q34" i="54"/>
  <c r="BL33" i="54"/>
  <c r="BK33" i="54"/>
  <c r="BJ33" i="54"/>
  <c r="BI33" i="54"/>
  <c r="BH33" i="54"/>
  <c r="BG33" i="54"/>
  <c r="BF33" i="54"/>
  <c r="BE33" i="54"/>
  <c r="BD33" i="54"/>
  <c r="BC33" i="54"/>
  <c r="BB33" i="54"/>
  <c r="BN33" i="54" s="1"/>
  <c r="BA33" i="54"/>
  <c r="BM33" i="54" s="1"/>
  <c r="C33" i="54" s="1"/>
  <c r="AZ33" i="54"/>
  <c r="AV33" i="54"/>
  <c r="AU33" i="54"/>
  <c r="AG33" i="54"/>
  <c r="AF33" i="54"/>
  <c r="R33" i="54"/>
  <c r="Q33" i="54"/>
  <c r="BL32" i="54"/>
  <c r="BK32" i="54"/>
  <c r="BJ32" i="54"/>
  <c r="BI32" i="54"/>
  <c r="BH32" i="54"/>
  <c r="BG32" i="54"/>
  <c r="BF32" i="54"/>
  <c r="BE32" i="54"/>
  <c r="BD32" i="54"/>
  <c r="BC32" i="54"/>
  <c r="BB32" i="54"/>
  <c r="BN32" i="54" s="1"/>
  <c r="BA32" i="54"/>
  <c r="BM32" i="54" s="1"/>
  <c r="C32" i="54" s="1"/>
  <c r="AZ32" i="54"/>
  <c r="AV32" i="54"/>
  <c r="AU32" i="54"/>
  <c r="AG32" i="54"/>
  <c r="AF32" i="54"/>
  <c r="R32" i="54"/>
  <c r="Q32" i="54"/>
  <c r="BL31" i="54"/>
  <c r="BK31" i="54"/>
  <c r="BJ31" i="54"/>
  <c r="BI31" i="54"/>
  <c r="BH31" i="54"/>
  <c r="BG31" i="54"/>
  <c r="BF31" i="54"/>
  <c r="BE31" i="54"/>
  <c r="BD31" i="54"/>
  <c r="BC31" i="54"/>
  <c r="BB31" i="54"/>
  <c r="BN31" i="54" s="1"/>
  <c r="BA31" i="54"/>
  <c r="AZ31" i="54"/>
  <c r="AV31" i="54"/>
  <c r="AU31" i="54"/>
  <c r="AG31" i="54"/>
  <c r="AF31" i="54"/>
  <c r="R31" i="54"/>
  <c r="Q31" i="54"/>
  <c r="BM31" i="54" s="1"/>
  <c r="C31" i="54" s="1"/>
  <c r="BL30" i="54"/>
  <c r="BK30" i="54"/>
  <c r="BJ30" i="54"/>
  <c r="BI30" i="54"/>
  <c r="BH30" i="54"/>
  <c r="BG30" i="54"/>
  <c r="BF30" i="54"/>
  <c r="BE30" i="54"/>
  <c r="BD30" i="54"/>
  <c r="BC30" i="54"/>
  <c r="BB30" i="54"/>
  <c r="BN30" i="54" s="1"/>
  <c r="BA30" i="54"/>
  <c r="AZ30" i="54"/>
  <c r="AV30" i="54"/>
  <c r="AU30" i="54"/>
  <c r="AG30" i="54"/>
  <c r="AF30" i="54"/>
  <c r="BM30" i="54" s="1"/>
  <c r="C30" i="54" s="1"/>
  <c r="R30" i="54"/>
  <c r="Q30" i="54"/>
  <c r="BL29" i="54"/>
  <c r="BK29" i="54"/>
  <c r="BJ29" i="54"/>
  <c r="BI29" i="54"/>
  <c r="BH29" i="54"/>
  <c r="BG29" i="54"/>
  <c r="BF29" i="54"/>
  <c r="BE29" i="54"/>
  <c r="BD29" i="54"/>
  <c r="BC29" i="54"/>
  <c r="BB29" i="54"/>
  <c r="BN29" i="54" s="1"/>
  <c r="BA29" i="54"/>
  <c r="AZ29" i="54"/>
  <c r="AV29" i="54"/>
  <c r="AU29" i="54"/>
  <c r="AG29" i="54"/>
  <c r="AF29" i="54"/>
  <c r="R29" i="54"/>
  <c r="Q29" i="54"/>
  <c r="BM29" i="54" s="1"/>
  <c r="C29" i="54" s="1"/>
  <c r="BL28" i="54"/>
  <c r="BK28" i="54"/>
  <c r="BJ28" i="54"/>
  <c r="BI28" i="54"/>
  <c r="BH28" i="54"/>
  <c r="BG28" i="54"/>
  <c r="BF28" i="54"/>
  <c r="BE28" i="54"/>
  <c r="BD28" i="54"/>
  <c r="BC28" i="54"/>
  <c r="BB28" i="54"/>
  <c r="BN28" i="54" s="1"/>
  <c r="BA28" i="54"/>
  <c r="AZ28" i="54"/>
  <c r="AV28" i="54"/>
  <c r="AU28" i="54"/>
  <c r="AG28" i="54"/>
  <c r="AF28" i="54"/>
  <c r="BM28" i="54" s="1"/>
  <c r="C28" i="54" s="1"/>
  <c r="R28" i="54"/>
  <c r="Q28" i="54"/>
  <c r="BL27" i="54"/>
  <c r="BK27" i="54"/>
  <c r="BJ27" i="54"/>
  <c r="BI27" i="54"/>
  <c r="BH27" i="54"/>
  <c r="BG27" i="54"/>
  <c r="BF27" i="54"/>
  <c r="BE27" i="54"/>
  <c r="BD27" i="54"/>
  <c r="BC27" i="54"/>
  <c r="BB27" i="54"/>
  <c r="BN27" i="54" s="1"/>
  <c r="BA27" i="54"/>
  <c r="AZ27" i="54"/>
  <c r="AV27" i="54"/>
  <c r="AU27" i="54"/>
  <c r="AG27" i="54"/>
  <c r="AF27" i="54"/>
  <c r="R27" i="54"/>
  <c r="Q27" i="54"/>
  <c r="BM27" i="54" s="1"/>
  <c r="C27" i="54" s="1"/>
  <c r="BL26" i="54"/>
  <c r="BK26" i="54"/>
  <c r="BJ26" i="54"/>
  <c r="BI26" i="54"/>
  <c r="BH26" i="54"/>
  <c r="BG26" i="54"/>
  <c r="BF26" i="54"/>
  <c r="BE26" i="54"/>
  <c r="BD26" i="54"/>
  <c r="BC26" i="54"/>
  <c r="BB26" i="54"/>
  <c r="BN26" i="54" s="1"/>
  <c r="BA26" i="54"/>
  <c r="AZ26" i="54"/>
  <c r="AV26" i="54"/>
  <c r="AU26" i="54"/>
  <c r="AG26" i="54"/>
  <c r="AF26" i="54"/>
  <c r="BM26" i="54" s="1"/>
  <c r="C26" i="54" s="1"/>
  <c r="R26" i="54"/>
  <c r="Q26" i="54"/>
  <c r="BL25" i="54"/>
  <c r="BK25" i="54"/>
  <c r="BJ25" i="54"/>
  <c r="BI25" i="54"/>
  <c r="BH25" i="54"/>
  <c r="BG25" i="54"/>
  <c r="BF25" i="54"/>
  <c r="BE25" i="54"/>
  <c r="BD25" i="54"/>
  <c r="BC25" i="54"/>
  <c r="BB25" i="54"/>
  <c r="BN25" i="54" s="1"/>
  <c r="BA25" i="54"/>
  <c r="AZ25" i="54"/>
  <c r="AV25" i="54"/>
  <c r="AU25" i="54"/>
  <c r="AG25" i="54"/>
  <c r="AF25" i="54"/>
  <c r="R25" i="54"/>
  <c r="Q25" i="54"/>
  <c r="BM25" i="54" s="1"/>
  <c r="C25" i="54" s="1"/>
  <c r="BL24" i="54"/>
  <c r="BK24" i="54"/>
  <c r="BJ24" i="54"/>
  <c r="BI24" i="54"/>
  <c r="BH24" i="54"/>
  <c r="BG24" i="54"/>
  <c r="BF24" i="54"/>
  <c r="BE24" i="54"/>
  <c r="BD24" i="54"/>
  <c r="BC24" i="54"/>
  <c r="BB24" i="54"/>
  <c r="BN24" i="54" s="1"/>
  <c r="BA24" i="54"/>
  <c r="AZ24" i="54"/>
  <c r="AV24" i="54"/>
  <c r="AU24" i="54"/>
  <c r="AG24" i="54"/>
  <c r="AF24" i="54"/>
  <c r="BM24" i="54" s="1"/>
  <c r="C24" i="54" s="1"/>
  <c r="R24" i="54"/>
  <c r="Q24" i="54"/>
  <c r="BL23" i="54"/>
  <c r="BK23" i="54"/>
  <c r="BJ23" i="54"/>
  <c r="BI23" i="54"/>
  <c r="BH23" i="54"/>
  <c r="BG23" i="54"/>
  <c r="BF23" i="54"/>
  <c r="BE23" i="54"/>
  <c r="BD23" i="54"/>
  <c r="BC23" i="54"/>
  <c r="BB23" i="54"/>
  <c r="BN23" i="54" s="1"/>
  <c r="BA23" i="54"/>
  <c r="AZ23" i="54"/>
  <c r="AV23" i="54"/>
  <c r="AU23" i="54"/>
  <c r="AG23" i="54"/>
  <c r="AF23" i="54"/>
  <c r="R23" i="54"/>
  <c r="Q23" i="54"/>
  <c r="BM23" i="54" s="1"/>
  <c r="C23" i="54" s="1"/>
  <c r="BL22" i="54"/>
  <c r="BK22" i="54"/>
  <c r="BJ22" i="54"/>
  <c r="BI22" i="54"/>
  <c r="BH22" i="54"/>
  <c r="BG22" i="54"/>
  <c r="BF22" i="54"/>
  <c r="BE22" i="54"/>
  <c r="BD22" i="54"/>
  <c r="BC22" i="54"/>
  <c r="BB22" i="54"/>
  <c r="BN22" i="54" s="1"/>
  <c r="BA22" i="54"/>
  <c r="AZ22" i="54"/>
  <c r="AV22" i="54"/>
  <c r="AU22" i="54"/>
  <c r="AG22" i="54"/>
  <c r="AF22" i="54"/>
  <c r="BM22" i="54" s="1"/>
  <c r="C22" i="54" s="1"/>
  <c r="R22" i="54"/>
  <c r="Q22" i="54"/>
  <c r="BL21" i="54"/>
  <c r="BK21" i="54"/>
  <c r="BJ21" i="54"/>
  <c r="BI21" i="54"/>
  <c r="BH21" i="54"/>
  <c r="BG21" i="54"/>
  <c r="BF21" i="54"/>
  <c r="BE21" i="54"/>
  <c r="BD21" i="54"/>
  <c r="BC21" i="54"/>
  <c r="BB21" i="54"/>
  <c r="BN21" i="54" s="1"/>
  <c r="BA21" i="54"/>
  <c r="AZ21" i="54"/>
  <c r="AV21" i="54"/>
  <c r="AU21" i="54"/>
  <c r="AG21" i="54"/>
  <c r="AF21" i="54"/>
  <c r="R21" i="54"/>
  <c r="Q21" i="54"/>
  <c r="BM21" i="54" s="1"/>
  <c r="C21" i="54" s="1"/>
  <c r="BL20" i="54"/>
  <c r="BK20" i="54"/>
  <c r="BJ20" i="54"/>
  <c r="BI20" i="54"/>
  <c r="BH20" i="54"/>
  <c r="BG20" i="54"/>
  <c r="BF20" i="54"/>
  <c r="BE20" i="54"/>
  <c r="BD20" i="54"/>
  <c r="BC20" i="54"/>
  <c r="BB20" i="54"/>
  <c r="BN20" i="54" s="1"/>
  <c r="BA20" i="54"/>
  <c r="AZ20" i="54"/>
  <c r="AV20" i="54"/>
  <c r="AU20" i="54"/>
  <c r="AG20" i="54"/>
  <c r="AF20" i="54"/>
  <c r="BM20" i="54" s="1"/>
  <c r="C20" i="54" s="1"/>
  <c r="R20" i="54"/>
  <c r="Q20" i="54"/>
  <c r="BL19" i="54"/>
  <c r="BK19" i="54"/>
  <c r="BJ19" i="54"/>
  <c r="BI19" i="54"/>
  <c r="BH19" i="54"/>
  <c r="BG19" i="54"/>
  <c r="BF19" i="54"/>
  <c r="BE19" i="54"/>
  <c r="BD19" i="54"/>
  <c r="BC19" i="54"/>
  <c r="BB19" i="54"/>
  <c r="BN19" i="54" s="1"/>
  <c r="BA19" i="54"/>
  <c r="AZ19" i="54"/>
  <c r="AV19" i="54"/>
  <c r="AU19" i="54"/>
  <c r="AG19" i="54"/>
  <c r="AF19" i="54"/>
  <c r="R19" i="54"/>
  <c r="Q19" i="54"/>
  <c r="BM19" i="54" s="1"/>
  <c r="C19" i="54" s="1"/>
  <c r="BL18" i="54"/>
  <c r="BK18" i="54"/>
  <c r="BJ18" i="54"/>
  <c r="BI18" i="54"/>
  <c r="BH18" i="54"/>
  <c r="BG18" i="54"/>
  <c r="BF18" i="54"/>
  <c r="BE18" i="54"/>
  <c r="BD18" i="54"/>
  <c r="BC18" i="54"/>
  <c r="BB18" i="54"/>
  <c r="BN18" i="54" s="1"/>
  <c r="BA18" i="54"/>
  <c r="AZ18" i="54"/>
  <c r="AV18" i="54"/>
  <c r="AU18" i="54"/>
  <c r="AG18" i="54"/>
  <c r="AF18" i="54"/>
  <c r="BM18" i="54" s="1"/>
  <c r="C18" i="54" s="1"/>
  <c r="R18" i="54"/>
  <c r="Q18" i="54"/>
  <c r="BL17" i="54"/>
  <c r="BK17" i="54"/>
  <c r="BJ17" i="54"/>
  <c r="BI17" i="54"/>
  <c r="BH17" i="54"/>
  <c r="BG17" i="54"/>
  <c r="BF17" i="54"/>
  <c r="BE17" i="54"/>
  <c r="BD17" i="54"/>
  <c r="BC17" i="54"/>
  <c r="BB17" i="54"/>
  <c r="BN17" i="54" s="1"/>
  <c r="BA17" i="54"/>
  <c r="AZ17" i="54"/>
  <c r="AV17" i="54"/>
  <c r="AU17" i="54"/>
  <c r="AG17" i="54"/>
  <c r="AF17" i="54"/>
  <c r="R17" i="54"/>
  <c r="Q17" i="54"/>
  <c r="BM17" i="54" s="1"/>
  <c r="C17" i="54" s="1"/>
  <c r="BL16" i="54"/>
  <c r="BK16" i="54"/>
  <c r="BJ16" i="54"/>
  <c r="BI16" i="54"/>
  <c r="BH16" i="54"/>
  <c r="BG16" i="54"/>
  <c r="BF16" i="54"/>
  <c r="BE16" i="54"/>
  <c r="BD16" i="54"/>
  <c r="BC16" i="54"/>
  <c r="BB16" i="54"/>
  <c r="BN16" i="54" s="1"/>
  <c r="BA16" i="54"/>
  <c r="AZ16" i="54"/>
  <c r="AV16" i="54"/>
  <c r="AU16" i="54"/>
  <c r="AG16" i="54"/>
  <c r="AF16" i="54"/>
  <c r="BM16" i="54" s="1"/>
  <c r="C16" i="54" s="1"/>
  <c r="R16" i="54"/>
  <c r="Q16" i="54"/>
  <c r="BL15" i="54"/>
  <c r="BK15" i="54"/>
  <c r="BJ15" i="54"/>
  <c r="BI15" i="54"/>
  <c r="BH15" i="54"/>
  <c r="BG15" i="54"/>
  <c r="BF15" i="54"/>
  <c r="BE15" i="54"/>
  <c r="BD15" i="54"/>
  <c r="BC15" i="54"/>
  <c r="BB15" i="54"/>
  <c r="BN15" i="54" s="1"/>
  <c r="BA15" i="54"/>
  <c r="AZ15" i="54"/>
  <c r="AV15" i="54"/>
  <c r="AU15" i="54"/>
  <c r="AU13" i="54" s="1"/>
  <c r="AG15" i="54"/>
  <c r="AF15" i="54"/>
  <c r="R15" i="54"/>
  <c r="Q15" i="54"/>
  <c r="BM15" i="54" s="1"/>
  <c r="C15" i="54" s="1"/>
  <c r="BL14" i="54"/>
  <c r="BL13" i="54" s="1"/>
  <c r="BK14" i="54"/>
  <c r="BK13" i="54" s="1"/>
  <c r="BJ14" i="54"/>
  <c r="BI14" i="54"/>
  <c r="BH14" i="54"/>
  <c r="BH13" i="54" s="1"/>
  <c r="BG14" i="54"/>
  <c r="BG13" i="54" s="1"/>
  <c r="BF14" i="54"/>
  <c r="BE14" i="54"/>
  <c r="BD14" i="54"/>
  <c r="BD13" i="54" s="1"/>
  <c r="BC14" i="54"/>
  <c r="BC13" i="54" s="1"/>
  <c r="BB14" i="54"/>
  <c r="BN14" i="54" s="1"/>
  <c r="BN13" i="54" s="1"/>
  <c r="BA14" i="54"/>
  <c r="AZ14" i="54"/>
  <c r="AZ13" i="54" s="1"/>
  <c r="AV14" i="54"/>
  <c r="AV13" i="54" s="1"/>
  <c r="AU14" i="54"/>
  <c r="AG14" i="54"/>
  <c r="AF14" i="54"/>
  <c r="BM14" i="54" s="1"/>
  <c r="R14" i="54"/>
  <c r="Q14" i="54"/>
  <c r="BJ13" i="54"/>
  <c r="BI13" i="54"/>
  <c r="BF13" i="54"/>
  <c r="BE13" i="54"/>
  <c r="BB13" i="54"/>
  <c r="BA13" i="54"/>
  <c r="AY13" i="54"/>
  <c r="AX13" i="54"/>
  <c r="AW13" i="54"/>
  <c r="AT13" i="54"/>
  <c r="AS13" i="54"/>
  <c r="AR13" i="54"/>
  <c r="AQ13" i="54"/>
  <c r="AP13" i="54"/>
  <c r="AO13" i="54"/>
  <c r="AN13" i="54"/>
  <c r="AM13" i="54"/>
  <c r="AL13" i="54"/>
  <c r="AK13" i="54"/>
  <c r="AJ13" i="54"/>
  <c r="AI13" i="54"/>
  <c r="AH13" i="54"/>
  <c r="AG13" i="54"/>
  <c r="AE13" i="54"/>
  <c r="AD13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J14" i="55" l="1"/>
  <c r="X14" i="55"/>
  <c r="W11" i="55"/>
  <c r="X11" i="55" s="1"/>
  <c r="AJ11" i="55"/>
  <c r="CA11" i="55"/>
  <c r="CC11" i="55" s="1"/>
  <c r="BT13" i="55"/>
  <c r="CJ15" i="55"/>
  <c r="X15" i="55"/>
  <c r="C19" i="55"/>
  <c r="C22" i="55"/>
  <c r="CL22" i="55"/>
  <c r="C26" i="55"/>
  <c r="CL26" i="55"/>
  <c r="U11" i="55"/>
  <c r="CJ12" i="55"/>
  <c r="CJ16" i="55"/>
  <c r="X16" i="55"/>
  <c r="C21" i="55"/>
  <c r="CL21" i="55"/>
  <c r="C25" i="55"/>
  <c r="CL25" i="55"/>
  <c r="CJ13" i="55"/>
  <c r="X13" i="55"/>
  <c r="CJ17" i="55"/>
  <c r="X17" i="55"/>
  <c r="C20" i="55"/>
  <c r="CL20" i="55"/>
  <c r="C24" i="55"/>
  <c r="CL24" i="55"/>
  <c r="CL29" i="55"/>
  <c r="C29" i="55"/>
  <c r="CL30" i="55"/>
  <c r="C30" i="55"/>
  <c r="CL32" i="55"/>
  <c r="C32" i="55"/>
  <c r="CL33" i="55"/>
  <c r="C33" i="55"/>
  <c r="CL34" i="55"/>
  <c r="C34" i="55"/>
  <c r="CL36" i="55"/>
  <c r="C36" i="55"/>
  <c r="CL37" i="55"/>
  <c r="C37" i="55"/>
  <c r="CL38" i="55"/>
  <c r="C38" i="55"/>
  <c r="CJ18" i="55"/>
  <c r="X18" i="55"/>
  <c r="C23" i="55"/>
  <c r="CL23" i="55"/>
  <c r="C27" i="55"/>
  <c r="CL27" i="55"/>
  <c r="CK29" i="55"/>
  <c r="CK11" i="55" s="1"/>
  <c r="X32" i="55"/>
  <c r="CK33" i="55"/>
  <c r="X36" i="55"/>
  <c r="CK37" i="55"/>
  <c r="X40" i="55"/>
  <c r="CL40" i="55"/>
  <c r="CJ41" i="55"/>
  <c r="X41" i="55"/>
  <c r="C46" i="55"/>
  <c r="CL46" i="55"/>
  <c r="C50" i="55"/>
  <c r="CL50" i="55"/>
  <c r="CL52" i="55"/>
  <c r="C52" i="55"/>
  <c r="CJ31" i="55"/>
  <c r="CK34" i="55"/>
  <c r="CJ35" i="55"/>
  <c r="CK38" i="55"/>
  <c r="CJ39" i="55"/>
  <c r="CJ42" i="55"/>
  <c r="X42" i="55"/>
  <c r="C45" i="55"/>
  <c r="CL45" i="55"/>
  <c r="C49" i="55"/>
  <c r="CL49" i="55"/>
  <c r="CL53" i="55"/>
  <c r="C53" i="55"/>
  <c r="CL55" i="55"/>
  <c r="C55" i="55"/>
  <c r="CJ28" i="55"/>
  <c r="CJ43" i="55"/>
  <c r="X43" i="55"/>
  <c r="C44" i="55"/>
  <c r="CL44" i="55"/>
  <c r="C48" i="55"/>
  <c r="CL48" i="55"/>
  <c r="CL54" i="55"/>
  <c r="C54" i="55"/>
  <c r="X19" i="55"/>
  <c r="X20" i="55"/>
  <c r="X21" i="55"/>
  <c r="X22" i="55"/>
  <c r="X23" i="55"/>
  <c r="X24" i="55"/>
  <c r="X25" i="55"/>
  <c r="X26" i="55"/>
  <c r="X27" i="55"/>
  <c r="C47" i="55"/>
  <c r="CL47" i="55"/>
  <c r="CL56" i="55"/>
  <c r="C56" i="55"/>
  <c r="CJ51" i="55"/>
  <c r="X55" i="55"/>
  <c r="X56" i="55"/>
  <c r="X44" i="55"/>
  <c r="X45" i="55"/>
  <c r="X46" i="55"/>
  <c r="X47" i="55"/>
  <c r="X48" i="55"/>
  <c r="X49" i="55"/>
  <c r="X50" i="55"/>
  <c r="C14" i="54"/>
  <c r="BM13" i="54"/>
  <c r="C13" i="54" s="1"/>
  <c r="AF13" i="54"/>
  <c r="CL28" i="55" l="1"/>
  <c r="C28" i="55"/>
  <c r="CL51" i="55"/>
  <c r="C51" i="55"/>
  <c r="CL42" i="55"/>
  <c r="C42" i="55"/>
  <c r="CL17" i="55"/>
  <c r="C17" i="55"/>
  <c r="CL14" i="55"/>
  <c r="C14" i="55"/>
  <c r="CL43" i="55"/>
  <c r="C43" i="55"/>
  <c r="CL39" i="55"/>
  <c r="C39" i="55"/>
  <c r="CL31" i="55"/>
  <c r="C31" i="55"/>
  <c r="CL41" i="55"/>
  <c r="C41" i="55"/>
  <c r="CL16" i="55"/>
  <c r="C16" i="55"/>
  <c r="CL18" i="55"/>
  <c r="C18" i="55"/>
  <c r="CL13" i="55"/>
  <c r="C13" i="55"/>
  <c r="CL12" i="55"/>
  <c r="C12" i="55"/>
  <c r="CJ11" i="55"/>
  <c r="CL15" i="55"/>
  <c r="C15" i="55"/>
  <c r="CL35" i="55"/>
  <c r="C35" i="55"/>
  <c r="C11" i="55" l="1"/>
  <c r="CL11" i="55"/>
  <c r="AP60" i="53" l="1"/>
  <c r="AO60" i="53"/>
  <c r="AN60" i="53"/>
  <c r="AM60" i="53"/>
  <c r="AL60" i="53"/>
  <c r="AK60" i="53"/>
  <c r="AJ60" i="53"/>
  <c r="AI60" i="53"/>
  <c r="AH60" i="53"/>
  <c r="AG60" i="53"/>
  <c r="AF60" i="53"/>
  <c r="AE60" i="53"/>
  <c r="AD60" i="53"/>
  <c r="AC60" i="53"/>
  <c r="AB60" i="53"/>
  <c r="AA60" i="53"/>
  <c r="Z60" i="53"/>
  <c r="Y60" i="53"/>
  <c r="X60" i="53"/>
  <c r="W60" i="53"/>
  <c r="V60" i="53"/>
  <c r="U60" i="53"/>
  <c r="T60" i="53"/>
  <c r="S60" i="53"/>
  <c r="R60" i="53"/>
  <c r="Q60" i="53"/>
  <c r="P60" i="53"/>
  <c r="O60" i="53"/>
  <c r="N60" i="53"/>
  <c r="M60" i="53"/>
  <c r="L60" i="53"/>
  <c r="K60" i="53"/>
  <c r="J60" i="53"/>
  <c r="I60" i="53"/>
  <c r="H60" i="53"/>
  <c r="G60" i="53"/>
  <c r="F60" i="53"/>
  <c r="E60" i="53"/>
  <c r="D60" i="53"/>
  <c r="CH56" i="53"/>
  <c r="CG56" i="53"/>
  <c r="CI56" i="53" s="1"/>
  <c r="CF56" i="53"/>
  <c r="CE56" i="53"/>
  <c r="CD56" i="53"/>
  <c r="CC56" i="53"/>
  <c r="CB56" i="53"/>
  <c r="CA56" i="53"/>
  <c r="BY56" i="53"/>
  <c r="BX56" i="53"/>
  <c r="BZ56" i="53" s="1"/>
  <c r="BV56" i="53"/>
  <c r="BU56" i="53"/>
  <c r="BW56" i="53" s="1"/>
  <c r="BT56" i="53"/>
  <c r="BS56" i="53"/>
  <c r="BR56" i="53"/>
  <c r="BQ56" i="53"/>
  <c r="BN56" i="53"/>
  <c r="BK56" i="53"/>
  <c r="BH56" i="53"/>
  <c r="BE56" i="53"/>
  <c r="BB56" i="53"/>
  <c r="AY56" i="53"/>
  <c r="AV56" i="53"/>
  <c r="AS56" i="53"/>
  <c r="AR56" i="53"/>
  <c r="AQ56" i="53"/>
  <c r="CJ56" i="53" s="1"/>
  <c r="AP56" i="53"/>
  <c r="AM56" i="53"/>
  <c r="AJ56" i="53"/>
  <c r="AG56" i="53"/>
  <c r="AD56" i="53"/>
  <c r="AA56" i="53"/>
  <c r="X56" i="53"/>
  <c r="W56" i="53"/>
  <c r="CK56" i="53" s="1"/>
  <c r="V56" i="53"/>
  <c r="U56" i="53"/>
  <c r="R56" i="53"/>
  <c r="O56" i="53"/>
  <c r="L56" i="53"/>
  <c r="I56" i="53"/>
  <c r="F56" i="53"/>
  <c r="CH55" i="53"/>
  <c r="CG55" i="53"/>
  <c r="CI55" i="53" s="1"/>
  <c r="CE55" i="53"/>
  <c r="CF55" i="53" s="1"/>
  <c r="CD55" i="53"/>
  <c r="CB55" i="53"/>
  <c r="CA55" i="53"/>
  <c r="CC55" i="53" s="1"/>
  <c r="BY55" i="53"/>
  <c r="BX55" i="53"/>
  <c r="BZ55" i="53" s="1"/>
  <c r="BV55" i="53"/>
  <c r="BU55" i="53"/>
  <c r="BW55" i="53" s="1"/>
  <c r="BS55" i="53"/>
  <c r="BT55" i="53" s="1"/>
  <c r="BR55" i="53"/>
  <c r="BQ55" i="53"/>
  <c r="BN55" i="53"/>
  <c r="BK55" i="53"/>
  <c r="BH55" i="53"/>
  <c r="BE55" i="53"/>
  <c r="BB55" i="53"/>
  <c r="AY55" i="53"/>
  <c r="AV55" i="53"/>
  <c r="AR55" i="53"/>
  <c r="AQ55" i="53"/>
  <c r="AS55" i="53" s="1"/>
  <c r="AP55" i="53"/>
  <c r="AM55" i="53"/>
  <c r="AJ55" i="53"/>
  <c r="AG55" i="53"/>
  <c r="AD55" i="53"/>
  <c r="AA55" i="53"/>
  <c r="W55" i="53"/>
  <c r="CK55" i="53" s="1"/>
  <c r="V55" i="53"/>
  <c r="U55" i="53"/>
  <c r="R55" i="53"/>
  <c r="O55" i="53"/>
  <c r="L55" i="53"/>
  <c r="I55" i="53"/>
  <c r="F55" i="53"/>
  <c r="CI54" i="53"/>
  <c r="CH54" i="53"/>
  <c r="CG54" i="53"/>
  <c r="CF54" i="53"/>
  <c r="CE54" i="53"/>
  <c r="CD54" i="53"/>
  <c r="CB54" i="53"/>
  <c r="CA54" i="53"/>
  <c r="CC54" i="53" s="1"/>
  <c r="BY54" i="53"/>
  <c r="BX54" i="53"/>
  <c r="BZ54" i="53" s="1"/>
  <c r="BW54" i="53"/>
  <c r="BV54" i="53"/>
  <c r="BU54" i="53"/>
  <c r="BT54" i="53"/>
  <c r="BS54" i="53"/>
  <c r="BR54" i="53"/>
  <c r="BQ54" i="53"/>
  <c r="BN54" i="53"/>
  <c r="BK54" i="53"/>
  <c r="BH54" i="53"/>
  <c r="BE54" i="53"/>
  <c r="BB54" i="53"/>
  <c r="AY54" i="53"/>
  <c r="AV54" i="53"/>
  <c r="AR54" i="53"/>
  <c r="AQ54" i="53"/>
  <c r="AS54" i="53" s="1"/>
  <c r="AP54" i="53"/>
  <c r="AM54" i="53"/>
  <c r="AJ54" i="53"/>
  <c r="AG54" i="53"/>
  <c r="AD54" i="53"/>
  <c r="AA54" i="53"/>
  <c r="X54" i="53"/>
  <c r="W54" i="53"/>
  <c r="CK54" i="53" s="1"/>
  <c r="V54" i="53"/>
  <c r="U54" i="53"/>
  <c r="R54" i="53"/>
  <c r="O54" i="53"/>
  <c r="L54" i="53"/>
  <c r="I54" i="53"/>
  <c r="F54" i="53"/>
  <c r="CI53" i="53"/>
  <c r="CH53" i="53"/>
  <c r="CG53" i="53"/>
  <c r="CF53" i="53"/>
  <c r="CE53" i="53"/>
  <c r="CD53" i="53"/>
  <c r="CB53" i="53"/>
  <c r="CA53" i="53"/>
  <c r="CC53" i="53" s="1"/>
  <c r="BY53" i="53"/>
  <c r="BX53" i="53"/>
  <c r="BZ53" i="53" s="1"/>
  <c r="BW53" i="53"/>
  <c r="BV53" i="53"/>
  <c r="BU53" i="53"/>
  <c r="BS53" i="53"/>
  <c r="BT53" i="53" s="1"/>
  <c r="BR53" i="53"/>
  <c r="BQ53" i="53"/>
  <c r="BN53" i="53"/>
  <c r="BK53" i="53"/>
  <c r="BH53" i="53"/>
  <c r="BE53" i="53"/>
  <c r="BB53" i="53"/>
  <c r="AY53" i="53"/>
  <c r="AV53" i="53"/>
  <c r="AR53" i="53"/>
  <c r="AQ53" i="53"/>
  <c r="AS53" i="53" s="1"/>
  <c r="AP53" i="53"/>
  <c r="AM53" i="53"/>
  <c r="AJ53" i="53"/>
  <c r="AG53" i="53"/>
  <c r="AD53" i="53"/>
  <c r="AA53" i="53"/>
  <c r="W53" i="53"/>
  <c r="CK53" i="53" s="1"/>
  <c r="V53" i="53"/>
  <c r="U53" i="53"/>
  <c r="R53" i="53"/>
  <c r="O53" i="53"/>
  <c r="L53" i="53"/>
  <c r="I53" i="53"/>
  <c r="F53" i="53"/>
  <c r="CI52" i="53"/>
  <c r="CH52" i="53"/>
  <c r="CG52" i="53"/>
  <c r="CF52" i="53"/>
  <c r="CE52" i="53"/>
  <c r="CD52" i="53"/>
  <c r="CB52" i="53"/>
  <c r="CA52" i="53"/>
  <c r="CC52" i="53" s="1"/>
  <c r="BY52" i="53"/>
  <c r="BX52" i="53"/>
  <c r="BZ52" i="53" s="1"/>
  <c r="BW52" i="53"/>
  <c r="BV52" i="53"/>
  <c r="BU52" i="53"/>
  <c r="BT52" i="53"/>
  <c r="BS52" i="53"/>
  <c r="BR52" i="53"/>
  <c r="BQ52" i="53"/>
  <c r="BN52" i="53"/>
  <c r="BK52" i="53"/>
  <c r="BH52" i="53"/>
  <c r="BE52" i="53"/>
  <c r="BB52" i="53"/>
  <c r="AY52" i="53"/>
  <c r="AV52" i="53"/>
  <c r="AR52" i="53"/>
  <c r="AQ52" i="53"/>
  <c r="AS52" i="53" s="1"/>
  <c r="AP52" i="53"/>
  <c r="AM52" i="53"/>
  <c r="AJ52" i="53"/>
  <c r="AG52" i="53"/>
  <c r="AD52" i="53"/>
  <c r="AA52" i="53"/>
  <c r="X52" i="53"/>
  <c r="W52" i="53"/>
  <c r="CK52" i="53" s="1"/>
  <c r="V52" i="53"/>
  <c r="U52" i="53"/>
  <c r="R52" i="53"/>
  <c r="O52" i="53"/>
  <c r="L52" i="53"/>
  <c r="I52" i="53"/>
  <c r="F52" i="53"/>
  <c r="CI51" i="53"/>
  <c r="CH51" i="53"/>
  <c r="CG51" i="53"/>
  <c r="CE51" i="53"/>
  <c r="CF51" i="53" s="1"/>
  <c r="CD51" i="53"/>
  <c r="CB51" i="53"/>
  <c r="CA51" i="53"/>
  <c r="CC51" i="53" s="1"/>
  <c r="BY51" i="53"/>
  <c r="BX51" i="53"/>
  <c r="BZ51" i="53" s="1"/>
  <c r="BW51" i="53"/>
  <c r="BV51" i="53"/>
  <c r="BU51" i="53"/>
  <c r="BS51" i="53"/>
  <c r="BT51" i="53" s="1"/>
  <c r="BR51" i="53"/>
  <c r="BQ51" i="53"/>
  <c r="BN51" i="53"/>
  <c r="BK51" i="53"/>
  <c r="BH51" i="53"/>
  <c r="BE51" i="53"/>
  <c r="BB51" i="53"/>
  <c r="AY51" i="53"/>
  <c r="AV51" i="53"/>
  <c r="AR51" i="53"/>
  <c r="AQ51" i="53"/>
  <c r="AS51" i="53" s="1"/>
  <c r="AP51" i="53"/>
  <c r="AM51" i="53"/>
  <c r="AG51" i="53"/>
  <c r="AA51" i="53"/>
  <c r="W51" i="53"/>
  <c r="CK51" i="53" s="1"/>
  <c r="V51" i="53"/>
  <c r="CJ51" i="53" s="1"/>
  <c r="U51" i="53"/>
  <c r="R51" i="53"/>
  <c r="O51" i="53"/>
  <c r="L51" i="53"/>
  <c r="I51" i="53"/>
  <c r="F51" i="53"/>
  <c r="CK50" i="53"/>
  <c r="CH50" i="53"/>
  <c r="CG50" i="53"/>
  <c r="CI50" i="53" s="1"/>
  <c r="CE50" i="53"/>
  <c r="CD50" i="53"/>
  <c r="CF50" i="53" s="1"/>
  <c r="CC50" i="53"/>
  <c r="CB50" i="53"/>
  <c r="CA50" i="53"/>
  <c r="BZ50" i="53"/>
  <c r="BY50" i="53"/>
  <c r="BX50" i="53"/>
  <c r="BV50" i="53"/>
  <c r="BU50" i="53"/>
  <c r="BW50" i="53" s="1"/>
  <c r="BS50" i="53"/>
  <c r="BR50" i="53"/>
  <c r="BT50" i="53" s="1"/>
  <c r="BQ50" i="53"/>
  <c r="BN50" i="53"/>
  <c r="BK50" i="53"/>
  <c r="BH50" i="53"/>
  <c r="BE50" i="53"/>
  <c r="BB50" i="53"/>
  <c r="AY50" i="53"/>
  <c r="AV50" i="53"/>
  <c r="AS50" i="53"/>
  <c r="AR50" i="53"/>
  <c r="AQ50" i="53"/>
  <c r="AP50" i="53"/>
  <c r="AM50" i="53"/>
  <c r="AJ50" i="53"/>
  <c r="AG50" i="53"/>
  <c r="AD50" i="53"/>
  <c r="AA50" i="53"/>
  <c r="W50" i="53"/>
  <c r="V50" i="53"/>
  <c r="CJ50" i="53" s="1"/>
  <c r="U50" i="53"/>
  <c r="R50" i="53"/>
  <c r="O50" i="53"/>
  <c r="L50" i="53"/>
  <c r="I50" i="53"/>
  <c r="F50" i="53"/>
  <c r="CK49" i="53"/>
  <c r="CH49" i="53"/>
  <c r="CG49" i="53"/>
  <c r="CI49" i="53" s="1"/>
  <c r="CE49" i="53"/>
  <c r="CD49" i="53"/>
  <c r="CF49" i="53" s="1"/>
  <c r="CC49" i="53"/>
  <c r="CB49" i="53"/>
  <c r="CA49" i="53"/>
  <c r="BZ49" i="53"/>
  <c r="BY49" i="53"/>
  <c r="BX49" i="53"/>
  <c r="BV49" i="53"/>
  <c r="BU49" i="53"/>
  <c r="BW49" i="53" s="1"/>
  <c r="BS49" i="53"/>
  <c r="BR49" i="53"/>
  <c r="BT49" i="53" s="1"/>
  <c r="BQ49" i="53"/>
  <c r="BN49" i="53"/>
  <c r="BK49" i="53"/>
  <c r="BH49" i="53"/>
  <c r="BE49" i="53"/>
  <c r="BB49" i="53"/>
  <c r="AY49" i="53"/>
  <c r="AV49" i="53"/>
  <c r="AS49" i="53"/>
  <c r="AR49" i="53"/>
  <c r="AQ49" i="53"/>
  <c r="AP49" i="53"/>
  <c r="AM49" i="53"/>
  <c r="AJ49" i="53"/>
  <c r="AG49" i="53"/>
  <c r="AD49" i="53"/>
  <c r="AA49" i="53"/>
  <c r="W49" i="53"/>
  <c r="V49" i="53"/>
  <c r="CJ49" i="53" s="1"/>
  <c r="U49" i="53"/>
  <c r="R49" i="53"/>
  <c r="O49" i="53"/>
  <c r="L49" i="53"/>
  <c r="I49" i="53"/>
  <c r="F49" i="53"/>
  <c r="CK48" i="53"/>
  <c r="CH48" i="53"/>
  <c r="CG48" i="53"/>
  <c r="CI48" i="53" s="1"/>
  <c r="CE48" i="53"/>
  <c r="CD48" i="53"/>
  <c r="CF48" i="53" s="1"/>
  <c r="CC48" i="53"/>
  <c r="CB48" i="53"/>
  <c r="CA48" i="53"/>
  <c r="BZ48" i="53"/>
  <c r="BY48" i="53"/>
  <c r="BX48" i="53"/>
  <c r="BV48" i="53"/>
  <c r="BU48" i="53"/>
  <c r="BW48" i="53" s="1"/>
  <c r="BS48" i="53"/>
  <c r="BR48" i="53"/>
  <c r="BT48" i="53" s="1"/>
  <c r="BQ48" i="53"/>
  <c r="BN48" i="53"/>
  <c r="BK48" i="53"/>
  <c r="BH48" i="53"/>
  <c r="BE48" i="53"/>
  <c r="BB48" i="53"/>
  <c r="AY48" i="53"/>
  <c r="AV48" i="53"/>
  <c r="AS48" i="53"/>
  <c r="AR48" i="53"/>
  <c r="AQ48" i="53"/>
  <c r="AP48" i="53"/>
  <c r="AM48" i="53"/>
  <c r="AJ48" i="53"/>
  <c r="AG48" i="53"/>
  <c r="AD48" i="53"/>
  <c r="AA48" i="53"/>
  <c r="W48" i="53"/>
  <c r="V48" i="53"/>
  <c r="CJ48" i="53" s="1"/>
  <c r="U48" i="53"/>
  <c r="R48" i="53"/>
  <c r="O48" i="53"/>
  <c r="L48" i="53"/>
  <c r="I48" i="53"/>
  <c r="F48" i="53"/>
  <c r="CK47" i="53"/>
  <c r="CH47" i="53"/>
  <c r="CG47" i="53"/>
  <c r="CI47" i="53" s="1"/>
  <c r="CE47" i="53"/>
  <c r="CD47" i="53"/>
  <c r="CF47" i="53" s="1"/>
  <c r="CC47" i="53"/>
  <c r="CB47" i="53"/>
  <c r="CA47" i="53"/>
  <c r="BZ47" i="53"/>
  <c r="BY47" i="53"/>
  <c r="BX47" i="53"/>
  <c r="BV47" i="53"/>
  <c r="BU47" i="53"/>
  <c r="BW47" i="53" s="1"/>
  <c r="BS47" i="53"/>
  <c r="BR47" i="53"/>
  <c r="BT47" i="53" s="1"/>
  <c r="BQ47" i="53"/>
  <c r="BN47" i="53"/>
  <c r="BK47" i="53"/>
  <c r="BH47" i="53"/>
  <c r="BE47" i="53"/>
  <c r="BB47" i="53"/>
  <c r="AY47" i="53"/>
  <c r="AV47" i="53"/>
  <c r="AS47" i="53"/>
  <c r="AR47" i="53"/>
  <c r="AQ47" i="53"/>
  <c r="AP47" i="53"/>
  <c r="AM47" i="53"/>
  <c r="AJ47" i="53"/>
  <c r="AG47" i="53"/>
  <c r="AD47" i="53"/>
  <c r="AA47" i="53"/>
  <c r="W47" i="53"/>
  <c r="V47" i="53"/>
  <c r="CJ47" i="53" s="1"/>
  <c r="U47" i="53"/>
  <c r="R47" i="53"/>
  <c r="O47" i="53"/>
  <c r="L47" i="53"/>
  <c r="I47" i="53"/>
  <c r="F47" i="53"/>
  <c r="CK46" i="53"/>
  <c r="CH46" i="53"/>
  <c r="CG46" i="53"/>
  <c r="CI46" i="53" s="1"/>
  <c r="CE46" i="53"/>
  <c r="CD46" i="53"/>
  <c r="CF46" i="53" s="1"/>
  <c r="CC46" i="53"/>
  <c r="CB46" i="53"/>
  <c r="CA46" i="53"/>
  <c r="BZ46" i="53"/>
  <c r="BY46" i="53"/>
  <c r="BX46" i="53"/>
  <c r="BV46" i="53"/>
  <c r="BU46" i="53"/>
  <c r="BW46" i="53" s="1"/>
  <c r="BS46" i="53"/>
  <c r="BR46" i="53"/>
  <c r="BT46" i="53" s="1"/>
  <c r="BQ46" i="53"/>
  <c r="BN46" i="53"/>
  <c r="BK46" i="53"/>
  <c r="BH46" i="53"/>
  <c r="BE46" i="53"/>
  <c r="BB46" i="53"/>
  <c r="AY46" i="53"/>
  <c r="AV46" i="53"/>
  <c r="AS46" i="53"/>
  <c r="AR46" i="53"/>
  <c r="AQ46" i="53"/>
  <c r="AP46" i="53"/>
  <c r="AM46" i="53"/>
  <c r="AJ46" i="53"/>
  <c r="AG46" i="53"/>
  <c r="AD46" i="53"/>
  <c r="AA46" i="53"/>
  <c r="W46" i="53"/>
  <c r="V46" i="53"/>
  <c r="CJ46" i="53" s="1"/>
  <c r="U46" i="53"/>
  <c r="R46" i="53"/>
  <c r="O46" i="53"/>
  <c r="L46" i="53"/>
  <c r="I46" i="53"/>
  <c r="F46" i="53"/>
  <c r="CK45" i="53"/>
  <c r="CH45" i="53"/>
  <c r="CG45" i="53"/>
  <c r="CI45" i="53" s="1"/>
  <c r="CE45" i="53"/>
  <c r="CD45" i="53"/>
  <c r="CF45" i="53" s="1"/>
  <c r="CC45" i="53"/>
  <c r="CB45" i="53"/>
  <c r="CA45" i="53"/>
  <c r="BZ45" i="53"/>
  <c r="BY45" i="53"/>
  <c r="BX45" i="53"/>
  <c r="BV45" i="53"/>
  <c r="BU45" i="53"/>
  <c r="BW45" i="53" s="1"/>
  <c r="BS45" i="53"/>
  <c r="BR45" i="53"/>
  <c r="BT45" i="53" s="1"/>
  <c r="BQ45" i="53"/>
  <c r="BN45" i="53"/>
  <c r="BK45" i="53"/>
  <c r="BH45" i="53"/>
  <c r="BE45" i="53"/>
  <c r="BB45" i="53"/>
  <c r="AY45" i="53"/>
  <c r="AV45" i="53"/>
  <c r="AS45" i="53"/>
  <c r="AR45" i="53"/>
  <c r="AQ45" i="53"/>
  <c r="AP45" i="53"/>
  <c r="AM45" i="53"/>
  <c r="AJ45" i="53"/>
  <c r="AG45" i="53"/>
  <c r="AD45" i="53"/>
  <c r="AA45" i="53"/>
  <c r="W45" i="53"/>
  <c r="V45" i="53"/>
  <c r="CJ45" i="53" s="1"/>
  <c r="U45" i="53"/>
  <c r="R45" i="53"/>
  <c r="O45" i="53"/>
  <c r="L45" i="53"/>
  <c r="I45" i="53"/>
  <c r="F45" i="53"/>
  <c r="CK44" i="53"/>
  <c r="CH44" i="53"/>
  <c r="CG44" i="53"/>
  <c r="CI44" i="53" s="1"/>
  <c r="CE44" i="53"/>
  <c r="CD44" i="53"/>
  <c r="CF44" i="53" s="1"/>
  <c r="CC44" i="53"/>
  <c r="CB44" i="53"/>
  <c r="CA44" i="53"/>
  <c r="BZ44" i="53"/>
  <c r="BY44" i="53"/>
  <c r="BX44" i="53"/>
  <c r="BV44" i="53"/>
  <c r="BU44" i="53"/>
  <c r="BW44" i="53" s="1"/>
  <c r="BS44" i="53"/>
  <c r="BR44" i="53"/>
  <c r="BT44" i="53" s="1"/>
  <c r="BQ44" i="53"/>
  <c r="BN44" i="53"/>
  <c r="BK44" i="53"/>
  <c r="BH44" i="53"/>
  <c r="BE44" i="53"/>
  <c r="BB44" i="53"/>
  <c r="AY44" i="53"/>
  <c r="AV44" i="53"/>
  <c r="AS44" i="53"/>
  <c r="AR44" i="53"/>
  <c r="AQ44" i="53"/>
  <c r="AP44" i="53"/>
  <c r="AM44" i="53"/>
  <c r="AJ44" i="53"/>
  <c r="AG44" i="53"/>
  <c r="AD44" i="53"/>
  <c r="AA44" i="53"/>
  <c r="W44" i="53"/>
  <c r="V44" i="53"/>
  <c r="CJ44" i="53" s="1"/>
  <c r="U44" i="53"/>
  <c r="R44" i="53"/>
  <c r="O44" i="53"/>
  <c r="L44" i="53"/>
  <c r="I44" i="53"/>
  <c r="F44" i="53"/>
  <c r="CK43" i="53"/>
  <c r="CH43" i="53"/>
  <c r="CG43" i="53"/>
  <c r="CI43" i="53" s="1"/>
  <c r="CE43" i="53"/>
  <c r="CD43" i="53"/>
  <c r="CF43" i="53" s="1"/>
  <c r="CC43" i="53"/>
  <c r="CB43" i="53"/>
  <c r="CA43" i="53"/>
  <c r="BY43" i="53"/>
  <c r="BZ43" i="53" s="1"/>
  <c r="BX43" i="53"/>
  <c r="BV43" i="53"/>
  <c r="BU43" i="53"/>
  <c r="BW43" i="53" s="1"/>
  <c r="BS43" i="53"/>
  <c r="BR43" i="53"/>
  <c r="BT43" i="53" s="1"/>
  <c r="BQ43" i="53"/>
  <c r="BN43" i="53"/>
  <c r="BK43" i="53"/>
  <c r="BH43" i="53"/>
  <c r="BE43" i="53"/>
  <c r="BB43" i="53"/>
  <c r="AY43" i="53"/>
  <c r="AV43" i="53"/>
  <c r="AS43" i="53"/>
  <c r="AR43" i="53"/>
  <c r="AQ43" i="53"/>
  <c r="AP43" i="53"/>
  <c r="AM43" i="53"/>
  <c r="AJ43" i="53"/>
  <c r="AG43" i="53"/>
  <c r="AD43" i="53"/>
  <c r="AA43" i="53"/>
  <c r="W43" i="53"/>
  <c r="V43" i="53"/>
  <c r="CJ43" i="53" s="1"/>
  <c r="U43" i="53"/>
  <c r="R43" i="53"/>
  <c r="O43" i="53"/>
  <c r="L43" i="53"/>
  <c r="I43" i="53"/>
  <c r="F43" i="53"/>
  <c r="CK42" i="53"/>
  <c r="CH42" i="53"/>
  <c r="CG42" i="53"/>
  <c r="CI42" i="53" s="1"/>
  <c r="CE42" i="53"/>
  <c r="CD42" i="53"/>
  <c r="CF42" i="53" s="1"/>
  <c r="CC42" i="53"/>
  <c r="CB42" i="53"/>
  <c r="CA42" i="53"/>
  <c r="BY42" i="53"/>
  <c r="BZ42" i="53" s="1"/>
  <c r="BX42" i="53"/>
  <c r="BV42" i="53"/>
  <c r="BU42" i="53"/>
  <c r="BW42" i="53" s="1"/>
  <c r="BS42" i="53"/>
  <c r="BR42" i="53"/>
  <c r="BT42" i="53" s="1"/>
  <c r="BQ42" i="53"/>
  <c r="BN42" i="53"/>
  <c r="BK42" i="53"/>
  <c r="BH42" i="53"/>
  <c r="BE42" i="53"/>
  <c r="BB42" i="53"/>
  <c r="AY42" i="53"/>
  <c r="AV42" i="53"/>
  <c r="AS42" i="53"/>
  <c r="AR42" i="53"/>
  <c r="AQ42" i="53"/>
  <c r="AP42" i="53"/>
  <c r="AM42" i="53"/>
  <c r="AJ42" i="53"/>
  <c r="AG42" i="53"/>
  <c r="AD42" i="53"/>
  <c r="AA42" i="53"/>
  <c r="W42" i="53"/>
  <c r="V42" i="53"/>
  <c r="CJ42" i="53" s="1"/>
  <c r="U42" i="53"/>
  <c r="R42" i="53"/>
  <c r="O42" i="53"/>
  <c r="L42" i="53"/>
  <c r="I42" i="53"/>
  <c r="F42" i="53"/>
  <c r="CK41" i="53"/>
  <c r="CH41" i="53"/>
  <c r="CG41" i="53"/>
  <c r="CI41" i="53" s="1"/>
  <c r="CE41" i="53"/>
  <c r="CD41" i="53"/>
  <c r="CF41" i="53" s="1"/>
  <c r="CC41" i="53"/>
  <c r="CB41" i="53"/>
  <c r="CA41" i="53"/>
  <c r="BZ41" i="53"/>
  <c r="BY41" i="53"/>
  <c r="BX41" i="53"/>
  <c r="BV41" i="53"/>
  <c r="BU41" i="53"/>
  <c r="BW41" i="53" s="1"/>
  <c r="BS41" i="53"/>
  <c r="BR41" i="53"/>
  <c r="BT41" i="53" s="1"/>
  <c r="BQ41" i="53"/>
  <c r="BN41" i="53"/>
  <c r="BK41" i="53"/>
  <c r="BH41" i="53"/>
  <c r="BE41" i="53"/>
  <c r="BB41" i="53"/>
  <c r="AY41" i="53"/>
  <c r="AV41" i="53"/>
  <c r="AS41" i="53"/>
  <c r="AR41" i="53"/>
  <c r="AQ41" i="53"/>
  <c r="AP41" i="53"/>
  <c r="AM41" i="53"/>
  <c r="AJ41" i="53"/>
  <c r="AG41" i="53"/>
  <c r="AD41" i="53"/>
  <c r="AA41" i="53"/>
  <c r="W41" i="53"/>
  <c r="V41" i="53"/>
  <c r="CJ41" i="53" s="1"/>
  <c r="U41" i="53"/>
  <c r="R41" i="53"/>
  <c r="O41" i="53"/>
  <c r="L41" i="53"/>
  <c r="I41" i="53"/>
  <c r="F41" i="53"/>
  <c r="CK40" i="53"/>
  <c r="CH40" i="53"/>
  <c r="CG40" i="53"/>
  <c r="CI40" i="53" s="1"/>
  <c r="CE40" i="53"/>
  <c r="CD40" i="53"/>
  <c r="CF40" i="53" s="1"/>
  <c r="CC40" i="53"/>
  <c r="CB40" i="53"/>
  <c r="CA40" i="53"/>
  <c r="BZ40" i="53"/>
  <c r="BY40" i="53"/>
  <c r="BX40" i="53"/>
  <c r="BV40" i="53"/>
  <c r="BU40" i="53"/>
  <c r="BW40" i="53" s="1"/>
  <c r="BS40" i="53"/>
  <c r="BR40" i="53"/>
  <c r="BT40" i="53" s="1"/>
  <c r="BQ40" i="53"/>
  <c r="BN40" i="53"/>
  <c r="BK40" i="53"/>
  <c r="BH40" i="53"/>
  <c r="BE40" i="53"/>
  <c r="BB40" i="53"/>
  <c r="AY40" i="53"/>
  <c r="AV40" i="53"/>
  <c r="AS40" i="53"/>
  <c r="AR40" i="53"/>
  <c r="AQ40" i="53"/>
  <c r="AP40" i="53"/>
  <c r="AM40" i="53"/>
  <c r="AJ40" i="53"/>
  <c r="AG40" i="53"/>
  <c r="AD40" i="53"/>
  <c r="AA40" i="53"/>
  <c r="W40" i="53"/>
  <c r="V40" i="53"/>
  <c r="CJ40" i="53" s="1"/>
  <c r="U40" i="53"/>
  <c r="R40" i="53"/>
  <c r="O40" i="53"/>
  <c r="L40" i="53"/>
  <c r="I40" i="53"/>
  <c r="F40" i="53"/>
  <c r="CK39" i="53"/>
  <c r="CH39" i="53"/>
  <c r="CG39" i="53"/>
  <c r="CI39" i="53" s="1"/>
  <c r="CE39" i="53"/>
  <c r="CD39" i="53"/>
  <c r="CF39" i="53" s="1"/>
  <c r="CC39" i="53"/>
  <c r="CB39" i="53"/>
  <c r="CA39" i="53"/>
  <c r="BZ39" i="53"/>
  <c r="BY39" i="53"/>
  <c r="BX39" i="53"/>
  <c r="BV39" i="53"/>
  <c r="BU39" i="53"/>
  <c r="BW39" i="53" s="1"/>
  <c r="BS39" i="53"/>
  <c r="BR39" i="53"/>
  <c r="BT39" i="53" s="1"/>
  <c r="BQ39" i="53"/>
  <c r="BN39" i="53"/>
  <c r="BK39" i="53"/>
  <c r="BH39" i="53"/>
  <c r="BE39" i="53"/>
  <c r="BB39" i="53"/>
  <c r="AY39" i="53"/>
  <c r="AV39" i="53"/>
  <c r="AS39" i="53"/>
  <c r="AR39" i="53"/>
  <c r="AQ39" i="53"/>
  <c r="AP39" i="53"/>
  <c r="AM39" i="53"/>
  <c r="AJ39" i="53"/>
  <c r="AG39" i="53"/>
  <c r="AD39" i="53"/>
  <c r="AA39" i="53"/>
  <c r="W39" i="53"/>
  <c r="V39" i="53"/>
  <c r="CJ39" i="53" s="1"/>
  <c r="U39" i="53"/>
  <c r="R39" i="53"/>
  <c r="O39" i="53"/>
  <c r="L39" i="53"/>
  <c r="I39" i="53"/>
  <c r="F39" i="53"/>
  <c r="CK38" i="53"/>
  <c r="CH38" i="53"/>
  <c r="CG38" i="53"/>
  <c r="CI38" i="53" s="1"/>
  <c r="CE38" i="53"/>
  <c r="CD38" i="53"/>
  <c r="CF38" i="53" s="1"/>
  <c r="CC38" i="53"/>
  <c r="CB38" i="53"/>
  <c r="CA38" i="53"/>
  <c r="BY38" i="53"/>
  <c r="BZ38" i="53" s="1"/>
  <c r="BX38" i="53"/>
  <c r="BV38" i="53"/>
  <c r="BU38" i="53"/>
  <c r="BW38" i="53" s="1"/>
  <c r="BS38" i="53"/>
  <c r="BR38" i="53"/>
  <c r="BT38" i="53" s="1"/>
  <c r="BQ38" i="53"/>
  <c r="BN38" i="53"/>
  <c r="BK38" i="53"/>
  <c r="BH38" i="53"/>
  <c r="BE38" i="53"/>
  <c r="BB38" i="53"/>
  <c r="AY38" i="53"/>
  <c r="AV38" i="53"/>
  <c r="AS38" i="53"/>
  <c r="AR38" i="53"/>
  <c r="AQ38" i="53"/>
  <c r="AP38" i="53"/>
  <c r="AM38" i="53"/>
  <c r="AJ38" i="53"/>
  <c r="AG38" i="53"/>
  <c r="AD38" i="53"/>
  <c r="AA38" i="53"/>
  <c r="W38" i="53"/>
  <c r="V38" i="53"/>
  <c r="U38" i="53"/>
  <c r="R38" i="53"/>
  <c r="O38" i="53"/>
  <c r="L38" i="53"/>
  <c r="I38" i="53"/>
  <c r="F38" i="53"/>
  <c r="CK37" i="53"/>
  <c r="CH37" i="53"/>
  <c r="CG37" i="53"/>
  <c r="CI37" i="53" s="1"/>
  <c r="CE37" i="53"/>
  <c r="CD37" i="53"/>
  <c r="CF37" i="53" s="1"/>
  <c r="CC37" i="53"/>
  <c r="CB37" i="53"/>
  <c r="CA37" i="53"/>
  <c r="BZ37" i="53"/>
  <c r="BY37" i="53"/>
  <c r="BX37" i="53"/>
  <c r="BV37" i="53"/>
  <c r="BU37" i="53"/>
  <c r="BW37" i="53" s="1"/>
  <c r="BS37" i="53"/>
  <c r="BR37" i="53"/>
  <c r="BT37" i="53" s="1"/>
  <c r="BQ37" i="53"/>
  <c r="BN37" i="53"/>
  <c r="BK37" i="53"/>
  <c r="BH37" i="53"/>
  <c r="BE37" i="53"/>
  <c r="BB37" i="53"/>
  <c r="AY37" i="53"/>
  <c r="AV37" i="53"/>
  <c r="AS37" i="53"/>
  <c r="AR37" i="53"/>
  <c r="AQ37" i="53"/>
  <c r="AP37" i="53"/>
  <c r="AM37" i="53"/>
  <c r="AJ37" i="53"/>
  <c r="AG37" i="53"/>
  <c r="AD37" i="53"/>
  <c r="AA37" i="53"/>
  <c r="W37" i="53"/>
  <c r="V37" i="53"/>
  <c r="U37" i="53"/>
  <c r="R37" i="53"/>
  <c r="O37" i="53"/>
  <c r="L37" i="53"/>
  <c r="I37" i="53"/>
  <c r="F37" i="53"/>
  <c r="CK36" i="53"/>
  <c r="CH36" i="53"/>
  <c r="CG36" i="53"/>
  <c r="CI36" i="53" s="1"/>
  <c r="CE36" i="53"/>
  <c r="CD36" i="53"/>
  <c r="CF36" i="53" s="1"/>
  <c r="CC36" i="53"/>
  <c r="CB36" i="53"/>
  <c r="CA36" i="53"/>
  <c r="BZ36" i="53"/>
  <c r="BY36" i="53"/>
  <c r="BX36" i="53"/>
  <c r="BV36" i="53"/>
  <c r="BU36" i="53"/>
  <c r="BW36" i="53" s="1"/>
  <c r="BS36" i="53"/>
  <c r="BR36" i="53"/>
  <c r="BT36" i="53" s="1"/>
  <c r="BQ36" i="53"/>
  <c r="BN36" i="53"/>
  <c r="BK36" i="53"/>
  <c r="BH36" i="53"/>
  <c r="BE36" i="53"/>
  <c r="BB36" i="53"/>
  <c r="AY36" i="53"/>
  <c r="AV36" i="53"/>
  <c r="AR36" i="53"/>
  <c r="AQ36" i="53"/>
  <c r="AS36" i="53" s="1"/>
  <c r="AP36" i="53"/>
  <c r="AM36" i="53"/>
  <c r="AJ36" i="53"/>
  <c r="AG36" i="53"/>
  <c r="AD36" i="53"/>
  <c r="AA36" i="53"/>
  <c r="W36" i="53"/>
  <c r="V36" i="53"/>
  <c r="U36" i="53"/>
  <c r="R36" i="53"/>
  <c r="O36" i="53"/>
  <c r="L36" i="53"/>
  <c r="I36" i="53"/>
  <c r="F36" i="53"/>
  <c r="CH35" i="53"/>
  <c r="CG35" i="53"/>
  <c r="CI35" i="53" s="1"/>
  <c r="CE35" i="53"/>
  <c r="CD35" i="53"/>
  <c r="CF35" i="53" s="1"/>
  <c r="CC35" i="53"/>
  <c r="CB35" i="53"/>
  <c r="CA35" i="53"/>
  <c r="BZ35" i="53"/>
  <c r="BY35" i="53"/>
  <c r="BX35" i="53"/>
  <c r="BV35" i="53"/>
  <c r="BU35" i="53"/>
  <c r="BW35" i="53" s="1"/>
  <c r="BS35" i="53"/>
  <c r="BR35" i="53"/>
  <c r="BT35" i="53" s="1"/>
  <c r="BQ35" i="53"/>
  <c r="BN35" i="53"/>
  <c r="BK35" i="53"/>
  <c r="BH35" i="53"/>
  <c r="BE35" i="53"/>
  <c r="BB35" i="53"/>
  <c r="AY35" i="53"/>
  <c r="AV35" i="53"/>
  <c r="AR35" i="53"/>
  <c r="AQ35" i="53"/>
  <c r="AS35" i="53" s="1"/>
  <c r="AP35" i="53"/>
  <c r="AM35" i="53"/>
  <c r="AJ35" i="53"/>
  <c r="AG35" i="53"/>
  <c r="AD35" i="53"/>
  <c r="AA35" i="53"/>
  <c r="W35" i="53"/>
  <c r="CK35" i="53" s="1"/>
  <c r="V35" i="53"/>
  <c r="U35" i="53"/>
  <c r="R35" i="53"/>
  <c r="O35" i="53"/>
  <c r="L35" i="53"/>
  <c r="I35" i="53"/>
  <c r="F35" i="53"/>
  <c r="CH34" i="53"/>
  <c r="CG34" i="53"/>
  <c r="CI34" i="53" s="1"/>
  <c r="CE34" i="53"/>
  <c r="CD34" i="53"/>
  <c r="CF34" i="53" s="1"/>
  <c r="CC34" i="53"/>
  <c r="CB34" i="53"/>
  <c r="CA34" i="53"/>
  <c r="BZ34" i="53"/>
  <c r="BY34" i="53"/>
  <c r="BX34" i="53"/>
  <c r="BV34" i="53"/>
  <c r="BU34" i="53"/>
  <c r="BW34" i="53" s="1"/>
  <c r="BS34" i="53"/>
  <c r="BR34" i="53"/>
  <c r="BT34" i="53" s="1"/>
  <c r="BQ34" i="53"/>
  <c r="BN34" i="53"/>
  <c r="BK34" i="53"/>
  <c r="BH34" i="53"/>
  <c r="BE34" i="53"/>
  <c r="BB34" i="53"/>
  <c r="AY34" i="53"/>
  <c r="AV34" i="53"/>
  <c r="AR34" i="53"/>
  <c r="AQ34" i="53"/>
  <c r="AS34" i="53" s="1"/>
  <c r="AP34" i="53"/>
  <c r="AM34" i="53"/>
  <c r="AJ34" i="53"/>
  <c r="AG34" i="53"/>
  <c r="AD34" i="53"/>
  <c r="AA34" i="53"/>
  <c r="W34" i="53"/>
  <c r="CK34" i="53" s="1"/>
  <c r="V34" i="53"/>
  <c r="U34" i="53"/>
  <c r="R34" i="53"/>
  <c r="O34" i="53"/>
  <c r="L34" i="53"/>
  <c r="I34" i="53"/>
  <c r="F34" i="53"/>
  <c r="CH33" i="53"/>
  <c r="CG33" i="53"/>
  <c r="CI33" i="53" s="1"/>
  <c r="CE33" i="53"/>
  <c r="CD33" i="53"/>
  <c r="CF33" i="53" s="1"/>
  <c r="CC33" i="53"/>
  <c r="CB33" i="53"/>
  <c r="CA33" i="53"/>
  <c r="BZ33" i="53"/>
  <c r="BY33" i="53"/>
  <c r="BX33" i="53"/>
  <c r="BV33" i="53"/>
  <c r="BU33" i="53"/>
  <c r="BW33" i="53" s="1"/>
  <c r="BS33" i="53"/>
  <c r="BR33" i="53"/>
  <c r="BT33" i="53" s="1"/>
  <c r="BQ33" i="53"/>
  <c r="BN33" i="53"/>
  <c r="BK33" i="53"/>
  <c r="BH33" i="53"/>
  <c r="BE33" i="53"/>
  <c r="BB33" i="53"/>
  <c r="AY33" i="53"/>
  <c r="AV33" i="53"/>
  <c r="AR33" i="53"/>
  <c r="AQ33" i="53"/>
  <c r="AS33" i="53" s="1"/>
  <c r="AP33" i="53"/>
  <c r="AM33" i="53"/>
  <c r="AJ33" i="53"/>
  <c r="AG33" i="53"/>
  <c r="AD33" i="53"/>
  <c r="AA33" i="53"/>
  <c r="W33" i="53"/>
  <c r="CK33" i="53" s="1"/>
  <c r="V33" i="53"/>
  <c r="U33" i="53"/>
  <c r="R33" i="53"/>
  <c r="O33" i="53"/>
  <c r="L33" i="53"/>
  <c r="I33" i="53"/>
  <c r="F33" i="53"/>
  <c r="CI32" i="53"/>
  <c r="CH32" i="53"/>
  <c r="CG32" i="53"/>
  <c r="CE32" i="53"/>
  <c r="CD32" i="53"/>
  <c r="CF32" i="53" s="1"/>
  <c r="CB32" i="53"/>
  <c r="CA32" i="53"/>
  <c r="CC32" i="53" s="1"/>
  <c r="BZ32" i="53"/>
  <c r="BY32" i="53"/>
  <c r="BX32" i="53"/>
  <c r="BW32" i="53"/>
  <c r="BV32" i="53"/>
  <c r="BU32" i="53"/>
  <c r="BS32" i="53"/>
  <c r="BR32" i="53"/>
  <c r="BT32" i="53" s="1"/>
  <c r="BQ32" i="53"/>
  <c r="BN32" i="53"/>
  <c r="BK32" i="53"/>
  <c r="BH32" i="53"/>
  <c r="BE32" i="53"/>
  <c r="BB32" i="53"/>
  <c r="AY32" i="53"/>
  <c r="AV32" i="53"/>
  <c r="AR32" i="53"/>
  <c r="AQ32" i="53"/>
  <c r="AS32" i="53" s="1"/>
  <c r="AP32" i="53"/>
  <c r="AM32" i="53"/>
  <c r="AJ32" i="53"/>
  <c r="AG32" i="53"/>
  <c r="AD32" i="53"/>
  <c r="AA32" i="53"/>
  <c r="W32" i="53"/>
  <c r="CK32" i="53" s="1"/>
  <c r="V32" i="53"/>
  <c r="CJ32" i="53" s="1"/>
  <c r="U32" i="53"/>
  <c r="R32" i="53"/>
  <c r="O32" i="53"/>
  <c r="L32" i="53"/>
  <c r="I32" i="53"/>
  <c r="F32" i="53"/>
  <c r="CI31" i="53"/>
  <c r="CH31" i="53"/>
  <c r="CG31" i="53"/>
  <c r="CE31" i="53"/>
  <c r="CD31" i="53"/>
  <c r="CF31" i="53" s="1"/>
  <c r="CB31" i="53"/>
  <c r="CA31" i="53"/>
  <c r="CC31" i="53" s="1"/>
  <c r="BZ31" i="53"/>
  <c r="BY31" i="53"/>
  <c r="BX31" i="53"/>
  <c r="BW31" i="53"/>
  <c r="BV31" i="53"/>
  <c r="BU31" i="53"/>
  <c r="BS31" i="53"/>
  <c r="BR31" i="53"/>
  <c r="BT31" i="53" s="1"/>
  <c r="BQ31" i="53"/>
  <c r="BN31" i="53"/>
  <c r="BK31" i="53"/>
  <c r="BH31" i="53"/>
  <c r="BE31" i="53"/>
  <c r="BB31" i="53"/>
  <c r="AY31" i="53"/>
  <c r="AV31" i="53"/>
  <c r="AR31" i="53"/>
  <c r="AQ31" i="53"/>
  <c r="AS31" i="53" s="1"/>
  <c r="AP31" i="53"/>
  <c r="AM31" i="53"/>
  <c r="AJ31" i="53"/>
  <c r="AG31" i="53"/>
  <c r="AD31" i="53"/>
  <c r="AA31" i="53"/>
  <c r="W31" i="53"/>
  <c r="CK31" i="53" s="1"/>
  <c r="V31" i="53"/>
  <c r="CJ31" i="53" s="1"/>
  <c r="U31" i="53"/>
  <c r="R31" i="53"/>
  <c r="O31" i="53"/>
  <c r="L31" i="53"/>
  <c r="I31" i="53"/>
  <c r="F31" i="53"/>
  <c r="CI30" i="53"/>
  <c r="CH30" i="53"/>
  <c r="CG30" i="53"/>
  <c r="CE30" i="53"/>
  <c r="CD30" i="53"/>
  <c r="CF30" i="53" s="1"/>
  <c r="CB30" i="53"/>
  <c r="CA30" i="53"/>
  <c r="CC30" i="53" s="1"/>
  <c r="BZ30" i="53"/>
  <c r="BY30" i="53"/>
  <c r="BX30" i="53"/>
  <c r="BW30" i="53"/>
  <c r="BV30" i="53"/>
  <c r="BU30" i="53"/>
  <c r="BS30" i="53"/>
  <c r="BR30" i="53"/>
  <c r="BT30" i="53" s="1"/>
  <c r="BQ30" i="53"/>
  <c r="BN30" i="53"/>
  <c r="BK30" i="53"/>
  <c r="BH30" i="53"/>
  <c r="BE30" i="53"/>
  <c r="BB30" i="53"/>
  <c r="AY30" i="53"/>
  <c r="AV30" i="53"/>
  <c r="AR30" i="53"/>
  <c r="AQ30" i="53"/>
  <c r="AS30" i="53" s="1"/>
  <c r="AP30" i="53"/>
  <c r="AM30" i="53"/>
  <c r="AJ30" i="53"/>
  <c r="AG30" i="53"/>
  <c r="AD30" i="53"/>
  <c r="AA30" i="53"/>
  <c r="W30" i="53"/>
  <c r="CK30" i="53" s="1"/>
  <c r="V30" i="53"/>
  <c r="CJ30" i="53" s="1"/>
  <c r="U30" i="53"/>
  <c r="R30" i="53"/>
  <c r="O30" i="53"/>
  <c r="L30" i="53"/>
  <c r="I30" i="53"/>
  <c r="F30" i="53"/>
  <c r="CH29" i="53"/>
  <c r="CI29" i="53" s="1"/>
  <c r="CG29" i="53"/>
  <c r="CE29" i="53"/>
  <c r="CD29" i="53"/>
  <c r="CF29" i="53" s="1"/>
  <c r="CB29" i="53"/>
  <c r="CA29" i="53"/>
  <c r="CC29" i="53" s="1"/>
  <c r="BZ29" i="53"/>
  <c r="BY29" i="53"/>
  <c r="BX29" i="53"/>
  <c r="BV29" i="53"/>
  <c r="BW29" i="53" s="1"/>
  <c r="BU29" i="53"/>
  <c r="BS29" i="53"/>
  <c r="BR29" i="53"/>
  <c r="BT29" i="53" s="1"/>
  <c r="BQ29" i="53"/>
  <c r="BN29" i="53"/>
  <c r="BK29" i="53"/>
  <c r="BH29" i="53"/>
  <c r="BE29" i="53"/>
  <c r="BB29" i="53"/>
  <c r="AY29" i="53"/>
  <c r="AV29" i="53"/>
  <c r="AR29" i="53"/>
  <c r="AQ29" i="53"/>
  <c r="AS29" i="53" s="1"/>
  <c r="AP29" i="53"/>
  <c r="AM29" i="53"/>
  <c r="AJ29" i="53"/>
  <c r="AG29" i="53"/>
  <c r="AD29" i="53"/>
  <c r="AA29" i="53"/>
  <c r="W29" i="53"/>
  <c r="CK29" i="53" s="1"/>
  <c r="V29" i="53"/>
  <c r="CJ29" i="53" s="1"/>
  <c r="U29" i="53"/>
  <c r="R29" i="53"/>
  <c r="O29" i="53"/>
  <c r="L29" i="53"/>
  <c r="I29" i="53"/>
  <c r="F29" i="53"/>
  <c r="CI28" i="53"/>
  <c r="CH28" i="53"/>
  <c r="CG28" i="53"/>
  <c r="CE28" i="53"/>
  <c r="CD28" i="53"/>
  <c r="CF28" i="53" s="1"/>
  <c r="CB28" i="53"/>
  <c r="CA28" i="53"/>
  <c r="CC28" i="53" s="1"/>
  <c r="BZ28" i="53"/>
  <c r="BY28" i="53"/>
  <c r="BX28" i="53"/>
  <c r="BW28" i="53"/>
  <c r="BV28" i="53"/>
  <c r="BU28" i="53"/>
  <c r="BS28" i="53"/>
  <c r="BR28" i="53"/>
  <c r="BT28" i="53" s="1"/>
  <c r="BQ28" i="53"/>
  <c r="BN28" i="53"/>
  <c r="BK28" i="53"/>
  <c r="BH28" i="53"/>
  <c r="BE28" i="53"/>
  <c r="BB28" i="53"/>
  <c r="AY28" i="53"/>
  <c r="AV28" i="53"/>
  <c r="AR28" i="53"/>
  <c r="AQ28" i="53"/>
  <c r="AS28" i="53" s="1"/>
  <c r="AP28" i="53"/>
  <c r="AM28" i="53"/>
  <c r="AJ28" i="53"/>
  <c r="AG28" i="53"/>
  <c r="AD28" i="53"/>
  <c r="AA28" i="53"/>
  <c r="W28" i="53"/>
  <c r="CK28" i="53" s="1"/>
  <c r="V28" i="53"/>
  <c r="CJ28" i="53" s="1"/>
  <c r="U28" i="53"/>
  <c r="R28" i="53"/>
  <c r="O28" i="53"/>
  <c r="L28" i="53"/>
  <c r="I28" i="53"/>
  <c r="F28" i="53"/>
  <c r="CI27" i="53"/>
  <c r="CH27" i="53"/>
  <c r="CG27" i="53"/>
  <c r="CE27" i="53"/>
  <c r="CD27" i="53"/>
  <c r="CF27" i="53" s="1"/>
  <c r="CB27" i="53"/>
  <c r="CA27" i="53"/>
  <c r="CC27" i="53" s="1"/>
  <c r="BZ27" i="53"/>
  <c r="BY27" i="53"/>
  <c r="BX27" i="53"/>
  <c r="BW27" i="53"/>
  <c r="BV27" i="53"/>
  <c r="BU27" i="53"/>
  <c r="BS27" i="53"/>
  <c r="BR27" i="53"/>
  <c r="BT27" i="53" s="1"/>
  <c r="BQ27" i="53"/>
  <c r="BN27" i="53"/>
  <c r="BK27" i="53"/>
  <c r="BH27" i="53"/>
  <c r="BE27" i="53"/>
  <c r="BB27" i="53"/>
  <c r="AY27" i="53"/>
  <c r="AV27" i="53"/>
  <c r="AR27" i="53"/>
  <c r="AQ27" i="53"/>
  <c r="AS27" i="53" s="1"/>
  <c r="AP27" i="53"/>
  <c r="AM27" i="53"/>
  <c r="AJ27" i="53"/>
  <c r="AG27" i="53"/>
  <c r="AD27" i="53"/>
  <c r="AA27" i="53"/>
  <c r="W27" i="53"/>
  <c r="CK27" i="53" s="1"/>
  <c r="V27" i="53"/>
  <c r="CJ27" i="53" s="1"/>
  <c r="U27" i="53"/>
  <c r="R27" i="53"/>
  <c r="O27" i="53"/>
  <c r="L27" i="53"/>
  <c r="I27" i="53"/>
  <c r="F27" i="53"/>
  <c r="CH26" i="53"/>
  <c r="CI26" i="53" s="1"/>
  <c r="CG26" i="53"/>
  <c r="CE26" i="53"/>
  <c r="CD26" i="53"/>
  <c r="CF26" i="53" s="1"/>
  <c r="CB26" i="53"/>
  <c r="CA26" i="53"/>
  <c r="CC26" i="53" s="1"/>
  <c r="BZ26" i="53"/>
  <c r="BY26" i="53"/>
  <c r="BX26" i="53"/>
  <c r="BW26" i="53"/>
  <c r="BV26" i="53"/>
  <c r="BU26" i="53"/>
  <c r="BS26" i="53"/>
  <c r="BR26" i="53"/>
  <c r="BT26" i="53" s="1"/>
  <c r="BQ26" i="53"/>
  <c r="BN26" i="53"/>
  <c r="BK26" i="53"/>
  <c r="BH26" i="53"/>
  <c r="BE26" i="53"/>
  <c r="BB26" i="53"/>
  <c r="AY26" i="53"/>
  <c r="AV26" i="53"/>
  <c r="AR26" i="53"/>
  <c r="AQ26" i="53"/>
  <c r="AS26" i="53" s="1"/>
  <c r="AP26" i="53"/>
  <c r="AM26" i="53"/>
  <c r="AJ26" i="53"/>
  <c r="AG26" i="53"/>
  <c r="AD26" i="53"/>
  <c r="AA26" i="53"/>
  <c r="W26" i="53"/>
  <c r="CK26" i="53" s="1"/>
  <c r="V26" i="53"/>
  <c r="CJ26" i="53" s="1"/>
  <c r="U26" i="53"/>
  <c r="R26" i="53"/>
  <c r="O26" i="53"/>
  <c r="L26" i="53"/>
  <c r="I26" i="53"/>
  <c r="F26" i="53"/>
  <c r="CI25" i="53"/>
  <c r="CH25" i="53"/>
  <c r="CG25" i="53"/>
  <c r="CE25" i="53"/>
  <c r="CD25" i="53"/>
  <c r="CF25" i="53" s="1"/>
  <c r="CB25" i="53"/>
  <c r="CA25" i="53"/>
  <c r="CC25" i="53" s="1"/>
  <c r="BZ25" i="53"/>
  <c r="BY25" i="53"/>
  <c r="BX25" i="53"/>
  <c r="BW25" i="53"/>
  <c r="BV25" i="53"/>
  <c r="BU25" i="53"/>
  <c r="BS25" i="53"/>
  <c r="BR25" i="53"/>
  <c r="BT25" i="53" s="1"/>
  <c r="BQ25" i="53"/>
  <c r="BN25" i="53"/>
  <c r="BK25" i="53"/>
  <c r="BH25" i="53"/>
  <c r="BE25" i="53"/>
  <c r="BB25" i="53"/>
  <c r="AY25" i="53"/>
  <c r="AV25" i="53"/>
  <c r="AR25" i="53"/>
  <c r="AQ25" i="53"/>
  <c r="AS25" i="53" s="1"/>
  <c r="AP25" i="53"/>
  <c r="AM25" i="53"/>
  <c r="AJ25" i="53"/>
  <c r="AG25" i="53"/>
  <c r="AD25" i="53"/>
  <c r="AA25" i="53"/>
  <c r="W25" i="53"/>
  <c r="CK25" i="53" s="1"/>
  <c r="V25" i="53"/>
  <c r="CJ25" i="53" s="1"/>
  <c r="U25" i="53"/>
  <c r="R25" i="53"/>
  <c r="O25" i="53"/>
  <c r="L25" i="53"/>
  <c r="I25" i="53"/>
  <c r="F25" i="53"/>
  <c r="CI24" i="53"/>
  <c r="CH24" i="53"/>
  <c r="CG24" i="53"/>
  <c r="CE24" i="53"/>
  <c r="CD24" i="53"/>
  <c r="CF24" i="53" s="1"/>
  <c r="CB24" i="53"/>
  <c r="CA24" i="53"/>
  <c r="CC24" i="53" s="1"/>
  <c r="BZ24" i="53"/>
  <c r="BY24" i="53"/>
  <c r="BX24" i="53"/>
  <c r="BW24" i="53"/>
  <c r="BV24" i="53"/>
  <c r="BU24" i="53"/>
  <c r="BS24" i="53"/>
  <c r="BR24" i="53"/>
  <c r="BT24" i="53" s="1"/>
  <c r="BQ24" i="53"/>
  <c r="BN24" i="53"/>
  <c r="BK24" i="53"/>
  <c r="BH24" i="53"/>
  <c r="BE24" i="53"/>
  <c r="BB24" i="53"/>
  <c r="AY24" i="53"/>
  <c r="AV24" i="53"/>
  <c r="AR24" i="53"/>
  <c r="AQ24" i="53"/>
  <c r="AS24" i="53" s="1"/>
  <c r="AP24" i="53"/>
  <c r="AM24" i="53"/>
  <c r="AJ24" i="53"/>
  <c r="AG24" i="53"/>
  <c r="AD24" i="53"/>
  <c r="AA24" i="53"/>
  <c r="W24" i="53"/>
  <c r="CK24" i="53" s="1"/>
  <c r="V24" i="53"/>
  <c r="CJ24" i="53" s="1"/>
  <c r="U24" i="53"/>
  <c r="R24" i="53"/>
  <c r="O24" i="53"/>
  <c r="L24" i="53"/>
  <c r="I24" i="53"/>
  <c r="F24" i="53"/>
  <c r="CI23" i="53"/>
  <c r="CH23" i="53"/>
  <c r="CG23" i="53"/>
  <c r="CE23" i="53"/>
  <c r="CD23" i="53"/>
  <c r="CF23" i="53" s="1"/>
  <c r="CB23" i="53"/>
  <c r="CA23" i="53"/>
  <c r="CC23" i="53" s="1"/>
  <c r="BZ23" i="53"/>
  <c r="BY23" i="53"/>
  <c r="BX23" i="53"/>
  <c r="BW23" i="53"/>
  <c r="BV23" i="53"/>
  <c r="BU23" i="53"/>
  <c r="BS23" i="53"/>
  <c r="BR23" i="53"/>
  <c r="BT23" i="53" s="1"/>
  <c r="BQ23" i="53"/>
  <c r="BN23" i="53"/>
  <c r="BK23" i="53"/>
  <c r="BH23" i="53"/>
  <c r="BE23" i="53"/>
  <c r="BB23" i="53"/>
  <c r="AY23" i="53"/>
  <c r="AV23" i="53"/>
  <c r="AR23" i="53"/>
  <c r="AQ23" i="53"/>
  <c r="AS23" i="53" s="1"/>
  <c r="AP23" i="53"/>
  <c r="AM23" i="53"/>
  <c r="AJ23" i="53"/>
  <c r="AG23" i="53"/>
  <c r="AD23" i="53"/>
  <c r="AA23" i="53"/>
  <c r="W23" i="53"/>
  <c r="CK23" i="53" s="1"/>
  <c r="V23" i="53"/>
  <c r="CJ23" i="53" s="1"/>
  <c r="U23" i="53"/>
  <c r="R23" i="53"/>
  <c r="O23" i="53"/>
  <c r="L23" i="53"/>
  <c r="I23" i="53"/>
  <c r="F23" i="53"/>
  <c r="CI22" i="53"/>
  <c r="CH22" i="53"/>
  <c r="CG22" i="53"/>
  <c r="CE22" i="53"/>
  <c r="CD22" i="53"/>
  <c r="CF22" i="53" s="1"/>
  <c r="CB22" i="53"/>
  <c r="CA22" i="53"/>
  <c r="CC22" i="53" s="1"/>
  <c r="BZ22" i="53"/>
  <c r="BY22" i="53"/>
  <c r="BX22" i="53"/>
  <c r="BW22" i="53"/>
  <c r="BV22" i="53"/>
  <c r="BU22" i="53"/>
  <c r="BS22" i="53"/>
  <c r="BR22" i="53"/>
  <c r="BT22" i="53" s="1"/>
  <c r="BQ22" i="53"/>
  <c r="BN22" i="53"/>
  <c r="BK22" i="53"/>
  <c r="BH22" i="53"/>
  <c r="BE22" i="53"/>
  <c r="BB22" i="53"/>
  <c r="AY22" i="53"/>
  <c r="AV22" i="53"/>
  <c r="AR22" i="53"/>
  <c r="AQ22" i="53"/>
  <c r="AS22" i="53" s="1"/>
  <c r="AP22" i="53"/>
  <c r="AM22" i="53"/>
  <c r="AJ22" i="53"/>
  <c r="AG22" i="53"/>
  <c r="AD22" i="53"/>
  <c r="AA22" i="53"/>
  <c r="W22" i="53"/>
  <c r="CK22" i="53" s="1"/>
  <c r="V22" i="53"/>
  <c r="CJ22" i="53" s="1"/>
  <c r="U22" i="53"/>
  <c r="R22" i="53"/>
  <c r="O22" i="53"/>
  <c r="L22" i="53"/>
  <c r="I22" i="53"/>
  <c r="F22" i="53"/>
  <c r="CI21" i="53"/>
  <c r="CH21" i="53"/>
  <c r="CG21" i="53"/>
  <c r="CE21" i="53"/>
  <c r="CD21" i="53"/>
  <c r="CF21" i="53" s="1"/>
  <c r="CB21" i="53"/>
  <c r="CA21" i="53"/>
  <c r="CC21" i="53" s="1"/>
  <c r="BZ21" i="53"/>
  <c r="BY21" i="53"/>
  <c r="BX21" i="53"/>
  <c r="BW21" i="53"/>
  <c r="BV21" i="53"/>
  <c r="BU21" i="53"/>
  <c r="BS21" i="53"/>
  <c r="BR21" i="53"/>
  <c r="BT21" i="53" s="1"/>
  <c r="BQ21" i="53"/>
  <c r="BN21" i="53"/>
  <c r="BK21" i="53"/>
  <c r="BH21" i="53"/>
  <c r="BE21" i="53"/>
  <c r="BB21" i="53"/>
  <c r="AY21" i="53"/>
  <c r="AV21" i="53"/>
  <c r="AR21" i="53"/>
  <c r="AQ21" i="53"/>
  <c r="AS21" i="53" s="1"/>
  <c r="AP21" i="53"/>
  <c r="AM21" i="53"/>
  <c r="AJ21" i="53"/>
  <c r="AG21" i="53"/>
  <c r="AD21" i="53"/>
  <c r="AA21" i="53"/>
  <c r="W21" i="53"/>
  <c r="CK21" i="53" s="1"/>
  <c r="V21" i="53"/>
  <c r="CJ21" i="53" s="1"/>
  <c r="U21" i="53"/>
  <c r="R21" i="53"/>
  <c r="O21" i="53"/>
  <c r="L21" i="53"/>
  <c r="I21" i="53"/>
  <c r="F21" i="53"/>
  <c r="CI20" i="53"/>
  <c r="CH20" i="53"/>
  <c r="CG20" i="53"/>
  <c r="CE20" i="53"/>
  <c r="CD20" i="53"/>
  <c r="CF20" i="53" s="1"/>
  <c r="CB20" i="53"/>
  <c r="CA20" i="53"/>
  <c r="CC20" i="53" s="1"/>
  <c r="BZ20" i="53"/>
  <c r="BY20" i="53"/>
  <c r="BX20" i="53"/>
  <c r="BW20" i="53"/>
  <c r="BV20" i="53"/>
  <c r="BU20" i="53"/>
  <c r="BS20" i="53"/>
  <c r="BR20" i="53"/>
  <c r="BT20" i="53" s="1"/>
  <c r="BQ20" i="53"/>
  <c r="BN20" i="53"/>
  <c r="BK20" i="53"/>
  <c r="BH20" i="53"/>
  <c r="BE20" i="53"/>
  <c r="BB20" i="53"/>
  <c r="AY20" i="53"/>
  <c r="AV20" i="53"/>
  <c r="AR20" i="53"/>
  <c r="AQ20" i="53"/>
  <c r="AS20" i="53" s="1"/>
  <c r="AP20" i="53"/>
  <c r="AM20" i="53"/>
  <c r="AJ20" i="53"/>
  <c r="AG20" i="53"/>
  <c r="AD20" i="53"/>
  <c r="AA20" i="53"/>
  <c r="W20" i="53"/>
  <c r="CK20" i="53" s="1"/>
  <c r="V20" i="53"/>
  <c r="CJ20" i="53" s="1"/>
  <c r="U20" i="53"/>
  <c r="R20" i="53"/>
  <c r="O20" i="53"/>
  <c r="L20" i="53"/>
  <c r="I20" i="53"/>
  <c r="F20" i="53"/>
  <c r="CI19" i="53"/>
  <c r="CH19" i="53"/>
  <c r="CG19" i="53"/>
  <c r="CE19" i="53"/>
  <c r="CD19" i="53"/>
  <c r="CF19" i="53" s="1"/>
  <c r="CB19" i="53"/>
  <c r="CA19" i="53"/>
  <c r="CC19" i="53" s="1"/>
  <c r="BZ19" i="53"/>
  <c r="BY19" i="53"/>
  <c r="BX19" i="53"/>
  <c r="BW19" i="53"/>
  <c r="BV19" i="53"/>
  <c r="BU19" i="53"/>
  <c r="BS19" i="53"/>
  <c r="BR19" i="53"/>
  <c r="BT19" i="53" s="1"/>
  <c r="BQ19" i="53"/>
  <c r="BN19" i="53"/>
  <c r="BK19" i="53"/>
  <c r="BH19" i="53"/>
  <c r="BE19" i="53"/>
  <c r="BB19" i="53"/>
  <c r="AY19" i="53"/>
  <c r="AV19" i="53"/>
  <c r="AR19" i="53"/>
  <c r="AQ19" i="53"/>
  <c r="AS19" i="53" s="1"/>
  <c r="AP19" i="53"/>
  <c r="AM19" i="53"/>
  <c r="AJ19" i="53"/>
  <c r="AG19" i="53"/>
  <c r="AD19" i="53"/>
  <c r="AA19" i="53"/>
  <c r="W19" i="53"/>
  <c r="CK19" i="53" s="1"/>
  <c r="V19" i="53"/>
  <c r="U19" i="53"/>
  <c r="R19" i="53"/>
  <c r="O19" i="53"/>
  <c r="L19" i="53"/>
  <c r="I19" i="53"/>
  <c r="F19" i="53"/>
  <c r="CI18" i="53"/>
  <c r="CH18" i="53"/>
  <c r="CG18" i="53"/>
  <c r="CE18" i="53"/>
  <c r="CD18" i="53"/>
  <c r="CF18" i="53" s="1"/>
  <c r="CB18" i="53"/>
  <c r="CA18" i="53"/>
  <c r="CC18" i="53" s="1"/>
  <c r="BZ18" i="53"/>
  <c r="BY18" i="53"/>
  <c r="BX18" i="53"/>
  <c r="BW18" i="53"/>
  <c r="BV18" i="53"/>
  <c r="BU18" i="53"/>
  <c r="BS18" i="53"/>
  <c r="BR18" i="53"/>
  <c r="BT18" i="53" s="1"/>
  <c r="BQ18" i="53"/>
  <c r="BN18" i="53"/>
  <c r="BK18" i="53"/>
  <c r="BH18" i="53"/>
  <c r="BE18" i="53"/>
  <c r="BB18" i="53"/>
  <c r="AY18" i="53"/>
  <c r="AV18" i="53"/>
  <c r="AR18" i="53"/>
  <c r="AQ18" i="53"/>
  <c r="AS18" i="53" s="1"/>
  <c r="AP18" i="53"/>
  <c r="AM18" i="53"/>
  <c r="AJ18" i="53"/>
  <c r="AG18" i="53"/>
  <c r="AD18" i="53"/>
  <c r="AA18" i="53"/>
  <c r="W18" i="53"/>
  <c r="CK18" i="53" s="1"/>
  <c r="V18" i="53"/>
  <c r="U18" i="53"/>
  <c r="R18" i="53"/>
  <c r="O18" i="53"/>
  <c r="L18" i="53"/>
  <c r="I18" i="53"/>
  <c r="F18" i="53"/>
  <c r="CI17" i="53"/>
  <c r="CH17" i="53"/>
  <c r="CG17" i="53"/>
  <c r="CE17" i="53"/>
  <c r="CD17" i="53"/>
  <c r="CF17" i="53" s="1"/>
  <c r="CB17" i="53"/>
  <c r="CA17" i="53"/>
  <c r="CC17" i="53" s="1"/>
  <c r="BZ17" i="53"/>
  <c r="BY17" i="53"/>
  <c r="BX17" i="53"/>
  <c r="BW17" i="53"/>
  <c r="BV17" i="53"/>
  <c r="BU17" i="53"/>
  <c r="BS17" i="53"/>
  <c r="BR17" i="53"/>
  <c r="BT17" i="53" s="1"/>
  <c r="BQ17" i="53"/>
  <c r="BN17" i="53"/>
  <c r="BK17" i="53"/>
  <c r="BH17" i="53"/>
  <c r="BE17" i="53"/>
  <c r="BB17" i="53"/>
  <c r="AY17" i="53"/>
  <c r="AV17" i="53"/>
  <c r="AR17" i="53"/>
  <c r="AQ17" i="53"/>
  <c r="AS17" i="53" s="1"/>
  <c r="AP17" i="53"/>
  <c r="AM17" i="53"/>
  <c r="AJ17" i="53"/>
  <c r="AG17" i="53"/>
  <c r="AD17" i="53"/>
  <c r="AA17" i="53"/>
  <c r="W17" i="53"/>
  <c r="CK17" i="53" s="1"/>
  <c r="V17" i="53"/>
  <c r="U17" i="53"/>
  <c r="R17" i="53"/>
  <c r="O17" i="53"/>
  <c r="L17" i="53"/>
  <c r="I17" i="53"/>
  <c r="F17" i="53"/>
  <c r="CI16" i="53"/>
  <c r="CH16" i="53"/>
  <c r="CG16" i="53"/>
  <c r="CE16" i="53"/>
  <c r="CD16" i="53"/>
  <c r="CF16" i="53" s="1"/>
  <c r="CB16" i="53"/>
  <c r="CA16" i="53"/>
  <c r="CC16" i="53" s="1"/>
  <c r="BZ16" i="53"/>
  <c r="BY16" i="53"/>
  <c r="BX16" i="53"/>
  <c r="BW16" i="53"/>
  <c r="BV16" i="53"/>
  <c r="BU16" i="53"/>
  <c r="BS16" i="53"/>
  <c r="BR16" i="53"/>
  <c r="BT16" i="53" s="1"/>
  <c r="BQ16" i="53"/>
  <c r="BN16" i="53"/>
  <c r="BK16" i="53"/>
  <c r="BH16" i="53"/>
  <c r="BE16" i="53"/>
  <c r="BB16" i="53"/>
  <c r="AY16" i="53"/>
  <c r="AV16" i="53"/>
  <c r="AR16" i="53"/>
  <c r="AQ16" i="53"/>
  <c r="AS16" i="53" s="1"/>
  <c r="AP16" i="53"/>
  <c r="AM16" i="53"/>
  <c r="AJ16" i="53"/>
  <c r="AG16" i="53"/>
  <c r="AD16" i="53"/>
  <c r="AA16" i="53"/>
  <c r="W16" i="53"/>
  <c r="CK16" i="53" s="1"/>
  <c r="V16" i="53"/>
  <c r="U16" i="53"/>
  <c r="R16" i="53"/>
  <c r="O16" i="53"/>
  <c r="L16" i="53"/>
  <c r="I16" i="53"/>
  <c r="F16" i="53"/>
  <c r="CI15" i="53"/>
  <c r="CH15" i="53"/>
  <c r="CG15" i="53"/>
  <c r="CE15" i="53"/>
  <c r="CD15" i="53"/>
  <c r="CF15" i="53" s="1"/>
  <c r="CB15" i="53"/>
  <c r="CA15" i="53"/>
  <c r="CC15" i="53" s="1"/>
  <c r="BZ15" i="53"/>
  <c r="BY15" i="53"/>
  <c r="BX15" i="53"/>
  <c r="BW15" i="53"/>
  <c r="BV15" i="53"/>
  <c r="BU15" i="53"/>
  <c r="BS15" i="53"/>
  <c r="BR15" i="53"/>
  <c r="BT15" i="53" s="1"/>
  <c r="BQ15" i="53"/>
  <c r="BN15" i="53"/>
  <c r="BK15" i="53"/>
  <c r="BH15" i="53"/>
  <c r="BE15" i="53"/>
  <c r="BB15" i="53"/>
  <c r="AY15" i="53"/>
  <c r="AV15" i="53"/>
  <c r="AR15" i="53"/>
  <c r="AQ15" i="53"/>
  <c r="AS15" i="53" s="1"/>
  <c r="AP15" i="53"/>
  <c r="AM15" i="53"/>
  <c r="AJ15" i="53"/>
  <c r="AG15" i="53"/>
  <c r="AD15" i="53"/>
  <c r="AA15" i="53"/>
  <c r="W15" i="53"/>
  <c r="CK15" i="53" s="1"/>
  <c r="V15" i="53"/>
  <c r="U15" i="53"/>
  <c r="R15" i="53"/>
  <c r="O15" i="53"/>
  <c r="L15" i="53"/>
  <c r="I15" i="53"/>
  <c r="F15" i="53"/>
  <c r="CI14" i="53"/>
  <c r="CH14" i="53"/>
  <c r="CG14" i="53"/>
  <c r="CE14" i="53"/>
  <c r="CD14" i="53"/>
  <c r="CF14" i="53" s="1"/>
  <c r="CB14" i="53"/>
  <c r="CA14" i="53"/>
  <c r="CC14" i="53" s="1"/>
  <c r="BZ14" i="53"/>
  <c r="BY14" i="53"/>
  <c r="BX14" i="53"/>
  <c r="BW14" i="53"/>
  <c r="BV14" i="53"/>
  <c r="BU14" i="53"/>
  <c r="BS14" i="53"/>
  <c r="BR14" i="53"/>
  <c r="BT14" i="53" s="1"/>
  <c r="BQ14" i="53"/>
  <c r="BN14" i="53"/>
  <c r="BK14" i="53"/>
  <c r="BH14" i="53"/>
  <c r="BE14" i="53"/>
  <c r="BB14" i="53"/>
  <c r="AY14" i="53"/>
  <c r="AV14" i="53"/>
  <c r="AR14" i="53"/>
  <c r="AQ14" i="53"/>
  <c r="AS14" i="53" s="1"/>
  <c r="AP14" i="53"/>
  <c r="AM14" i="53"/>
  <c r="AJ14" i="53"/>
  <c r="AG14" i="53"/>
  <c r="AD14" i="53"/>
  <c r="AA14" i="53"/>
  <c r="W14" i="53"/>
  <c r="CK14" i="53" s="1"/>
  <c r="V14" i="53"/>
  <c r="U14" i="53"/>
  <c r="R14" i="53"/>
  <c r="O14" i="53"/>
  <c r="L14" i="53"/>
  <c r="I14" i="53"/>
  <c r="F14" i="53"/>
  <c r="CI13" i="53"/>
  <c r="CH13" i="53"/>
  <c r="CG13" i="53"/>
  <c r="CE13" i="53"/>
  <c r="CD13" i="53"/>
  <c r="CF13" i="53" s="1"/>
  <c r="CB13" i="53"/>
  <c r="CA13" i="53"/>
  <c r="CC13" i="53" s="1"/>
  <c r="BY13" i="53"/>
  <c r="BX13" i="53"/>
  <c r="BZ13" i="53" s="1"/>
  <c r="BW13" i="53"/>
  <c r="BV13" i="53"/>
  <c r="BU13" i="53"/>
  <c r="BS13" i="53"/>
  <c r="BR13" i="53"/>
  <c r="BT13" i="53" s="1"/>
  <c r="BQ13" i="53"/>
  <c r="BN13" i="53"/>
  <c r="BK13" i="53"/>
  <c r="BH13" i="53"/>
  <c r="BE13" i="53"/>
  <c r="BB13" i="53"/>
  <c r="AY13" i="53"/>
  <c r="AV13" i="53"/>
  <c r="AR13" i="53"/>
  <c r="AQ13" i="53"/>
  <c r="AS13" i="53" s="1"/>
  <c r="AP13" i="53"/>
  <c r="AM13" i="53"/>
  <c r="AJ13" i="53"/>
  <c r="AG13" i="53"/>
  <c r="AD13" i="53"/>
  <c r="AA13" i="53"/>
  <c r="X13" i="53"/>
  <c r="W13" i="53"/>
  <c r="CK13" i="53" s="1"/>
  <c r="V13" i="53"/>
  <c r="CJ13" i="53" s="1"/>
  <c r="U13" i="53"/>
  <c r="R13" i="53"/>
  <c r="O13" i="53"/>
  <c r="L13" i="53"/>
  <c r="I13" i="53"/>
  <c r="F13" i="53"/>
  <c r="CI12" i="53"/>
  <c r="CH12" i="53"/>
  <c r="CH11" i="53" s="1"/>
  <c r="CI11" i="53" s="1"/>
  <c r="CG12" i="53"/>
  <c r="CE12" i="53"/>
  <c r="CD12" i="53"/>
  <c r="CF12" i="53" s="1"/>
  <c r="CB12" i="53"/>
  <c r="CA12" i="53"/>
  <c r="CC12" i="53" s="1"/>
  <c r="BZ12" i="53"/>
  <c r="BY12" i="53"/>
  <c r="BX12" i="53"/>
  <c r="BW12" i="53"/>
  <c r="BV12" i="53"/>
  <c r="BU12" i="53"/>
  <c r="BS12" i="53"/>
  <c r="BS11" i="53" s="1"/>
  <c r="BR12" i="53"/>
  <c r="BT12" i="53" s="1"/>
  <c r="BQ12" i="53"/>
  <c r="BN12" i="53"/>
  <c r="BK12" i="53"/>
  <c r="BH12" i="53"/>
  <c r="BE12" i="53"/>
  <c r="BB12" i="53"/>
  <c r="AY12" i="53"/>
  <c r="AV12" i="53"/>
  <c r="AR12" i="53"/>
  <c r="AR11" i="53" s="1"/>
  <c r="AQ12" i="53"/>
  <c r="AS12" i="53" s="1"/>
  <c r="AP12" i="53"/>
  <c r="AM12" i="53"/>
  <c r="AJ12" i="53"/>
  <c r="AG12" i="53"/>
  <c r="AD12" i="53"/>
  <c r="AA12" i="53"/>
  <c r="X12" i="53"/>
  <c r="W12" i="53"/>
  <c r="V12" i="53"/>
  <c r="CJ12" i="53" s="1"/>
  <c r="U12" i="53"/>
  <c r="R12" i="53"/>
  <c r="O12" i="53"/>
  <c r="L12" i="53"/>
  <c r="I12" i="53"/>
  <c r="F12" i="53"/>
  <c r="CG11" i="53"/>
  <c r="CE11" i="53"/>
  <c r="CB11" i="53"/>
  <c r="BZ11" i="53"/>
  <c r="BY11" i="53"/>
  <c r="BX11" i="53"/>
  <c r="BV11" i="53"/>
  <c r="BW11" i="53" s="1"/>
  <c r="BU11" i="53"/>
  <c r="BR11" i="53"/>
  <c r="BP11" i="53"/>
  <c r="BO11" i="53"/>
  <c r="BQ11" i="53" s="1"/>
  <c r="BN11" i="53"/>
  <c r="BM11" i="53"/>
  <c r="BL11" i="53"/>
  <c r="BK11" i="53"/>
  <c r="BJ11" i="53"/>
  <c r="BI11" i="53"/>
  <c r="BG11" i="53"/>
  <c r="BF11" i="53"/>
  <c r="BH11" i="53" s="1"/>
  <c r="BD11" i="53"/>
  <c r="BC11" i="53"/>
  <c r="BE11" i="53" s="1"/>
  <c r="BA11" i="53"/>
  <c r="AZ11" i="53"/>
  <c r="BB11" i="53" s="1"/>
  <c r="AX11" i="53"/>
  <c r="AY11" i="53" s="1"/>
  <c r="AW11" i="53"/>
  <c r="AV11" i="53"/>
  <c r="AU11" i="53"/>
  <c r="AT11" i="53"/>
  <c r="AQ11" i="53"/>
  <c r="AO11" i="53"/>
  <c r="AN11" i="53"/>
  <c r="AP11" i="53" s="1"/>
  <c r="AM11" i="53"/>
  <c r="AL11" i="53"/>
  <c r="AK11" i="53"/>
  <c r="AI11" i="53"/>
  <c r="AJ11" i="53" s="1"/>
  <c r="AH11" i="53"/>
  <c r="AF11" i="53"/>
  <c r="AE11" i="53"/>
  <c r="AD11" i="53"/>
  <c r="AC11" i="53"/>
  <c r="AB11" i="53"/>
  <c r="Z11" i="53"/>
  <c r="AA11" i="53" s="1"/>
  <c r="Y11" i="53"/>
  <c r="V11" i="53"/>
  <c r="T11" i="53"/>
  <c r="S11" i="53"/>
  <c r="U11" i="53" s="1"/>
  <c r="R11" i="53"/>
  <c r="Q11" i="53"/>
  <c r="P11" i="53"/>
  <c r="O11" i="53"/>
  <c r="N11" i="53"/>
  <c r="M11" i="53"/>
  <c r="K11" i="53"/>
  <c r="J11" i="53"/>
  <c r="L11" i="53" s="1"/>
  <c r="H11" i="53"/>
  <c r="G11" i="53"/>
  <c r="E11" i="53"/>
  <c r="D11" i="53"/>
  <c r="F11" i="53" s="1"/>
  <c r="BL58" i="52"/>
  <c r="BK58" i="52"/>
  <c r="BJ58" i="52"/>
  <c r="BI58" i="52"/>
  <c r="BH58" i="52"/>
  <c r="BG58" i="52"/>
  <c r="BF58" i="52"/>
  <c r="BE58" i="52"/>
  <c r="BD58" i="52"/>
  <c r="BC58" i="52"/>
  <c r="BB58" i="52"/>
  <c r="BN58" i="52" s="1"/>
  <c r="BA58" i="52"/>
  <c r="BM58" i="52" s="1"/>
  <c r="C58" i="52" s="1"/>
  <c r="AZ58" i="52"/>
  <c r="AV58" i="52"/>
  <c r="AU58" i="52"/>
  <c r="AG58" i="52"/>
  <c r="AF58" i="52"/>
  <c r="R58" i="52"/>
  <c r="Q58" i="52"/>
  <c r="BL57" i="52"/>
  <c r="BK57" i="52"/>
  <c r="BJ57" i="52"/>
  <c r="BI57" i="52"/>
  <c r="BH57" i="52"/>
  <c r="BG57" i="52"/>
  <c r="BF57" i="52"/>
  <c r="BE57" i="52"/>
  <c r="BD57" i="52"/>
  <c r="BC57" i="52"/>
  <c r="BB57" i="52"/>
  <c r="BN57" i="52" s="1"/>
  <c r="BA57" i="52"/>
  <c r="BM57" i="52" s="1"/>
  <c r="C57" i="52" s="1"/>
  <c r="AZ57" i="52"/>
  <c r="AV57" i="52"/>
  <c r="AU57" i="52"/>
  <c r="AG57" i="52"/>
  <c r="AF57" i="52"/>
  <c r="R57" i="52"/>
  <c r="Q57" i="52"/>
  <c r="BL56" i="52"/>
  <c r="BK56" i="52"/>
  <c r="BJ56" i="52"/>
  <c r="BI56" i="52"/>
  <c r="BH56" i="52"/>
  <c r="BG56" i="52"/>
  <c r="BF56" i="52"/>
  <c r="BE56" i="52"/>
  <c r="BD56" i="52"/>
  <c r="BC56" i="52"/>
  <c r="BB56" i="52"/>
  <c r="BN56" i="52" s="1"/>
  <c r="BA56" i="52"/>
  <c r="BM56" i="52" s="1"/>
  <c r="C56" i="52" s="1"/>
  <c r="AZ56" i="52"/>
  <c r="AV56" i="52"/>
  <c r="AU56" i="52"/>
  <c r="AG56" i="52"/>
  <c r="AF56" i="52"/>
  <c r="R56" i="52"/>
  <c r="Q56" i="52"/>
  <c r="BL55" i="52"/>
  <c r="BK55" i="52"/>
  <c r="BJ55" i="52"/>
  <c r="BI55" i="52"/>
  <c r="BH55" i="52"/>
  <c r="BG55" i="52"/>
  <c r="BF55" i="52"/>
  <c r="BE55" i="52"/>
  <c r="BD55" i="52"/>
  <c r="BC55" i="52"/>
  <c r="BB55" i="52"/>
  <c r="BN55" i="52" s="1"/>
  <c r="BA55" i="52"/>
  <c r="BM55" i="52" s="1"/>
  <c r="C55" i="52" s="1"/>
  <c r="AZ55" i="52"/>
  <c r="AV55" i="52"/>
  <c r="AU55" i="52"/>
  <c r="AG55" i="52"/>
  <c r="AF55" i="52"/>
  <c r="R55" i="52"/>
  <c r="Q55" i="52"/>
  <c r="BL54" i="52"/>
  <c r="BK54" i="52"/>
  <c r="BJ54" i="52"/>
  <c r="BI54" i="52"/>
  <c r="BH54" i="52"/>
  <c r="BG54" i="52"/>
  <c r="BF54" i="52"/>
  <c r="BE54" i="52"/>
  <c r="BD54" i="52"/>
  <c r="BC54" i="52"/>
  <c r="BB54" i="52"/>
  <c r="BN54" i="52" s="1"/>
  <c r="BA54" i="52"/>
  <c r="BM54" i="52" s="1"/>
  <c r="C54" i="52" s="1"/>
  <c r="AZ54" i="52"/>
  <c r="AV54" i="52"/>
  <c r="AU54" i="52"/>
  <c r="AG54" i="52"/>
  <c r="AF54" i="52"/>
  <c r="R54" i="52"/>
  <c r="Q54" i="52"/>
  <c r="BL53" i="52"/>
  <c r="BK53" i="52"/>
  <c r="BJ53" i="52"/>
  <c r="BI53" i="52"/>
  <c r="BH53" i="52"/>
  <c r="BG53" i="52"/>
  <c r="BF53" i="52"/>
  <c r="BE53" i="52"/>
  <c r="BD53" i="52"/>
  <c r="BC53" i="52"/>
  <c r="BB53" i="52"/>
  <c r="BN53" i="52" s="1"/>
  <c r="BA53" i="52"/>
  <c r="BM53" i="52" s="1"/>
  <c r="C53" i="52" s="1"/>
  <c r="AZ53" i="52"/>
  <c r="AV53" i="52"/>
  <c r="AU53" i="52"/>
  <c r="AG53" i="52"/>
  <c r="AF53" i="52"/>
  <c r="R53" i="52"/>
  <c r="Q53" i="52"/>
  <c r="BL52" i="52"/>
  <c r="BK52" i="52"/>
  <c r="BJ52" i="52"/>
  <c r="BI52" i="52"/>
  <c r="BH52" i="52"/>
  <c r="BG52" i="52"/>
  <c r="BF52" i="52"/>
  <c r="BE52" i="52"/>
  <c r="BD52" i="52"/>
  <c r="BC52" i="52"/>
  <c r="BB52" i="52"/>
  <c r="BN52" i="52" s="1"/>
  <c r="BA52" i="52"/>
  <c r="BM52" i="52" s="1"/>
  <c r="C52" i="52" s="1"/>
  <c r="AZ52" i="52"/>
  <c r="AV52" i="52"/>
  <c r="AU52" i="52"/>
  <c r="AG52" i="52"/>
  <c r="AF52" i="52"/>
  <c r="R52" i="52"/>
  <c r="Q52" i="52"/>
  <c r="BL51" i="52"/>
  <c r="BK51" i="52"/>
  <c r="BJ51" i="52"/>
  <c r="BI51" i="52"/>
  <c r="BH51" i="52"/>
  <c r="BG51" i="52"/>
  <c r="BF51" i="52"/>
  <c r="BE51" i="52"/>
  <c r="BD51" i="52"/>
  <c r="BC51" i="52"/>
  <c r="BB51" i="52"/>
  <c r="BN51" i="52" s="1"/>
  <c r="BA51" i="52"/>
  <c r="BM51" i="52" s="1"/>
  <c r="C51" i="52" s="1"/>
  <c r="AZ51" i="52"/>
  <c r="AV51" i="52"/>
  <c r="AU51" i="52"/>
  <c r="AG51" i="52"/>
  <c r="AF51" i="52"/>
  <c r="R51" i="52"/>
  <c r="Q51" i="52"/>
  <c r="BL50" i="52"/>
  <c r="BK50" i="52"/>
  <c r="BJ50" i="52"/>
  <c r="BI50" i="52"/>
  <c r="BH50" i="52"/>
  <c r="BG50" i="52"/>
  <c r="BF50" i="52"/>
  <c r="BE50" i="52"/>
  <c r="BD50" i="52"/>
  <c r="BC50" i="52"/>
  <c r="BB50" i="52"/>
  <c r="BN50" i="52" s="1"/>
  <c r="BA50" i="52"/>
  <c r="BM50" i="52" s="1"/>
  <c r="C50" i="52" s="1"/>
  <c r="AZ50" i="52"/>
  <c r="AV50" i="52"/>
  <c r="AU50" i="52"/>
  <c r="AG50" i="52"/>
  <c r="AF50" i="52"/>
  <c r="R50" i="52"/>
  <c r="Q50" i="52"/>
  <c r="BL49" i="52"/>
  <c r="BK49" i="52"/>
  <c r="BJ49" i="52"/>
  <c r="BI49" i="52"/>
  <c r="BH49" i="52"/>
  <c r="BG49" i="52"/>
  <c r="BF49" i="52"/>
  <c r="BE49" i="52"/>
  <c r="BD49" i="52"/>
  <c r="BC49" i="52"/>
  <c r="BB49" i="52"/>
  <c r="BN49" i="52" s="1"/>
  <c r="BA49" i="52"/>
  <c r="BM49" i="52" s="1"/>
  <c r="C49" i="52" s="1"/>
  <c r="AZ49" i="52"/>
  <c r="AV49" i="52"/>
  <c r="AU49" i="52"/>
  <c r="AG49" i="52"/>
  <c r="AF49" i="52"/>
  <c r="R49" i="52"/>
  <c r="Q49" i="52"/>
  <c r="BL48" i="52"/>
  <c r="BK48" i="52"/>
  <c r="BJ48" i="52"/>
  <c r="BI48" i="52"/>
  <c r="BH48" i="52"/>
  <c r="BG48" i="52"/>
  <c r="BF48" i="52"/>
  <c r="BE48" i="52"/>
  <c r="BD48" i="52"/>
  <c r="BC48" i="52"/>
  <c r="BB48" i="52"/>
  <c r="BN48" i="52" s="1"/>
  <c r="BA48" i="52"/>
  <c r="BM48" i="52" s="1"/>
  <c r="C48" i="52" s="1"/>
  <c r="AZ48" i="52"/>
  <c r="AV48" i="52"/>
  <c r="AU48" i="52"/>
  <c r="AG48" i="52"/>
  <c r="AF48" i="52"/>
  <c r="R48" i="52"/>
  <c r="Q48" i="52"/>
  <c r="BL47" i="52"/>
  <c r="BK47" i="52"/>
  <c r="BJ47" i="52"/>
  <c r="BI47" i="52"/>
  <c r="BH47" i="52"/>
  <c r="BG47" i="52"/>
  <c r="BF47" i="52"/>
  <c r="BE47" i="52"/>
  <c r="BD47" i="52"/>
  <c r="BC47" i="52"/>
  <c r="BB47" i="52"/>
  <c r="BN47" i="52" s="1"/>
  <c r="BA47" i="52"/>
  <c r="BM47" i="52" s="1"/>
  <c r="C47" i="52" s="1"/>
  <c r="AZ47" i="52"/>
  <c r="AV47" i="52"/>
  <c r="AU47" i="52"/>
  <c r="AG47" i="52"/>
  <c r="AF47" i="52"/>
  <c r="R47" i="52"/>
  <c r="Q47" i="52"/>
  <c r="BL46" i="52"/>
  <c r="BK46" i="52"/>
  <c r="BJ46" i="52"/>
  <c r="BI46" i="52"/>
  <c r="BH46" i="52"/>
  <c r="BG46" i="52"/>
  <c r="BF46" i="52"/>
  <c r="BE46" i="52"/>
  <c r="BD46" i="52"/>
  <c r="BC46" i="52"/>
  <c r="BB46" i="52"/>
  <c r="BN46" i="52" s="1"/>
  <c r="BA46" i="52"/>
  <c r="BM46" i="52" s="1"/>
  <c r="C46" i="52" s="1"/>
  <c r="AZ46" i="52"/>
  <c r="AV46" i="52"/>
  <c r="AU46" i="52"/>
  <c r="AG46" i="52"/>
  <c r="AF46" i="52"/>
  <c r="R46" i="52"/>
  <c r="Q46" i="52"/>
  <c r="BL45" i="52"/>
  <c r="BK45" i="52"/>
  <c r="BJ45" i="52"/>
  <c r="BI45" i="52"/>
  <c r="BH45" i="52"/>
  <c r="BG45" i="52"/>
  <c r="BF45" i="52"/>
  <c r="BE45" i="52"/>
  <c r="BD45" i="52"/>
  <c r="BC45" i="52"/>
  <c r="BB45" i="52"/>
  <c r="BN45" i="52" s="1"/>
  <c r="BA45" i="52"/>
  <c r="BM45" i="52" s="1"/>
  <c r="C45" i="52" s="1"/>
  <c r="AZ45" i="52"/>
  <c r="AV45" i="52"/>
  <c r="AU45" i="52"/>
  <c r="AG45" i="52"/>
  <c r="AF45" i="52"/>
  <c r="R45" i="52"/>
  <c r="Q45" i="52"/>
  <c r="BL44" i="52"/>
  <c r="BK44" i="52"/>
  <c r="BJ44" i="52"/>
  <c r="BI44" i="52"/>
  <c r="BH44" i="52"/>
  <c r="BG44" i="52"/>
  <c r="BF44" i="52"/>
  <c r="BE44" i="52"/>
  <c r="BD44" i="52"/>
  <c r="BC44" i="52"/>
  <c r="BB44" i="52"/>
  <c r="BN44" i="52" s="1"/>
  <c r="BA44" i="52"/>
  <c r="BM44" i="52" s="1"/>
  <c r="C44" i="52" s="1"/>
  <c r="AZ44" i="52"/>
  <c r="AV44" i="52"/>
  <c r="AU44" i="52"/>
  <c r="AG44" i="52"/>
  <c r="AF44" i="52"/>
  <c r="R44" i="52"/>
  <c r="Q44" i="52"/>
  <c r="BL43" i="52"/>
  <c r="BJ43" i="52"/>
  <c r="BI43" i="52"/>
  <c r="BH43" i="52"/>
  <c r="BG43" i="52"/>
  <c r="BF43" i="52"/>
  <c r="BE43" i="52"/>
  <c r="BD43" i="52"/>
  <c r="BC43" i="52"/>
  <c r="BB43" i="52"/>
  <c r="BN43" i="52" s="1"/>
  <c r="BA43" i="52"/>
  <c r="BM43" i="52" s="1"/>
  <c r="C43" i="52" s="1"/>
  <c r="AZ43" i="52"/>
  <c r="AV43" i="52"/>
  <c r="AU43" i="52"/>
  <c r="AG43" i="52"/>
  <c r="AF43" i="52"/>
  <c r="R43" i="52"/>
  <c r="Q43" i="52"/>
  <c r="BL42" i="52"/>
  <c r="BK42" i="52"/>
  <c r="BJ42" i="52"/>
  <c r="BI42" i="52"/>
  <c r="BH42" i="52"/>
  <c r="BG42" i="52"/>
  <c r="BF42" i="52"/>
  <c r="BE42" i="52"/>
  <c r="BD42" i="52"/>
  <c r="BC42" i="52"/>
  <c r="BB42" i="52"/>
  <c r="BN42" i="52" s="1"/>
  <c r="BA42" i="52"/>
  <c r="BM42" i="52" s="1"/>
  <c r="C42" i="52" s="1"/>
  <c r="AZ42" i="52"/>
  <c r="AV42" i="52"/>
  <c r="AU42" i="52"/>
  <c r="AG42" i="52"/>
  <c r="AF42" i="52"/>
  <c r="R42" i="52"/>
  <c r="Q42" i="52"/>
  <c r="BL41" i="52"/>
  <c r="BK41" i="52"/>
  <c r="BJ41" i="52"/>
  <c r="BI41" i="52"/>
  <c r="BH41" i="52"/>
  <c r="BG41" i="52"/>
  <c r="BF41" i="52"/>
  <c r="BE41" i="52"/>
  <c r="BD41" i="52"/>
  <c r="BC41" i="52"/>
  <c r="BB41" i="52"/>
  <c r="BN41" i="52" s="1"/>
  <c r="BA41" i="52"/>
  <c r="BM41" i="52" s="1"/>
  <c r="C41" i="52" s="1"/>
  <c r="AZ41" i="52"/>
  <c r="AV41" i="52"/>
  <c r="AU41" i="52"/>
  <c r="AG41" i="52"/>
  <c r="AF41" i="52"/>
  <c r="R41" i="52"/>
  <c r="Q41" i="52"/>
  <c r="BL40" i="52"/>
  <c r="BK40" i="52"/>
  <c r="BJ40" i="52"/>
  <c r="BI40" i="52"/>
  <c r="BH40" i="52"/>
  <c r="BG40" i="52"/>
  <c r="BF40" i="52"/>
  <c r="BE40" i="52"/>
  <c r="BD40" i="52"/>
  <c r="BC40" i="52"/>
  <c r="BB40" i="52"/>
  <c r="BN40" i="52" s="1"/>
  <c r="BA40" i="52"/>
  <c r="BM40" i="52" s="1"/>
  <c r="C40" i="52" s="1"/>
  <c r="AZ40" i="52"/>
  <c r="AV40" i="52"/>
  <c r="AU40" i="52"/>
  <c r="AG40" i="52"/>
  <c r="AF40" i="52"/>
  <c r="R40" i="52"/>
  <c r="Q40" i="52"/>
  <c r="BL39" i="52"/>
  <c r="BK39" i="52"/>
  <c r="BJ39" i="52"/>
  <c r="BI39" i="52"/>
  <c r="BH39" i="52"/>
  <c r="BG39" i="52"/>
  <c r="BF39" i="52"/>
  <c r="BE39" i="52"/>
  <c r="BD39" i="52"/>
  <c r="BC39" i="52"/>
  <c r="BB39" i="52"/>
  <c r="BN39" i="52" s="1"/>
  <c r="BA39" i="52"/>
  <c r="BM39" i="52" s="1"/>
  <c r="C39" i="52" s="1"/>
  <c r="AZ39" i="52"/>
  <c r="AV39" i="52"/>
  <c r="AU39" i="52"/>
  <c r="AG39" i="52"/>
  <c r="AF39" i="52"/>
  <c r="R39" i="52"/>
  <c r="Q39" i="52"/>
  <c r="BL38" i="52"/>
  <c r="BK38" i="52"/>
  <c r="BJ38" i="52"/>
  <c r="BI38" i="52"/>
  <c r="BH38" i="52"/>
  <c r="BG38" i="52"/>
  <c r="BF38" i="52"/>
  <c r="BE38" i="52"/>
  <c r="BD38" i="52"/>
  <c r="BC38" i="52"/>
  <c r="BB38" i="52"/>
  <c r="BN38" i="52" s="1"/>
  <c r="BA38" i="52"/>
  <c r="BM38" i="52" s="1"/>
  <c r="C38" i="52" s="1"/>
  <c r="AZ38" i="52"/>
  <c r="AV38" i="52"/>
  <c r="AU38" i="52"/>
  <c r="AG38" i="52"/>
  <c r="AF38" i="52"/>
  <c r="R38" i="52"/>
  <c r="Q38" i="52"/>
  <c r="BL37" i="52"/>
  <c r="BK37" i="52"/>
  <c r="BJ37" i="52"/>
  <c r="BI37" i="52"/>
  <c r="BH37" i="52"/>
  <c r="BG37" i="52"/>
  <c r="BF37" i="52"/>
  <c r="BE37" i="52"/>
  <c r="BD37" i="52"/>
  <c r="BC37" i="52"/>
  <c r="BB37" i="52"/>
  <c r="BN37" i="52" s="1"/>
  <c r="BA37" i="52"/>
  <c r="BM37" i="52" s="1"/>
  <c r="C37" i="52" s="1"/>
  <c r="AZ37" i="52"/>
  <c r="AV37" i="52"/>
  <c r="AU37" i="52"/>
  <c r="AG37" i="52"/>
  <c r="AF37" i="52"/>
  <c r="R37" i="52"/>
  <c r="Q37" i="52"/>
  <c r="BL36" i="52"/>
  <c r="BK36" i="52"/>
  <c r="BJ36" i="52"/>
  <c r="BI36" i="52"/>
  <c r="BH36" i="52"/>
  <c r="BG36" i="52"/>
  <c r="BF36" i="52"/>
  <c r="BE36" i="52"/>
  <c r="BD36" i="52"/>
  <c r="BC36" i="52"/>
  <c r="BB36" i="52"/>
  <c r="BN36" i="52" s="1"/>
  <c r="BA36" i="52"/>
  <c r="BM36" i="52" s="1"/>
  <c r="C36" i="52" s="1"/>
  <c r="AZ36" i="52"/>
  <c r="AV36" i="52"/>
  <c r="AU36" i="52"/>
  <c r="AG36" i="52"/>
  <c r="AF36" i="52"/>
  <c r="R36" i="52"/>
  <c r="Q36" i="52"/>
  <c r="BL35" i="52"/>
  <c r="BK35" i="52"/>
  <c r="BJ35" i="52"/>
  <c r="BI35" i="52"/>
  <c r="BH35" i="52"/>
  <c r="BG35" i="52"/>
  <c r="BF35" i="52"/>
  <c r="BE35" i="52"/>
  <c r="BD35" i="52"/>
  <c r="BC35" i="52"/>
  <c r="BB35" i="52"/>
  <c r="BN35" i="52" s="1"/>
  <c r="BA35" i="52"/>
  <c r="BM35" i="52" s="1"/>
  <c r="C35" i="52" s="1"/>
  <c r="AZ35" i="52"/>
  <c r="AV35" i="52"/>
  <c r="AU35" i="52"/>
  <c r="AG35" i="52"/>
  <c r="AF35" i="52"/>
  <c r="R35" i="52"/>
  <c r="Q35" i="52"/>
  <c r="BL34" i="52"/>
  <c r="BK34" i="52"/>
  <c r="BJ34" i="52"/>
  <c r="BI34" i="52"/>
  <c r="BH34" i="52"/>
  <c r="BG34" i="52"/>
  <c r="BF34" i="52"/>
  <c r="BE34" i="52"/>
  <c r="BD34" i="52"/>
  <c r="BC34" i="52"/>
  <c r="BB34" i="52"/>
  <c r="BN34" i="52" s="1"/>
  <c r="BA34" i="52"/>
  <c r="BM34" i="52" s="1"/>
  <c r="C34" i="52" s="1"/>
  <c r="AZ34" i="52"/>
  <c r="AV34" i="52"/>
  <c r="AU34" i="52"/>
  <c r="AG34" i="52"/>
  <c r="AF34" i="52"/>
  <c r="R34" i="52"/>
  <c r="Q34" i="52"/>
  <c r="BL33" i="52"/>
  <c r="BK33" i="52"/>
  <c r="BJ33" i="52"/>
  <c r="BI33" i="52"/>
  <c r="BH33" i="52"/>
  <c r="BG33" i="52"/>
  <c r="BF33" i="52"/>
  <c r="BE33" i="52"/>
  <c r="BD33" i="52"/>
  <c r="BC33" i="52"/>
  <c r="BB33" i="52"/>
  <c r="BN33" i="52" s="1"/>
  <c r="BA33" i="52"/>
  <c r="BM33" i="52" s="1"/>
  <c r="C33" i="52" s="1"/>
  <c r="AZ33" i="52"/>
  <c r="AV33" i="52"/>
  <c r="AU33" i="52"/>
  <c r="AG33" i="52"/>
  <c r="AF33" i="52"/>
  <c r="R33" i="52"/>
  <c r="Q33" i="52"/>
  <c r="BL32" i="52"/>
  <c r="BK32" i="52"/>
  <c r="BJ32" i="52"/>
  <c r="BI32" i="52"/>
  <c r="BH32" i="52"/>
  <c r="BG32" i="52"/>
  <c r="BF32" i="52"/>
  <c r="BE32" i="52"/>
  <c r="BD32" i="52"/>
  <c r="BC32" i="52"/>
  <c r="BB32" i="52"/>
  <c r="BN32" i="52" s="1"/>
  <c r="BA32" i="52"/>
  <c r="BM32" i="52" s="1"/>
  <c r="C32" i="52" s="1"/>
  <c r="AZ32" i="52"/>
  <c r="AV32" i="52"/>
  <c r="AU32" i="52"/>
  <c r="AG32" i="52"/>
  <c r="AF32" i="52"/>
  <c r="R32" i="52"/>
  <c r="Q32" i="52"/>
  <c r="BL31" i="52"/>
  <c r="BK31" i="52"/>
  <c r="BJ31" i="52"/>
  <c r="BI31" i="52"/>
  <c r="BH31" i="52"/>
  <c r="BG31" i="52"/>
  <c r="BF31" i="52"/>
  <c r="BE31" i="52"/>
  <c r="BD31" i="52"/>
  <c r="BC31" i="52"/>
  <c r="BB31" i="52"/>
  <c r="BN31" i="52" s="1"/>
  <c r="BA31" i="52"/>
  <c r="AZ31" i="52"/>
  <c r="AV31" i="52"/>
  <c r="AU31" i="52"/>
  <c r="AG31" i="52"/>
  <c r="AF31" i="52"/>
  <c r="R31" i="52"/>
  <c r="Q31" i="52"/>
  <c r="BM31" i="52" s="1"/>
  <c r="C31" i="52" s="1"/>
  <c r="BL30" i="52"/>
  <c r="BK30" i="52"/>
  <c r="BJ30" i="52"/>
  <c r="BI30" i="52"/>
  <c r="BH30" i="52"/>
  <c r="BG30" i="52"/>
  <c r="BF30" i="52"/>
  <c r="BE30" i="52"/>
  <c r="BD30" i="52"/>
  <c r="BC30" i="52"/>
  <c r="BB30" i="52"/>
  <c r="BN30" i="52" s="1"/>
  <c r="BA30" i="52"/>
  <c r="AZ30" i="52"/>
  <c r="AV30" i="52"/>
  <c r="AU30" i="52"/>
  <c r="AG30" i="52"/>
  <c r="AF30" i="52"/>
  <c r="BM30" i="52" s="1"/>
  <c r="C30" i="52" s="1"/>
  <c r="R30" i="52"/>
  <c r="Q30" i="52"/>
  <c r="BL29" i="52"/>
  <c r="BK29" i="52"/>
  <c r="BJ29" i="52"/>
  <c r="BI29" i="52"/>
  <c r="BH29" i="52"/>
  <c r="BG29" i="52"/>
  <c r="BF29" i="52"/>
  <c r="BE29" i="52"/>
  <c r="BD29" i="52"/>
  <c r="BC29" i="52"/>
  <c r="BB29" i="52"/>
  <c r="BN29" i="52" s="1"/>
  <c r="BA29" i="52"/>
  <c r="AZ29" i="52"/>
  <c r="AV29" i="52"/>
  <c r="AU29" i="52"/>
  <c r="AG29" i="52"/>
  <c r="AF29" i="52"/>
  <c r="R29" i="52"/>
  <c r="Q29" i="52"/>
  <c r="BM29" i="52" s="1"/>
  <c r="C29" i="52" s="1"/>
  <c r="BL28" i="52"/>
  <c r="BK28" i="52"/>
  <c r="BJ28" i="52"/>
  <c r="BI28" i="52"/>
  <c r="BH28" i="52"/>
  <c r="BG28" i="52"/>
  <c r="BF28" i="52"/>
  <c r="BE28" i="52"/>
  <c r="BD28" i="52"/>
  <c r="BC28" i="52"/>
  <c r="BB28" i="52"/>
  <c r="BN28" i="52" s="1"/>
  <c r="BA28" i="52"/>
  <c r="AZ28" i="52"/>
  <c r="AV28" i="52"/>
  <c r="AU28" i="52"/>
  <c r="AG28" i="52"/>
  <c r="AF28" i="52"/>
  <c r="BM28" i="52" s="1"/>
  <c r="C28" i="52" s="1"/>
  <c r="R28" i="52"/>
  <c r="Q28" i="52"/>
  <c r="BL27" i="52"/>
  <c r="BK27" i="52"/>
  <c r="BJ27" i="52"/>
  <c r="BI27" i="52"/>
  <c r="BH27" i="52"/>
  <c r="BG27" i="52"/>
  <c r="BF27" i="52"/>
  <c r="BE27" i="52"/>
  <c r="BD27" i="52"/>
  <c r="BC27" i="52"/>
  <c r="BB27" i="52"/>
  <c r="BN27" i="52" s="1"/>
  <c r="BA27" i="52"/>
  <c r="AZ27" i="52"/>
  <c r="AV27" i="52"/>
  <c r="AU27" i="52"/>
  <c r="AG27" i="52"/>
  <c r="AF27" i="52"/>
  <c r="R27" i="52"/>
  <c r="Q27" i="52"/>
  <c r="BM27" i="52" s="1"/>
  <c r="C27" i="52" s="1"/>
  <c r="BL26" i="52"/>
  <c r="BK26" i="52"/>
  <c r="BJ26" i="52"/>
  <c r="BI26" i="52"/>
  <c r="BH26" i="52"/>
  <c r="BG26" i="52"/>
  <c r="BF26" i="52"/>
  <c r="BE26" i="52"/>
  <c r="BD26" i="52"/>
  <c r="BC26" i="52"/>
  <c r="BB26" i="52"/>
  <c r="BN26" i="52" s="1"/>
  <c r="BA26" i="52"/>
  <c r="AZ26" i="52"/>
  <c r="AV26" i="52"/>
  <c r="AU26" i="52"/>
  <c r="AG26" i="52"/>
  <c r="AF26" i="52"/>
  <c r="BM26" i="52" s="1"/>
  <c r="C26" i="52" s="1"/>
  <c r="R26" i="52"/>
  <c r="Q26" i="52"/>
  <c r="BM25" i="52"/>
  <c r="BL25" i="52"/>
  <c r="BK25" i="52"/>
  <c r="BJ25" i="52"/>
  <c r="BI25" i="52"/>
  <c r="BH25" i="52"/>
  <c r="BG25" i="52"/>
  <c r="BF25" i="52"/>
  <c r="BE25" i="52"/>
  <c r="BD25" i="52"/>
  <c r="BC25" i="52"/>
  <c r="BB25" i="52"/>
  <c r="BN25" i="52" s="1"/>
  <c r="BA25" i="52"/>
  <c r="AZ25" i="52"/>
  <c r="AV25" i="52"/>
  <c r="AU25" i="52"/>
  <c r="AG25" i="52"/>
  <c r="AF25" i="52"/>
  <c r="R25" i="52"/>
  <c r="Q25" i="52"/>
  <c r="C25" i="52"/>
  <c r="BL24" i="52"/>
  <c r="BK24" i="52"/>
  <c r="BJ24" i="52"/>
  <c r="BI24" i="52"/>
  <c r="BH24" i="52"/>
  <c r="BG24" i="52"/>
  <c r="BF24" i="52"/>
  <c r="BE24" i="52"/>
  <c r="BD24" i="52"/>
  <c r="BC24" i="52"/>
  <c r="BB24" i="52"/>
  <c r="BN24" i="52" s="1"/>
  <c r="BA24" i="52"/>
  <c r="AZ24" i="52"/>
  <c r="AV24" i="52"/>
  <c r="AU24" i="52"/>
  <c r="AG24" i="52"/>
  <c r="AF24" i="52"/>
  <c r="BM24" i="52" s="1"/>
  <c r="C24" i="52" s="1"/>
  <c r="R24" i="52"/>
  <c r="Q24" i="52"/>
  <c r="BM23" i="52"/>
  <c r="BL23" i="52"/>
  <c r="BK23" i="52"/>
  <c r="BJ23" i="52"/>
  <c r="BI23" i="52"/>
  <c r="BH23" i="52"/>
  <c r="BG23" i="52"/>
  <c r="BF23" i="52"/>
  <c r="BE23" i="52"/>
  <c r="BD23" i="52"/>
  <c r="BC23" i="52"/>
  <c r="BB23" i="52"/>
  <c r="BN23" i="52" s="1"/>
  <c r="BA23" i="52"/>
  <c r="AZ23" i="52"/>
  <c r="AV23" i="52"/>
  <c r="AU23" i="52"/>
  <c r="AG23" i="52"/>
  <c r="AF23" i="52"/>
  <c r="R23" i="52"/>
  <c r="Q23" i="52"/>
  <c r="C23" i="52"/>
  <c r="BL22" i="52"/>
  <c r="BK22" i="52"/>
  <c r="BJ22" i="52"/>
  <c r="BI22" i="52"/>
  <c r="BH22" i="52"/>
  <c r="BG22" i="52"/>
  <c r="BF22" i="52"/>
  <c r="BE22" i="52"/>
  <c r="BD22" i="52"/>
  <c r="BC22" i="52"/>
  <c r="BB22" i="52"/>
  <c r="BN22" i="52" s="1"/>
  <c r="BA22" i="52"/>
  <c r="AZ22" i="52"/>
  <c r="AV22" i="52"/>
  <c r="AU22" i="52"/>
  <c r="AG22" i="52"/>
  <c r="AF22" i="52"/>
  <c r="BM22" i="52" s="1"/>
  <c r="C22" i="52" s="1"/>
  <c r="R22" i="52"/>
  <c r="Q22" i="52"/>
  <c r="BM21" i="52"/>
  <c r="BL21" i="52"/>
  <c r="BK21" i="52"/>
  <c r="BJ21" i="52"/>
  <c r="BI21" i="52"/>
  <c r="BH21" i="52"/>
  <c r="BG21" i="52"/>
  <c r="BF21" i="52"/>
  <c r="BE21" i="52"/>
  <c r="BD21" i="52"/>
  <c r="BC21" i="52"/>
  <c r="BB21" i="52"/>
  <c r="BN21" i="52" s="1"/>
  <c r="BA21" i="52"/>
  <c r="AZ21" i="52"/>
  <c r="AV21" i="52"/>
  <c r="AU21" i="52"/>
  <c r="AG21" i="52"/>
  <c r="AF21" i="52"/>
  <c r="R21" i="52"/>
  <c r="Q21" i="52"/>
  <c r="C21" i="52"/>
  <c r="BL20" i="52"/>
  <c r="BK20" i="52"/>
  <c r="BJ20" i="52"/>
  <c r="BI20" i="52"/>
  <c r="BH20" i="52"/>
  <c r="BG20" i="52"/>
  <c r="BF20" i="52"/>
  <c r="BE20" i="52"/>
  <c r="BD20" i="52"/>
  <c r="BC20" i="52"/>
  <c r="BB20" i="52"/>
  <c r="BN20" i="52" s="1"/>
  <c r="BA20" i="52"/>
  <c r="AZ20" i="52"/>
  <c r="AV20" i="52"/>
  <c r="AU20" i="52"/>
  <c r="AG20" i="52"/>
  <c r="AF20" i="52"/>
  <c r="BM20" i="52" s="1"/>
  <c r="C20" i="52" s="1"/>
  <c r="R20" i="52"/>
  <c r="Q20" i="52"/>
  <c r="BM19" i="52"/>
  <c r="BL19" i="52"/>
  <c r="BK19" i="52"/>
  <c r="BJ19" i="52"/>
  <c r="BI19" i="52"/>
  <c r="BH19" i="52"/>
  <c r="BG19" i="52"/>
  <c r="BF19" i="52"/>
  <c r="BE19" i="52"/>
  <c r="BD19" i="52"/>
  <c r="BC19" i="52"/>
  <c r="BB19" i="52"/>
  <c r="BN19" i="52" s="1"/>
  <c r="BA19" i="52"/>
  <c r="AZ19" i="52"/>
  <c r="AV19" i="52"/>
  <c r="AU19" i="52"/>
  <c r="AG19" i="52"/>
  <c r="AF19" i="52"/>
  <c r="R19" i="52"/>
  <c r="Q19" i="52"/>
  <c r="C19" i="52"/>
  <c r="BL18" i="52"/>
  <c r="BK18" i="52"/>
  <c r="BJ18" i="52"/>
  <c r="BI18" i="52"/>
  <c r="BH18" i="52"/>
  <c r="BG18" i="52"/>
  <c r="BF18" i="52"/>
  <c r="BE18" i="52"/>
  <c r="BD18" i="52"/>
  <c r="BC18" i="52"/>
  <c r="BB18" i="52"/>
  <c r="BN18" i="52" s="1"/>
  <c r="BA18" i="52"/>
  <c r="AZ18" i="52"/>
  <c r="AV18" i="52"/>
  <c r="AU18" i="52"/>
  <c r="AG18" i="52"/>
  <c r="AF18" i="52"/>
  <c r="BM18" i="52" s="1"/>
  <c r="C18" i="52" s="1"/>
  <c r="R18" i="52"/>
  <c r="Q18" i="52"/>
  <c r="BM17" i="52"/>
  <c r="BL17" i="52"/>
  <c r="BK17" i="52"/>
  <c r="BJ17" i="52"/>
  <c r="BI17" i="52"/>
  <c r="BH17" i="52"/>
  <c r="BG17" i="52"/>
  <c r="BF17" i="52"/>
  <c r="BE17" i="52"/>
  <c r="BD17" i="52"/>
  <c r="BC17" i="52"/>
  <c r="BB17" i="52"/>
  <c r="BN17" i="52" s="1"/>
  <c r="BA17" i="52"/>
  <c r="AZ17" i="52"/>
  <c r="AV17" i="52"/>
  <c r="AU17" i="52"/>
  <c r="AG17" i="52"/>
  <c r="AF17" i="52"/>
  <c r="R17" i="52"/>
  <c r="Q17" i="52"/>
  <c r="C17" i="52"/>
  <c r="BL16" i="52"/>
  <c r="BK16" i="52"/>
  <c r="BJ16" i="52"/>
  <c r="BI16" i="52"/>
  <c r="BH16" i="52"/>
  <c r="BG16" i="52"/>
  <c r="BF16" i="52"/>
  <c r="BE16" i="52"/>
  <c r="BD16" i="52"/>
  <c r="BC16" i="52"/>
  <c r="BB16" i="52"/>
  <c r="BN16" i="52" s="1"/>
  <c r="BA16" i="52"/>
  <c r="AZ16" i="52"/>
  <c r="AV16" i="52"/>
  <c r="AU16" i="52"/>
  <c r="AG16" i="52"/>
  <c r="AF16" i="52"/>
  <c r="BM16" i="52" s="1"/>
  <c r="C16" i="52" s="1"/>
  <c r="R16" i="52"/>
  <c r="Q16" i="52"/>
  <c r="BM15" i="52"/>
  <c r="BL15" i="52"/>
  <c r="BK15" i="52"/>
  <c r="BJ15" i="52"/>
  <c r="BI15" i="52"/>
  <c r="BH15" i="52"/>
  <c r="BG15" i="52"/>
  <c r="BF15" i="52"/>
  <c r="BE15" i="52"/>
  <c r="BD15" i="52"/>
  <c r="BC15" i="52"/>
  <c r="BB15" i="52"/>
  <c r="BN15" i="52" s="1"/>
  <c r="BA15" i="52"/>
  <c r="AZ15" i="52"/>
  <c r="AV15" i="52"/>
  <c r="AU15" i="52"/>
  <c r="AU13" i="52" s="1"/>
  <c r="AG15" i="52"/>
  <c r="AF15" i="52"/>
  <c r="R15" i="52"/>
  <c r="Q15" i="52"/>
  <c r="C15" i="52"/>
  <c r="BL14" i="52"/>
  <c r="BL13" i="52" s="1"/>
  <c r="BK14" i="52"/>
  <c r="BK13" i="52" s="1"/>
  <c r="BJ14" i="52"/>
  <c r="BI14" i="52"/>
  <c r="BH14" i="52"/>
  <c r="BH13" i="52" s="1"/>
  <c r="BG14" i="52"/>
  <c r="BG13" i="52" s="1"/>
  <c r="BF14" i="52"/>
  <c r="BE14" i="52"/>
  <c r="BD14" i="52"/>
  <c r="BD13" i="52" s="1"/>
  <c r="BC14" i="52"/>
  <c r="BC13" i="52" s="1"/>
  <c r="BB14" i="52"/>
  <c r="BN14" i="52" s="1"/>
  <c r="BN13" i="52" s="1"/>
  <c r="BA14" i="52"/>
  <c r="AZ14" i="52"/>
  <c r="AZ13" i="52" s="1"/>
  <c r="AV14" i="52"/>
  <c r="AV13" i="52" s="1"/>
  <c r="AU14" i="52"/>
  <c r="AG14" i="52"/>
  <c r="AF14" i="52"/>
  <c r="BM14" i="52" s="1"/>
  <c r="R14" i="52"/>
  <c r="Q14" i="52"/>
  <c r="BJ13" i="52"/>
  <c r="BI13" i="52"/>
  <c r="BF13" i="52"/>
  <c r="BE13" i="52"/>
  <c r="BB13" i="52"/>
  <c r="BA13" i="52"/>
  <c r="AY13" i="52"/>
  <c r="AX13" i="52"/>
  <c r="AW13" i="52"/>
  <c r="AT13" i="52"/>
  <c r="AS13" i="52"/>
  <c r="AR13" i="52"/>
  <c r="AQ13" i="52"/>
  <c r="AP13" i="52"/>
  <c r="AO13" i="52"/>
  <c r="AN13" i="52"/>
  <c r="AM13" i="52"/>
  <c r="AL13" i="52"/>
  <c r="AK13" i="52"/>
  <c r="AJ13" i="52"/>
  <c r="AI13" i="52"/>
  <c r="AH13" i="52"/>
  <c r="AG13" i="52"/>
  <c r="AE13" i="52"/>
  <c r="AD13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X11" i="53" l="1"/>
  <c r="CL12" i="53"/>
  <c r="C12" i="53"/>
  <c r="CL13" i="53"/>
  <c r="C13" i="53"/>
  <c r="BT11" i="53"/>
  <c r="I11" i="53"/>
  <c r="CD11" i="53"/>
  <c r="CF11" i="53" s="1"/>
  <c r="CK12" i="53"/>
  <c r="CK11" i="53" s="1"/>
  <c r="CJ17" i="53"/>
  <c r="X17" i="53"/>
  <c r="CJ18" i="53"/>
  <c r="X18" i="53"/>
  <c r="CJ19" i="53"/>
  <c r="X19" i="53"/>
  <c r="C23" i="53"/>
  <c r="CL23" i="53"/>
  <c r="C32" i="53"/>
  <c r="CL32" i="53"/>
  <c r="AS11" i="53"/>
  <c r="CJ14" i="53"/>
  <c r="X14" i="53"/>
  <c r="C22" i="53"/>
  <c r="CL22" i="53"/>
  <c r="C26" i="53"/>
  <c r="CL26" i="53"/>
  <c r="C29" i="53"/>
  <c r="CL29" i="53"/>
  <c r="C31" i="53"/>
  <c r="CL31" i="53"/>
  <c r="W11" i="53"/>
  <c r="AG11" i="53"/>
  <c r="CA11" i="53"/>
  <c r="CC11" i="53" s="1"/>
  <c r="CJ15" i="53"/>
  <c r="X15" i="53"/>
  <c r="C21" i="53"/>
  <c r="CL21" i="53"/>
  <c r="C25" i="53"/>
  <c r="CL25" i="53"/>
  <c r="C28" i="53"/>
  <c r="CL28" i="53"/>
  <c r="C30" i="53"/>
  <c r="CL30" i="53"/>
  <c r="CJ16" i="53"/>
  <c r="X16" i="53"/>
  <c r="C20" i="53"/>
  <c r="CL20" i="53"/>
  <c r="C24" i="53"/>
  <c r="CL24" i="53"/>
  <c r="C27" i="53"/>
  <c r="CL27" i="53"/>
  <c r="CJ38" i="53"/>
  <c r="X38" i="53"/>
  <c r="CJ33" i="53"/>
  <c r="X33" i="53"/>
  <c r="CJ34" i="53"/>
  <c r="X34" i="53"/>
  <c r="CJ35" i="53"/>
  <c r="X35" i="53"/>
  <c r="CJ36" i="53"/>
  <c r="X36" i="53"/>
  <c r="C44" i="53"/>
  <c r="CL44" i="53"/>
  <c r="C45" i="53"/>
  <c r="CL45" i="53"/>
  <c r="C46" i="53"/>
  <c r="CL46" i="53"/>
  <c r="C47" i="53"/>
  <c r="CL47" i="53"/>
  <c r="C48" i="53"/>
  <c r="CL48" i="53"/>
  <c r="C49" i="53"/>
  <c r="CL49" i="53"/>
  <c r="C50" i="53"/>
  <c r="CL50" i="53"/>
  <c r="C51" i="53"/>
  <c r="CL51" i="53"/>
  <c r="C43" i="53"/>
  <c r="CL43" i="53"/>
  <c r="X20" i="53"/>
  <c r="X21" i="53"/>
  <c r="X22" i="53"/>
  <c r="X23" i="53"/>
  <c r="X24" i="53"/>
  <c r="X25" i="53"/>
  <c r="X26" i="53"/>
  <c r="X27" i="53"/>
  <c r="X28" i="53"/>
  <c r="X29" i="53"/>
  <c r="X30" i="53"/>
  <c r="X31" i="53"/>
  <c r="X32" i="53"/>
  <c r="CJ37" i="53"/>
  <c r="X37" i="53"/>
  <c r="C39" i="53"/>
  <c r="CL39" i="53"/>
  <c r="C40" i="53"/>
  <c r="CL40" i="53"/>
  <c r="C41" i="53"/>
  <c r="CL41" i="53"/>
  <c r="C42" i="53"/>
  <c r="CL42" i="53"/>
  <c r="C56" i="53"/>
  <c r="CL56" i="53"/>
  <c r="X39" i="53"/>
  <c r="X40" i="53"/>
  <c r="X41" i="53"/>
  <c r="X42" i="53"/>
  <c r="X43" i="53"/>
  <c r="X44" i="53"/>
  <c r="X45" i="53"/>
  <c r="X46" i="53"/>
  <c r="X47" i="53"/>
  <c r="X48" i="53"/>
  <c r="X49" i="53"/>
  <c r="X50" i="53"/>
  <c r="X51" i="53"/>
  <c r="CJ52" i="53"/>
  <c r="X53" i="53"/>
  <c r="CJ53" i="53"/>
  <c r="CJ54" i="53"/>
  <c r="X55" i="53"/>
  <c r="CJ55" i="53"/>
  <c r="C14" i="52"/>
  <c r="BM13" i="52"/>
  <c r="C13" i="52" s="1"/>
  <c r="AF13" i="52"/>
  <c r="C55" i="53" l="1"/>
  <c r="CL55" i="53"/>
  <c r="C52" i="53"/>
  <c r="CL52" i="53"/>
  <c r="C35" i="53"/>
  <c r="CL35" i="53"/>
  <c r="C33" i="53"/>
  <c r="CL33" i="53"/>
  <c r="CL15" i="53"/>
  <c r="C15" i="53"/>
  <c r="C19" i="53"/>
  <c r="CL19" i="53"/>
  <c r="CL17" i="53"/>
  <c r="C17" i="53"/>
  <c r="C54" i="53"/>
  <c r="CL54" i="53"/>
  <c r="C37" i="53"/>
  <c r="CL37" i="53"/>
  <c r="CL14" i="53"/>
  <c r="C14" i="53"/>
  <c r="CJ11" i="53"/>
  <c r="C53" i="53"/>
  <c r="CL53" i="53"/>
  <c r="C36" i="53"/>
  <c r="CL36" i="53"/>
  <c r="C34" i="53"/>
  <c r="CL34" i="53"/>
  <c r="C38" i="53"/>
  <c r="CL38" i="53"/>
  <c r="CL16" i="53"/>
  <c r="C16" i="53"/>
  <c r="C18" i="53"/>
  <c r="CL18" i="53"/>
  <c r="CL11" i="53" l="1"/>
  <c r="C11" i="53"/>
  <c r="CI59" i="51" l="1"/>
  <c r="CH59" i="51"/>
  <c r="CG59" i="51"/>
  <c r="CF59" i="51"/>
  <c r="CE59" i="51"/>
  <c r="CD59" i="51"/>
  <c r="CB59" i="51"/>
  <c r="CA59" i="51"/>
  <c r="CC59" i="51" s="1"/>
  <c r="BY59" i="51"/>
  <c r="BX59" i="51"/>
  <c r="BZ59" i="51" s="1"/>
  <c r="BV59" i="51"/>
  <c r="BU59" i="51"/>
  <c r="BW59" i="51" s="1"/>
  <c r="BS59" i="51"/>
  <c r="BT59" i="51" s="1"/>
  <c r="BR59" i="51"/>
  <c r="BQ59" i="51"/>
  <c r="BN59" i="51"/>
  <c r="BK59" i="51"/>
  <c r="BH59" i="51"/>
  <c r="BE59" i="51"/>
  <c r="BB59" i="51"/>
  <c r="AY59" i="51"/>
  <c r="AV59" i="51"/>
  <c r="AS59" i="51"/>
  <c r="AR59" i="51"/>
  <c r="AQ59" i="51"/>
  <c r="CJ59" i="51" s="1"/>
  <c r="AP59" i="51"/>
  <c r="AM59" i="51"/>
  <c r="AJ59" i="51"/>
  <c r="AG59" i="51"/>
  <c r="AD59" i="51"/>
  <c r="AA59" i="51"/>
  <c r="W59" i="51"/>
  <c r="CK59" i="51" s="1"/>
  <c r="V59" i="51"/>
  <c r="U59" i="51"/>
  <c r="R59" i="51"/>
  <c r="O59" i="51"/>
  <c r="L59" i="51"/>
  <c r="I59" i="51"/>
  <c r="F59" i="51"/>
  <c r="CH58" i="51"/>
  <c r="CG58" i="51"/>
  <c r="CI58" i="51" s="1"/>
  <c r="CF58" i="51"/>
  <c r="CE58" i="51"/>
  <c r="CD58" i="51"/>
  <c r="CB58" i="51"/>
  <c r="CC58" i="51" s="1"/>
  <c r="CA58" i="51"/>
  <c r="BY58" i="51"/>
  <c r="BX58" i="51"/>
  <c r="BW58" i="51"/>
  <c r="BV58" i="51"/>
  <c r="BU58" i="51"/>
  <c r="BS58" i="51"/>
  <c r="BT58" i="51" s="1"/>
  <c r="BR58" i="51"/>
  <c r="BQ58" i="51"/>
  <c r="BN58" i="51"/>
  <c r="BK58" i="51"/>
  <c r="BH58" i="51"/>
  <c r="BE58" i="51"/>
  <c r="BB58" i="51"/>
  <c r="AY58" i="51"/>
  <c r="AV58" i="51"/>
  <c r="AR58" i="51"/>
  <c r="AQ58" i="51"/>
  <c r="AS58" i="51" s="1"/>
  <c r="AP58" i="51"/>
  <c r="AM58" i="51"/>
  <c r="AJ58" i="51"/>
  <c r="AG58" i="51"/>
  <c r="AD58" i="51"/>
  <c r="AA58" i="51"/>
  <c r="W58" i="51"/>
  <c r="CK58" i="51" s="1"/>
  <c r="V58" i="51"/>
  <c r="U58" i="51"/>
  <c r="R58" i="51"/>
  <c r="O58" i="51"/>
  <c r="L58" i="51"/>
  <c r="I58" i="51"/>
  <c r="F58" i="51"/>
  <c r="CI57" i="51"/>
  <c r="CH57" i="51"/>
  <c r="CG57" i="51"/>
  <c r="CF57" i="51"/>
  <c r="CE57" i="51"/>
  <c r="CD57" i="51"/>
  <c r="CB57" i="51"/>
  <c r="CA57" i="51"/>
  <c r="CC57" i="51" s="1"/>
  <c r="BY57" i="51"/>
  <c r="BX57" i="51"/>
  <c r="BZ57" i="51" s="1"/>
  <c r="BV57" i="51"/>
  <c r="BU57" i="51"/>
  <c r="BW57" i="51" s="1"/>
  <c r="BT57" i="51"/>
  <c r="BS57" i="51"/>
  <c r="BR57" i="51"/>
  <c r="BQ57" i="51"/>
  <c r="BN57" i="51"/>
  <c r="BK57" i="51"/>
  <c r="BH57" i="51"/>
  <c r="BE57" i="51"/>
  <c r="BB57" i="51"/>
  <c r="AY57" i="51"/>
  <c r="AV57" i="51"/>
  <c r="AS57" i="51"/>
  <c r="AR57" i="51"/>
  <c r="AQ57" i="51"/>
  <c r="CJ57" i="51" s="1"/>
  <c r="AP57" i="51"/>
  <c r="AM57" i="51"/>
  <c r="AJ57" i="51"/>
  <c r="AG57" i="51"/>
  <c r="AD57" i="51"/>
  <c r="AA57" i="51"/>
  <c r="X57" i="51"/>
  <c r="W57" i="51"/>
  <c r="CK57" i="51" s="1"/>
  <c r="V57" i="51"/>
  <c r="U57" i="51"/>
  <c r="R57" i="51"/>
  <c r="O57" i="51"/>
  <c r="L57" i="51"/>
  <c r="I57" i="51"/>
  <c r="F57" i="51"/>
  <c r="CH56" i="51"/>
  <c r="CG56" i="51"/>
  <c r="CI56" i="51" s="1"/>
  <c r="CF56" i="51"/>
  <c r="CE56" i="51"/>
  <c r="CD56" i="51"/>
  <c r="CB56" i="51"/>
  <c r="CC56" i="51" s="1"/>
  <c r="CA56" i="51"/>
  <c r="BY56" i="51"/>
  <c r="BX56" i="51"/>
  <c r="BZ56" i="51" s="1"/>
  <c r="BW56" i="51"/>
  <c r="BV56" i="51"/>
  <c r="BU56" i="51"/>
  <c r="BS56" i="51"/>
  <c r="BT56" i="51" s="1"/>
  <c r="BR56" i="51"/>
  <c r="BQ56" i="51"/>
  <c r="BN56" i="51"/>
  <c r="BK56" i="51"/>
  <c r="BH56" i="51"/>
  <c r="BE56" i="51"/>
  <c r="BB56" i="51"/>
  <c r="AY56" i="51"/>
  <c r="AV56" i="51"/>
  <c r="AR56" i="51"/>
  <c r="AQ56" i="51"/>
  <c r="AS56" i="51" s="1"/>
  <c r="AP56" i="51"/>
  <c r="AM56" i="51"/>
  <c r="AJ56" i="51"/>
  <c r="AG56" i="51"/>
  <c r="AD56" i="51"/>
  <c r="AA56" i="51"/>
  <c r="W56" i="51"/>
  <c r="CK56" i="51" s="1"/>
  <c r="V56" i="51"/>
  <c r="U56" i="51"/>
  <c r="R56" i="51"/>
  <c r="O56" i="51"/>
  <c r="L56" i="51"/>
  <c r="I56" i="51"/>
  <c r="F56" i="51"/>
  <c r="CI55" i="51"/>
  <c r="CH55" i="51"/>
  <c r="CG55" i="51"/>
  <c r="CF55" i="51"/>
  <c r="CE55" i="51"/>
  <c r="CD55" i="51"/>
  <c r="CB55" i="51"/>
  <c r="CA55" i="51"/>
  <c r="CC55" i="51" s="1"/>
  <c r="BY55" i="51"/>
  <c r="BX55" i="51"/>
  <c r="BZ55" i="51" s="1"/>
  <c r="BV55" i="51"/>
  <c r="BU55" i="51"/>
  <c r="BW55" i="51" s="1"/>
  <c r="BS55" i="51"/>
  <c r="BT55" i="51" s="1"/>
  <c r="BR55" i="51"/>
  <c r="BQ55" i="51"/>
  <c r="BN55" i="51"/>
  <c r="BK55" i="51"/>
  <c r="BH55" i="51"/>
  <c r="BE55" i="51"/>
  <c r="BB55" i="51"/>
  <c r="AY55" i="51"/>
  <c r="AV55" i="51"/>
  <c r="AS55" i="51"/>
  <c r="AR55" i="51"/>
  <c r="AQ55" i="51"/>
  <c r="CJ55" i="51" s="1"/>
  <c r="AP55" i="51"/>
  <c r="AM55" i="51"/>
  <c r="AJ55" i="51"/>
  <c r="AG55" i="51"/>
  <c r="AD55" i="51"/>
  <c r="AA55" i="51"/>
  <c r="W55" i="51"/>
  <c r="CK55" i="51" s="1"/>
  <c r="V55" i="51"/>
  <c r="U55" i="51"/>
  <c r="R55" i="51"/>
  <c r="O55" i="51"/>
  <c r="L55" i="51"/>
  <c r="I55" i="51"/>
  <c r="F55" i="51"/>
  <c r="CH54" i="51"/>
  <c r="CG54" i="51"/>
  <c r="CI54" i="51" s="1"/>
  <c r="CF54" i="51"/>
  <c r="CE54" i="51"/>
  <c r="CD54" i="51"/>
  <c r="CB54" i="51"/>
  <c r="CC54" i="51" s="1"/>
  <c r="CA54" i="51"/>
  <c r="BY54" i="51"/>
  <c r="BX54" i="51"/>
  <c r="BZ54" i="51" s="1"/>
  <c r="BW54" i="51"/>
  <c r="BV54" i="51"/>
  <c r="BU54" i="51"/>
  <c r="BS54" i="51"/>
  <c r="BT54" i="51" s="1"/>
  <c r="BR54" i="51"/>
  <c r="BQ54" i="51"/>
  <c r="BN54" i="51"/>
  <c r="BK54" i="51"/>
  <c r="BH54" i="51"/>
  <c r="BE54" i="51"/>
  <c r="BB54" i="51"/>
  <c r="AY54" i="51"/>
  <c r="AV54" i="51"/>
  <c r="AR54" i="51"/>
  <c r="CK54" i="51" s="1"/>
  <c r="AQ54" i="51"/>
  <c r="AS54" i="51" s="1"/>
  <c r="AP54" i="51"/>
  <c r="AM54" i="51"/>
  <c r="AG54" i="51"/>
  <c r="AA54" i="51"/>
  <c r="W54" i="51"/>
  <c r="V54" i="51"/>
  <c r="X54" i="51" s="1"/>
  <c r="U54" i="51"/>
  <c r="R54" i="51"/>
  <c r="O54" i="51"/>
  <c r="L54" i="51"/>
  <c r="I54" i="51"/>
  <c r="F54" i="51"/>
  <c r="CK53" i="51"/>
  <c r="CI53" i="51"/>
  <c r="CH53" i="51"/>
  <c r="CG53" i="51"/>
  <c r="CE53" i="51"/>
  <c r="CD53" i="51"/>
  <c r="CF53" i="51" s="1"/>
  <c r="CB53" i="51"/>
  <c r="CA53" i="51"/>
  <c r="CC53" i="51" s="1"/>
  <c r="BZ53" i="51"/>
  <c r="BY53" i="51"/>
  <c r="BX53" i="51"/>
  <c r="BW53" i="51"/>
  <c r="BV53" i="51"/>
  <c r="BU53" i="51"/>
  <c r="BS53" i="51"/>
  <c r="BR53" i="51"/>
  <c r="BQ53" i="51"/>
  <c r="BN53" i="51"/>
  <c r="BK53" i="51"/>
  <c r="BH53" i="51"/>
  <c r="BE53" i="51"/>
  <c r="BB53" i="51"/>
  <c r="AY53" i="51"/>
  <c r="AV53" i="51"/>
  <c r="AS53" i="51"/>
  <c r="AR53" i="51"/>
  <c r="AQ53" i="51"/>
  <c r="AP53" i="51"/>
  <c r="AM53" i="51"/>
  <c r="AJ53" i="51"/>
  <c r="AG53" i="51"/>
  <c r="AD53" i="51"/>
  <c r="AA53" i="51"/>
  <c r="W53" i="51"/>
  <c r="V53" i="51"/>
  <c r="U53" i="51"/>
  <c r="R53" i="51"/>
  <c r="O53" i="51"/>
  <c r="L53" i="51"/>
  <c r="I53" i="51"/>
  <c r="F53" i="51"/>
  <c r="CK52" i="51"/>
  <c r="CI52" i="51"/>
  <c r="CH52" i="51"/>
  <c r="CG52" i="51"/>
  <c r="CE52" i="51"/>
  <c r="CD52" i="51"/>
  <c r="CF52" i="51" s="1"/>
  <c r="CB52" i="51"/>
  <c r="CA52" i="51"/>
  <c r="CC52" i="51" s="1"/>
  <c r="BZ52" i="51"/>
  <c r="BY52" i="51"/>
  <c r="BX52" i="51"/>
  <c r="BW52" i="51"/>
  <c r="BV52" i="51"/>
  <c r="BU52" i="51"/>
  <c r="BS52" i="51"/>
  <c r="BR52" i="51"/>
  <c r="BQ52" i="51"/>
  <c r="BN52" i="51"/>
  <c r="BK52" i="51"/>
  <c r="BH52" i="51"/>
  <c r="BE52" i="51"/>
  <c r="BB52" i="51"/>
  <c r="AY52" i="51"/>
  <c r="AV52" i="51"/>
  <c r="AS52" i="51"/>
  <c r="AR52" i="51"/>
  <c r="AQ52" i="51"/>
  <c r="AP52" i="51"/>
  <c r="AM52" i="51"/>
  <c r="AJ52" i="51"/>
  <c r="AG52" i="51"/>
  <c r="AD52" i="51"/>
  <c r="AA52" i="51"/>
  <c r="W52" i="51"/>
  <c r="V52" i="51"/>
  <c r="U52" i="51"/>
  <c r="R52" i="51"/>
  <c r="O52" i="51"/>
  <c r="L52" i="51"/>
  <c r="I52" i="51"/>
  <c r="F52" i="51"/>
  <c r="CK51" i="51"/>
  <c r="CI51" i="51"/>
  <c r="CH51" i="51"/>
  <c r="CG51" i="51"/>
  <c r="CE51" i="51"/>
  <c r="CD51" i="51"/>
  <c r="CF51" i="51" s="1"/>
  <c r="CB51" i="51"/>
  <c r="CA51" i="51"/>
  <c r="CC51" i="51" s="1"/>
  <c r="BZ51" i="51"/>
  <c r="BY51" i="51"/>
  <c r="BX51" i="51"/>
  <c r="BW51" i="51"/>
  <c r="BV51" i="51"/>
  <c r="BU51" i="51"/>
  <c r="BS51" i="51"/>
  <c r="BR51" i="51"/>
  <c r="BQ51" i="51"/>
  <c r="BN51" i="51"/>
  <c r="BK51" i="51"/>
  <c r="BH51" i="51"/>
  <c r="BE51" i="51"/>
  <c r="BB51" i="51"/>
  <c r="AY51" i="51"/>
  <c r="AV51" i="51"/>
  <c r="AS51" i="51"/>
  <c r="AR51" i="51"/>
  <c r="AQ51" i="51"/>
  <c r="AP51" i="51"/>
  <c r="AM51" i="51"/>
  <c r="AJ51" i="51"/>
  <c r="AG51" i="51"/>
  <c r="AD51" i="51"/>
  <c r="AA51" i="51"/>
  <c r="W51" i="51"/>
  <c r="V51" i="51"/>
  <c r="U51" i="51"/>
  <c r="R51" i="51"/>
  <c r="O51" i="51"/>
  <c r="L51" i="51"/>
  <c r="I51" i="51"/>
  <c r="F51" i="51"/>
  <c r="CK50" i="51"/>
  <c r="CI50" i="51"/>
  <c r="CH50" i="51"/>
  <c r="CG50" i="51"/>
  <c r="CE50" i="51"/>
  <c r="CD50" i="51"/>
  <c r="CF50" i="51" s="1"/>
  <c r="CB50" i="51"/>
  <c r="CA50" i="51"/>
  <c r="CC50" i="51" s="1"/>
  <c r="BZ50" i="51"/>
  <c r="BY50" i="51"/>
  <c r="BX50" i="51"/>
  <c r="BW50" i="51"/>
  <c r="BV50" i="51"/>
  <c r="BU50" i="51"/>
  <c r="BS50" i="51"/>
  <c r="BR50" i="51"/>
  <c r="BQ50" i="51"/>
  <c r="BN50" i="51"/>
  <c r="BK50" i="51"/>
  <c r="BH50" i="51"/>
  <c r="BE50" i="51"/>
  <c r="BB50" i="51"/>
  <c r="AY50" i="51"/>
  <c r="AV50" i="51"/>
  <c r="AS50" i="51"/>
  <c r="AR50" i="51"/>
  <c r="AQ50" i="51"/>
  <c r="AP50" i="51"/>
  <c r="AM50" i="51"/>
  <c r="AJ50" i="51"/>
  <c r="AG50" i="51"/>
  <c r="AD50" i="51"/>
  <c r="AA50" i="51"/>
  <c r="W50" i="51"/>
  <c r="V50" i="51"/>
  <c r="U50" i="51"/>
  <c r="R50" i="51"/>
  <c r="O50" i="51"/>
  <c r="L50" i="51"/>
  <c r="I50" i="51"/>
  <c r="F50" i="51"/>
  <c r="CK49" i="51"/>
  <c r="CI49" i="51"/>
  <c r="CH49" i="51"/>
  <c r="CG49" i="51"/>
  <c r="CE49" i="51"/>
  <c r="CD49" i="51"/>
  <c r="CF49" i="51" s="1"/>
  <c r="CB49" i="51"/>
  <c r="CA49" i="51"/>
  <c r="CC49" i="51" s="1"/>
  <c r="BZ49" i="51"/>
  <c r="BY49" i="51"/>
  <c r="BX49" i="51"/>
  <c r="BV49" i="51"/>
  <c r="BW49" i="51" s="1"/>
  <c r="BU49" i="51"/>
  <c r="BS49" i="51"/>
  <c r="BR49" i="51"/>
  <c r="BQ49" i="51"/>
  <c r="BN49" i="51"/>
  <c r="BK49" i="51"/>
  <c r="BH49" i="51"/>
  <c r="BE49" i="51"/>
  <c r="BB49" i="51"/>
  <c r="AY49" i="51"/>
  <c r="AV49" i="51"/>
  <c r="AS49" i="51"/>
  <c r="AR49" i="51"/>
  <c r="AQ49" i="51"/>
  <c r="AP49" i="51"/>
  <c r="AM49" i="51"/>
  <c r="AJ49" i="51"/>
  <c r="AG49" i="51"/>
  <c r="AD49" i="51"/>
  <c r="AA49" i="51"/>
  <c r="W49" i="51"/>
  <c r="V49" i="51"/>
  <c r="U49" i="51"/>
  <c r="R49" i="51"/>
  <c r="O49" i="51"/>
  <c r="L49" i="51"/>
  <c r="I49" i="51"/>
  <c r="F49" i="51"/>
  <c r="CK48" i="51"/>
  <c r="CI48" i="51"/>
  <c r="CH48" i="51"/>
  <c r="CG48" i="51"/>
  <c r="CE48" i="51"/>
  <c r="CD48" i="51"/>
  <c r="CF48" i="51" s="1"/>
  <c r="CB48" i="51"/>
  <c r="CA48" i="51"/>
  <c r="CC48" i="51" s="1"/>
  <c r="BZ48" i="51"/>
  <c r="BY48" i="51"/>
  <c r="BX48" i="51"/>
  <c r="BV48" i="51"/>
  <c r="BW48" i="51" s="1"/>
  <c r="BU48" i="51"/>
  <c r="BS48" i="51"/>
  <c r="BR48" i="51"/>
  <c r="BQ48" i="51"/>
  <c r="BN48" i="51"/>
  <c r="BK48" i="51"/>
  <c r="BH48" i="51"/>
  <c r="BE48" i="51"/>
  <c r="BB48" i="51"/>
  <c r="AY48" i="51"/>
  <c r="AV48" i="51"/>
  <c r="AS48" i="51"/>
  <c r="AR48" i="51"/>
  <c r="AQ48" i="51"/>
  <c r="AP48" i="51"/>
  <c r="AM48" i="51"/>
  <c r="AJ48" i="51"/>
  <c r="AG48" i="51"/>
  <c r="AD48" i="51"/>
  <c r="AA48" i="51"/>
  <c r="W48" i="51"/>
  <c r="V48" i="51"/>
  <c r="U48" i="51"/>
  <c r="R48" i="51"/>
  <c r="O48" i="51"/>
  <c r="L48" i="51"/>
  <c r="I48" i="51"/>
  <c r="F48" i="51"/>
  <c r="CK47" i="51"/>
  <c r="CI47" i="51"/>
  <c r="CH47" i="51"/>
  <c r="CG47" i="51"/>
  <c r="CE47" i="51"/>
  <c r="CD47" i="51"/>
  <c r="CF47" i="51" s="1"/>
  <c r="CB47" i="51"/>
  <c r="CA47" i="51"/>
  <c r="CC47" i="51" s="1"/>
  <c r="BZ47" i="51"/>
  <c r="BY47" i="51"/>
  <c r="BX47" i="51"/>
  <c r="BW47" i="51"/>
  <c r="BV47" i="51"/>
  <c r="BU47" i="51"/>
  <c r="BS47" i="51"/>
  <c r="BR47" i="51"/>
  <c r="BQ47" i="51"/>
  <c r="BN47" i="51"/>
  <c r="BK47" i="51"/>
  <c r="BH47" i="51"/>
  <c r="BE47" i="51"/>
  <c r="BB47" i="51"/>
  <c r="AY47" i="51"/>
  <c r="AV47" i="51"/>
  <c r="AS47" i="51"/>
  <c r="AR47" i="51"/>
  <c r="AQ47" i="51"/>
  <c r="AP47" i="51"/>
  <c r="AM47" i="51"/>
  <c r="AJ47" i="51"/>
  <c r="AG47" i="51"/>
  <c r="AD47" i="51"/>
  <c r="AA47" i="51"/>
  <c r="W47" i="51"/>
  <c r="V47" i="51"/>
  <c r="U47" i="51"/>
  <c r="R47" i="51"/>
  <c r="O47" i="51"/>
  <c r="L47" i="51"/>
  <c r="I47" i="51"/>
  <c r="F47" i="51"/>
  <c r="CK46" i="51"/>
  <c r="CI46" i="51"/>
  <c r="CH46" i="51"/>
  <c r="CG46" i="51"/>
  <c r="CE46" i="51"/>
  <c r="CD46" i="51"/>
  <c r="CF46" i="51" s="1"/>
  <c r="CB46" i="51"/>
  <c r="CA46" i="51"/>
  <c r="CC46" i="51" s="1"/>
  <c r="BZ46" i="51"/>
  <c r="BY46" i="51"/>
  <c r="BX46" i="51"/>
  <c r="BV46" i="51"/>
  <c r="BW46" i="51" s="1"/>
  <c r="BU46" i="51"/>
  <c r="BS46" i="51"/>
  <c r="BR46" i="51"/>
  <c r="BQ46" i="51"/>
  <c r="BN46" i="51"/>
  <c r="BK46" i="51"/>
  <c r="BH46" i="51"/>
  <c r="BE46" i="51"/>
  <c r="BB46" i="51"/>
  <c r="AY46" i="51"/>
  <c r="AV46" i="51"/>
  <c r="AS46" i="51"/>
  <c r="AR46" i="51"/>
  <c r="AQ46" i="51"/>
  <c r="AP46" i="51"/>
  <c r="AM46" i="51"/>
  <c r="AJ46" i="51"/>
  <c r="AG46" i="51"/>
  <c r="AD46" i="51"/>
  <c r="AA46" i="51"/>
  <c r="W46" i="51"/>
  <c r="V46" i="51"/>
  <c r="U46" i="51"/>
  <c r="R46" i="51"/>
  <c r="O46" i="51"/>
  <c r="L46" i="51"/>
  <c r="I46" i="51"/>
  <c r="F46" i="51"/>
  <c r="CK45" i="51"/>
  <c r="CI45" i="51"/>
  <c r="CH45" i="51"/>
  <c r="CG45" i="51"/>
  <c r="CE45" i="51"/>
  <c r="CD45" i="51"/>
  <c r="CF45" i="51" s="1"/>
  <c r="CB45" i="51"/>
  <c r="CA45" i="51"/>
  <c r="CC45" i="51" s="1"/>
  <c r="BZ45" i="51"/>
  <c r="BY45" i="51"/>
  <c r="BX45" i="51"/>
  <c r="BV45" i="51"/>
  <c r="BW45" i="51" s="1"/>
  <c r="BU45" i="51"/>
  <c r="BS45" i="51"/>
  <c r="BR45" i="51"/>
  <c r="BQ45" i="51"/>
  <c r="BN45" i="51"/>
  <c r="BK45" i="51"/>
  <c r="BH45" i="51"/>
  <c r="BE45" i="51"/>
  <c r="BB45" i="51"/>
  <c r="AY45" i="51"/>
  <c r="AV45" i="51"/>
  <c r="AS45" i="51"/>
  <c r="AR45" i="51"/>
  <c r="AQ45" i="51"/>
  <c r="AP45" i="51"/>
  <c r="AM45" i="51"/>
  <c r="AJ45" i="51"/>
  <c r="AG45" i="51"/>
  <c r="AD45" i="51"/>
  <c r="AA45" i="51"/>
  <c r="W45" i="51"/>
  <c r="V45" i="51"/>
  <c r="U45" i="51"/>
  <c r="R45" i="51"/>
  <c r="O45" i="51"/>
  <c r="L45" i="51"/>
  <c r="I45" i="51"/>
  <c r="F45" i="51"/>
  <c r="CK44" i="51"/>
  <c r="CI44" i="51"/>
  <c r="CH44" i="51"/>
  <c r="CG44" i="51"/>
  <c r="CE44" i="51"/>
  <c r="CD44" i="51"/>
  <c r="CF44" i="51" s="1"/>
  <c r="CB44" i="51"/>
  <c r="CA44" i="51"/>
  <c r="CC44" i="51" s="1"/>
  <c r="BZ44" i="51"/>
  <c r="BY44" i="51"/>
  <c r="BX44" i="51"/>
  <c r="BW44" i="51"/>
  <c r="BV44" i="51"/>
  <c r="BU44" i="51"/>
  <c r="BS44" i="51"/>
  <c r="BR44" i="51"/>
  <c r="BQ44" i="51"/>
  <c r="BN44" i="51"/>
  <c r="BK44" i="51"/>
  <c r="BH44" i="51"/>
  <c r="BE44" i="51"/>
  <c r="BB44" i="51"/>
  <c r="AY44" i="51"/>
  <c r="AV44" i="51"/>
  <c r="AS44" i="51"/>
  <c r="AR44" i="51"/>
  <c r="AQ44" i="51"/>
  <c r="AP44" i="51"/>
  <c r="AM44" i="51"/>
  <c r="AJ44" i="51"/>
  <c r="AG44" i="51"/>
  <c r="AD44" i="51"/>
  <c r="AA44" i="51"/>
  <c r="W44" i="51"/>
  <c r="V44" i="51"/>
  <c r="U44" i="51"/>
  <c r="R44" i="51"/>
  <c r="O44" i="51"/>
  <c r="L44" i="51"/>
  <c r="I44" i="51"/>
  <c r="F44" i="51"/>
  <c r="CK43" i="51"/>
  <c r="CI43" i="51"/>
  <c r="CH43" i="51"/>
  <c r="CG43" i="51"/>
  <c r="CE43" i="51"/>
  <c r="CD43" i="51"/>
  <c r="CF43" i="51" s="1"/>
  <c r="CB43" i="51"/>
  <c r="CA43" i="51"/>
  <c r="CC43" i="51" s="1"/>
  <c r="BZ43" i="51"/>
  <c r="BY43" i="51"/>
  <c r="BX43" i="51"/>
  <c r="BW43" i="51"/>
  <c r="BV43" i="51"/>
  <c r="BU43" i="51"/>
  <c r="BS43" i="51"/>
  <c r="BR43" i="51"/>
  <c r="BQ43" i="51"/>
  <c r="BN43" i="51"/>
  <c r="BK43" i="51"/>
  <c r="BH43" i="51"/>
  <c r="BE43" i="51"/>
  <c r="BB43" i="51"/>
  <c r="AY43" i="51"/>
  <c r="AV43" i="51"/>
  <c r="AS43" i="51"/>
  <c r="AR43" i="51"/>
  <c r="AQ43" i="51"/>
  <c r="AP43" i="51"/>
  <c r="AM43" i="51"/>
  <c r="AJ43" i="51"/>
  <c r="AG43" i="51"/>
  <c r="AD43" i="51"/>
  <c r="AA43" i="51"/>
  <c r="W43" i="51"/>
  <c r="V43" i="51"/>
  <c r="U43" i="51"/>
  <c r="R43" i="51"/>
  <c r="O43" i="51"/>
  <c r="L43" i="51"/>
  <c r="I43" i="51"/>
  <c r="F43" i="51"/>
  <c r="CK42" i="51"/>
  <c r="CI42" i="51"/>
  <c r="CH42" i="51"/>
  <c r="CG42" i="51"/>
  <c r="CE42" i="51"/>
  <c r="CD42" i="51"/>
  <c r="CF42" i="51" s="1"/>
  <c r="CB42" i="51"/>
  <c r="CA42" i="51"/>
  <c r="CC42" i="51" s="1"/>
  <c r="BZ42" i="51"/>
  <c r="BY42" i="51"/>
  <c r="BX42" i="51"/>
  <c r="BW42" i="51"/>
  <c r="BV42" i="51"/>
  <c r="BU42" i="51"/>
  <c r="BS42" i="51"/>
  <c r="BR42" i="51"/>
  <c r="BT42" i="51" s="1"/>
  <c r="BQ42" i="51"/>
  <c r="BN42" i="51"/>
  <c r="BK42" i="51"/>
  <c r="BH42" i="51"/>
  <c r="BE42" i="51"/>
  <c r="BB42" i="51"/>
  <c r="AY42" i="51"/>
  <c r="AV42" i="51"/>
  <c r="AS42" i="51"/>
  <c r="AR42" i="51"/>
  <c r="AQ42" i="51"/>
  <c r="AP42" i="51"/>
  <c r="AM42" i="51"/>
  <c r="AJ42" i="51"/>
  <c r="AG42" i="51"/>
  <c r="AD42" i="51"/>
  <c r="AA42" i="51"/>
  <c r="W42" i="51"/>
  <c r="V42" i="51"/>
  <c r="U42" i="51"/>
  <c r="R42" i="51"/>
  <c r="O42" i="51"/>
  <c r="L42" i="51"/>
  <c r="I42" i="51"/>
  <c r="F42" i="51"/>
  <c r="CK41" i="51"/>
  <c r="CI41" i="51"/>
  <c r="CH41" i="51"/>
  <c r="CG41" i="51"/>
  <c r="CE41" i="51"/>
  <c r="CD41" i="51"/>
  <c r="CF41" i="51" s="1"/>
  <c r="CB41" i="51"/>
  <c r="CA41" i="51"/>
  <c r="CC41" i="51" s="1"/>
  <c r="BZ41" i="51"/>
  <c r="BY41" i="51"/>
  <c r="BX41" i="51"/>
  <c r="BW41" i="51"/>
  <c r="BV41" i="51"/>
  <c r="BU41" i="51"/>
  <c r="BS41" i="51"/>
  <c r="BR41" i="51"/>
  <c r="BT41" i="51" s="1"/>
  <c r="BQ41" i="51"/>
  <c r="BN41" i="51"/>
  <c r="BK41" i="51"/>
  <c r="BH41" i="51"/>
  <c r="BE41" i="51"/>
  <c r="BB41" i="51"/>
  <c r="AY41" i="51"/>
  <c r="AV41" i="51"/>
  <c r="AS41" i="51"/>
  <c r="AR41" i="51"/>
  <c r="AQ41" i="51"/>
  <c r="AP41" i="51"/>
  <c r="AM41" i="51"/>
  <c r="AJ41" i="51"/>
  <c r="AG41" i="51"/>
  <c r="AD41" i="51"/>
  <c r="AA41" i="51"/>
  <c r="W41" i="51"/>
  <c r="V41" i="51"/>
  <c r="U41" i="51"/>
  <c r="R41" i="51"/>
  <c r="O41" i="51"/>
  <c r="L41" i="51"/>
  <c r="I41" i="51"/>
  <c r="F41" i="51"/>
  <c r="CK40" i="51"/>
  <c r="CI40" i="51"/>
  <c r="CH40" i="51"/>
  <c r="CG40" i="51"/>
  <c r="CE40" i="51"/>
  <c r="CD40" i="51"/>
  <c r="CF40" i="51" s="1"/>
  <c r="CB40" i="51"/>
  <c r="CA40" i="51"/>
  <c r="CC40" i="51" s="1"/>
  <c r="BZ40" i="51"/>
  <c r="BY40" i="51"/>
  <c r="BX40" i="51"/>
  <c r="BV40" i="51"/>
  <c r="BW40" i="51" s="1"/>
  <c r="BU40" i="51"/>
  <c r="BS40" i="51"/>
  <c r="BR40" i="51"/>
  <c r="BQ40" i="51"/>
  <c r="BN40" i="51"/>
  <c r="BK40" i="51"/>
  <c r="BH40" i="51"/>
  <c r="BE40" i="51"/>
  <c r="BB40" i="51"/>
  <c r="AY40" i="51"/>
  <c r="AV40" i="51"/>
  <c r="AS40" i="51"/>
  <c r="AR40" i="51"/>
  <c r="AQ40" i="51"/>
  <c r="AP40" i="51"/>
  <c r="AM40" i="51"/>
  <c r="AJ40" i="51"/>
  <c r="AG40" i="51"/>
  <c r="AD40" i="51"/>
  <c r="AA40" i="51"/>
  <c r="W40" i="51"/>
  <c r="V40" i="51"/>
  <c r="U40" i="51"/>
  <c r="R40" i="51"/>
  <c r="O40" i="51"/>
  <c r="L40" i="51"/>
  <c r="I40" i="51"/>
  <c r="F40" i="51"/>
  <c r="CK39" i="51"/>
  <c r="CI39" i="51"/>
  <c r="CH39" i="51"/>
  <c r="CG39" i="51"/>
  <c r="CE39" i="51"/>
  <c r="CD39" i="51"/>
  <c r="CF39" i="51" s="1"/>
  <c r="CB39" i="51"/>
  <c r="CA39" i="51"/>
  <c r="CC39" i="51" s="1"/>
  <c r="BZ39" i="51"/>
  <c r="BY39" i="51"/>
  <c r="BX39" i="51"/>
  <c r="BV39" i="51"/>
  <c r="BW39" i="51" s="1"/>
  <c r="BU39" i="51"/>
  <c r="BS39" i="51"/>
  <c r="BR39" i="51"/>
  <c r="BQ39" i="51"/>
  <c r="BN39" i="51"/>
  <c r="BK39" i="51"/>
  <c r="BH39" i="51"/>
  <c r="BE39" i="51"/>
  <c r="BB39" i="51"/>
  <c r="AY39" i="51"/>
  <c r="AV39" i="51"/>
  <c r="AS39" i="51"/>
  <c r="AR39" i="51"/>
  <c r="AQ39" i="51"/>
  <c r="AP39" i="51"/>
  <c r="AM39" i="51"/>
  <c r="AJ39" i="51"/>
  <c r="AG39" i="51"/>
  <c r="AD39" i="51"/>
  <c r="AA39" i="51"/>
  <c r="W39" i="51"/>
  <c r="V39" i="51"/>
  <c r="U39" i="51"/>
  <c r="R39" i="51"/>
  <c r="O39" i="51"/>
  <c r="L39" i="51"/>
  <c r="I39" i="51"/>
  <c r="F39" i="51"/>
  <c r="CK38" i="51"/>
  <c r="CI38" i="51"/>
  <c r="CH38" i="51"/>
  <c r="CG38" i="51"/>
  <c r="CE38" i="51"/>
  <c r="CD38" i="51"/>
  <c r="CF38" i="51" s="1"/>
  <c r="CB38" i="51"/>
  <c r="CA38" i="51"/>
  <c r="CC38" i="51" s="1"/>
  <c r="BZ38" i="51"/>
  <c r="BY38" i="51"/>
  <c r="BX38" i="51"/>
  <c r="BV38" i="51"/>
  <c r="BW38" i="51" s="1"/>
  <c r="BU38" i="51"/>
  <c r="BS38" i="51"/>
  <c r="BR38" i="51"/>
  <c r="BQ38" i="51"/>
  <c r="BN38" i="51"/>
  <c r="BK38" i="51"/>
  <c r="BH38" i="51"/>
  <c r="BE38" i="51"/>
  <c r="BB38" i="51"/>
  <c r="AY38" i="51"/>
  <c r="AV38" i="51"/>
  <c r="AS38" i="51"/>
  <c r="AR38" i="51"/>
  <c r="AQ38" i="51"/>
  <c r="AP38" i="51"/>
  <c r="AM38" i="51"/>
  <c r="AJ38" i="51"/>
  <c r="AG38" i="51"/>
  <c r="AD38" i="51"/>
  <c r="AA38" i="51"/>
  <c r="W38" i="51"/>
  <c r="V38" i="51"/>
  <c r="U38" i="51"/>
  <c r="R38" i="51"/>
  <c r="O38" i="51"/>
  <c r="L38" i="51"/>
  <c r="I38" i="51"/>
  <c r="F38" i="51"/>
  <c r="CK37" i="51"/>
  <c r="CI37" i="51"/>
  <c r="CH37" i="51"/>
  <c r="CG37" i="51"/>
  <c r="CE37" i="51"/>
  <c r="CD37" i="51"/>
  <c r="CF37" i="51" s="1"/>
  <c r="CB37" i="51"/>
  <c r="CA37" i="51"/>
  <c r="CC37" i="51" s="1"/>
  <c r="BZ37" i="51"/>
  <c r="BY37" i="51"/>
  <c r="BX37" i="51"/>
  <c r="BV37" i="51"/>
  <c r="BW37" i="51" s="1"/>
  <c r="BU37" i="51"/>
  <c r="BS37" i="51"/>
  <c r="BR37" i="51"/>
  <c r="BQ37" i="51"/>
  <c r="BN37" i="51"/>
  <c r="BK37" i="51"/>
  <c r="BH37" i="51"/>
  <c r="BE37" i="51"/>
  <c r="BB37" i="51"/>
  <c r="AY37" i="51"/>
  <c r="AV37" i="51"/>
  <c r="AS37" i="51"/>
  <c r="AR37" i="51"/>
  <c r="AQ37" i="51"/>
  <c r="AP37" i="51"/>
  <c r="AM37" i="51"/>
  <c r="AJ37" i="51"/>
  <c r="AG37" i="51"/>
  <c r="AD37" i="51"/>
  <c r="AA37" i="51"/>
  <c r="W37" i="51"/>
  <c r="V37" i="51"/>
  <c r="U37" i="51"/>
  <c r="R37" i="51"/>
  <c r="O37" i="51"/>
  <c r="L37" i="51"/>
  <c r="I37" i="51"/>
  <c r="F37" i="51"/>
  <c r="CK36" i="51"/>
  <c r="CI36" i="51"/>
  <c r="CH36" i="51"/>
  <c r="CG36" i="51"/>
  <c r="CE36" i="51"/>
  <c r="CD36" i="51"/>
  <c r="CF36" i="51" s="1"/>
  <c r="CB36" i="51"/>
  <c r="CA36" i="51"/>
  <c r="CC36" i="51" s="1"/>
  <c r="BZ36" i="51"/>
  <c r="BY36" i="51"/>
  <c r="BX36" i="51"/>
  <c r="BW36" i="51"/>
  <c r="BV36" i="51"/>
  <c r="BU36" i="51"/>
  <c r="BS36" i="51"/>
  <c r="BS14" i="51" s="1"/>
  <c r="BR36" i="51"/>
  <c r="BT36" i="51" s="1"/>
  <c r="BQ36" i="51"/>
  <c r="BN36" i="51"/>
  <c r="BK36" i="51"/>
  <c r="BH36" i="51"/>
  <c r="BE36" i="51"/>
  <c r="BB36" i="51"/>
  <c r="AY36" i="51"/>
  <c r="AV36" i="51"/>
  <c r="AS36" i="51"/>
  <c r="AR36" i="51"/>
  <c r="AQ36" i="51"/>
  <c r="AP36" i="51"/>
  <c r="AM36" i="51"/>
  <c r="AJ36" i="51"/>
  <c r="AG36" i="51"/>
  <c r="AD36" i="51"/>
  <c r="AA36" i="51"/>
  <c r="W36" i="51"/>
  <c r="V36" i="51"/>
  <c r="U36" i="51"/>
  <c r="R36" i="51"/>
  <c r="O36" i="51"/>
  <c r="L36" i="51"/>
  <c r="I36" i="51"/>
  <c r="F36" i="51"/>
  <c r="CJ35" i="51"/>
  <c r="C35" i="51" s="1"/>
  <c r="CH35" i="51"/>
  <c r="CG35" i="51"/>
  <c r="CI35" i="51" s="1"/>
  <c r="CF35" i="51"/>
  <c r="CE35" i="51"/>
  <c r="CD35" i="51"/>
  <c r="CB35" i="51"/>
  <c r="CC35" i="51" s="1"/>
  <c r="CA35" i="51"/>
  <c r="BY35" i="51"/>
  <c r="BX35" i="51"/>
  <c r="BZ35" i="51" s="1"/>
  <c r="BV35" i="51"/>
  <c r="BU35" i="51"/>
  <c r="BW35" i="51" s="1"/>
  <c r="BT35" i="51"/>
  <c r="BS35" i="51"/>
  <c r="BR35" i="51"/>
  <c r="BQ35" i="51"/>
  <c r="BN35" i="51"/>
  <c r="BK35" i="51"/>
  <c r="BH35" i="51"/>
  <c r="BE35" i="51"/>
  <c r="BB35" i="51"/>
  <c r="AY35" i="51"/>
  <c r="AV35" i="51"/>
  <c r="AR35" i="51"/>
  <c r="CK35" i="51" s="1"/>
  <c r="AQ35" i="51"/>
  <c r="AP35" i="51"/>
  <c r="AM35" i="51"/>
  <c r="AJ35" i="51"/>
  <c r="AG35" i="51"/>
  <c r="AD35" i="51"/>
  <c r="AA35" i="51"/>
  <c r="X35" i="51"/>
  <c r="W35" i="51"/>
  <c r="V35" i="51"/>
  <c r="U35" i="51"/>
  <c r="R35" i="51"/>
  <c r="O35" i="51"/>
  <c r="L35" i="51"/>
  <c r="I35" i="51"/>
  <c r="F35" i="51"/>
  <c r="CJ34" i="51"/>
  <c r="C34" i="51" s="1"/>
  <c r="CH34" i="51"/>
  <c r="CG34" i="51"/>
  <c r="CI34" i="51" s="1"/>
  <c r="CF34" i="51"/>
  <c r="CE34" i="51"/>
  <c r="CD34" i="51"/>
  <c r="CC34" i="51"/>
  <c r="CB34" i="51"/>
  <c r="CA34" i="51"/>
  <c r="BY34" i="51"/>
  <c r="BX34" i="51"/>
  <c r="BZ34" i="51" s="1"/>
  <c r="BV34" i="51"/>
  <c r="BU34" i="51"/>
  <c r="BW34" i="51" s="1"/>
  <c r="BT34" i="51"/>
  <c r="BS34" i="51"/>
  <c r="BR34" i="51"/>
  <c r="BQ34" i="51"/>
  <c r="BN34" i="51"/>
  <c r="BK34" i="51"/>
  <c r="BH34" i="51"/>
  <c r="BE34" i="51"/>
  <c r="BB34" i="51"/>
  <c r="AY34" i="51"/>
  <c r="AV34" i="51"/>
  <c r="AR34" i="51"/>
  <c r="CK34" i="51" s="1"/>
  <c r="AQ34" i="51"/>
  <c r="AP34" i="51"/>
  <c r="AM34" i="51"/>
  <c r="AJ34" i="51"/>
  <c r="AG34" i="51"/>
  <c r="AD34" i="51"/>
  <c r="AA34" i="51"/>
  <c r="X34" i="51"/>
  <c r="W34" i="51"/>
  <c r="V34" i="51"/>
  <c r="U34" i="51"/>
  <c r="R34" i="51"/>
  <c r="O34" i="51"/>
  <c r="L34" i="51"/>
  <c r="I34" i="51"/>
  <c r="F34" i="51"/>
  <c r="CJ33" i="51"/>
  <c r="C33" i="51" s="1"/>
  <c r="CH33" i="51"/>
  <c r="CG33" i="51"/>
  <c r="CI33" i="51" s="1"/>
  <c r="CF33" i="51"/>
  <c r="CE33" i="51"/>
  <c r="CD33" i="51"/>
  <c r="CB33" i="51"/>
  <c r="CC33" i="51" s="1"/>
  <c r="CA33" i="51"/>
  <c r="BY33" i="51"/>
  <c r="BX33" i="51"/>
  <c r="BZ33" i="51" s="1"/>
  <c r="BV33" i="51"/>
  <c r="BU33" i="51"/>
  <c r="BW33" i="51" s="1"/>
  <c r="BT33" i="51"/>
  <c r="BS33" i="51"/>
  <c r="BR33" i="51"/>
  <c r="BQ33" i="51"/>
  <c r="BN33" i="51"/>
  <c r="BK33" i="51"/>
  <c r="BH33" i="51"/>
  <c r="BE33" i="51"/>
  <c r="BB33" i="51"/>
  <c r="AY33" i="51"/>
  <c r="AV33" i="51"/>
  <c r="AR33" i="51"/>
  <c r="CK33" i="51" s="1"/>
  <c r="AQ33" i="51"/>
  <c r="AP33" i="51"/>
  <c r="AM33" i="51"/>
  <c r="AJ33" i="51"/>
  <c r="AG33" i="51"/>
  <c r="AD33" i="51"/>
  <c r="AA33" i="51"/>
  <c r="X33" i="51"/>
  <c r="W33" i="51"/>
  <c r="V33" i="51"/>
  <c r="U33" i="51"/>
  <c r="R33" i="51"/>
  <c r="O33" i="51"/>
  <c r="L33" i="51"/>
  <c r="I33" i="51"/>
  <c r="F33" i="51"/>
  <c r="CJ32" i="51"/>
  <c r="C32" i="51" s="1"/>
  <c r="CH32" i="51"/>
  <c r="CG32" i="51"/>
  <c r="CI32" i="51" s="1"/>
  <c r="CF32" i="51"/>
  <c r="CE32" i="51"/>
  <c r="CD32" i="51"/>
  <c r="CB32" i="51"/>
  <c r="CC32" i="51" s="1"/>
  <c r="CA32" i="51"/>
  <c r="BY32" i="51"/>
  <c r="BX32" i="51"/>
  <c r="BZ32" i="51" s="1"/>
  <c r="BV32" i="51"/>
  <c r="BU32" i="51"/>
  <c r="BW32" i="51" s="1"/>
  <c r="BT32" i="51"/>
  <c r="BS32" i="51"/>
  <c r="BR32" i="51"/>
  <c r="BQ32" i="51"/>
  <c r="BN32" i="51"/>
  <c r="BK32" i="51"/>
  <c r="BH32" i="51"/>
  <c r="BE32" i="51"/>
  <c r="BB32" i="51"/>
  <c r="AY32" i="51"/>
  <c r="AV32" i="51"/>
  <c r="AR32" i="51"/>
  <c r="CK32" i="51" s="1"/>
  <c r="AQ32" i="51"/>
  <c r="AP32" i="51"/>
  <c r="AM32" i="51"/>
  <c r="AJ32" i="51"/>
  <c r="AG32" i="51"/>
  <c r="AD32" i="51"/>
  <c r="AA32" i="51"/>
  <c r="X32" i="51"/>
  <c r="W32" i="51"/>
  <c r="V32" i="51"/>
  <c r="U32" i="51"/>
  <c r="R32" i="51"/>
  <c r="O32" i="51"/>
  <c r="L32" i="51"/>
  <c r="I32" i="51"/>
  <c r="F32" i="51"/>
  <c r="CJ31" i="51"/>
  <c r="C31" i="51" s="1"/>
  <c r="CH31" i="51"/>
  <c r="CG31" i="51"/>
  <c r="CI31" i="51" s="1"/>
  <c r="CF31" i="51"/>
  <c r="CE31" i="51"/>
  <c r="CD31" i="51"/>
  <c r="CC31" i="51"/>
  <c r="CB31" i="51"/>
  <c r="CA31" i="51"/>
  <c r="BY31" i="51"/>
  <c r="BX31" i="51"/>
  <c r="BZ31" i="51" s="1"/>
  <c r="BV31" i="51"/>
  <c r="BU31" i="51"/>
  <c r="BW31" i="51" s="1"/>
  <c r="BT31" i="51"/>
  <c r="BS31" i="51"/>
  <c r="BR31" i="51"/>
  <c r="BQ31" i="51"/>
  <c r="BN31" i="51"/>
  <c r="BK31" i="51"/>
  <c r="BH31" i="51"/>
  <c r="BE31" i="51"/>
  <c r="BB31" i="51"/>
  <c r="AY31" i="51"/>
  <c r="AV31" i="51"/>
  <c r="AR31" i="51"/>
  <c r="CK31" i="51" s="1"/>
  <c r="AQ31" i="51"/>
  <c r="AP31" i="51"/>
  <c r="AM31" i="51"/>
  <c r="AJ31" i="51"/>
  <c r="AG31" i="51"/>
  <c r="AD31" i="51"/>
  <c r="AA31" i="51"/>
  <c r="X31" i="51"/>
  <c r="W31" i="51"/>
  <c r="V31" i="51"/>
  <c r="U31" i="51"/>
  <c r="R31" i="51"/>
  <c r="O31" i="51"/>
  <c r="L31" i="51"/>
  <c r="I31" i="51"/>
  <c r="F31" i="51"/>
  <c r="CJ30" i="51"/>
  <c r="C30" i="51" s="1"/>
  <c r="CH30" i="51"/>
  <c r="CG30" i="51"/>
  <c r="CI30" i="51" s="1"/>
  <c r="CF30" i="51"/>
  <c r="CE30" i="51"/>
  <c r="CD30" i="51"/>
  <c r="CB30" i="51"/>
  <c r="CC30" i="51" s="1"/>
  <c r="CA30" i="51"/>
  <c r="BY30" i="51"/>
  <c r="BX30" i="51"/>
  <c r="BZ30" i="51" s="1"/>
  <c r="BV30" i="51"/>
  <c r="BU30" i="51"/>
  <c r="BW30" i="51" s="1"/>
  <c r="BT30" i="51"/>
  <c r="BS30" i="51"/>
  <c r="BR30" i="51"/>
  <c r="BQ30" i="51"/>
  <c r="BN30" i="51"/>
  <c r="BK30" i="51"/>
  <c r="BH30" i="51"/>
  <c r="BE30" i="51"/>
  <c r="BB30" i="51"/>
  <c r="AY30" i="51"/>
  <c r="AV30" i="51"/>
  <c r="AR30" i="51"/>
  <c r="CK30" i="51" s="1"/>
  <c r="AQ30" i="51"/>
  <c r="AP30" i="51"/>
  <c r="AM30" i="51"/>
  <c r="AJ30" i="51"/>
  <c r="AG30" i="51"/>
  <c r="AD30" i="51"/>
  <c r="AA30" i="51"/>
  <c r="X30" i="51"/>
  <c r="W30" i="51"/>
  <c r="V30" i="51"/>
  <c r="U30" i="51"/>
  <c r="R30" i="51"/>
  <c r="O30" i="51"/>
  <c r="L30" i="51"/>
  <c r="I30" i="51"/>
  <c r="F30" i="51"/>
  <c r="CJ29" i="51"/>
  <c r="C29" i="51" s="1"/>
  <c r="CH29" i="51"/>
  <c r="CG29" i="51"/>
  <c r="CI29" i="51" s="1"/>
  <c r="CF29" i="51"/>
  <c r="CE29" i="51"/>
  <c r="CD29" i="51"/>
  <c r="CB29" i="51"/>
  <c r="CC29" i="51" s="1"/>
  <c r="CA29" i="51"/>
  <c r="BY29" i="51"/>
  <c r="BX29" i="51"/>
  <c r="BZ29" i="51" s="1"/>
  <c r="BV29" i="51"/>
  <c r="BU29" i="51"/>
  <c r="BW29" i="51" s="1"/>
  <c r="BT29" i="51"/>
  <c r="BS29" i="51"/>
  <c r="BR29" i="51"/>
  <c r="BQ29" i="51"/>
  <c r="BN29" i="51"/>
  <c r="BK29" i="51"/>
  <c r="BH29" i="51"/>
  <c r="BE29" i="51"/>
  <c r="BB29" i="51"/>
  <c r="AY29" i="51"/>
  <c r="AV29" i="51"/>
  <c r="AR29" i="51"/>
  <c r="CK29" i="51" s="1"/>
  <c r="AQ29" i="51"/>
  <c r="AP29" i="51"/>
  <c r="AM29" i="51"/>
  <c r="AJ29" i="51"/>
  <c r="AG29" i="51"/>
  <c r="AD29" i="51"/>
  <c r="AA29" i="51"/>
  <c r="X29" i="51"/>
  <c r="W29" i="51"/>
  <c r="V29" i="51"/>
  <c r="U29" i="51"/>
  <c r="R29" i="51"/>
  <c r="O29" i="51"/>
  <c r="L29" i="51"/>
  <c r="I29" i="51"/>
  <c r="F29" i="51"/>
  <c r="CJ28" i="51"/>
  <c r="C28" i="51" s="1"/>
  <c r="CH28" i="51"/>
  <c r="CG28" i="51"/>
  <c r="CI28" i="51" s="1"/>
  <c r="CF28" i="51"/>
  <c r="CE28" i="51"/>
  <c r="CD28" i="51"/>
  <c r="CC28" i="51"/>
  <c r="CB28" i="51"/>
  <c r="CA28" i="51"/>
  <c r="BY28" i="51"/>
  <c r="BX28" i="51"/>
  <c r="BZ28" i="51" s="1"/>
  <c r="BV28" i="51"/>
  <c r="BU28" i="51"/>
  <c r="BW28" i="51" s="1"/>
  <c r="BT28" i="51"/>
  <c r="BS28" i="51"/>
  <c r="BR28" i="51"/>
  <c r="BQ28" i="51"/>
  <c r="BN28" i="51"/>
  <c r="BK28" i="51"/>
  <c r="BH28" i="51"/>
  <c r="BE28" i="51"/>
  <c r="BB28" i="51"/>
  <c r="AY28" i="51"/>
  <c r="AV28" i="51"/>
  <c r="AR28" i="51"/>
  <c r="CK28" i="51" s="1"/>
  <c r="AQ28" i="51"/>
  <c r="AP28" i="51"/>
  <c r="AM28" i="51"/>
  <c r="AJ28" i="51"/>
  <c r="AG28" i="51"/>
  <c r="AD28" i="51"/>
  <c r="AA28" i="51"/>
  <c r="X28" i="51"/>
  <c r="W28" i="51"/>
  <c r="V28" i="51"/>
  <c r="U28" i="51"/>
  <c r="R28" i="51"/>
  <c r="O28" i="51"/>
  <c r="L28" i="51"/>
  <c r="I28" i="51"/>
  <c r="F28" i="51"/>
  <c r="CJ27" i="51"/>
  <c r="C27" i="51" s="1"/>
  <c r="CH27" i="51"/>
  <c r="CG27" i="51"/>
  <c r="CI27" i="51" s="1"/>
  <c r="CF27" i="51"/>
  <c r="CE27" i="51"/>
  <c r="CD27" i="51"/>
  <c r="CB27" i="51"/>
  <c r="CC27" i="51" s="1"/>
  <c r="CA27" i="51"/>
  <c r="BY27" i="51"/>
  <c r="BX27" i="51"/>
  <c r="BZ27" i="51" s="1"/>
  <c r="BV27" i="51"/>
  <c r="BU27" i="51"/>
  <c r="BW27" i="51" s="1"/>
  <c r="BT27" i="51"/>
  <c r="BS27" i="51"/>
  <c r="BR27" i="51"/>
  <c r="BQ27" i="51"/>
  <c r="BN27" i="51"/>
  <c r="BK27" i="51"/>
  <c r="BH27" i="51"/>
  <c r="BE27" i="51"/>
  <c r="BB27" i="51"/>
  <c r="AY27" i="51"/>
  <c r="AV27" i="51"/>
  <c r="AR27" i="51"/>
  <c r="CK27" i="51" s="1"/>
  <c r="AQ27" i="51"/>
  <c r="AP27" i="51"/>
  <c r="AM27" i="51"/>
  <c r="AJ27" i="51"/>
  <c r="AG27" i="51"/>
  <c r="AD27" i="51"/>
  <c r="AA27" i="51"/>
  <c r="X27" i="51"/>
  <c r="W27" i="51"/>
  <c r="V27" i="51"/>
  <c r="U27" i="51"/>
  <c r="R27" i="51"/>
  <c r="O27" i="51"/>
  <c r="L27" i="51"/>
  <c r="I27" i="51"/>
  <c r="F27" i="51"/>
  <c r="CJ26" i="51"/>
  <c r="C26" i="51" s="1"/>
  <c r="CH26" i="51"/>
  <c r="CG26" i="51"/>
  <c r="CI26" i="51" s="1"/>
  <c r="CF26" i="51"/>
  <c r="CE26" i="51"/>
  <c r="CD26" i="51"/>
  <c r="CB26" i="51"/>
  <c r="CC26" i="51" s="1"/>
  <c r="CA26" i="51"/>
  <c r="BY26" i="51"/>
  <c r="BX26" i="51"/>
  <c r="BZ26" i="51" s="1"/>
  <c r="BV26" i="51"/>
  <c r="BU26" i="51"/>
  <c r="BW26" i="51" s="1"/>
  <c r="BT26" i="51"/>
  <c r="BS26" i="51"/>
  <c r="BR26" i="51"/>
  <c r="BQ26" i="51"/>
  <c r="BN26" i="51"/>
  <c r="BK26" i="51"/>
  <c r="BH26" i="51"/>
  <c r="BE26" i="51"/>
  <c r="BB26" i="51"/>
  <c r="AY26" i="51"/>
  <c r="AV26" i="51"/>
  <c r="AR26" i="51"/>
  <c r="CK26" i="51" s="1"/>
  <c r="AQ26" i="51"/>
  <c r="AP26" i="51"/>
  <c r="AM26" i="51"/>
  <c r="AJ26" i="51"/>
  <c r="AG26" i="51"/>
  <c r="AD26" i="51"/>
  <c r="AA26" i="51"/>
  <c r="X26" i="51"/>
  <c r="W26" i="51"/>
  <c r="V26" i="51"/>
  <c r="U26" i="51"/>
  <c r="R26" i="51"/>
  <c r="O26" i="51"/>
  <c r="L26" i="51"/>
  <c r="I26" i="51"/>
  <c r="F26" i="51"/>
  <c r="CJ25" i="51"/>
  <c r="C25" i="51" s="1"/>
  <c r="CH25" i="51"/>
  <c r="CG25" i="51"/>
  <c r="CI25" i="51" s="1"/>
  <c r="CF25" i="51"/>
  <c r="CE25" i="51"/>
  <c r="CD25" i="51"/>
  <c r="CB25" i="51"/>
  <c r="CC25" i="51" s="1"/>
  <c r="CA25" i="51"/>
  <c r="BY25" i="51"/>
  <c r="BX25" i="51"/>
  <c r="BZ25" i="51" s="1"/>
  <c r="BV25" i="51"/>
  <c r="BU25" i="51"/>
  <c r="BW25" i="51" s="1"/>
  <c r="BT25" i="51"/>
  <c r="BS25" i="51"/>
  <c r="BR25" i="51"/>
  <c r="BQ25" i="51"/>
  <c r="BN25" i="51"/>
  <c r="BK25" i="51"/>
  <c r="BH25" i="51"/>
  <c r="BE25" i="51"/>
  <c r="BB25" i="51"/>
  <c r="AY25" i="51"/>
  <c r="AV25" i="51"/>
  <c r="AR25" i="51"/>
  <c r="CK25" i="51" s="1"/>
  <c r="AQ25" i="51"/>
  <c r="AP25" i="51"/>
  <c r="AM25" i="51"/>
  <c r="AJ25" i="51"/>
  <c r="AG25" i="51"/>
  <c r="AD25" i="51"/>
  <c r="AA25" i="51"/>
  <c r="X25" i="51"/>
  <c r="W25" i="51"/>
  <c r="V25" i="51"/>
  <c r="U25" i="51"/>
  <c r="R25" i="51"/>
  <c r="O25" i="51"/>
  <c r="L25" i="51"/>
  <c r="I25" i="51"/>
  <c r="F25" i="51"/>
  <c r="CJ24" i="51"/>
  <c r="CH24" i="51"/>
  <c r="CG24" i="51"/>
  <c r="CI24" i="51" s="1"/>
  <c r="CF24" i="51"/>
  <c r="CE24" i="51"/>
  <c r="CD24" i="51"/>
  <c r="CC24" i="51"/>
  <c r="CB24" i="51"/>
  <c r="CA24" i="51"/>
  <c r="BY24" i="51"/>
  <c r="BX24" i="51"/>
  <c r="BZ24" i="51" s="1"/>
  <c r="BV24" i="51"/>
  <c r="BU24" i="51"/>
  <c r="BW24" i="51" s="1"/>
  <c r="BT24" i="51"/>
  <c r="BS24" i="51"/>
  <c r="BR24" i="51"/>
  <c r="BQ24" i="51"/>
  <c r="BN24" i="51"/>
  <c r="BK24" i="51"/>
  <c r="BH24" i="51"/>
  <c r="BE24" i="51"/>
  <c r="BB24" i="51"/>
  <c r="AY24" i="51"/>
  <c r="AV24" i="51"/>
  <c r="AS24" i="51"/>
  <c r="AR24" i="51"/>
  <c r="CK24" i="51" s="1"/>
  <c r="AQ24" i="51"/>
  <c r="AP24" i="51"/>
  <c r="AM24" i="51"/>
  <c r="AJ24" i="51"/>
  <c r="AG24" i="51"/>
  <c r="AD24" i="51"/>
  <c r="AA24" i="51"/>
  <c r="X24" i="51"/>
  <c r="W24" i="51"/>
  <c r="V24" i="51"/>
  <c r="U24" i="51"/>
  <c r="R24" i="51"/>
  <c r="O24" i="51"/>
  <c r="L24" i="51"/>
  <c r="I24" i="51"/>
  <c r="F24" i="51"/>
  <c r="CJ23" i="51"/>
  <c r="CH23" i="51"/>
  <c r="CG23" i="51"/>
  <c r="CI23" i="51" s="1"/>
  <c r="CF23" i="51"/>
  <c r="CE23" i="51"/>
  <c r="CD23" i="51"/>
  <c r="CB23" i="51"/>
  <c r="CC23" i="51" s="1"/>
  <c r="CA23" i="51"/>
  <c r="BY23" i="51"/>
  <c r="BX23" i="51"/>
  <c r="BZ23" i="51" s="1"/>
  <c r="BV23" i="51"/>
  <c r="BU23" i="51"/>
  <c r="BW23" i="51" s="1"/>
  <c r="BT23" i="51"/>
  <c r="BS23" i="51"/>
  <c r="BR23" i="51"/>
  <c r="BQ23" i="51"/>
  <c r="BN23" i="51"/>
  <c r="BK23" i="51"/>
  <c r="BH23" i="51"/>
  <c r="BE23" i="51"/>
  <c r="BB23" i="51"/>
  <c r="AY23" i="51"/>
  <c r="AV23" i="51"/>
  <c r="AR23" i="51"/>
  <c r="AQ23" i="51"/>
  <c r="AP23" i="51"/>
  <c r="AM23" i="51"/>
  <c r="AJ23" i="51"/>
  <c r="AG23" i="51"/>
  <c r="AD23" i="51"/>
  <c r="AA23" i="51"/>
  <c r="X23" i="51"/>
  <c r="W23" i="51"/>
  <c r="V23" i="51"/>
  <c r="U23" i="51"/>
  <c r="R23" i="51"/>
  <c r="O23" i="51"/>
  <c r="L23" i="51"/>
  <c r="I23" i="51"/>
  <c r="F23" i="51"/>
  <c r="CJ22" i="51"/>
  <c r="CH22" i="51"/>
  <c r="CG22" i="51"/>
  <c r="CI22" i="51" s="1"/>
  <c r="CF22" i="51"/>
  <c r="CE22" i="51"/>
  <c r="CD22" i="51"/>
  <c r="CB22" i="51"/>
  <c r="CC22" i="51" s="1"/>
  <c r="CA22" i="51"/>
  <c r="BY22" i="51"/>
  <c r="BX22" i="51"/>
  <c r="BZ22" i="51" s="1"/>
  <c r="BV22" i="51"/>
  <c r="BU22" i="51"/>
  <c r="BW22" i="51" s="1"/>
  <c r="BT22" i="51"/>
  <c r="BS22" i="51"/>
  <c r="BR22" i="51"/>
  <c r="BQ22" i="51"/>
  <c r="BN22" i="51"/>
  <c r="BK22" i="51"/>
  <c r="BH22" i="51"/>
  <c r="BE22" i="51"/>
  <c r="BB22" i="51"/>
  <c r="AY22" i="51"/>
  <c r="AV22" i="51"/>
  <c r="AR22" i="51"/>
  <c r="AQ22" i="51"/>
  <c r="AP22" i="51"/>
  <c r="AM22" i="51"/>
  <c r="AJ22" i="51"/>
  <c r="AG22" i="51"/>
  <c r="AD22" i="51"/>
  <c r="AA22" i="51"/>
  <c r="X22" i="51"/>
  <c r="W22" i="51"/>
  <c r="V22" i="51"/>
  <c r="U22" i="51"/>
  <c r="R22" i="51"/>
  <c r="O22" i="51"/>
  <c r="L22" i="51"/>
  <c r="I22" i="51"/>
  <c r="F22" i="51"/>
  <c r="CJ21" i="51"/>
  <c r="CH21" i="51"/>
  <c r="CG21" i="51"/>
  <c r="CI21" i="51" s="1"/>
  <c r="CF21" i="51"/>
  <c r="CE21" i="51"/>
  <c r="CD21" i="51"/>
  <c r="CC21" i="51"/>
  <c r="CB21" i="51"/>
  <c r="CA21" i="51"/>
  <c r="BY21" i="51"/>
  <c r="BX21" i="51"/>
  <c r="BZ21" i="51" s="1"/>
  <c r="BV21" i="51"/>
  <c r="BU21" i="51"/>
  <c r="BW21" i="51" s="1"/>
  <c r="BT21" i="51"/>
  <c r="BS21" i="51"/>
  <c r="BR21" i="51"/>
  <c r="BQ21" i="51"/>
  <c r="BN21" i="51"/>
  <c r="BK21" i="51"/>
  <c r="BH21" i="51"/>
  <c r="BE21" i="51"/>
  <c r="BB21" i="51"/>
  <c r="AY21" i="51"/>
  <c r="AV21" i="51"/>
  <c r="AS21" i="51"/>
  <c r="AR21" i="51"/>
  <c r="CK21" i="51" s="1"/>
  <c r="AQ21" i="51"/>
  <c r="AP21" i="51"/>
  <c r="AM21" i="51"/>
  <c r="AJ21" i="51"/>
  <c r="AG21" i="51"/>
  <c r="AD21" i="51"/>
  <c r="AA21" i="51"/>
  <c r="X21" i="51"/>
  <c r="W21" i="51"/>
  <c r="V21" i="51"/>
  <c r="U21" i="51"/>
  <c r="R21" i="51"/>
  <c r="O21" i="51"/>
  <c r="L21" i="51"/>
  <c r="I21" i="51"/>
  <c r="F21" i="51"/>
  <c r="CH20" i="51"/>
  <c r="CG20" i="51"/>
  <c r="CI20" i="51" s="1"/>
  <c r="CF20" i="51"/>
  <c r="CE20" i="51"/>
  <c r="CD20" i="51"/>
  <c r="CB20" i="51"/>
  <c r="CC20" i="51" s="1"/>
  <c r="CA20" i="51"/>
  <c r="BY20" i="51"/>
  <c r="BX20" i="51"/>
  <c r="BZ20" i="51" s="1"/>
  <c r="BV20" i="51"/>
  <c r="BU20" i="51"/>
  <c r="BW20" i="51" s="1"/>
  <c r="BT20" i="51"/>
  <c r="BS20" i="51"/>
  <c r="BR20" i="51"/>
  <c r="BQ20" i="51"/>
  <c r="BN20" i="51"/>
  <c r="BK20" i="51"/>
  <c r="BH20" i="51"/>
  <c r="BE20" i="51"/>
  <c r="BB20" i="51"/>
  <c r="AY20" i="51"/>
  <c r="AV20" i="51"/>
  <c r="AR20" i="51"/>
  <c r="AQ20" i="51"/>
  <c r="AP20" i="51"/>
  <c r="AM20" i="51"/>
  <c r="AJ20" i="51"/>
  <c r="AG20" i="51"/>
  <c r="AD20" i="51"/>
  <c r="AA20" i="51"/>
  <c r="W20" i="51"/>
  <c r="V20" i="51"/>
  <c r="CJ20" i="51" s="1"/>
  <c r="U20" i="51"/>
  <c r="R20" i="51"/>
  <c r="O20" i="51"/>
  <c r="L20" i="51"/>
  <c r="I20" i="51"/>
  <c r="F20" i="51"/>
  <c r="CJ19" i="51"/>
  <c r="C19" i="51" s="1"/>
  <c r="CH19" i="51"/>
  <c r="CG19" i="51"/>
  <c r="CI19" i="51" s="1"/>
  <c r="CF19" i="51"/>
  <c r="CE19" i="51"/>
  <c r="CD19" i="51"/>
  <c r="CB19" i="51"/>
  <c r="CC19" i="51" s="1"/>
  <c r="CA19" i="51"/>
  <c r="BZ19" i="51"/>
  <c r="BY19" i="51"/>
  <c r="BX19" i="51"/>
  <c r="BV19" i="51"/>
  <c r="BU19" i="51"/>
  <c r="BW19" i="51" s="1"/>
  <c r="BS19" i="51"/>
  <c r="BR19" i="51"/>
  <c r="BT19" i="51" s="1"/>
  <c r="BQ19" i="51"/>
  <c r="BN19" i="51"/>
  <c r="BK19" i="51"/>
  <c r="BH19" i="51"/>
  <c r="BE19" i="51"/>
  <c r="BB19" i="51"/>
  <c r="AY19" i="51"/>
  <c r="AV19" i="51"/>
  <c r="AR19" i="51"/>
  <c r="AQ19" i="51"/>
  <c r="AP19" i="51"/>
  <c r="AM19" i="51"/>
  <c r="AJ19" i="51"/>
  <c r="AG19" i="51"/>
  <c r="AD19" i="51"/>
  <c r="AA19" i="51"/>
  <c r="X19" i="51"/>
  <c r="W19" i="51"/>
  <c r="V19" i="51"/>
  <c r="U19" i="51"/>
  <c r="R19" i="51"/>
  <c r="O19" i="51"/>
  <c r="L19" i="51"/>
  <c r="I19" i="51"/>
  <c r="F19" i="51"/>
  <c r="CJ18" i="51"/>
  <c r="C18" i="51" s="1"/>
  <c r="CH18" i="51"/>
  <c r="CG18" i="51"/>
  <c r="CI18" i="51" s="1"/>
  <c r="CE18" i="51"/>
  <c r="CD18" i="51"/>
  <c r="CF18" i="51" s="1"/>
  <c r="CC18" i="51"/>
  <c r="CB18" i="51"/>
  <c r="CA18" i="51"/>
  <c r="BZ18" i="51"/>
  <c r="BY18" i="51"/>
  <c r="BX18" i="51"/>
  <c r="BV18" i="51"/>
  <c r="BU18" i="51"/>
  <c r="BW18" i="51" s="1"/>
  <c r="BT18" i="51"/>
  <c r="BS18" i="51"/>
  <c r="BR18" i="51"/>
  <c r="BQ18" i="51"/>
  <c r="BN18" i="51"/>
  <c r="BK18" i="51"/>
  <c r="BH18" i="51"/>
  <c r="BE18" i="51"/>
  <c r="BB18" i="51"/>
  <c r="AY18" i="51"/>
  <c r="AV18" i="51"/>
  <c r="AR18" i="51"/>
  <c r="AQ18" i="51"/>
  <c r="AP18" i="51"/>
  <c r="AM18" i="51"/>
  <c r="AJ18" i="51"/>
  <c r="AG18" i="51"/>
  <c r="AD18" i="51"/>
  <c r="AA18" i="51"/>
  <c r="X18" i="51"/>
  <c r="W18" i="51"/>
  <c r="V18" i="51"/>
  <c r="U18" i="51"/>
  <c r="R18" i="51"/>
  <c r="O18" i="51"/>
  <c r="L18" i="51"/>
  <c r="I18" i="51"/>
  <c r="F18" i="51"/>
  <c r="CH17" i="51"/>
  <c r="CG17" i="51"/>
  <c r="CI17" i="51" s="1"/>
  <c r="CF17" i="51"/>
  <c r="CE17" i="51"/>
  <c r="CD17" i="51"/>
  <c r="CC17" i="51"/>
  <c r="CB17" i="51"/>
  <c r="CA17" i="51"/>
  <c r="BY17" i="51"/>
  <c r="BX17" i="51"/>
  <c r="BZ17" i="51" s="1"/>
  <c r="BV17" i="51"/>
  <c r="BU17" i="51"/>
  <c r="BW17" i="51" s="1"/>
  <c r="BT17" i="51"/>
  <c r="BS17" i="51"/>
  <c r="BR17" i="51"/>
  <c r="BQ17" i="51"/>
  <c r="BN17" i="51"/>
  <c r="BK17" i="51"/>
  <c r="BH17" i="51"/>
  <c r="BE17" i="51"/>
  <c r="BB17" i="51"/>
  <c r="AY17" i="51"/>
  <c r="AV17" i="51"/>
  <c r="AR17" i="51"/>
  <c r="AQ17" i="51"/>
  <c r="AP17" i="51"/>
  <c r="AM17" i="51"/>
  <c r="AJ17" i="51"/>
  <c r="AG17" i="51"/>
  <c r="AD17" i="51"/>
  <c r="AA17" i="51"/>
  <c r="W17" i="51"/>
  <c r="V17" i="51"/>
  <c r="CJ17" i="51" s="1"/>
  <c r="U17" i="51"/>
  <c r="R17" i="51"/>
  <c r="O17" i="51"/>
  <c r="L17" i="51"/>
  <c r="I17" i="51"/>
  <c r="F17" i="51"/>
  <c r="CJ16" i="51"/>
  <c r="C16" i="51" s="1"/>
  <c r="CH16" i="51"/>
  <c r="CG16" i="51"/>
  <c r="CI16" i="51" s="1"/>
  <c r="CF16" i="51"/>
  <c r="CE16" i="51"/>
  <c r="CD16" i="51"/>
  <c r="CC16" i="51"/>
  <c r="CB16" i="51"/>
  <c r="CA16" i="51"/>
  <c r="BY16" i="51"/>
  <c r="BX16" i="51"/>
  <c r="BZ16" i="51" s="1"/>
  <c r="BV16" i="51"/>
  <c r="BU16" i="51"/>
  <c r="BW16" i="51" s="1"/>
  <c r="BS16" i="51"/>
  <c r="BR16" i="51"/>
  <c r="BT16" i="51" s="1"/>
  <c r="BQ16" i="51"/>
  <c r="BN16" i="51"/>
  <c r="BK16" i="51"/>
  <c r="BH16" i="51"/>
  <c r="BE16" i="51"/>
  <c r="BB16" i="51"/>
  <c r="AY16" i="51"/>
  <c r="AV16" i="51"/>
  <c r="AR16" i="51"/>
  <c r="AQ16" i="51"/>
  <c r="AP16" i="51"/>
  <c r="AM16" i="51"/>
  <c r="AJ16" i="51"/>
  <c r="AG16" i="51"/>
  <c r="AD16" i="51"/>
  <c r="AA16" i="51"/>
  <c r="W16" i="51"/>
  <c r="V16" i="51"/>
  <c r="X16" i="51" s="1"/>
  <c r="U16" i="51"/>
  <c r="R16" i="51"/>
  <c r="O16" i="51"/>
  <c r="L16" i="51"/>
  <c r="I16" i="51"/>
  <c r="F16" i="51"/>
  <c r="CK15" i="51"/>
  <c r="CH15" i="51"/>
  <c r="CG15" i="51"/>
  <c r="CI15" i="51" s="1"/>
  <c r="CF15" i="51"/>
  <c r="CE15" i="51"/>
  <c r="CD15" i="51"/>
  <c r="CB15" i="51"/>
  <c r="CC15" i="51" s="1"/>
  <c r="CA15" i="51"/>
  <c r="BY15" i="51"/>
  <c r="BX15" i="51"/>
  <c r="BZ15" i="51" s="1"/>
  <c r="BV15" i="51"/>
  <c r="BV14" i="51" s="1"/>
  <c r="BU15" i="51"/>
  <c r="BW15" i="51" s="1"/>
  <c r="BS15" i="51"/>
  <c r="BR15" i="51"/>
  <c r="BT15" i="51" s="1"/>
  <c r="BQ15" i="51"/>
  <c r="BN15" i="51"/>
  <c r="BK15" i="51"/>
  <c r="BH15" i="51"/>
  <c r="BE15" i="51"/>
  <c r="BB15" i="51"/>
  <c r="AY15" i="51"/>
  <c r="AV15" i="51"/>
  <c r="AR15" i="51"/>
  <c r="AS15" i="51" s="1"/>
  <c r="AQ15" i="51"/>
  <c r="AP15" i="51"/>
  <c r="AM15" i="51"/>
  <c r="AJ15" i="51"/>
  <c r="AG15" i="51"/>
  <c r="AD15" i="51"/>
  <c r="AA15" i="51"/>
  <c r="W15" i="51"/>
  <c r="V15" i="51"/>
  <c r="CJ15" i="51" s="1"/>
  <c r="U15" i="51"/>
  <c r="R15" i="51"/>
  <c r="O15" i="51"/>
  <c r="L15" i="51"/>
  <c r="I15" i="51"/>
  <c r="F15" i="51"/>
  <c r="CH14" i="51"/>
  <c r="CG14" i="51"/>
  <c r="CI14" i="51" s="1"/>
  <c r="CF14" i="51"/>
  <c r="CE14" i="51"/>
  <c r="CD14" i="51"/>
  <c r="CB14" i="51"/>
  <c r="CC14" i="51" s="1"/>
  <c r="CA14" i="51"/>
  <c r="BY14" i="51"/>
  <c r="BX14" i="51"/>
  <c r="BZ14" i="51" s="1"/>
  <c r="BU14" i="51"/>
  <c r="BR14" i="51"/>
  <c r="BT14" i="51" s="1"/>
  <c r="BQ14" i="51"/>
  <c r="BP14" i="51"/>
  <c r="BO14" i="51"/>
  <c r="BN14" i="51"/>
  <c r="BM14" i="51"/>
  <c r="BL14" i="51"/>
  <c r="BJ14" i="51"/>
  <c r="BI14" i="51"/>
  <c r="BK14" i="51" s="1"/>
  <c r="BG14" i="51"/>
  <c r="BF14" i="51"/>
  <c r="BH14" i="51" s="1"/>
  <c r="BE14" i="51"/>
  <c r="BD14" i="51"/>
  <c r="BC14" i="51"/>
  <c r="BA14" i="51"/>
  <c r="BB14" i="51" s="1"/>
  <c r="AZ14" i="51"/>
  <c r="AX14" i="51"/>
  <c r="AW14" i="51"/>
  <c r="AY14" i="51" s="1"/>
  <c r="AV14" i="51"/>
  <c r="AU14" i="51"/>
  <c r="AT14" i="51"/>
  <c r="AR14" i="51"/>
  <c r="AO14" i="51"/>
  <c r="AN14" i="51"/>
  <c r="AP14" i="51" s="1"/>
  <c r="AL14" i="51"/>
  <c r="AK14" i="51"/>
  <c r="AI14" i="51"/>
  <c r="AH14" i="51"/>
  <c r="AJ14" i="51" s="1"/>
  <c r="AF14" i="51"/>
  <c r="AG14" i="51" s="1"/>
  <c r="AE14" i="51"/>
  <c r="AD14" i="51"/>
  <c r="AC14" i="51"/>
  <c r="AB14" i="51"/>
  <c r="Z14" i="51"/>
  <c r="Y14" i="51"/>
  <c r="AA14" i="51" s="1"/>
  <c r="W14" i="51"/>
  <c r="V14" i="51"/>
  <c r="X14" i="51" s="1"/>
  <c r="U14" i="51"/>
  <c r="T14" i="51"/>
  <c r="S14" i="51"/>
  <c r="Q14" i="51"/>
  <c r="R14" i="51" s="1"/>
  <c r="P14" i="51"/>
  <c r="N14" i="51"/>
  <c r="M14" i="51"/>
  <c r="O14" i="51" s="1"/>
  <c r="L14" i="51"/>
  <c r="K14" i="51"/>
  <c r="J14" i="51"/>
  <c r="H14" i="51"/>
  <c r="I14" i="51" s="1"/>
  <c r="G14" i="51"/>
  <c r="E14" i="51"/>
  <c r="D14" i="51"/>
  <c r="F14" i="51" s="1"/>
  <c r="BL58" i="50"/>
  <c r="BK58" i="50"/>
  <c r="BJ58" i="50"/>
  <c r="BI58" i="50"/>
  <c r="BH58" i="50"/>
  <c r="BG58" i="50"/>
  <c r="BF58" i="50"/>
  <c r="BE58" i="50"/>
  <c r="BD58" i="50"/>
  <c r="BC58" i="50"/>
  <c r="BB58" i="50"/>
  <c r="BN58" i="50" s="1"/>
  <c r="BA58" i="50"/>
  <c r="BM58" i="50" s="1"/>
  <c r="C58" i="50" s="1"/>
  <c r="AZ58" i="50"/>
  <c r="AV58" i="50"/>
  <c r="AU58" i="50"/>
  <c r="AG58" i="50"/>
  <c r="AF58" i="50"/>
  <c r="R58" i="50"/>
  <c r="Q58" i="50"/>
  <c r="BL57" i="50"/>
  <c r="BK57" i="50"/>
  <c r="BJ57" i="50"/>
  <c r="BI57" i="50"/>
  <c r="BH57" i="50"/>
  <c r="BG57" i="50"/>
  <c r="BF57" i="50"/>
  <c r="BE57" i="50"/>
  <c r="BD57" i="50"/>
  <c r="BC57" i="50"/>
  <c r="BB57" i="50"/>
  <c r="BN57" i="50" s="1"/>
  <c r="BA57" i="50"/>
  <c r="BM57" i="50" s="1"/>
  <c r="C57" i="50" s="1"/>
  <c r="AZ57" i="50"/>
  <c r="AV57" i="50"/>
  <c r="AU57" i="50"/>
  <c r="AG57" i="50"/>
  <c r="AF57" i="50"/>
  <c r="R57" i="50"/>
  <c r="Q57" i="50"/>
  <c r="BL56" i="50"/>
  <c r="BK56" i="50"/>
  <c r="BJ56" i="50"/>
  <c r="BI56" i="50"/>
  <c r="BH56" i="50"/>
  <c r="BG56" i="50"/>
  <c r="BF56" i="50"/>
  <c r="BE56" i="50"/>
  <c r="BD56" i="50"/>
  <c r="BC56" i="50"/>
  <c r="BB56" i="50"/>
  <c r="BN56" i="50" s="1"/>
  <c r="BA56" i="50"/>
  <c r="BM56" i="50" s="1"/>
  <c r="C56" i="50" s="1"/>
  <c r="AZ56" i="50"/>
  <c r="AV56" i="50"/>
  <c r="AU56" i="50"/>
  <c r="AG56" i="50"/>
  <c r="AF56" i="50"/>
  <c r="R56" i="50"/>
  <c r="Q56" i="50"/>
  <c r="BL55" i="50"/>
  <c r="BK55" i="50"/>
  <c r="BJ55" i="50"/>
  <c r="BI55" i="50"/>
  <c r="BH55" i="50"/>
  <c r="BG55" i="50"/>
  <c r="BF55" i="50"/>
  <c r="BE55" i="50"/>
  <c r="BD55" i="50"/>
  <c r="BC55" i="50"/>
  <c r="BB55" i="50"/>
  <c r="BN55" i="50" s="1"/>
  <c r="BA55" i="50"/>
  <c r="BM55" i="50" s="1"/>
  <c r="C55" i="50" s="1"/>
  <c r="AZ55" i="50"/>
  <c r="AV55" i="50"/>
  <c r="AU55" i="50"/>
  <c r="AG55" i="50"/>
  <c r="AF55" i="50"/>
  <c r="R55" i="50"/>
  <c r="Q55" i="50"/>
  <c r="BL54" i="50"/>
  <c r="BK54" i="50"/>
  <c r="BJ54" i="50"/>
  <c r="BI54" i="50"/>
  <c r="BH54" i="50"/>
  <c r="BG54" i="50"/>
  <c r="BF54" i="50"/>
  <c r="BE54" i="50"/>
  <c r="BD54" i="50"/>
  <c r="BC54" i="50"/>
  <c r="BB54" i="50"/>
  <c r="BN54" i="50" s="1"/>
  <c r="BA54" i="50"/>
  <c r="BM54" i="50" s="1"/>
  <c r="C54" i="50" s="1"/>
  <c r="AZ54" i="50"/>
  <c r="AV54" i="50"/>
  <c r="AU54" i="50"/>
  <c r="AG54" i="50"/>
  <c r="AF54" i="50"/>
  <c r="R54" i="50"/>
  <c r="Q54" i="50"/>
  <c r="BL53" i="50"/>
  <c r="BK53" i="50"/>
  <c r="BJ53" i="50"/>
  <c r="BI53" i="50"/>
  <c r="BH53" i="50"/>
  <c r="BG53" i="50"/>
  <c r="BF53" i="50"/>
  <c r="BE53" i="50"/>
  <c r="BD53" i="50"/>
  <c r="BC53" i="50"/>
  <c r="BB53" i="50"/>
  <c r="BN53" i="50" s="1"/>
  <c r="BA53" i="50"/>
  <c r="BM53" i="50" s="1"/>
  <c r="C53" i="50" s="1"/>
  <c r="AZ53" i="50"/>
  <c r="AV53" i="50"/>
  <c r="AU53" i="50"/>
  <c r="AG53" i="50"/>
  <c r="AF53" i="50"/>
  <c r="R53" i="50"/>
  <c r="Q53" i="50"/>
  <c r="BL52" i="50"/>
  <c r="BK52" i="50"/>
  <c r="BJ52" i="50"/>
  <c r="BI52" i="50"/>
  <c r="BH52" i="50"/>
  <c r="BG52" i="50"/>
  <c r="BF52" i="50"/>
  <c r="BE52" i="50"/>
  <c r="BD52" i="50"/>
  <c r="BC52" i="50"/>
  <c r="BB52" i="50"/>
  <c r="BN52" i="50" s="1"/>
  <c r="BA52" i="50"/>
  <c r="BM52" i="50" s="1"/>
  <c r="C52" i="50" s="1"/>
  <c r="AZ52" i="50"/>
  <c r="AV52" i="50"/>
  <c r="AU52" i="50"/>
  <c r="AG52" i="50"/>
  <c r="AF52" i="50"/>
  <c r="R52" i="50"/>
  <c r="Q52" i="50"/>
  <c r="BL51" i="50"/>
  <c r="BK51" i="50"/>
  <c r="BJ51" i="50"/>
  <c r="BI51" i="50"/>
  <c r="BH51" i="50"/>
  <c r="BG51" i="50"/>
  <c r="BF51" i="50"/>
  <c r="BE51" i="50"/>
  <c r="BD51" i="50"/>
  <c r="BC51" i="50"/>
  <c r="BB51" i="50"/>
  <c r="BN51" i="50" s="1"/>
  <c r="BA51" i="50"/>
  <c r="BM51" i="50" s="1"/>
  <c r="C51" i="50" s="1"/>
  <c r="AZ51" i="50"/>
  <c r="AV51" i="50"/>
  <c r="AU51" i="50"/>
  <c r="AG51" i="50"/>
  <c r="AF51" i="50"/>
  <c r="R51" i="50"/>
  <c r="Q51" i="50"/>
  <c r="BL50" i="50"/>
  <c r="BK50" i="50"/>
  <c r="BJ50" i="50"/>
  <c r="BI50" i="50"/>
  <c r="BH50" i="50"/>
  <c r="BG50" i="50"/>
  <c r="BF50" i="50"/>
  <c r="BE50" i="50"/>
  <c r="BD50" i="50"/>
  <c r="BC50" i="50"/>
  <c r="BB50" i="50"/>
  <c r="BN50" i="50" s="1"/>
  <c r="BA50" i="50"/>
  <c r="BM50" i="50" s="1"/>
  <c r="C50" i="50" s="1"/>
  <c r="AZ50" i="50"/>
  <c r="AV50" i="50"/>
  <c r="AU50" i="50"/>
  <c r="AG50" i="50"/>
  <c r="AF50" i="50"/>
  <c r="R50" i="50"/>
  <c r="Q50" i="50"/>
  <c r="BL49" i="50"/>
  <c r="BK49" i="50"/>
  <c r="BJ49" i="50"/>
  <c r="BI49" i="50"/>
  <c r="BH49" i="50"/>
  <c r="BG49" i="50"/>
  <c r="BF49" i="50"/>
  <c r="BE49" i="50"/>
  <c r="BD49" i="50"/>
  <c r="BC49" i="50"/>
  <c r="BB49" i="50"/>
  <c r="BN49" i="50" s="1"/>
  <c r="BA49" i="50"/>
  <c r="BM49" i="50" s="1"/>
  <c r="C49" i="50" s="1"/>
  <c r="AZ49" i="50"/>
  <c r="AV49" i="50"/>
  <c r="AU49" i="50"/>
  <c r="AG49" i="50"/>
  <c r="AF49" i="50"/>
  <c r="R49" i="50"/>
  <c r="Q49" i="50"/>
  <c r="BL48" i="50"/>
  <c r="BK48" i="50"/>
  <c r="BJ48" i="50"/>
  <c r="BI48" i="50"/>
  <c r="BH48" i="50"/>
  <c r="BG48" i="50"/>
  <c r="BF48" i="50"/>
  <c r="BE48" i="50"/>
  <c r="BD48" i="50"/>
  <c r="BC48" i="50"/>
  <c r="BB48" i="50"/>
  <c r="BN48" i="50" s="1"/>
  <c r="BA48" i="50"/>
  <c r="BM48" i="50" s="1"/>
  <c r="C48" i="50" s="1"/>
  <c r="AZ48" i="50"/>
  <c r="AV48" i="50"/>
  <c r="AU48" i="50"/>
  <c r="AG48" i="50"/>
  <c r="AF48" i="50"/>
  <c r="R48" i="50"/>
  <c r="Q48" i="50"/>
  <c r="BL47" i="50"/>
  <c r="BK47" i="50"/>
  <c r="BJ47" i="50"/>
  <c r="BI47" i="50"/>
  <c r="BH47" i="50"/>
  <c r="BG47" i="50"/>
  <c r="BF47" i="50"/>
  <c r="BE47" i="50"/>
  <c r="BD47" i="50"/>
  <c r="BC47" i="50"/>
  <c r="BB47" i="50"/>
  <c r="BN47" i="50" s="1"/>
  <c r="BA47" i="50"/>
  <c r="BM47" i="50" s="1"/>
  <c r="C47" i="50" s="1"/>
  <c r="AZ47" i="50"/>
  <c r="AV47" i="50"/>
  <c r="AU47" i="50"/>
  <c r="AG47" i="50"/>
  <c r="AF47" i="50"/>
  <c r="R47" i="50"/>
  <c r="Q47" i="50"/>
  <c r="BL46" i="50"/>
  <c r="BK46" i="50"/>
  <c r="BJ46" i="50"/>
  <c r="BI46" i="50"/>
  <c r="BH46" i="50"/>
  <c r="BG46" i="50"/>
  <c r="BF46" i="50"/>
  <c r="BE46" i="50"/>
  <c r="BD46" i="50"/>
  <c r="BC46" i="50"/>
  <c r="BB46" i="50"/>
  <c r="BN46" i="50" s="1"/>
  <c r="BA46" i="50"/>
  <c r="BM46" i="50" s="1"/>
  <c r="C46" i="50" s="1"/>
  <c r="AZ46" i="50"/>
  <c r="AV46" i="50"/>
  <c r="AU46" i="50"/>
  <c r="AG46" i="50"/>
  <c r="AF46" i="50"/>
  <c r="R46" i="50"/>
  <c r="Q46" i="50"/>
  <c r="BL45" i="50"/>
  <c r="BK45" i="50"/>
  <c r="BJ45" i="50"/>
  <c r="BI45" i="50"/>
  <c r="BH45" i="50"/>
  <c r="BG45" i="50"/>
  <c r="BF45" i="50"/>
  <c r="BE45" i="50"/>
  <c r="BD45" i="50"/>
  <c r="BC45" i="50"/>
  <c r="BB45" i="50"/>
  <c r="BN45" i="50" s="1"/>
  <c r="BA45" i="50"/>
  <c r="BM45" i="50" s="1"/>
  <c r="C45" i="50" s="1"/>
  <c r="AZ45" i="50"/>
  <c r="AV45" i="50"/>
  <c r="AU45" i="50"/>
  <c r="AG45" i="50"/>
  <c r="AF45" i="50"/>
  <c r="R45" i="50"/>
  <c r="Q45" i="50"/>
  <c r="BL44" i="50"/>
  <c r="BK44" i="50"/>
  <c r="BJ44" i="50"/>
  <c r="BI44" i="50"/>
  <c r="BH44" i="50"/>
  <c r="BG44" i="50"/>
  <c r="BF44" i="50"/>
  <c r="BE44" i="50"/>
  <c r="BD44" i="50"/>
  <c r="BC44" i="50"/>
  <c r="BB44" i="50"/>
  <c r="BN44" i="50" s="1"/>
  <c r="BA44" i="50"/>
  <c r="BM44" i="50" s="1"/>
  <c r="C44" i="50" s="1"/>
  <c r="AZ44" i="50"/>
  <c r="AV44" i="50"/>
  <c r="AU44" i="50"/>
  <c r="AG44" i="50"/>
  <c r="AF44" i="50"/>
  <c r="R44" i="50"/>
  <c r="Q44" i="50"/>
  <c r="BM43" i="50"/>
  <c r="C43" i="50" s="1"/>
  <c r="BL43" i="50"/>
  <c r="BJ43" i="50"/>
  <c r="BI43" i="50"/>
  <c r="BH43" i="50"/>
  <c r="BG43" i="50"/>
  <c r="BF43" i="50"/>
  <c r="BE43" i="50"/>
  <c r="BD43" i="50"/>
  <c r="BN43" i="50" s="1"/>
  <c r="BC43" i="50"/>
  <c r="BB43" i="50"/>
  <c r="BA43" i="50"/>
  <c r="AZ43" i="50"/>
  <c r="AV43" i="50"/>
  <c r="AU43" i="50"/>
  <c r="AG43" i="50"/>
  <c r="AF43" i="50"/>
  <c r="R43" i="50"/>
  <c r="Q43" i="50"/>
  <c r="BL42" i="50"/>
  <c r="BK42" i="50"/>
  <c r="BJ42" i="50"/>
  <c r="BI42" i="50"/>
  <c r="BH42" i="50"/>
  <c r="BG42" i="50"/>
  <c r="BF42" i="50"/>
  <c r="BE42" i="50"/>
  <c r="BD42" i="50"/>
  <c r="BC42" i="50"/>
  <c r="BB42" i="50"/>
  <c r="BN42" i="50" s="1"/>
  <c r="BA42" i="50"/>
  <c r="BM42" i="50" s="1"/>
  <c r="C42" i="50" s="1"/>
  <c r="AZ42" i="50"/>
  <c r="AV42" i="50"/>
  <c r="AU42" i="50"/>
  <c r="AG42" i="50"/>
  <c r="AF42" i="50"/>
  <c r="R42" i="50"/>
  <c r="Q42" i="50"/>
  <c r="BL41" i="50"/>
  <c r="BK41" i="50"/>
  <c r="BJ41" i="50"/>
  <c r="BI41" i="50"/>
  <c r="BH41" i="50"/>
  <c r="BG41" i="50"/>
  <c r="BF41" i="50"/>
  <c r="BE41" i="50"/>
  <c r="BD41" i="50"/>
  <c r="BC41" i="50"/>
  <c r="BB41" i="50"/>
  <c r="BN41" i="50" s="1"/>
  <c r="BA41" i="50"/>
  <c r="BM41" i="50" s="1"/>
  <c r="C41" i="50" s="1"/>
  <c r="AZ41" i="50"/>
  <c r="AV41" i="50"/>
  <c r="AU41" i="50"/>
  <c r="AG41" i="50"/>
  <c r="AF41" i="50"/>
  <c r="R41" i="50"/>
  <c r="Q41" i="50"/>
  <c r="BL40" i="50"/>
  <c r="BK40" i="50"/>
  <c r="BJ40" i="50"/>
  <c r="BI40" i="50"/>
  <c r="BH40" i="50"/>
  <c r="BG40" i="50"/>
  <c r="BF40" i="50"/>
  <c r="BE40" i="50"/>
  <c r="BD40" i="50"/>
  <c r="BC40" i="50"/>
  <c r="BB40" i="50"/>
  <c r="BN40" i="50" s="1"/>
  <c r="BA40" i="50"/>
  <c r="BM40" i="50" s="1"/>
  <c r="C40" i="50" s="1"/>
  <c r="AZ40" i="50"/>
  <c r="AV40" i="50"/>
  <c r="AU40" i="50"/>
  <c r="AG40" i="50"/>
  <c r="AF40" i="50"/>
  <c r="R40" i="50"/>
  <c r="Q40" i="50"/>
  <c r="BL39" i="50"/>
  <c r="BK39" i="50"/>
  <c r="BJ39" i="50"/>
  <c r="BI39" i="50"/>
  <c r="BH39" i="50"/>
  <c r="BG39" i="50"/>
  <c r="BF39" i="50"/>
  <c r="BE39" i="50"/>
  <c r="BD39" i="50"/>
  <c r="BC39" i="50"/>
  <c r="BB39" i="50"/>
  <c r="BN39" i="50" s="1"/>
  <c r="BA39" i="50"/>
  <c r="BM39" i="50" s="1"/>
  <c r="C39" i="50" s="1"/>
  <c r="AZ39" i="50"/>
  <c r="AV39" i="50"/>
  <c r="AU39" i="50"/>
  <c r="AG39" i="50"/>
  <c r="AF39" i="50"/>
  <c r="R39" i="50"/>
  <c r="Q39" i="50"/>
  <c r="BL38" i="50"/>
  <c r="BK38" i="50"/>
  <c r="BJ38" i="50"/>
  <c r="BI38" i="50"/>
  <c r="BH38" i="50"/>
  <c r="BG38" i="50"/>
  <c r="BF38" i="50"/>
  <c r="BE38" i="50"/>
  <c r="BD38" i="50"/>
  <c r="BC38" i="50"/>
  <c r="BB38" i="50"/>
  <c r="BN38" i="50" s="1"/>
  <c r="BA38" i="50"/>
  <c r="BM38" i="50" s="1"/>
  <c r="C38" i="50" s="1"/>
  <c r="AZ38" i="50"/>
  <c r="AV38" i="50"/>
  <c r="AU38" i="50"/>
  <c r="AG38" i="50"/>
  <c r="AF38" i="50"/>
  <c r="R38" i="50"/>
  <c r="Q38" i="50"/>
  <c r="BL37" i="50"/>
  <c r="BK37" i="50"/>
  <c r="BJ37" i="50"/>
  <c r="BI37" i="50"/>
  <c r="BH37" i="50"/>
  <c r="BG37" i="50"/>
  <c r="BF37" i="50"/>
  <c r="BE37" i="50"/>
  <c r="BD37" i="50"/>
  <c r="BC37" i="50"/>
  <c r="BB37" i="50"/>
  <c r="BN37" i="50" s="1"/>
  <c r="BA37" i="50"/>
  <c r="BM37" i="50" s="1"/>
  <c r="C37" i="50" s="1"/>
  <c r="AZ37" i="50"/>
  <c r="AV37" i="50"/>
  <c r="AU37" i="50"/>
  <c r="AG37" i="50"/>
  <c r="AF37" i="50"/>
  <c r="R37" i="50"/>
  <c r="Q37" i="50"/>
  <c r="BL36" i="50"/>
  <c r="BK36" i="50"/>
  <c r="BJ36" i="50"/>
  <c r="BI36" i="50"/>
  <c r="BH36" i="50"/>
  <c r="BG36" i="50"/>
  <c r="BF36" i="50"/>
  <c r="BE36" i="50"/>
  <c r="BD36" i="50"/>
  <c r="BC36" i="50"/>
  <c r="BB36" i="50"/>
  <c r="BN36" i="50" s="1"/>
  <c r="BA36" i="50"/>
  <c r="BM36" i="50" s="1"/>
  <c r="C36" i="50" s="1"/>
  <c r="AZ36" i="50"/>
  <c r="AV36" i="50"/>
  <c r="AU36" i="50"/>
  <c r="AG36" i="50"/>
  <c r="AF36" i="50"/>
  <c r="R36" i="50"/>
  <c r="Q36" i="50"/>
  <c r="BL35" i="50"/>
  <c r="BK35" i="50"/>
  <c r="BJ35" i="50"/>
  <c r="BI35" i="50"/>
  <c r="BH35" i="50"/>
  <c r="BG35" i="50"/>
  <c r="BF35" i="50"/>
  <c r="BE35" i="50"/>
  <c r="BD35" i="50"/>
  <c r="BC35" i="50"/>
  <c r="BB35" i="50"/>
  <c r="BN35" i="50" s="1"/>
  <c r="BA35" i="50"/>
  <c r="BM35" i="50" s="1"/>
  <c r="C35" i="50" s="1"/>
  <c r="AZ35" i="50"/>
  <c r="AV35" i="50"/>
  <c r="AU35" i="50"/>
  <c r="AG35" i="50"/>
  <c r="AF35" i="50"/>
  <c r="R35" i="50"/>
  <c r="Q35" i="50"/>
  <c r="BL34" i="50"/>
  <c r="BK34" i="50"/>
  <c r="BJ34" i="50"/>
  <c r="BI34" i="50"/>
  <c r="BH34" i="50"/>
  <c r="BG34" i="50"/>
  <c r="BF34" i="50"/>
  <c r="BE34" i="50"/>
  <c r="BD34" i="50"/>
  <c r="BC34" i="50"/>
  <c r="BB34" i="50"/>
  <c r="BN34" i="50" s="1"/>
  <c r="BA34" i="50"/>
  <c r="BM34" i="50" s="1"/>
  <c r="C34" i="50" s="1"/>
  <c r="AZ34" i="50"/>
  <c r="AV34" i="50"/>
  <c r="AU34" i="50"/>
  <c r="AG34" i="50"/>
  <c r="AF34" i="50"/>
  <c r="R34" i="50"/>
  <c r="Q34" i="50"/>
  <c r="BL33" i="50"/>
  <c r="BK33" i="50"/>
  <c r="BJ33" i="50"/>
  <c r="BI33" i="50"/>
  <c r="BH33" i="50"/>
  <c r="BG33" i="50"/>
  <c r="BF33" i="50"/>
  <c r="BE33" i="50"/>
  <c r="BD33" i="50"/>
  <c r="BC33" i="50"/>
  <c r="BB33" i="50"/>
  <c r="BN33" i="50" s="1"/>
  <c r="BA33" i="50"/>
  <c r="BM33" i="50" s="1"/>
  <c r="C33" i="50" s="1"/>
  <c r="AZ33" i="50"/>
  <c r="AV33" i="50"/>
  <c r="AU33" i="50"/>
  <c r="AG33" i="50"/>
  <c r="AF33" i="50"/>
  <c r="R33" i="50"/>
  <c r="Q33" i="50"/>
  <c r="BL32" i="50"/>
  <c r="BK32" i="50"/>
  <c r="BJ32" i="50"/>
  <c r="BI32" i="50"/>
  <c r="BH32" i="50"/>
  <c r="BG32" i="50"/>
  <c r="BF32" i="50"/>
  <c r="BE32" i="50"/>
  <c r="BD32" i="50"/>
  <c r="BC32" i="50"/>
  <c r="BB32" i="50"/>
  <c r="BN32" i="50" s="1"/>
  <c r="BA32" i="50"/>
  <c r="BM32" i="50" s="1"/>
  <c r="C32" i="50" s="1"/>
  <c r="AZ32" i="50"/>
  <c r="AV32" i="50"/>
  <c r="AU32" i="50"/>
  <c r="AG32" i="50"/>
  <c r="AF32" i="50"/>
  <c r="R32" i="50"/>
  <c r="Q32" i="50"/>
  <c r="BL31" i="50"/>
  <c r="BK31" i="50"/>
  <c r="BJ31" i="50"/>
  <c r="BI31" i="50"/>
  <c r="BH31" i="50"/>
  <c r="BG31" i="50"/>
  <c r="BF31" i="50"/>
  <c r="BE31" i="50"/>
  <c r="BD31" i="50"/>
  <c r="BC31" i="50"/>
  <c r="BB31" i="50"/>
  <c r="BN31" i="50" s="1"/>
  <c r="BA31" i="50"/>
  <c r="AZ31" i="50"/>
  <c r="AV31" i="50"/>
  <c r="AU31" i="50"/>
  <c r="AG31" i="50"/>
  <c r="AF31" i="50"/>
  <c r="BM31" i="50" s="1"/>
  <c r="C31" i="50" s="1"/>
  <c r="R31" i="50"/>
  <c r="Q31" i="50"/>
  <c r="BL30" i="50"/>
  <c r="BK30" i="50"/>
  <c r="BJ30" i="50"/>
  <c r="BI30" i="50"/>
  <c r="BH30" i="50"/>
  <c r="BG30" i="50"/>
  <c r="BF30" i="50"/>
  <c r="BE30" i="50"/>
  <c r="BD30" i="50"/>
  <c r="BC30" i="50"/>
  <c r="BB30" i="50"/>
  <c r="BN30" i="50" s="1"/>
  <c r="BA30" i="50"/>
  <c r="AZ30" i="50"/>
  <c r="AV30" i="50"/>
  <c r="AU30" i="50"/>
  <c r="AG30" i="50"/>
  <c r="AF30" i="50"/>
  <c r="R30" i="50"/>
  <c r="Q30" i="50"/>
  <c r="BM30" i="50" s="1"/>
  <c r="C30" i="50" s="1"/>
  <c r="BL29" i="50"/>
  <c r="BK29" i="50"/>
  <c r="BJ29" i="50"/>
  <c r="BI29" i="50"/>
  <c r="BH29" i="50"/>
  <c r="BG29" i="50"/>
  <c r="BF29" i="50"/>
  <c r="BE29" i="50"/>
  <c r="BD29" i="50"/>
  <c r="BC29" i="50"/>
  <c r="BB29" i="50"/>
  <c r="BN29" i="50" s="1"/>
  <c r="BA29" i="50"/>
  <c r="AZ29" i="50"/>
  <c r="AV29" i="50"/>
  <c r="AU29" i="50"/>
  <c r="AG29" i="50"/>
  <c r="AF29" i="50"/>
  <c r="BM29" i="50" s="1"/>
  <c r="C29" i="50" s="1"/>
  <c r="R29" i="50"/>
  <c r="Q29" i="50"/>
  <c r="BL28" i="50"/>
  <c r="BK28" i="50"/>
  <c r="BJ28" i="50"/>
  <c r="BI28" i="50"/>
  <c r="BH28" i="50"/>
  <c r="BG28" i="50"/>
  <c r="BF28" i="50"/>
  <c r="BE28" i="50"/>
  <c r="BD28" i="50"/>
  <c r="BC28" i="50"/>
  <c r="BB28" i="50"/>
  <c r="BN28" i="50" s="1"/>
  <c r="BA28" i="50"/>
  <c r="AZ28" i="50"/>
  <c r="AV28" i="50"/>
  <c r="AU28" i="50"/>
  <c r="AG28" i="50"/>
  <c r="AF28" i="50"/>
  <c r="R28" i="50"/>
  <c r="Q28" i="50"/>
  <c r="BM28" i="50" s="1"/>
  <c r="C28" i="50" s="1"/>
  <c r="BL27" i="50"/>
  <c r="BK27" i="50"/>
  <c r="BJ27" i="50"/>
  <c r="BI27" i="50"/>
  <c r="BH27" i="50"/>
  <c r="BG27" i="50"/>
  <c r="BF27" i="50"/>
  <c r="BE27" i="50"/>
  <c r="BD27" i="50"/>
  <c r="BC27" i="50"/>
  <c r="BB27" i="50"/>
  <c r="BN27" i="50" s="1"/>
  <c r="BA27" i="50"/>
  <c r="AZ27" i="50"/>
  <c r="AV27" i="50"/>
  <c r="AU27" i="50"/>
  <c r="AG27" i="50"/>
  <c r="AF27" i="50"/>
  <c r="BM27" i="50" s="1"/>
  <c r="C27" i="50" s="1"/>
  <c r="R27" i="50"/>
  <c r="Q27" i="50"/>
  <c r="BL26" i="50"/>
  <c r="BK26" i="50"/>
  <c r="BJ26" i="50"/>
  <c r="BI26" i="50"/>
  <c r="BH26" i="50"/>
  <c r="BG26" i="50"/>
  <c r="BF26" i="50"/>
  <c r="BE26" i="50"/>
  <c r="BD26" i="50"/>
  <c r="BC26" i="50"/>
  <c r="BB26" i="50"/>
  <c r="BN26" i="50" s="1"/>
  <c r="BA26" i="50"/>
  <c r="AZ26" i="50"/>
  <c r="AV26" i="50"/>
  <c r="AU26" i="50"/>
  <c r="AG26" i="50"/>
  <c r="AF26" i="50"/>
  <c r="R26" i="50"/>
  <c r="Q26" i="50"/>
  <c r="BM26" i="50" s="1"/>
  <c r="C26" i="50" s="1"/>
  <c r="BL25" i="50"/>
  <c r="BK25" i="50"/>
  <c r="BJ25" i="50"/>
  <c r="BI25" i="50"/>
  <c r="BH25" i="50"/>
  <c r="BG25" i="50"/>
  <c r="BF25" i="50"/>
  <c r="BE25" i="50"/>
  <c r="BD25" i="50"/>
  <c r="BC25" i="50"/>
  <c r="BB25" i="50"/>
  <c r="BN25" i="50" s="1"/>
  <c r="BA25" i="50"/>
  <c r="AZ25" i="50"/>
  <c r="AV25" i="50"/>
  <c r="AU25" i="50"/>
  <c r="AG25" i="50"/>
  <c r="AF25" i="50"/>
  <c r="BM25" i="50" s="1"/>
  <c r="C25" i="50" s="1"/>
  <c r="R25" i="50"/>
  <c r="Q25" i="50"/>
  <c r="BL24" i="50"/>
  <c r="BK24" i="50"/>
  <c r="BJ24" i="50"/>
  <c r="BI24" i="50"/>
  <c r="BH24" i="50"/>
  <c r="BG24" i="50"/>
  <c r="BF24" i="50"/>
  <c r="BE24" i="50"/>
  <c r="BD24" i="50"/>
  <c r="BC24" i="50"/>
  <c r="BB24" i="50"/>
  <c r="BN24" i="50" s="1"/>
  <c r="BA24" i="50"/>
  <c r="AZ24" i="50"/>
  <c r="AV24" i="50"/>
  <c r="AU24" i="50"/>
  <c r="AG24" i="50"/>
  <c r="AF24" i="50"/>
  <c r="R24" i="50"/>
  <c r="Q24" i="50"/>
  <c r="BM24" i="50" s="1"/>
  <c r="C24" i="50" s="1"/>
  <c r="BL23" i="50"/>
  <c r="BK23" i="50"/>
  <c r="BJ23" i="50"/>
  <c r="BI23" i="50"/>
  <c r="BH23" i="50"/>
  <c r="BG23" i="50"/>
  <c r="BF23" i="50"/>
  <c r="BE23" i="50"/>
  <c r="BD23" i="50"/>
  <c r="BC23" i="50"/>
  <c r="BB23" i="50"/>
  <c r="BN23" i="50" s="1"/>
  <c r="BA23" i="50"/>
  <c r="AZ23" i="50"/>
  <c r="AV23" i="50"/>
  <c r="AU23" i="50"/>
  <c r="AG23" i="50"/>
  <c r="AF23" i="50"/>
  <c r="BM23" i="50" s="1"/>
  <c r="C23" i="50" s="1"/>
  <c r="R23" i="50"/>
  <c r="Q23" i="50"/>
  <c r="BL22" i="50"/>
  <c r="BK22" i="50"/>
  <c r="BJ22" i="50"/>
  <c r="BI22" i="50"/>
  <c r="BH22" i="50"/>
  <c r="BG22" i="50"/>
  <c r="BF22" i="50"/>
  <c r="BE22" i="50"/>
  <c r="BD22" i="50"/>
  <c r="BC22" i="50"/>
  <c r="BB22" i="50"/>
  <c r="BN22" i="50" s="1"/>
  <c r="BA22" i="50"/>
  <c r="AZ22" i="50"/>
  <c r="AV22" i="50"/>
  <c r="AU22" i="50"/>
  <c r="AG22" i="50"/>
  <c r="AF22" i="50"/>
  <c r="R22" i="50"/>
  <c r="Q22" i="50"/>
  <c r="BM22" i="50" s="1"/>
  <c r="C22" i="50" s="1"/>
  <c r="BL21" i="50"/>
  <c r="BK21" i="50"/>
  <c r="BJ21" i="50"/>
  <c r="BI21" i="50"/>
  <c r="BH21" i="50"/>
  <c r="BG21" i="50"/>
  <c r="BF21" i="50"/>
  <c r="BE21" i="50"/>
  <c r="BD21" i="50"/>
  <c r="BC21" i="50"/>
  <c r="BB21" i="50"/>
  <c r="BN21" i="50" s="1"/>
  <c r="BA21" i="50"/>
  <c r="AZ21" i="50"/>
  <c r="AV21" i="50"/>
  <c r="AU21" i="50"/>
  <c r="AG21" i="50"/>
  <c r="AF21" i="50"/>
  <c r="BM21" i="50" s="1"/>
  <c r="C21" i="50" s="1"/>
  <c r="R21" i="50"/>
  <c r="Q21" i="50"/>
  <c r="BL20" i="50"/>
  <c r="BK20" i="50"/>
  <c r="BJ20" i="50"/>
  <c r="BI20" i="50"/>
  <c r="BH20" i="50"/>
  <c r="BG20" i="50"/>
  <c r="BF20" i="50"/>
  <c r="BE20" i="50"/>
  <c r="BD20" i="50"/>
  <c r="BC20" i="50"/>
  <c r="BB20" i="50"/>
  <c r="BN20" i="50" s="1"/>
  <c r="BA20" i="50"/>
  <c r="AZ20" i="50"/>
  <c r="AV20" i="50"/>
  <c r="AU20" i="50"/>
  <c r="AG20" i="50"/>
  <c r="AF20" i="50"/>
  <c r="R20" i="50"/>
  <c r="Q20" i="50"/>
  <c r="BM20" i="50" s="1"/>
  <c r="C20" i="50" s="1"/>
  <c r="BL19" i="50"/>
  <c r="BK19" i="50"/>
  <c r="BJ19" i="50"/>
  <c r="BI19" i="50"/>
  <c r="BH19" i="50"/>
  <c r="BG19" i="50"/>
  <c r="BF19" i="50"/>
  <c r="BE19" i="50"/>
  <c r="BD19" i="50"/>
  <c r="BC19" i="50"/>
  <c r="BB19" i="50"/>
  <c r="BN19" i="50" s="1"/>
  <c r="BA19" i="50"/>
  <c r="AZ19" i="50"/>
  <c r="AV19" i="50"/>
  <c r="AU19" i="50"/>
  <c r="AG19" i="50"/>
  <c r="AF19" i="50"/>
  <c r="BM19" i="50" s="1"/>
  <c r="C19" i="50" s="1"/>
  <c r="R19" i="50"/>
  <c r="Q19" i="50"/>
  <c r="BL18" i="50"/>
  <c r="BK18" i="50"/>
  <c r="BJ18" i="50"/>
  <c r="BI18" i="50"/>
  <c r="BH18" i="50"/>
  <c r="BG18" i="50"/>
  <c r="BF18" i="50"/>
  <c r="BE18" i="50"/>
  <c r="BD18" i="50"/>
  <c r="BC18" i="50"/>
  <c r="BB18" i="50"/>
  <c r="BN18" i="50" s="1"/>
  <c r="BA18" i="50"/>
  <c r="AZ18" i="50"/>
  <c r="AV18" i="50"/>
  <c r="AU18" i="50"/>
  <c r="AG18" i="50"/>
  <c r="AF18" i="50"/>
  <c r="R18" i="50"/>
  <c r="Q18" i="50"/>
  <c r="BM18" i="50" s="1"/>
  <c r="C18" i="50" s="1"/>
  <c r="BL17" i="50"/>
  <c r="BK17" i="50"/>
  <c r="BJ17" i="50"/>
  <c r="BI17" i="50"/>
  <c r="BH17" i="50"/>
  <c r="BG17" i="50"/>
  <c r="BF17" i="50"/>
  <c r="BE17" i="50"/>
  <c r="BD17" i="50"/>
  <c r="BC17" i="50"/>
  <c r="BB17" i="50"/>
  <c r="BN17" i="50" s="1"/>
  <c r="BA17" i="50"/>
  <c r="AZ17" i="50"/>
  <c r="AV17" i="50"/>
  <c r="AU17" i="50"/>
  <c r="AG17" i="50"/>
  <c r="AF17" i="50"/>
  <c r="BM17" i="50" s="1"/>
  <c r="C17" i="50" s="1"/>
  <c r="R17" i="50"/>
  <c r="Q17" i="50"/>
  <c r="BL16" i="50"/>
  <c r="BK16" i="50"/>
  <c r="BJ16" i="50"/>
  <c r="BI16" i="50"/>
  <c r="BH16" i="50"/>
  <c r="BG16" i="50"/>
  <c r="BF16" i="50"/>
  <c r="BE16" i="50"/>
  <c r="BD16" i="50"/>
  <c r="BC16" i="50"/>
  <c r="BB16" i="50"/>
  <c r="BN16" i="50" s="1"/>
  <c r="BA16" i="50"/>
  <c r="AZ16" i="50"/>
  <c r="AV16" i="50"/>
  <c r="AU16" i="50"/>
  <c r="AG16" i="50"/>
  <c r="AF16" i="50"/>
  <c r="R16" i="50"/>
  <c r="Q16" i="50"/>
  <c r="BM16" i="50" s="1"/>
  <c r="C16" i="50" s="1"/>
  <c r="BL15" i="50"/>
  <c r="BK15" i="50"/>
  <c r="BJ15" i="50"/>
  <c r="BI15" i="50"/>
  <c r="BH15" i="50"/>
  <c r="BG15" i="50"/>
  <c r="BF15" i="50"/>
  <c r="BE15" i="50"/>
  <c r="BD15" i="50"/>
  <c r="BC15" i="50"/>
  <c r="BB15" i="50"/>
  <c r="BN15" i="50" s="1"/>
  <c r="BA15" i="50"/>
  <c r="AZ15" i="50"/>
  <c r="AV15" i="50"/>
  <c r="AU15" i="50"/>
  <c r="AG15" i="50"/>
  <c r="AF15" i="50"/>
  <c r="BM15" i="50" s="1"/>
  <c r="C15" i="50" s="1"/>
  <c r="R15" i="50"/>
  <c r="Q15" i="50"/>
  <c r="BL14" i="50"/>
  <c r="BK14" i="50"/>
  <c r="BJ14" i="50"/>
  <c r="BJ13" i="50" s="1"/>
  <c r="BI14" i="50"/>
  <c r="BH14" i="50"/>
  <c r="BG14" i="50"/>
  <c r="BF14" i="50"/>
  <c r="BF13" i="50" s="1"/>
  <c r="BE14" i="50"/>
  <c r="BD14" i="50"/>
  <c r="BC14" i="50"/>
  <c r="BB14" i="50"/>
  <c r="BB13" i="50" s="1"/>
  <c r="BA14" i="50"/>
  <c r="AZ14" i="50"/>
  <c r="AV14" i="50"/>
  <c r="AU14" i="50"/>
  <c r="AG14" i="50"/>
  <c r="AF14" i="50"/>
  <c r="R14" i="50"/>
  <c r="Q14" i="50"/>
  <c r="BM14" i="50" s="1"/>
  <c r="BL13" i="50"/>
  <c r="BK13" i="50"/>
  <c r="BI13" i="50"/>
  <c r="BH13" i="50"/>
  <c r="BG13" i="50"/>
  <c r="BE13" i="50"/>
  <c r="BD13" i="50"/>
  <c r="BC13" i="50"/>
  <c r="BA13" i="50"/>
  <c r="AZ13" i="50"/>
  <c r="AY13" i="50"/>
  <c r="AX13" i="50"/>
  <c r="AW13" i="50"/>
  <c r="AV13" i="50"/>
  <c r="AU13" i="50"/>
  <c r="AT13" i="50"/>
  <c r="AS13" i="50"/>
  <c r="AR13" i="50"/>
  <c r="AQ13" i="50"/>
  <c r="AP13" i="50"/>
  <c r="AO13" i="50"/>
  <c r="AN13" i="50"/>
  <c r="AM13" i="50"/>
  <c r="AL13" i="50"/>
  <c r="AK13" i="50"/>
  <c r="AJ13" i="50"/>
  <c r="AI13" i="50"/>
  <c r="AH13" i="50"/>
  <c r="AG13" i="50"/>
  <c r="AF13" i="50"/>
  <c r="AE13" i="50"/>
  <c r="AD13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7" i="51" l="1"/>
  <c r="CL17" i="51"/>
  <c r="C20" i="51"/>
  <c r="C15" i="51"/>
  <c r="CL15" i="51"/>
  <c r="BW14" i="51"/>
  <c r="X15" i="51"/>
  <c r="X17" i="51"/>
  <c r="CK17" i="51"/>
  <c r="AS17" i="51"/>
  <c r="X20" i="51"/>
  <c r="CK20" i="51"/>
  <c r="CL20" i="51" s="1"/>
  <c r="AS20" i="51"/>
  <c r="AM14" i="51"/>
  <c r="CK16" i="51"/>
  <c r="CL16" i="51" s="1"/>
  <c r="AS16" i="51"/>
  <c r="C21" i="51"/>
  <c r="CL21" i="51"/>
  <c r="C22" i="51"/>
  <c r="C23" i="51"/>
  <c r="CL57" i="51"/>
  <c r="C57" i="51"/>
  <c r="AQ14" i="51"/>
  <c r="AS14" i="51" s="1"/>
  <c r="CK19" i="51"/>
  <c r="CL19" i="51" s="1"/>
  <c r="AS19" i="51"/>
  <c r="CK22" i="51"/>
  <c r="CL22" i="51" s="1"/>
  <c r="AS22" i="51"/>
  <c r="CK23" i="51"/>
  <c r="CL23" i="51" s="1"/>
  <c r="AS23" i="51"/>
  <c r="CK18" i="51"/>
  <c r="CL18" i="51" s="1"/>
  <c r="AS18" i="51"/>
  <c r="C24" i="51"/>
  <c r="CL24" i="51"/>
  <c r="CL55" i="51"/>
  <c r="C55" i="51"/>
  <c r="CL59" i="51"/>
  <c r="C59" i="51"/>
  <c r="CJ54" i="51"/>
  <c r="CJ56" i="51"/>
  <c r="CJ58" i="51"/>
  <c r="AS25" i="51"/>
  <c r="AS26" i="51"/>
  <c r="AS27" i="51"/>
  <c r="AS28" i="51"/>
  <c r="AS29" i="51"/>
  <c r="AS30" i="51"/>
  <c r="AS31" i="51"/>
  <c r="AS32" i="51"/>
  <c r="AS33" i="51"/>
  <c r="AS34" i="51"/>
  <c r="AS35" i="51"/>
  <c r="BT37" i="51"/>
  <c r="BT38" i="51"/>
  <c r="BT39" i="51"/>
  <c r="BT40" i="51"/>
  <c r="BT43" i="51"/>
  <c r="BT44" i="51"/>
  <c r="BT45" i="51"/>
  <c r="BT46" i="51"/>
  <c r="BT47" i="51"/>
  <c r="BT48" i="51"/>
  <c r="BT49" i="51"/>
  <c r="BT50" i="51"/>
  <c r="BT51" i="51"/>
  <c r="BT52" i="51"/>
  <c r="BT53" i="51"/>
  <c r="X56" i="51"/>
  <c r="X58" i="51"/>
  <c r="BZ58" i="51"/>
  <c r="CL25" i="51"/>
  <c r="CL26" i="51"/>
  <c r="CL27" i="51"/>
  <c r="CL28" i="51"/>
  <c r="CL29" i="51"/>
  <c r="CL30" i="51"/>
  <c r="CL31" i="51"/>
  <c r="CL32" i="51"/>
  <c r="CL33" i="51"/>
  <c r="CL34" i="51"/>
  <c r="CL35" i="51"/>
  <c r="CJ36" i="51"/>
  <c r="X36" i="51"/>
  <c r="CJ37" i="51"/>
  <c r="X37" i="51"/>
  <c r="CJ38" i="51"/>
  <c r="X38" i="51"/>
  <c r="CJ39" i="51"/>
  <c r="X39" i="51"/>
  <c r="CJ40" i="51"/>
  <c r="X40" i="51"/>
  <c r="CJ41" i="51"/>
  <c r="X41" i="51"/>
  <c r="CJ42" i="51"/>
  <c r="X42" i="51"/>
  <c r="CJ43" i="51"/>
  <c r="X43" i="51"/>
  <c r="CJ44" i="51"/>
  <c r="X44" i="51"/>
  <c r="CJ45" i="51"/>
  <c r="X45" i="51"/>
  <c r="CJ46" i="51"/>
  <c r="X46" i="51"/>
  <c r="CJ47" i="51"/>
  <c r="X47" i="51"/>
  <c r="CJ48" i="51"/>
  <c r="X48" i="51"/>
  <c r="CJ49" i="51"/>
  <c r="X49" i="51"/>
  <c r="CJ50" i="51"/>
  <c r="X50" i="51"/>
  <c r="CJ51" i="51"/>
  <c r="X51" i="51"/>
  <c r="CJ52" i="51"/>
  <c r="X52" i="51"/>
  <c r="CJ53" i="51"/>
  <c r="X53" i="51"/>
  <c r="X55" i="51"/>
  <c r="X59" i="51"/>
  <c r="C14" i="50"/>
  <c r="BM13" i="50"/>
  <c r="C13" i="50" s="1"/>
  <c r="BN14" i="50"/>
  <c r="BN13" i="50" s="1"/>
  <c r="C52" i="51" l="1"/>
  <c r="CL52" i="51"/>
  <c r="C50" i="51"/>
  <c r="CL50" i="51"/>
  <c r="C48" i="51"/>
  <c r="CL48" i="51"/>
  <c r="C46" i="51"/>
  <c r="CL46" i="51"/>
  <c r="C44" i="51"/>
  <c r="CL44" i="51"/>
  <c r="C42" i="51"/>
  <c r="CL42" i="51"/>
  <c r="C40" i="51"/>
  <c r="CL40" i="51"/>
  <c r="C38" i="51"/>
  <c r="CL38" i="51"/>
  <c r="C36" i="51"/>
  <c r="CL36" i="51"/>
  <c r="CL58" i="51"/>
  <c r="C58" i="51"/>
  <c r="C53" i="51"/>
  <c r="CL53" i="51"/>
  <c r="C51" i="51"/>
  <c r="CL51" i="51"/>
  <c r="C49" i="51"/>
  <c r="CL49" i="51"/>
  <c r="C47" i="51"/>
  <c r="CL47" i="51"/>
  <c r="C45" i="51"/>
  <c r="CL45" i="51"/>
  <c r="C43" i="51"/>
  <c r="CL43" i="51"/>
  <c r="C41" i="51"/>
  <c r="CL41" i="51"/>
  <c r="C39" i="51"/>
  <c r="CL39" i="51"/>
  <c r="C37" i="51"/>
  <c r="CL37" i="51"/>
  <c r="CL56" i="51"/>
  <c r="C56" i="51"/>
  <c r="CJ14" i="51"/>
  <c r="CL54" i="51"/>
  <c r="C54" i="51"/>
  <c r="CK14" i="51"/>
  <c r="C14" i="51" l="1"/>
  <c r="CL14" i="51"/>
  <c r="Z38" i="21" l="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37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22" i="21"/>
  <c r="Z10" i="21"/>
  <c r="Z11" i="21"/>
  <c r="Z12" i="21"/>
  <c r="Z13" i="21"/>
  <c r="Z14" i="21"/>
  <c r="Z15" i="21"/>
  <c r="Z16" i="21"/>
  <c r="Z17" i="21"/>
  <c r="Z18" i="21"/>
  <c r="Z19" i="21"/>
  <c r="Z20" i="21"/>
  <c r="Z9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37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22" i="21"/>
  <c r="K10" i="21"/>
  <c r="K11" i="21"/>
  <c r="K12" i="21"/>
  <c r="K13" i="21"/>
  <c r="K14" i="21"/>
  <c r="K15" i="21"/>
  <c r="K16" i="21"/>
  <c r="K17" i="21"/>
  <c r="K18" i="21"/>
  <c r="K19" i="21"/>
  <c r="K20" i="21"/>
  <c r="K9" i="21"/>
  <c r="BL58" i="49" l="1"/>
  <c r="BK58" i="49"/>
  <c r="BJ58" i="49"/>
  <c r="BI58" i="49"/>
  <c r="BH58" i="49"/>
  <c r="BG58" i="49"/>
  <c r="BF58" i="49"/>
  <c r="BE58" i="49"/>
  <c r="BD58" i="49"/>
  <c r="BC58" i="49"/>
  <c r="BB58" i="49"/>
  <c r="BN58" i="49" s="1"/>
  <c r="BA58" i="49"/>
  <c r="BM58" i="49" s="1"/>
  <c r="C58" i="49" s="1"/>
  <c r="AZ58" i="49"/>
  <c r="AV58" i="49"/>
  <c r="AU58" i="49"/>
  <c r="AG58" i="49"/>
  <c r="AF58" i="49"/>
  <c r="R58" i="49"/>
  <c r="Q58" i="49"/>
  <c r="BL57" i="49"/>
  <c r="BK57" i="49"/>
  <c r="BJ57" i="49"/>
  <c r="BI57" i="49"/>
  <c r="BH57" i="49"/>
  <c r="BG57" i="49"/>
  <c r="BF57" i="49"/>
  <c r="BE57" i="49"/>
  <c r="BD57" i="49"/>
  <c r="BC57" i="49"/>
  <c r="BB57" i="49"/>
  <c r="BN57" i="49" s="1"/>
  <c r="BA57" i="49"/>
  <c r="BM57" i="49" s="1"/>
  <c r="C57" i="49" s="1"/>
  <c r="AZ57" i="49"/>
  <c r="AV57" i="49"/>
  <c r="AU57" i="49"/>
  <c r="AG57" i="49"/>
  <c r="AF57" i="49"/>
  <c r="R57" i="49"/>
  <c r="Q57" i="49"/>
  <c r="BL56" i="49"/>
  <c r="BK56" i="49"/>
  <c r="BJ56" i="49"/>
  <c r="BI56" i="49"/>
  <c r="BH56" i="49"/>
  <c r="BG56" i="49"/>
  <c r="BF56" i="49"/>
  <c r="BE56" i="49"/>
  <c r="BD56" i="49"/>
  <c r="BC56" i="49"/>
  <c r="BB56" i="49"/>
  <c r="BN56" i="49" s="1"/>
  <c r="BA56" i="49"/>
  <c r="BM56" i="49" s="1"/>
  <c r="C56" i="49" s="1"/>
  <c r="AZ56" i="49"/>
  <c r="AV56" i="49"/>
  <c r="AU56" i="49"/>
  <c r="AG56" i="49"/>
  <c r="AF56" i="49"/>
  <c r="R56" i="49"/>
  <c r="Q56" i="49"/>
  <c r="BL55" i="49"/>
  <c r="BK55" i="49"/>
  <c r="BJ55" i="49"/>
  <c r="BI55" i="49"/>
  <c r="BH55" i="49"/>
  <c r="BG55" i="49"/>
  <c r="BF55" i="49"/>
  <c r="BE55" i="49"/>
  <c r="BD55" i="49"/>
  <c r="BC55" i="49"/>
  <c r="BB55" i="49"/>
  <c r="BN55" i="49" s="1"/>
  <c r="BA55" i="49"/>
  <c r="BM55" i="49" s="1"/>
  <c r="C55" i="49" s="1"/>
  <c r="AZ55" i="49"/>
  <c r="AV55" i="49"/>
  <c r="AU55" i="49"/>
  <c r="AG55" i="49"/>
  <c r="AF55" i="49"/>
  <c r="R55" i="49"/>
  <c r="Q55" i="49"/>
  <c r="BL54" i="49"/>
  <c r="BK54" i="49"/>
  <c r="BJ54" i="49"/>
  <c r="BI54" i="49"/>
  <c r="BH54" i="49"/>
  <c r="BG54" i="49"/>
  <c r="BF54" i="49"/>
  <c r="BE54" i="49"/>
  <c r="BD54" i="49"/>
  <c r="BC54" i="49"/>
  <c r="BB54" i="49"/>
  <c r="BN54" i="49" s="1"/>
  <c r="BA54" i="49"/>
  <c r="BM54" i="49" s="1"/>
  <c r="C54" i="49" s="1"/>
  <c r="AZ54" i="49"/>
  <c r="AV54" i="49"/>
  <c r="AU54" i="49"/>
  <c r="AG54" i="49"/>
  <c r="AF54" i="49"/>
  <c r="R54" i="49"/>
  <c r="Q54" i="49"/>
  <c r="BL53" i="49"/>
  <c r="BK53" i="49"/>
  <c r="BJ53" i="49"/>
  <c r="BI53" i="49"/>
  <c r="BH53" i="49"/>
  <c r="BG53" i="49"/>
  <c r="BF53" i="49"/>
  <c r="BE53" i="49"/>
  <c r="BD53" i="49"/>
  <c r="BC53" i="49"/>
  <c r="BB53" i="49"/>
  <c r="BN53" i="49" s="1"/>
  <c r="BA53" i="49"/>
  <c r="BM53" i="49" s="1"/>
  <c r="C53" i="49" s="1"/>
  <c r="AZ53" i="49"/>
  <c r="AV53" i="49"/>
  <c r="AU53" i="49"/>
  <c r="AG53" i="49"/>
  <c r="AF53" i="49"/>
  <c r="R53" i="49"/>
  <c r="Q53" i="49"/>
  <c r="BL52" i="49"/>
  <c r="BK52" i="49"/>
  <c r="BJ52" i="49"/>
  <c r="BI52" i="49"/>
  <c r="BH52" i="49"/>
  <c r="BG52" i="49"/>
  <c r="BF52" i="49"/>
  <c r="BE52" i="49"/>
  <c r="BD52" i="49"/>
  <c r="BC52" i="49"/>
  <c r="BB52" i="49"/>
  <c r="BN52" i="49" s="1"/>
  <c r="BA52" i="49"/>
  <c r="BM52" i="49" s="1"/>
  <c r="C52" i="49" s="1"/>
  <c r="AZ52" i="49"/>
  <c r="AV52" i="49"/>
  <c r="AU52" i="49"/>
  <c r="AG52" i="49"/>
  <c r="AF52" i="49"/>
  <c r="R52" i="49"/>
  <c r="Q52" i="49"/>
  <c r="BL51" i="49"/>
  <c r="BK51" i="49"/>
  <c r="BJ51" i="49"/>
  <c r="BI51" i="49"/>
  <c r="BH51" i="49"/>
  <c r="BG51" i="49"/>
  <c r="BF51" i="49"/>
  <c r="BE51" i="49"/>
  <c r="BD51" i="49"/>
  <c r="BC51" i="49"/>
  <c r="BB51" i="49"/>
  <c r="BN51" i="49" s="1"/>
  <c r="BA51" i="49"/>
  <c r="BM51" i="49" s="1"/>
  <c r="C51" i="49" s="1"/>
  <c r="AZ51" i="49"/>
  <c r="AV51" i="49"/>
  <c r="AU51" i="49"/>
  <c r="AG51" i="49"/>
  <c r="AF51" i="49"/>
  <c r="R51" i="49"/>
  <c r="Q51" i="49"/>
  <c r="BL50" i="49"/>
  <c r="BK50" i="49"/>
  <c r="BJ50" i="49"/>
  <c r="BI50" i="49"/>
  <c r="BH50" i="49"/>
  <c r="BG50" i="49"/>
  <c r="BF50" i="49"/>
  <c r="BE50" i="49"/>
  <c r="BD50" i="49"/>
  <c r="BC50" i="49"/>
  <c r="BB50" i="49"/>
  <c r="BN50" i="49" s="1"/>
  <c r="BA50" i="49"/>
  <c r="BM50" i="49" s="1"/>
  <c r="C50" i="49" s="1"/>
  <c r="AZ50" i="49"/>
  <c r="AV50" i="49"/>
  <c r="AU50" i="49"/>
  <c r="AG50" i="49"/>
  <c r="AF50" i="49"/>
  <c r="R50" i="49"/>
  <c r="Q50" i="49"/>
  <c r="BL49" i="49"/>
  <c r="BK49" i="49"/>
  <c r="BJ49" i="49"/>
  <c r="BI49" i="49"/>
  <c r="BH49" i="49"/>
  <c r="BG49" i="49"/>
  <c r="BF49" i="49"/>
  <c r="BE49" i="49"/>
  <c r="BD49" i="49"/>
  <c r="BC49" i="49"/>
  <c r="BB49" i="49"/>
  <c r="BN49" i="49" s="1"/>
  <c r="BA49" i="49"/>
  <c r="BM49" i="49" s="1"/>
  <c r="C49" i="49" s="1"/>
  <c r="AZ49" i="49"/>
  <c r="AV49" i="49"/>
  <c r="AU49" i="49"/>
  <c r="AG49" i="49"/>
  <c r="AF49" i="49"/>
  <c r="R49" i="49"/>
  <c r="Q49" i="49"/>
  <c r="BL48" i="49"/>
  <c r="BK48" i="49"/>
  <c r="BJ48" i="49"/>
  <c r="BI48" i="49"/>
  <c r="BH48" i="49"/>
  <c r="BG48" i="49"/>
  <c r="BF48" i="49"/>
  <c r="BE48" i="49"/>
  <c r="BD48" i="49"/>
  <c r="BC48" i="49"/>
  <c r="BB48" i="49"/>
  <c r="BN48" i="49" s="1"/>
  <c r="BA48" i="49"/>
  <c r="BM48" i="49" s="1"/>
  <c r="C48" i="49" s="1"/>
  <c r="AZ48" i="49"/>
  <c r="AV48" i="49"/>
  <c r="AU48" i="49"/>
  <c r="AG48" i="49"/>
  <c r="AF48" i="49"/>
  <c r="R48" i="49"/>
  <c r="Q48" i="49"/>
  <c r="BL47" i="49"/>
  <c r="BK47" i="49"/>
  <c r="BJ47" i="49"/>
  <c r="BI47" i="49"/>
  <c r="BH47" i="49"/>
  <c r="BG47" i="49"/>
  <c r="BF47" i="49"/>
  <c r="BE47" i="49"/>
  <c r="BD47" i="49"/>
  <c r="BC47" i="49"/>
  <c r="BB47" i="49"/>
  <c r="BN47" i="49" s="1"/>
  <c r="BA47" i="49"/>
  <c r="BM47" i="49" s="1"/>
  <c r="C47" i="49" s="1"/>
  <c r="AZ47" i="49"/>
  <c r="AV47" i="49"/>
  <c r="AU47" i="49"/>
  <c r="AG47" i="49"/>
  <c r="AF47" i="49"/>
  <c r="R47" i="49"/>
  <c r="Q47" i="49"/>
  <c r="BL46" i="49"/>
  <c r="BK46" i="49"/>
  <c r="BJ46" i="49"/>
  <c r="BI46" i="49"/>
  <c r="BH46" i="49"/>
  <c r="BG46" i="49"/>
  <c r="BF46" i="49"/>
  <c r="BE46" i="49"/>
  <c r="BD46" i="49"/>
  <c r="BC46" i="49"/>
  <c r="BB46" i="49"/>
  <c r="BN46" i="49" s="1"/>
  <c r="BA46" i="49"/>
  <c r="BM46" i="49" s="1"/>
  <c r="C46" i="49" s="1"/>
  <c r="AZ46" i="49"/>
  <c r="AV46" i="49"/>
  <c r="AU46" i="49"/>
  <c r="AG46" i="49"/>
  <c r="AF46" i="49"/>
  <c r="R46" i="49"/>
  <c r="Q46" i="49"/>
  <c r="BL45" i="49"/>
  <c r="BK45" i="49"/>
  <c r="BJ45" i="49"/>
  <c r="BI45" i="49"/>
  <c r="BH45" i="49"/>
  <c r="BG45" i="49"/>
  <c r="BF45" i="49"/>
  <c r="BE45" i="49"/>
  <c r="BD45" i="49"/>
  <c r="BC45" i="49"/>
  <c r="BB45" i="49"/>
  <c r="BN45" i="49" s="1"/>
  <c r="BA45" i="49"/>
  <c r="BM45" i="49" s="1"/>
  <c r="C45" i="49" s="1"/>
  <c r="AZ45" i="49"/>
  <c r="AV45" i="49"/>
  <c r="AU45" i="49"/>
  <c r="AG45" i="49"/>
  <c r="AF45" i="49"/>
  <c r="R45" i="49"/>
  <c r="Q45" i="49"/>
  <c r="BL44" i="49"/>
  <c r="BK44" i="49"/>
  <c r="BJ44" i="49"/>
  <c r="BI44" i="49"/>
  <c r="BH44" i="49"/>
  <c r="BG44" i="49"/>
  <c r="BF44" i="49"/>
  <c r="BE44" i="49"/>
  <c r="BD44" i="49"/>
  <c r="BC44" i="49"/>
  <c r="BB44" i="49"/>
  <c r="BN44" i="49" s="1"/>
  <c r="BA44" i="49"/>
  <c r="BM44" i="49" s="1"/>
  <c r="C44" i="49" s="1"/>
  <c r="AZ44" i="49"/>
  <c r="AV44" i="49"/>
  <c r="AU44" i="49"/>
  <c r="AG44" i="49"/>
  <c r="AF44" i="49"/>
  <c r="R44" i="49"/>
  <c r="Q44" i="49"/>
  <c r="BL43" i="49"/>
  <c r="BJ43" i="49"/>
  <c r="BI43" i="49"/>
  <c r="BH43" i="49"/>
  <c r="BG43" i="49"/>
  <c r="BF43" i="49"/>
  <c r="BE43" i="49"/>
  <c r="BD43" i="49"/>
  <c r="BC43" i="49"/>
  <c r="BB43" i="49"/>
  <c r="BN43" i="49" s="1"/>
  <c r="BA43" i="49"/>
  <c r="BM43" i="49" s="1"/>
  <c r="C43" i="49" s="1"/>
  <c r="AZ43" i="49"/>
  <c r="AV43" i="49"/>
  <c r="AU43" i="49"/>
  <c r="AG43" i="49"/>
  <c r="AF43" i="49"/>
  <c r="R43" i="49"/>
  <c r="Q43" i="49"/>
  <c r="BL42" i="49"/>
  <c r="BK42" i="49"/>
  <c r="BJ42" i="49"/>
  <c r="BI42" i="49"/>
  <c r="BH42" i="49"/>
  <c r="BG42" i="49"/>
  <c r="BF42" i="49"/>
  <c r="BE42" i="49"/>
  <c r="BD42" i="49"/>
  <c r="BC42" i="49"/>
  <c r="BB42" i="49"/>
  <c r="BN42" i="49" s="1"/>
  <c r="BA42" i="49"/>
  <c r="BM42" i="49" s="1"/>
  <c r="C42" i="49" s="1"/>
  <c r="AZ42" i="49"/>
  <c r="AV42" i="49"/>
  <c r="AU42" i="49"/>
  <c r="AG42" i="49"/>
  <c r="AF42" i="49"/>
  <c r="R42" i="49"/>
  <c r="Q42" i="49"/>
  <c r="BL41" i="49"/>
  <c r="BK41" i="49"/>
  <c r="BJ41" i="49"/>
  <c r="BI41" i="49"/>
  <c r="BH41" i="49"/>
  <c r="BG41" i="49"/>
  <c r="BF41" i="49"/>
  <c r="BE41" i="49"/>
  <c r="BD41" i="49"/>
  <c r="BC41" i="49"/>
  <c r="BB41" i="49"/>
  <c r="BN41" i="49" s="1"/>
  <c r="BA41" i="49"/>
  <c r="BM41" i="49" s="1"/>
  <c r="C41" i="49" s="1"/>
  <c r="AZ41" i="49"/>
  <c r="AV41" i="49"/>
  <c r="AU41" i="49"/>
  <c r="AG41" i="49"/>
  <c r="AF41" i="49"/>
  <c r="R41" i="49"/>
  <c r="Q41" i="49"/>
  <c r="BL40" i="49"/>
  <c r="BK40" i="49"/>
  <c r="BJ40" i="49"/>
  <c r="BI40" i="49"/>
  <c r="BH40" i="49"/>
  <c r="BG40" i="49"/>
  <c r="BF40" i="49"/>
  <c r="BE40" i="49"/>
  <c r="BD40" i="49"/>
  <c r="BC40" i="49"/>
  <c r="BB40" i="49"/>
  <c r="BN40" i="49" s="1"/>
  <c r="BA40" i="49"/>
  <c r="BM40" i="49" s="1"/>
  <c r="C40" i="49" s="1"/>
  <c r="AZ40" i="49"/>
  <c r="AV40" i="49"/>
  <c r="AU40" i="49"/>
  <c r="AG40" i="49"/>
  <c r="AF40" i="49"/>
  <c r="R40" i="49"/>
  <c r="Q40" i="49"/>
  <c r="BL39" i="49"/>
  <c r="BK39" i="49"/>
  <c r="BJ39" i="49"/>
  <c r="BI39" i="49"/>
  <c r="BH39" i="49"/>
  <c r="BG39" i="49"/>
  <c r="BF39" i="49"/>
  <c r="BE39" i="49"/>
  <c r="BD39" i="49"/>
  <c r="BC39" i="49"/>
  <c r="BB39" i="49"/>
  <c r="BN39" i="49" s="1"/>
  <c r="BA39" i="49"/>
  <c r="BM39" i="49" s="1"/>
  <c r="C39" i="49" s="1"/>
  <c r="AZ39" i="49"/>
  <c r="AV39" i="49"/>
  <c r="AU39" i="49"/>
  <c r="AG39" i="49"/>
  <c r="AF39" i="49"/>
  <c r="R39" i="49"/>
  <c r="Q39" i="49"/>
  <c r="BL38" i="49"/>
  <c r="BK38" i="49"/>
  <c r="BJ38" i="49"/>
  <c r="BI38" i="49"/>
  <c r="BH38" i="49"/>
  <c r="BG38" i="49"/>
  <c r="BF38" i="49"/>
  <c r="BE38" i="49"/>
  <c r="BD38" i="49"/>
  <c r="BC38" i="49"/>
  <c r="BB38" i="49"/>
  <c r="BN38" i="49" s="1"/>
  <c r="BA38" i="49"/>
  <c r="BM38" i="49" s="1"/>
  <c r="C38" i="49" s="1"/>
  <c r="AZ38" i="49"/>
  <c r="AV38" i="49"/>
  <c r="AU38" i="49"/>
  <c r="AG38" i="49"/>
  <c r="AF38" i="49"/>
  <c r="R38" i="49"/>
  <c r="Q38" i="49"/>
  <c r="BL37" i="49"/>
  <c r="BK37" i="49"/>
  <c r="BJ37" i="49"/>
  <c r="BI37" i="49"/>
  <c r="BH37" i="49"/>
  <c r="BG37" i="49"/>
  <c r="BF37" i="49"/>
  <c r="BE37" i="49"/>
  <c r="BD37" i="49"/>
  <c r="BC37" i="49"/>
  <c r="BB37" i="49"/>
  <c r="BN37" i="49" s="1"/>
  <c r="BA37" i="49"/>
  <c r="BM37" i="49" s="1"/>
  <c r="C37" i="49" s="1"/>
  <c r="AZ37" i="49"/>
  <c r="AV37" i="49"/>
  <c r="AU37" i="49"/>
  <c r="AG37" i="49"/>
  <c r="AF37" i="49"/>
  <c r="R37" i="49"/>
  <c r="Q37" i="49"/>
  <c r="BL36" i="49"/>
  <c r="BK36" i="49"/>
  <c r="BJ36" i="49"/>
  <c r="BI36" i="49"/>
  <c r="BH36" i="49"/>
  <c r="BG36" i="49"/>
  <c r="BF36" i="49"/>
  <c r="BE36" i="49"/>
  <c r="BD36" i="49"/>
  <c r="BC36" i="49"/>
  <c r="BB36" i="49"/>
  <c r="BN36" i="49" s="1"/>
  <c r="BA36" i="49"/>
  <c r="BM36" i="49" s="1"/>
  <c r="C36" i="49" s="1"/>
  <c r="AZ36" i="49"/>
  <c r="AV36" i="49"/>
  <c r="AU36" i="49"/>
  <c r="AG36" i="49"/>
  <c r="AF36" i="49"/>
  <c r="R36" i="49"/>
  <c r="Q36" i="49"/>
  <c r="BL35" i="49"/>
  <c r="BK35" i="49"/>
  <c r="BJ35" i="49"/>
  <c r="BI35" i="49"/>
  <c r="BH35" i="49"/>
  <c r="BG35" i="49"/>
  <c r="BF35" i="49"/>
  <c r="BE35" i="49"/>
  <c r="BD35" i="49"/>
  <c r="BC35" i="49"/>
  <c r="BB35" i="49"/>
  <c r="BN35" i="49" s="1"/>
  <c r="BA35" i="49"/>
  <c r="BM35" i="49" s="1"/>
  <c r="C35" i="49" s="1"/>
  <c r="AZ35" i="49"/>
  <c r="AV35" i="49"/>
  <c r="AU35" i="49"/>
  <c r="AG35" i="49"/>
  <c r="AF35" i="49"/>
  <c r="R35" i="49"/>
  <c r="Q35" i="49"/>
  <c r="BL34" i="49"/>
  <c r="BK34" i="49"/>
  <c r="BJ34" i="49"/>
  <c r="BI34" i="49"/>
  <c r="BH34" i="49"/>
  <c r="BG34" i="49"/>
  <c r="BF34" i="49"/>
  <c r="BE34" i="49"/>
  <c r="BD34" i="49"/>
  <c r="BC34" i="49"/>
  <c r="BB34" i="49"/>
  <c r="BN34" i="49" s="1"/>
  <c r="BA34" i="49"/>
  <c r="BM34" i="49" s="1"/>
  <c r="C34" i="49" s="1"/>
  <c r="AZ34" i="49"/>
  <c r="AV34" i="49"/>
  <c r="AU34" i="49"/>
  <c r="AG34" i="49"/>
  <c r="AF34" i="49"/>
  <c r="R34" i="49"/>
  <c r="Q34" i="49"/>
  <c r="BL33" i="49"/>
  <c r="BK33" i="49"/>
  <c r="BJ33" i="49"/>
  <c r="BI33" i="49"/>
  <c r="BH33" i="49"/>
  <c r="BG33" i="49"/>
  <c r="BF33" i="49"/>
  <c r="BE33" i="49"/>
  <c r="BD33" i="49"/>
  <c r="BC33" i="49"/>
  <c r="BB33" i="49"/>
  <c r="BN33" i="49" s="1"/>
  <c r="BA33" i="49"/>
  <c r="BM33" i="49" s="1"/>
  <c r="C33" i="49" s="1"/>
  <c r="AZ33" i="49"/>
  <c r="AV33" i="49"/>
  <c r="AU33" i="49"/>
  <c r="AG33" i="49"/>
  <c r="AF33" i="49"/>
  <c r="R33" i="49"/>
  <c r="Q33" i="49"/>
  <c r="BL32" i="49"/>
  <c r="BK32" i="49"/>
  <c r="BJ32" i="49"/>
  <c r="BI32" i="49"/>
  <c r="BH32" i="49"/>
  <c r="BG32" i="49"/>
  <c r="BF32" i="49"/>
  <c r="BE32" i="49"/>
  <c r="BD32" i="49"/>
  <c r="BC32" i="49"/>
  <c r="BB32" i="49"/>
  <c r="BN32" i="49" s="1"/>
  <c r="BA32" i="49"/>
  <c r="BM32" i="49" s="1"/>
  <c r="C32" i="49" s="1"/>
  <c r="AZ32" i="49"/>
  <c r="AV32" i="49"/>
  <c r="AU32" i="49"/>
  <c r="AG32" i="49"/>
  <c r="AF32" i="49"/>
  <c r="R32" i="49"/>
  <c r="Q32" i="49"/>
  <c r="BL31" i="49"/>
  <c r="BK31" i="49"/>
  <c r="BJ31" i="49"/>
  <c r="BI31" i="49"/>
  <c r="BH31" i="49"/>
  <c r="BG31" i="49"/>
  <c r="BF31" i="49"/>
  <c r="BE31" i="49"/>
  <c r="BD31" i="49"/>
  <c r="BC31" i="49"/>
  <c r="BB31" i="49"/>
  <c r="BN31" i="49" s="1"/>
  <c r="BA31" i="49"/>
  <c r="AZ31" i="49"/>
  <c r="AV31" i="49"/>
  <c r="AU31" i="49"/>
  <c r="AG31" i="49"/>
  <c r="AF31" i="49"/>
  <c r="R31" i="49"/>
  <c r="Q31" i="49"/>
  <c r="BM31" i="49" s="1"/>
  <c r="C31" i="49" s="1"/>
  <c r="BL30" i="49"/>
  <c r="BK30" i="49"/>
  <c r="BJ30" i="49"/>
  <c r="BI30" i="49"/>
  <c r="BH30" i="49"/>
  <c r="BG30" i="49"/>
  <c r="BF30" i="49"/>
  <c r="BE30" i="49"/>
  <c r="BD30" i="49"/>
  <c r="BC30" i="49"/>
  <c r="BB30" i="49"/>
  <c r="BN30" i="49" s="1"/>
  <c r="BA30" i="49"/>
  <c r="AZ30" i="49"/>
  <c r="AV30" i="49"/>
  <c r="AU30" i="49"/>
  <c r="AG30" i="49"/>
  <c r="AF30" i="49"/>
  <c r="BM30" i="49" s="1"/>
  <c r="C30" i="49" s="1"/>
  <c r="R30" i="49"/>
  <c r="Q30" i="49"/>
  <c r="BL29" i="49"/>
  <c r="BK29" i="49"/>
  <c r="BJ29" i="49"/>
  <c r="BI29" i="49"/>
  <c r="BH29" i="49"/>
  <c r="BG29" i="49"/>
  <c r="BF29" i="49"/>
  <c r="BE29" i="49"/>
  <c r="BD29" i="49"/>
  <c r="BC29" i="49"/>
  <c r="BB29" i="49"/>
  <c r="BN29" i="49" s="1"/>
  <c r="BA29" i="49"/>
  <c r="AZ29" i="49"/>
  <c r="AV29" i="49"/>
  <c r="AU29" i="49"/>
  <c r="AG29" i="49"/>
  <c r="AF29" i="49"/>
  <c r="R29" i="49"/>
  <c r="Q29" i="49"/>
  <c r="BM29" i="49" s="1"/>
  <c r="C29" i="49" s="1"/>
  <c r="BL28" i="49"/>
  <c r="BK28" i="49"/>
  <c r="BJ28" i="49"/>
  <c r="BI28" i="49"/>
  <c r="BH28" i="49"/>
  <c r="BG28" i="49"/>
  <c r="BF28" i="49"/>
  <c r="BE28" i="49"/>
  <c r="BD28" i="49"/>
  <c r="BC28" i="49"/>
  <c r="BB28" i="49"/>
  <c r="BN28" i="49" s="1"/>
  <c r="BA28" i="49"/>
  <c r="AZ28" i="49"/>
  <c r="AV28" i="49"/>
  <c r="AU28" i="49"/>
  <c r="AG28" i="49"/>
  <c r="AF28" i="49"/>
  <c r="BM28" i="49" s="1"/>
  <c r="C28" i="49" s="1"/>
  <c r="R28" i="49"/>
  <c r="Q28" i="49"/>
  <c r="BL27" i="49"/>
  <c r="BK27" i="49"/>
  <c r="BJ27" i="49"/>
  <c r="BI27" i="49"/>
  <c r="BH27" i="49"/>
  <c r="BG27" i="49"/>
  <c r="BF27" i="49"/>
  <c r="BE27" i="49"/>
  <c r="BD27" i="49"/>
  <c r="BC27" i="49"/>
  <c r="BB27" i="49"/>
  <c r="BN27" i="49" s="1"/>
  <c r="BA27" i="49"/>
  <c r="AZ27" i="49"/>
  <c r="AV27" i="49"/>
  <c r="AU27" i="49"/>
  <c r="AG27" i="49"/>
  <c r="AF27" i="49"/>
  <c r="R27" i="49"/>
  <c r="Q27" i="49"/>
  <c r="BM27" i="49" s="1"/>
  <c r="C27" i="49" s="1"/>
  <c r="BL26" i="49"/>
  <c r="BK26" i="49"/>
  <c r="BJ26" i="49"/>
  <c r="BI26" i="49"/>
  <c r="BH26" i="49"/>
  <c r="BG26" i="49"/>
  <c r="BF26" i="49"/>
  <c r="BE26" i="49"/>
  <c r="BD26" i="49"/>
  <c r="BC26" i="49"/>
  <c r="BB26" i="49"/>
  <c r="BN26" i="49" s="1"/>
  <c r="BA26" i="49"/>
  <c r="AZ26" i="49"/>
  <c r="AV26" i="49"/>
  <c r="AU26" i="49"/>
  <c r="AG26" i="49"/>
  <c r="AF26" i="49"/>
  <c r="BM26" i="49" s="1"/>
  <c r="C26" i="49" s="1"/>
  <c r="R26" i="49"/>
  <c r="Q26" i="49"/>
  <c r="BL25" i="49"/>
  <c r="BK25" i="49"/>
  <c r="BJ25" i="49"/>
  <c r="BI25" i="49"/>
  <c r="BH25" i="49"/>
  <c r="BG25" i="49"/>
  <c r="BF25" i="49"/>
  <c r="BE25" i="49"/>
  <c r="BD25" i="49"/>
  <c r="BC25" i="49"/>
  <c r="BB25" i="49"/>
  <c r="BN25" i="49" s="1"/>
  <c r="BA25" i="49"/>
  <c r="AZ25" i="49"/>
  <c r="AV25" i="49"/>
  <c r="AU25" i="49"/>
  <c r="AG25" i="49"/>
  <c r="AF25" i="49"/>
  <c r="R25" i="49"/>
  <c r="Q25" i="49"/>
  <c r="BM25" i="49" s="1"/>
  <c r="C25" i="49" s="1"/>
  <c r="BL24" i="49"/>
  <c r="BK24" i="49"/>
  <c r="BJ24" i="49"/>
  <c r="BI24" i="49"/>
  <c r="BH24" i="49"/>
  <c r="BG24" i="49"/>
  <c r="BF24" i="49"/>
  <c r="BE24" i="49"/>
  <c r="BD24" i="49"/>
  <c r="BC24" i="49"/>
  <c r="BB24" i="49"/>
  <c r="BN24" i="49" s="1"/>
  <c r="BA24" i="49"/>
  <c r="AZ24" i="49"/>
  <c r="AV24" i="49"/>
  <c r="AU24" i="49"/>
  <c r="AG24" i="49"/>
  <c r="AF24" i="49"/>
  <c r="BM24" i="49" s="1"/>
  <c r="C24" i="49" s="1"/>
  <c r="R24" i="49"/>
  <c r="Q24" i="49"/>
  <c r="BL23" i="49"/>
  <c r="BK23" i="49"/>
  <c r="BJ23" i="49"/>
  <c r="BI23" i="49"/>
  <c r="BH23" i="49"/>
  <c r="BG23" i="49"/>
  <c r="BF23" i="49"/>
  <c r="BE23" i="49"/>
  <c r="BD23" i="49"/>
  <c r="BC23" i="49"/>
  <c r="BB23" i="49"/>
  <c r="BN23" i="49" s="1"/>
  <c r="BA23" i="49"/>
  <c r="AZ23" i="49"/>
  <c r="AV23" i="49"/>
  <c r="AU23" i="49"/>
  <c r="AG23" i="49"/>
  <c r="AF23" i="49"/>
  <c r="R23" i="49"/>
  <c r="Q23" i="49"/>
  <c r="BM23" i="49" s="1"/>
  <c r="C23" i="49" s="1"/>
  <c r="BL22" i="49"/>
  <c r="BK22" i="49"/>
  <c r="BJ22" i="49"/>
  <c r="BI22" i="49"/>
  <c r="BH22" i="49"/>
  <c r="BG22" i="49"/>
  <c r="BF22" i="49"/>
  <c r="BE22" i="49"/>
  <c r="BD22" i="49"/>
  <c r="BC22" i="49"/>
  <c r="BB22" i="49"/>
  <c r="BN22" i="49" s="1"/>
  <c r="BA22" i="49"/>
  <c r="AZ22" i="49"/>
  <c r="AV22" i="49"/>
  <c r="AU22" i="49"/>
  <c r="AG22" i="49"/>
  <c r="AF22" i="49"/>
  <c r="BM22" i="49" s="1"/>
  <c r="C22" i="49" s="1"/>
  <c r="R22" i="49"/>
  <c r="Q22" i="49"/>
  <c r="BL21" i="49"/>
  <c r="BK21" i="49"/>
  <c r="BJ21" i="49"/>
  <c r="BI21" i="49"/>
  <c r="BH21" i="49"/>
  <c r="BG21" i="49"/>
  <c r="BF21" i="49"/>
  <c r="BE21" i="49"/>
  <c r="BD21" i="49"/>
  <c r="BC21" i="49"/>
  <c r="BB21" i="49"/>
  <c r="BN21" i="49" s="1"/>
  <c r="BA21" i="49"/>
  <c r="AZ21" i="49"/>
  <c r="AV21" i="49"/>
  <c r="AU21" i="49"/>
  <c r="AG21" i="49"/>
  <c r="AF21" i="49"/>
  <c r="R21" i="49"/>
  <c r="Q21" i="49"/>
  <c r="BM21" i="49" s="1"/>
  <c r="C21" i="49" s="1"/>
  <c r="BL20" i="49"/>
  <c r="BK20" i="49"/>
  <c r="BJ20" i="49"/>
  <c r="BI20" i="49"/>
  <c r="BH20" i="49"/>
  <c r="BG20" i="49"/>
  <c r="BF20" i="49"/>
  <c r="BE20" i="49"/>
  <c r="BD20" i="49"/>
  <c r="BC20" i="49"/>
  <c r="BB20" i="49"/>
  <c r="BN20" i="49" s="1"/>
  <c r="BA20" i="49"/>
  <c r="AZ20" i="49"/>
  <c r="AV20" i="49"/>
  <c r="AU20" i="49"/>
  <c r="AG20" i="49"/>
  <c r="AF20" i="49"/>
  <c r="BM20" i="49" s="1"/>
  <c r="C20" i="49" s="1"/>
  <c r="R20" i="49"/>
  <c r="Q20" i="49"/>
  <c r="BL19" i="49"/>
  <c r="BK19" i="49"/>
  <c r="BJ19" i="49"/>
  <c r="BI19" i="49"/>
  <c r="BH19" i="49"/>
  <c r="BG19" i="49"/>
  <c r="BF19" i="49"/>
  <c r="BE19" i="49"/>
  <c r="BD19" i="49"/>
  <c r="BC19" i="49"/>
  <c r="BB19" i="49"/>
  <c r="BN19" i="49" s="1"/>
  <c r="BA19" i="49"/>
  <c r="AZ19" i="49"/>
  <c r="AV19" i="49"/>
  <c r="AU19" i="49"/>
  <c r="AG19" i="49"/>
  <c r="AF19" i="49"/>
  <c r="R19" i="49"/>
  <c r="Q19" i="49"/>
  <c r="BM19" i="49" s="1"/>
  <c r="C19" i="49" s="1"/>
  <c r="BL18" i="49"/>
  <c r="BK18" i="49"/>
  <c r="BJ18" i="49"/>
  <c r="BI18" i="49"/>
  <c r="BH18" i="49"/>
  <c r="BG18" i="49"/>
  <c r="BF18" i="49"/>
  <c r="BE18" i="49"/>
  <c r="BD18" i="49"/>
  <c r="BC18" i="49"/>
  <c r="BB18" i="49"/>
  <c r="BN18" i="49" s="1"/>
  <c r="BA18" i="49"/>
  <c r="AZ18" i="49"/>
  <c r="AV18" i="49"/>
  <c r="AU18" i="49"/>
  <c r="AG18" i="49"/>
  <c r="AF18" i="49"/>
  <c r="BM18" i="49" s="1"/>
  <c r="C18" i="49" s="1"/>
  <c r="R18" i="49"/>
  <c r="Q18" i="49"/>
  <c r="BL17" i="49"/>
  <c r="BK17" i="49"/>
  <c r="BJ17" i="49"/>
  <c r="BI17" i="49"/>
  <c r="BH17" i="49"/>
  <c r="BG17" i="49"/>
  <c r="BF17" i="49"/>
  <c r="BE17" i="49"/>
  <c r="BD17" i="49"/>
  <c r="BC17" i="49"/>
  <c r="BB17" i="49"/>
  <c r="BN17" i="49" s="1"/>
  <c r="BA17" i="49"/>
  <c r="AZ17" i="49"/>
  <c r="AV17" i="49"/>
  <c r="AU17" i="49"/>
  <c r="AG17" i="49"/>
  <c r="AF17" i="49"/>
  <c r="R17" i="49"/>
  <c r="Q17" i="49"/>
  <c r="BM17" i="49" s="1"/>
  <c r="C17" i="49" s="1"/>
  <c r="BL16" i="49"/>
  <c r="BK16" i="49"/>
  <c r="BJ16" i="49"/>
  <c r="BI16" i="49"/>
  <c r="BH16" i="49"/>
  <c r="BG16" i="49"/>
  <c r="BF16" i="49"/>
  <c r="BE16" i="49"/>
  <c r="BD16" i="49"/>
  <c r="BC16" i="49"/>
  <c r="BB16" i="49"/>
  <c r="BN16" i="49" s="1"/>
  <c r="BA16" i="49"/>
  <c r="AZ16" i="49"/>
  <c r="AV16" i="49"/>
  <c r="AU16" i="49"/>
  <c r="AG16" i="49"/>
  <c r="AF16" i="49"/>
  <c r="BM16" i="49" s="1"/>
  <c r="C16" i="49" s="1"/>
  <c r="R16" i="49"/>
  <c r="Q16" i="49"/>
  <c r="BL15" i="49"/>
  <c r="BK15" i="49"/>
  <c r="BJ15" i="49"/>
  <c r="BI15" i="49"/>
  <c r="BH15" i="49"/>
  <c r="BG15" i="49"/>
  <c r="BF15" i="49"/>
  <c r="BE15" i="49"/>
  <c r="BD15" i="49"/>
  <c r="BC15" i="49"/>
  <c r="BB15" i="49"/>
  <c r="BN15" i="49" s="1"/>
  <c r="BA15" i="49"/>
  <c r="AZ15" i="49"/>
  <c r="AV15" i="49"/>
  <c r="AU15" i="49"/>
  <c r="AG15" i="49"/>
  <c r="AF15" i="49"/>
  <c r="R15" i="49"/>
  <c r="Q15" i="49"/>
  <c r="BM15" i="49" s="1"/>
  <c r="C15" i="49" s="1"/>
  <c r="BL14" i="49"/>
  <c r="BL13" i="49" s="1"/>
  <c r="BK14" i="49"/>
  <c r="BK13" i="49" s="1"/>
  <c r="BJ14" i="49"/>
  <c r="BI14" i="49"/>
  <c r="BH14" i="49"/>
  <c r="BH13" i="49" s="1"/>
  <c r="BG14" i="49"/>
  <c r="BG13" i="49" s="1"/>
  <c r="BF14" i="49"/>
  <c r="BE14" i="49"/>
  <c r="BD14" i="49"/>
  <c r="BD13" i="49" s="1"/>
  <c r="BC14" i="49"/>
  <c r="BC13" i="49" s="1"/>
  <c r="BB14" i="49"/>
  <c r="BN14" i="49" s="1"/>
  <c r="BN13" i="49" s="1"/>
  <c r="BA14" i="49"/>
  <c r="AZ14" i="49"/>
  <c r="AZ13" i="49" s="1"/>
  <c r="AV14" i="49"/>
  <c r="AV13" i="49" s="1"/>
  <c r="AU14" i="49"/>
  <c r="AG14" i="49"/>
  <c r="AF14" i="49"/>
  <c r="BM14" i="49" s="1"/>
  <c r="R14" i="49"/>
  <c r="Q14" i="49"/>
  <c r="BJ13" i="49"/>
  <c r="BI13" i="49"/>
  <c r="BF13" i="49"/>
  <c r="BE13" i="49"/>
  <c r="BB13" i="49"/>
  <c r="BA13" i="49"/>
  <c r="AY13" i="49"/>
  <c r="AX13" i="49"/>
  <c r="AW13" i="49"/>
  <c r="AU13" i="49"/>
  <c r="AT13" i="49"/>
  <c r="AS13" i="49"/>
  <c r="AR13" i="49"/>
  <c r="AQ13" i="49"/>
  <c r="AP13" i="49"/>
  <c r="AO13" i="49"/>
  <c r="AN13" i="49"/>
  <c r="AM13" i="49"/>
  <c r="AL13" i="49"/>
  <c r="AK13" i="49"/>
  <c r="AJ13" i="49"/>
  <c r="AI13" i="49"/>
  <c r="AH13" i="49"/>
  <c r="AG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H59" i="48"/>
  <c r="CG59" i="48"/>
  <c r="CI59" i="48" s="1"/>
  <c r="CE59" i="48"/>
  <c r="CD59" i="48"/>
  <c r="CF59" i="48" s="1"/>
  <c r="CC59" i="48"/>
  <c r="CB59" i="48"/>
  <c r="CA59" i="48"/>
  <c r="BZ59" i="48"/>
  <c r="BY59" i="48"/>
  <c r="BX59" i="48"/>
  <c r="BV59" i="48"/>
  <c r="BU59" i="48"/>
  <c r="BW59" i="48" s="1"/>
  <c r="BS59" i="48"/>
  <c r="BR59" i="48"/>
  <c r="BT59" i="48" s="1"/>
  <c r="BQ59" i="48"/>
  <c r="BN59" i="48"/>
  <c r="BK59" i="48"/>
  <c r="BH59" i="48"/>
  <c r="BE59" i="48"/>
  <c r="BB59" i="48"/>
  <c r="AY59" i="48"/>
  <c r="AV59" i="48"/>
  <c r="AS59" i="48"/>
  <c r="AR59" i="48"/>
  <c r="CK59" i="48" s="1"/>
  <c r="AQ59" i="48"/>
  <c r="AP59" i="48"/>
  <c r="AM59" i="48"/>
  <c r="AJ59" i="48"/>
  <c r="AG59" i="48"/>
  <c r="AD59" i="48"/>
  <c r="AA59" i="48"/>
  <c r="W59" i="48"/>
  <c r="V59" i="48"/>
  <c r="CJ59" i="48" s="1"/>
  <c r="U59" i="48"/>
  <c r="R59" i="48"/>
  <c r="O59" i="48"/>
  <c r="L59" i="48"/>
  <c r="I59" i="48"/>
  <c r="F59" i="48"/>
  <c r="CH58" i="48"/>
  <c r="CG58" i="48"/>
  <c r="CI58" i="48" s="1"/>
  <c r="CE58" i="48"/>
  <c r="CD58" i="48"/>
  <c r="CF58" i="48" s="1"/>
  <c r="CC58" i="48"/>
  <c r="CB58" i="48"/>
  <c r="CA58" i="48"/>
  <c r="BZ58" i="48"/>
  <c r="BY58" i="48"/>
  <c r="BX58" i="48"/>
  <c r="BV58" i="48"/>
  <c r="BU58" i="48"/>
  <c r="BW58" i="48" s="1"/>
  <c r="BS58" i="48"/>
  <c r="BR58" i="48"/>
  <c r="BT58" i="48" s="1"/>
  <c r="BQ58" i="48"/>
  <c r="BN58" i="48"/>
  <c r="BK58" i="48"/>
  <c r="BH58" i="48"/>
  <c r="BE58" i="48"/>
  <c r="BB58" i="48"/>
  <c r="AY58" i="48"/>
  <c r="AV58" i="48"/>
  <c r="AR58" i="48"/>
  <c r="CK58" i="48" s="1"/>
  <c r="AQ58" i="48"/>
  <c r="AP58" i="48"/>
  <c r="AM58" i="48"/>
  <c r="AJ58" i="48"/>
  <c r="AG58" i="48"/>
  <c r="AD58" i="48"/>
  <c r="AA58" i="48"/>
  <c r="W58" i="48"/>
  <c r="V58" i="48"/>
  <c r="CJ58" i="48" s="1"/>
  <c r="U58" i="48"/>
  <c r="R58" i="48"/>
  <c r="O58" i="48"/>
  <c r="L58" i="48"/>
  <c r="I58" i="48"/>
  <c r="F58" i="48"/>
  <c r="CH57" i="48"/>
  <c r="CG57" i="48"/>
  <c r="CI57" i="48" s="1"/>
  <c r="CE57" i="48"/>
  <c r="CD57" i="48"/>
  <c r="CF57" i="48" s="1"/>
  <c r="CC57" i="48"/>
  <c r="CB57" i="48"/>
  <c r="CA57" i="48"/>
  <c r="BZ57" i="48"/>
  <c r="BY57" i="48"/>
  <c r="BX57" i="48"/>
  <c r="BV57" i="48"/>
  <c r="BU57" i="48"/>
  <c r="BW57" i="48" s="1"/>
  <c r="BS57" i="48"/>
  <c r="BR57" i="48"/>
  <c r="BT57" i="48" s="1"/>
  <c r="BQ57" i="48"/>
  <c r="BN57" i="48"/>
  <c r="BK57" i="48"/>
  <c r="BH57" i="48"/>
  <c r="BE57" i="48"/>
  <c r="BB57" i="48"/>
  <c r="AY57" i="48"/>
  <c r="AV57" i="48"/>
  <c r="AS57" i="48"/>
  <c r="AR57" i="48"/>
  <c r="CK57" i="48" s="1"/>
  <c r="AQ57" i="48"/>
  <c r="AP57" i="48"/>
  <c r="AM57" i="48"/>
  <c r="AJ57" i="48"/>
  <c r="AG57" i="48"/>
  <c r="AD57" i="48"/>
  <c r="AA57" i="48"/>
  <c r="W57" i="48"/>
  <c r="V57" i="48"/>
  <c r="CJ57" i="48" s="1"/>
  <c r="U57" i="48"/>
  <c r="R57" i="48"/>
  <c r="O57" i="48"/>
  <c r="L57" i="48"/>
  <c r="I57" i="48"/>
  <c r="F57" i="48"/>
  <c r="CH56" i="48"/>
  <c r="CG56" i="48"/>
  <c r="CI56" i="48" s="1"/>
  <c r="CE56" i="48"/>
  <c r="CD56" i="48"/>
  <c r="CF56" i="48" s="1"/>
  <c r="CC56" i="48"/>
  <c r="CB56" i="48"/>
  <c r="CA56" i="48"/>
  <c r="BY56" i="48"/>
  <c r="BX56" i="48"/>
  <c r="BZ56" i="48" s="1"/>
  <c r="BV56" i="48"/>
  <c r="BU56" i="48"/>
  <c r="BW56" i="48" s="1"/>
  <c r="BS56" i="48"/>
  <c r="BR56" i="48"/>
  <c r="BT56" i="48" s="1"/>
  <c r="BQ56" i="48"/>
  <c r="BN56" i="48"/>
  <c r="BK56" i="48"/>
  <c r="BH56" i="48"/>
  <c r="BE56" i="48"/>
  <c r="BB56" i="48"/>
  <c r="AY56" i="48"/>
  <c r="AV56" i="48"/>
  <c r="AR56" i="48"/>
  <c r="CK56" i="48" s="1"/>
  <c r="AQ56" i="48"/>
  <c r="AP56" i="48"/>
  <c r="AM56" i="48"/>
  <c r="AJ56" i="48"/>
  <c r="AG56" i="48"/>
  <c r="AD56" i="48"/>
  <c r="AA56" i="48"/>
  <c r="X56" i="48"/>
  <c r="W56" i="48"/>
  <c r="V56" i="48"/>
  <c r="CJ56" i="48" s="1"/>
  <c r="U56" i="48"/>
  <c r="R56" i="48"/>
  <c r="O56" i="48"/>
  <c r="L56" i="48"/>
  <c r="I56" i="48"/>
  <c r="F56" i="48"/>
  <c r="CH55" i="48"/>
  <c r="CG55" i="48"/>
  <c r="CI55" i="48" s="1"/>
  <c r="CF55" i="48"/>
  <c r="CE55" i="48"/>
  <c r="CD55" i="48"/>
  <c r="CC55" i="48"/>
  <c r="CB55" i="48"/>
  <c r="CA55" i="48"/>
  <c r="BY55" i="48"/>
  <c r="BX55" i="48"/>
  <c r="BZ55" i="48" s="1"/>
  <c r="BV55" i="48"/>
  <c r="BU55" i="48"/>
  <c r="BW55" i="48" s="1"/>
  <c r="BT55" i="48"/>
  <c r="BS55" i="48"/>
  <c r="BR55" i="48"/>
  <c r="BQ55" i="48"/>
  <c r="BN55" i="48"/>
  <c r="BK55" i="48"/>
  <c r="BH55" i="48"/>
  <c r="BE55" i="48"/>
  <c r="BB55" i="48"/>
  <c r="AY55" i="48"/>
  <c r="AV55" i="48"/>
  <c r="AR55" i="48"/>
  <c r="CK55" i="48" s="1"/>
  <c r="AQ55" i="48"/>
  <c r="AP55" i="48"/>
  <c r="AM55" i="48"/>
  <c r="AJ55" i="48"/>
  <c r="AG55" i="48"/>
  <c r="AD55" i="48"/>
  <c r="AA55" i="48"/>
  <c r="X55" i="48"/>
  <c r="W55" i="48"/>
  <c r="V55" i="48"/>
  <c r="CJ55" i="48" s="1"/>
  <c r="U55" i="48"/>
  <c r="R55" i="48"/>
  <c r="O55" i="48"/>
  <c r="L55" i="48"/>
  <c r="I55" i="48"/>
  <c r="F55" i="48"/>
  <c r="CH54" i="48"/>
  <c r="CG54" i="48"/>
  <c r="CI54" i="48" s="1"/>
  <c r="CF54" i="48"/>
  <c r="CE54" i="48"/>
  <c r="CD54" i="48"/>
  <c r="CC54" i="48"/>
  <c r="CB54" i="48"/>
  <c r="CA54" i="48"/>
  <c r="BY54" i="48"/>
  <c r="BX54" i="48"/>
  <c r="BZ54" i="48" s="1"/>
  <c r="BV54" i="48"/>
  <c r="BU54" i="48"/>
  <c r="BW54" i="48" s="1"/>
  <c r="BT54" i="48"/>
  <c r="BS54" i="48"/>
  <c r="BR54" i="48"/>
  <c r="BQ54" i="48"/>
  <c r="BN54" i="48"/>
  <c r="BK54" i="48"/>
  <c r="BH54" i="48"/>
  <c r="BE54" i="48"/>
  <c r="BB54" i="48"/>
  <c r="AY54" i="48"/>
  <c r="AV54" i="48"/>
  <c r="AS54" i="48"/>
  <c r="AR54" i="48"/>
  <c r="CK54" i="48" s="1"/>
  <c r="AQ54" i="48"/>
  <c r="AP54" i="48"/>
  <c r="AM54" i="48"/>
  <c r="AJ54" i="48"/>
  <c r="AG54" i="48"/>
  <c r="AD54" i="48"/>
  <c r="AA54" i="48"/>
  <c r="X54" i="48"/>
  <c r="W54" i="48"/>
  <c r="V54" i="48"/>
  <c r="CJ54" i="48" s="1"/>
  <c r="U54" i="48"/>
  <c r="R54" i="48"/>
  <c r="O54" i="48"/>
  <c r="L54" i="48"/>
  <c r="I54" i="48"/>
  <c r="F54" i="48"/>
  <c r="CH53" i="48"/>
  <c r="CG53" i="48"/>
  <c r="CI53" i="48" s="1"/>
  <c r="CF53" i="48"/>
  <c r="CE53" i="48"/>
  <c r="CD53" i="48"/>
  <c r="CC53" i="48"/>
  <c r="CB53" i="48"/>
  <c r="CA53" i="48"/>
  <c r="BY53" i="48"/>
  <c r="BX53" i="48"/>
  <c r="BZ53" i="48" s="1"/>
  <c r="BV53" i="48"/>
  <c r="BU53" i="48"/>
  <c r="BW53" i="48" s="1"/>
  <c r="BT53" i="48"/>
  <c r="BS53" i="48"/>
  <c r="BR53" i="48"/>
  <c r="BQ53" i="48"/>
  <c r="BN53" i="48"/>
  <c r="BK53" i="48"/>
  <c r="BH53" i="48"/>
  <c r="BE53" i="48"/>
  <c r="BB53" i="48"/>
  <c r="AY53" i="48"/>
  <c r="AV53" i="48"/>
  <c r="AS53" i="48"/>
  <c r="AR53" i="48"/>
  <c r="CK53" i="48" s="1"/>
  <c r="AQ53" i="48"/>
  <c r="AP53" i="48"/>
  <c r="AM53" i="48"/>
  <c r="AJ53" i="48"/>
  <c r="AG53" i="48"/>
  <c r="AD53" i="48"/>
  <c r="AA53" i="48"/>
  <c r="X53" i="48"/>
  <c r="W53" i="48"/>
  <c r="V53" i="48"/>
  <c r="CJ53" i="48" s="1"/>
  <c r="U53" i="48"/>
  <c r="R53" i="48"/>
  <c r="O53" i="48"/>
  <c r="L53" i="48"/>
  <c r="I53" i="48"/>
  <c r="F53" i="48"/>
  <c r="CJ52" i="48"/>
  <c r="CL52" i="48" s="1"/>
  <c r="CH52" i="48"/>
  <c r="CG52" i="48"/>
  <c r="CI52" i="48" s="1"/>
  <c r="CF52" i="48"/>
  <c r="CE52" i="48"/>
  <c r="CD52" i="48"/>
  <c r="CC52" i="48"/>
  <c r="CB52" i="48"/>
  <c r="CA52" i="48"/>
  <c r="BY52" i="48"/>
  <c r="BX52" i="48"/>
  <c r="BZ52" i="48" s="1"/>
  <c r="BV52" i="48"/>
  <c r="BU52" i="48"/>
  <c r="BW52" i="48" s="1"/>
  <c r="BT52" i="48"/>
  <c r="BS52" i="48"/>
  <c r="BR52" i="48"/>
  <c r="BQ52" i="48"/>
  <c r="BN52" i="48"/>
  <c r="BK52" i="48"/>
  <c r="BH52" i="48"/>
  <c r="BE52" i="48"/>
  <c r="BB52" i="48"/>
  <c r="AY52" i="48"/>
  <c r="AV52" i="48"/>
  <c r="AS52" i="48"/>
  <c r="AR52" i="48"/>
  <c r="CK52" i="48" s="1"/>
  <c r="AQ52" i="48"/>
  <c r="AP52" i="48"/>
  <c r="AM52" i="48"/>
  <c r="AJ52" i="48"/>
  <c r="AG52" i="48"/>
  <c r="AD52" i="48"/>
  <c r="AA52" i="48"/>
  <c r="X52" i="48"/>
  <c r="W52" i="48"/>
  <c r="V52" i="48"/>
  <c r="U52" i="48"/>
  <c r="R52" i="48"/>
  <c r="O52" i="48"/>
  <c r="L52" i="48"/>
  <c r="I52" i="48"/>
  <c r="F52" i="48"/>
  <c r="CJ51" i="48"/>
  <c r="CL51" i="48" s="1"/>
  <c r="CH51" i="48"/>
  <c r="CG51" i="48"/>
  <c r="CI51" i="48" s="1"/>
  <c r="CF51" i="48"/>
  <c r="CE51" i="48"/>
  <c r="CD51" i="48"/>
  <c r="CC51" i="48"/>
  <c r="CB51" i="48"/>
  <c r="CA51" i="48"/>
  <c r="BY51" i="48"/>
  <c r="BX51" i="48"/>
  <c r="BZ51" i="48" s="1"/>
  <c r="BV51" i="48"/>
  <c r="BU51" i="48"/>
  <c r="BW51" i="48" s="1"/>
  <c r="BT51" i="48"/>
  <c r="BS51" i="48"/>
  <c r="BR51" i="48"/>
  <c r="BQ51" i="48"/>
  <c r="BN51" i="48"/>
  <c r="BK51" i="48"/>
  <c r="BH51" i="48"/>
  <c r="BE51" i="48"/>
  <c r="BB51" i="48"/>
  <c r="AY51" i="48"/>
  <c r="AV51" i="48"/>
  <c r="AS51" i="48"/>
  <c r="AR51" i="48"/>
  <c r="CK51" i="48" s="1"/>
  <c r="AQ51" i="48"/>
  <c r="AP51" i="48"/>
  <c r="AM51" i="48"/>
  <c r="AJ51" i="48"/>
  <c r="AG51" i="48"/>
  <c r="AD51" i="48"/>
  <c r="AA51" i="48"/>
  <c r="X51" i="48"/>
  <c r="W51" i="48"/>
  <c r="V51" i="48"/>
  <c r="U51" i="48"/>
  <c r="R51" i="48"/>
  <c r="O51" i="48"/>
  <c r="L51" i="48"/>
  <c r="I51" i="48"/>
  <c r="F51" i="48"/>
  <c r="CJ50" i="48"/>
  <c r="CL50" i="48" s="1"/>
  <c r="CH50" i="48"/>
  <c r="CG50" i="48"/>
  <c r="CI50" i="48" s="1"/>
  <c r="CF50" i="48"/>
  <c r="CE50" i="48"/>
  <c r="CD50" i="48"/>
  <c r="CC50" i="48"/>
  <c r="CB50" i="48"/>
  <c r="CA50" i="48"/>
  <c r="BY50" i="48"/>
  <c r="BX50" i="48"/>
  <c r="BZ50" i="48" s="1"/>
  <c r="BV50" i="48"/>
  <c r="BU50" i="48"/>
  <c r="BW50" i="48" s="1"/>
  <c r="BT50" i="48"/>
  <c r="BS50" i="48"/>
  <c r="BR50" i="48"/>
  <c r="BQ50" i="48"/>
  <c r="BN50" i="48"/>
  <c r="BK50" i="48"/>
  <c r="BH50" i="48"/>
  <c r="BE50" i="48"/>
  <c r="BB50" i="48"/>
  <c r="AY50" i="48"/>
  <c r="AV50" i="48"/>
  <c r="AS50" i="48"/>
  <c r="AR50" i="48"/>
  <c r="CK50" i="48" s="1"/>
  <c r="AQ50" i="48"/>
  <c r="AP50" i="48"/>
  <c r="AM50" i="48"/>
  <c r="AJ50" i="48"/>
  <c r="AG50" i="48"/>
  <c r="AD50" i="48"/>
  <c r="AA50" i="48"/>
  <c r="X50" i="48"/>
  <c r="W50" i="48"/>
  <c r="V50" i="48"/>
  <c r="U50" i="48"/>
  <c r="R50" i="48"/>
  <c r="O50" i="48"/>
  <c r="L50" i="48"/>
  <c r="I50" i="48"/>
  <c r="F50" i="48"/>
  <c r="CJ49" i="48"/>
  <c r="CL49" i="48" s="1"/>
  <c r="CH49" i="48"/>
  <c r="CG49" i="48"/>
  <c r="CI49" i="48" s="1"/>
  <c r="CF49" i="48"/>
  <c r="CE49" i="48"/>
  <c r="CD49" i="48"/>
  <c r="CC49" i="48"/>
  <c r="CB49" i="48"/>
  <c r="CA49" i="48"/>
  <c r="BY49" i="48"/>
  <c r="BX49" i="48"/>
  <c r="BZ49" i="48" s="1"/>
  <c r="BV49" i="48"/>
  <c r="BU49" i="48"/>
  <c r="BW49" i="48" s="1"/>
  <c r="BT49" i="48"/>
  <c r="BS49" i="48"/>
  <c r="BR49" i="48"/>
  <c r="BQ49" i="48"/>
  <c r="BN49" i="48"/>
  <c r="BK49" i="48"/>
  <c r="BH49" i="48"/>
  <c r="BE49" i="48"/>
  <c r="BB49" i="48"/>
  <c r="AY49" i="48"/>
  <c r="AV49" i="48"/>
  <c r="AS49" i="48"/>
  <c r="AR49" i="48"/>
  <c r="CK49" i="48" s="1"/>
  <c r="AQ49" i="48"/>
  <c r="AP49" i="48"/>
  <c r="AM49" i="48"/>
  <c r="AJ49" i="48"/>
  <c r="AG49" i="48"/>
  <c r="AD49" i="48"/>
  <c r="AA49" i="48"/>
  <c r="X49" i="48"/>
  <c r="W49" i="48"/>
  <c r="V49" i="48"/>
  <c r="U49" i="48"/>
  <c r="R49" i="48"/>
  <c r="O49" i="48"/>
  <c r="L49" i="48"/>
  <c r="I49" i="48"/>
  <c r="F49" i="48"/>
  <c r="CJ48" i="48"/>
  <c r="CL48" i="48" s="1"/>
  <c r="CH48" i="48"/>
  <c r="CG48" i="48"/>
  <c r="CI48" i="48" s="1"/>
  <c r="CF48" i="48"/>
  <c r="CE48" i="48"/>
  <c r="CD48" i="48"/>
  <c r="CC48" i="48"/>
  <c r="CB48" i="48"/>
  <c r="CA48" i="48"/>
  <c r="BY48" i="48"/>
  <c r="BX48" i="48"/>
  <c r="BZ48" i="48" s="1"/>
  <c r="BV48" i="48"/>
  <c r="BU48" i="48"/>
  <c r="BW48" i="48" s="1"/>
  <c r="BT48" i="48"/>
  <c r="BS48" i="48"/>
  <c r="BR48" i="48"/>
  <c r="BQ48" i="48"/>
  <c r="BN48" i="48"/>
  <c r="BK48" i="48"/>
  <c r="BH48" i="48"/>
  <c r="BE48" i="48"/>
  <c r="BB48" i="48"/>
  <c r="AY48" i="48"/>
  <c r="AV48" i="48"/>
  <c r="AS48" i="48"/>
  <c r="AR48" i="48"/>
  <c r="CK48" i="48" s="1"/>
  <c r="AQ48" i="48"/>
  <c r="AP48" i="48"/>
  <c r="AM48" i="48"/>
  <c r="AJ48" i="48"/>
  <c r="AG48" i="48"/>
  <c r="AD48" i="48"/>
  <c r="AA48" i="48"/>
  <c r="X48" i="48"/>
  <c r="W48" i="48"/>
  <c r="V48" i="48"/>
  <c r="U48" i="48"/>
  <c r="R48" i="48"/>
  <c r="O48" i="48"/>
  <c r="L48" i="48"/>
  <c r="I48" i="48"/>
  <c r="F48" i="48"/>
  <c r="CJ47" i="48"/>
  <c r="CH47" i="48"/>
  <c r="CG47" i="48"/>
  <c r="CI47" i="48" s="1"/>
  <c r="CF47" i="48"/>
  <c r="CE47" i="48"/>
  <c r="CD47" i="48"/>
  <c r="CB47" i="48"/>
  <c r="CC47" i="48" s="1"/>
  <c r="CA47" i="48"/>
  <c r="BY47" i="48"/>
  <c r="BX47" i="48"/>
  <c r="BZ47" i="48" s="1"/>
  <c r="BV47" i="48"/>
  <c r="BU47" i="48"/>
  <c r="BW47" i="48" s="1"/>
  <c r="BT47" i="48"/>
  <c r="BS47" i="48"/>
  <c r="BR47" i="48"/>
  <c r="BQ47" i="48"/>
  <c r="BN47" i="48"/>
  <c r="BK47" i="48"/>
  <c r="BH47" i="48"/>
  <c r="BE47" i="48"/>
  <c r="BB47" i="48"/>
  <c r="AY47" i="48"/>
  <c r="AV47" i="48"/>
  <c r="AR47" i="48"/>
  <c r="CK47" i="48" s="1"/>
  <c r="AQ47" i="48"/>
  <c r="AP47" i="48"/>
  <c r="AM47" i="48"/>
  <c r="AJ47" i="48"/>
  <c r="AG47" i="48"/>
  <c r="AD47" i="48"/>
  <c r="AA47" i="48"/>
  <c r="X47" i="48"/>
  <c r="W47" i="48"/>
  <c r="V47" i="48"/>
  <c r="U47" i="48"/>
  <c r="R47" i="48"/>
  <c r="O47" i="48"/>
  <c r="L47" i="48"/>
  <c r="I47" i="48"/>
  <c r="F47" i="48"/>
  <c r="CJ46" i="48"/>
  <c r="CH46" i="48"/>
  <c r="CG46" i="48"/>
  <c r="CI46" i="48" s="1"/>
  <c r="CF46" i="48"/>
  <c r="CE46" i="48"/>
  <c r="CD46" i="48"/>
  <c r="CB46" i="48"/>
  <c r="CC46" i="48" s="1"/>
  <c r="CA46" i="48"/>
  <c r="BY46" i="48"/>
  <c r="BX46" i="48"/>
  <c r="BZ46" i="48" s="1"/>
  <c r="BV46" i="48"/>
  <c r="BU46" i="48"/>
  <c r="BW46" i="48" s="1"/>
  <c r="BT46" i="48"/>
  <c r="BS46" i="48"/>
  <c r="BR46" i="48"/>
  <c r="BQ46" i="48"/>
  <c r="BN46" i="48"/>
  <c r="BK46" i="48"/>
  <c r="BH46" i="48"/>
  <c r="BE46" i="48"/>
  <c r="BB46" i="48"/>
  <c r="AY46" i="48"/>
  <c r="AV46" i="48"/>
  <c r="AR46" i="48"/>
  <c r="CK46" i="48" s="1"/>
  <c r="AQ46" i="48"/>
  <c r="AP46" i="48"/>
  <c r="AM46" i="48"/>
  <c r="AJ46" i="48"/>
  <c r="AG46" i="48"/>
  <c r="AD46" i="48"/>
  <c r="AA46" i="48"/>
  <c r="X46" i="48"/>
  <c r="W46" i="48"/>
  <c r="V46" i="48"/>
  <c r="U46" i="48"/>
  <c r="R46" i="48"/>
  <c r="O46" i="48"/>
  <c r="L46" i="48"/>
  <c r="I46" i="48"/>
  <c r="F46" i="48"/>
  <c r="CJ45" i="48"/>
  <c r="CH45" i="48"/>
  <c r="CG45" i="48"/>
  <c r="CI45" i="48" s="1"/>
  <c r="CF45" i="48"/>
  <c r="CE45" i="48"/>
  <c r="CD45" i="48"/>
  <c r="CB45" i="48"/>
  <c r="CC45" i="48" s="1"/>
  <c r="CA45" i="48"/>
  <c r="BY45" i="48"/>
  <c r="BX45" i="48"/>
  <c r="BZ45" i="48" s="1"/>
  <c r="BV45" i="48"/>
  <c r="BU45" i="48"/>
  <c r="BW45" i="48" s="1"/>
  <c r="BT45" i="48"/>
  <c r="BS45" i="48"/>
  <c r="BR45" i="48"/>
  <c r="BQ45" i="48"/>
  <c r="BN45" i="48"/>
  <c r="BK45" i="48"/>
  <c r="BH45" i="48"/>
  <c r="BE45" i="48"/>
  <c r="BB45" i="48"/>
  <c r="AY45" i="48"/>
  <c r="AV45" i="48"/>
  <c r="AS45" i="48"/>
  <c r="AR45" i="48"/>
  <c r="CK45" i="48" s="1"/>
  <c r="AQ45" i="48"/>
  <c r="AP45" i="48"/>
  <c r="AM45" i="48"/>
  <c r="AJ45" i="48"/>
  <c r="AG45" i="48"/>
  <c r="AD45" i="48"/>
  <c r="AA45" i="48"/>
  <c r="X45" i="48"/>
  <c r="W45" i="48"/>
  <c r="V45" i="48"/>
  <c r="U45" i="48"/>
  <c r="R45" i="48"/>
  <c r="O45" i="48"/>
  <c r="L45" i="48"/>
  <c r="I45" i="48"/>
  <c r="F45" i="48"/>
  <c r="CJ44" i="48"/>
  <c r="CH44" i="48"/>
  <c r="CG44" i="48"/>
  <c r="CI44" i="48" s="1"/>
  <c r="CF44" i="48"/>
  <c r="CE44" i="48"/>
  <c r="CD44" i="48"/>
  <c r="CB44" i="48"/>
  <c r="CC44" i="48" s="1"/>
  <c r="CA44" i="48"/>
  <c r="BY44" i="48"/>
  <c r="BX44" i="48"/>
  <c r="BZ44" i="48" s="1"/>
  <c r="BV44" i="48"/>
  <c r="BU44" i="48"/>
  <c r="BW44" i="48" s="1"/>
  <c r="BT44" i="48"/>
  <c r="BS44" i="48"/>
  <c r="BR44" i="48"/>
  <c r="BQ44" i="48"/>
  <c r="BN44" i="48"/>
  <c r="BK44" i="48"/>
  <c r="BH44" i="48"/>
  <c r="BE44" i="48"/>
  <c r="BB44" i="48"/>
  <c r="AY44" i="48"/>
  <c r="AV44" i="48"/>
  <c r="AR44" i="48"/>
  <c r="CK44" i="48" s="1"/>
  <c r="AQ44" i="48"/>
  <c r="AP44" i="48"/>
  <c r="AM44" i="48"/>
  <c r="AJ44" i="48"/>
  <c r="AG44" i="48"/>
  <c r="AD44" i="48"/>
  <c r="AA44" i="48"/>
  <c r="X44" i="48"/>
  <c r="W44" i="48"/>
  <c r="V44" i="48"/>
  <c r="U44" i="48"/>
  <c r="R44" i="48"/>
  <c r="O44" i="48"/>
  <c r="L44" i="48"/>
  <c r="I44" i="48"/>
  <c r="F44" i="48"/>
  <c r="CJ43" i="48"/>
  <c r="CL43" i="48" s="1"/>
  <c r="CH43" i="48"/>
  <c r="CG43" i="48"/>
  <c r="CI43" i="48" s="1"/>
  <c r="CF43" i="48"/>
  <c r="CE43" i="48"/>
  <c r="CD43" i="48"/>
  <c r="CC43" i="48"/>
  <c r="CB43" i="48"/>
  <c r="CA43" i="48"/>
  <c r="BY43" i="48"/>
  <c r="BX43" i="48"/>
  <c r="BZ43" i="48" s="1"/>
  <c r="BV43" i="48"/>
  <c r="BU43" i="48"/>
  <c r="BW43" i="48" s="1"/>
  <c r="BT43" i="48"/>
  <c r="BS43" i="48"/>
  <c r="BR43" i="48"/>
  <c r="BQ43" i="48"/>
  <c r="BN43" i="48"/>
  <c r="BK43" i="48"/>
  <c r="BH43" i="48"/>
  <c r="BE43" i="48"/>
  <c r="BB43" i="48"/>
  <c r="AY43" i="48"/>
  <c r="AV43" i="48"/>
  <c r="AS43" i="48"/>
  <c r="AR43" i="48"/>
  <c r="CK43" i="48" s="1"/>
  <c r="AQ43" i="48"/>
  <c r="AP43" i="48"/>
  <c r="AM43" i="48"/>
  <c r="AJ43" i="48"/>
  <c r="AG43" i="48"/>
  <c r="AD43" i="48"/>
  <c r="AA43" i="48"/>
  <c r="X43" i="48"/>
  <c r="W43" i="48"/>
  <c r="V43" i="48"/>
  <c r="U43" i="48"/>
  <c r="R43" i="48"/>
  <c r="O43" i="48"/>
  <c r="L43" i="48"/>
  <c r="I43" i="48"/>
  <c r="F43" i="48"/>
  <c r="CJ42" i="48"/>
  <c r="CL42" i="48" s="1"/>
  <c r="CH42" i="48"/>
  <c r="CG42" i="48"/>
  <c r="CI42" i="48" s="1"/>
  <c r="CF42" i="48"/>
  <c r="CE42" i="48"/>
  <c r="CD42" i="48"/>
  <c r="CC42" i="48"/>
  <c r="CB42" i="48"/>
  <c r="CA42" i="48"/>
  <c r="BY42" i="48"/>
  <c r="BX42" i="48"/>
  <c r="BZ42" i="48" s="1"/>
  <c r="BV42" i="48"/>
  <c r="BU42" i="48"/>
  <c r="BW42" i="48" s="1"/>
  <c r="BT42" i="48"/>
  <c r="BS42" i="48"/>
  <c r="BR42" i="48"/>
  <c r="BQ42" i="48"/>
  <c r="BN42" i="48"/>
  <c r="BK42" i="48"/>
  <c r="BH42" i="48"/>
  <c r="BE42" i="48"/>
  <c r="BB42" i="48"/>
  <c r="AY42" i="48"/>
  <c r="AV42" i="48"/>
  <c r="AS42" i="48"/>
  <c r="AR42" i="48"/>
  <c r="CK42" i="48" s="1"/>
  <c r="AQ42" i="48"/>
  <c r="AP42" i="48"/>
  <c r="AM42" i="48"/>
  <c r="AJ42" i="48"/>
  <c r="AG42" i="48"/>
  <c r="AD42" i="48"/>
  <c r="AA42" i="48"/>
  <c r="X42" i="48"/>
  <c r="W42" i="48"/>
  <c r="V42" i="48"/>
  <c r="U42" i="48"/>
  <c r="R42" i="48"/>
  <c r="O42" i="48"/>
  <c r="L42" i="48"/>
  <c r="I42" i="48"/>
  <c r="F42" i="48"/>
  <c r="CJ41" i="48"/>
  <c r="CL41" i="48" s="1"/>
  <c r="CH41" i="48"/>
  <c r="CG41" i="48"/>
  <c r="CI41" i="48" s="1"/>
  <c r="CF41" i="48"/>
  <c r="CE41" i="48"/>
  <c r="CD41" i="48"/>
  <c r="CC41" i="48"/>
  <c r="CB41" i="48"/>
  <c r="CA41" i="48"/>
  <c r="BY41" i="48"/>
  <c r="BX41" i="48"/>
  <c r="BZ41" i="48" s="1"/>
  <c r="BV41" i="48"/>
  <c r="BU41" i="48"/>
  <c r="BW41" i="48" s="1"/>
  <c r="BT41" i="48"/>
  <c r="BS41" i="48"/>
  <c r="BR41" i="48"/>
  <c r="BQ41" i="48"/>
  <c r="BN41" i="48"/>
  <c r="BK41" i="48"/>
  <c r="BH41" i="48"/>
  <c r="BE41" i="48"/>
  <c r="BB41" i="48"/>
  <c r="AY41" i="48"/>
  <c r="AV41" i="48"/>
  <c r="AS41" i="48"/>
  <c r="AR41" i="48"/>
  <c r="CK41" i="48" s="1"/>
  <c r="AQ41" i="48"/>
  <c r="AP41" i="48"/>
  <c r="AM41" i="48"/>
  <c r="AJ41" i="48"/>
  <c r="AG41" i="48"/>
  <c r="AD41" i="48"/>
  <c r="AA41" i="48"/>
  <c r="X41" i="48"/>
  <c r="W41" i="48"/>
  <c r="V41" i="48"/>
  <c r="U41" i="48"/>
  <c r="R41" i="48"/>
  <c r="O41" i="48"/>
  <c r="L41" i="48"/>
  <c r="I41" i="48"/>
  <c r="F41" i="48"/>
  <c r="CJ40" i="48"/>
  <c r="CL40" i="48" s="1"/>
  <c r="CH40" i="48"/>
  <c r="CG40" i="48"/>
  <c r="CI40" i="48" s="1"/>
  <c r="CF40" i="48"/>
  <c r="CE40" i="48"/>
  <c r="CD40" i="48"/>
  <c r="CC40" i="48"/>
  <c r="CB40" i="48"/>
  <c r="CA40" i="48"/>
  <c r="BY40" i="48"/>
  <c r="BX40" i="48"/>
  <c r="BZ40" i="48" s="1"/>
  <c r="BV40" i="48"/>
  <c r="BU40" i="48"/>
  <c r="BW40" i="48" s="1"/>
  <c r="BT40" i="48"/>
  <c r="BS40" i="48"/>
  <c r="BR40" i="48"/>
  <c r="BQ40" i="48"/>
  <c r="BN40" i="48"/>
  <c r="BK40" i="48"/>
  <c r="BH40" i="48"/>
  <c r="BE40" i="48"/>
  <c r="BB40" i="48"/>
  <c r="AY40" i="48"/>
  <c r="AV40" i="48"/>
  <c r="AS40" i="48"/>
  <c r="AR40" i="48"/>
  <c r="CK40" i="48" s="1"/>
  <c r="AQ40" i="48"/>
  <c r="AP40" i="48"/>
  <c r="AM40" i="48"/>
  <c r="AJ40" i="48"/>
  <c r="AG40" i="48"/>
  <c r="AD40" i="48"/>
  <c r="AA40" i="48"/>
  <c r="X40" i="48"/>
  <c r="W40" i="48"/>
  <c r="V40" i="48"/>
  <c r="U40" i="48"/>
  <c r="R40" i="48"/>
  <c r="O40" i="48"/>
  <c r="L40" i="48"/>
  <c r="I40" i="48"/>
  <c r="F40" i="48"/>
  <c r="CJ39" i="48"/>
  <c r="CH39" i="48"/>
  <c r="CG39" i="48"/>
  <c r="CI39" i="48" s="1"/>
  <c r="CF39" i="48"/>
  <c r="CE39" i="48"/>
  <c r="CD39" i="48"/>
  <c r="CB39" i="48"/>
  <c r="CC39" i="48" s="1"/>
  <c r="CA39" i="48"/>
  <c r="BY39" i="48"/>
  <c r="BX39" i="48"/>
  <c r="BZ39" i="48" s="1"/>
  <c r="BV39" i="48"/>
  <c r="BU39" i="48"/>
  <c r="BW39" i="48" s="1"/>
  <c r="BT39" i="48"/>
  <c r="BS39" i="48"/>
  <c r="BR39" i="48"/>
  <c r="BQ39" i="48"/>
  <c r="BN39" i="48"/>
  <c r="BK39" i="48"/>
  <c r="BH39" i="48"/>
  <c r="BE39" i="48"/>
  <c r="BB39" i="48"/>
  <c r="AY39" i="48"/>
  <c r="AV39" i="48"/>
  <c r="AR39" i="48"/>
  <c r="CK39" i="48" s="1"/>
  <c r="AQ39" i="48"/>
  <c r="AP39" i="48"/>
  <c r="AM39" i="48"/>
  <c r="AJ39" i="48"/>
  <c r="AG39" i="48"/>
  <c r="AD39" i="48"/>
  <c r="AA39" i="48"/>
  <c r="X39" i="48"/>
  <c r="W39" i="48"/>
  <c r="V39" i="48"/>
  <c r="U39" i="48"/>
  <c r="R39" i="48"/>
  <c r="O39" i="48"/>
  <c r="L39" i="48"/>
  <c r="I39" i="48"/>
  <c r="F39" i="48"/>
  <c r="CJ38" i="48"/>
  <c r="CL38" i="48" s="1"/>
  <c r="CH38" i="48"/>
  <c r="CG38" i="48"/>
  <c r="CI38" i="48" s="1"/>
  <c r="CF38" i="48"/>
  <c r="CE38" i="48"/>
  <c r="CD38" i="48"/>
  <c r="CC38" i="48"/>
  <c r="CB38" i="48"/>
  <c r="CA38" i="48"/>
  <c r="BY38" i="48"/>
  <c r="BX38" i="48"/>
  <c r="BZ38" i="48" s="1"/>
  <c r="BV38" i="48"/>
  <c r="BU38" i="48"/>
  <c r="BW38" i="48" s="1"/>
  <c r="BT38" i="48"/>
  <c r="BS38" i="48"/>
  <c r="BR38" i="48"/>
  <c r="BQ38" i="48"/>
  <c r="BN38" i="48"/>
  <c r="BK38" i="48"/>
  <c r="BH38" i="48"/>
  <c r="BE38" i="48"/>
  <c r="BB38" i="48"/>
  <c r="AY38" i="48"/>
  <c r="AV38" i="48"/>
  <c r="AS38" i="48"/>
  <c r="AR38" i="48"/>
  <c r="CK38" i="48" s="1"/>
  <c r="AQ38" i="48"/>
  <c r="AP38" i="48"/>
  <c r="AM38" i="48"/>
  <c r="AJ38" i="48"/>
  <c r="AG38" i="48"/>
  <c r="AD38" i="48"/>
  <c r="AA38" i="48"/>
  <c r="X38" i="48"/>
  <c r="W38" i="48"/>
  <c r="V38" i="48"/>
  <c r="U38" i="48"/>
  <c r="R38" i="48"/>
  <c r="O38" i="48"/>
  <c r="L38" i="48"/>
  <c r="I38" i="48"/>
  <c r="F38" i="48"/>
  <c r="CJ37" i="48"/>
  <c r="CL37" i="48" s="1"/>
  <c r="CH37" i="48"/>
  <c r="CG37" i="48"/>
  <c r="CI37" i="48" s="1"/>
  <c r="CF37" i="48"/>
  <c r="CE37" i="48"/>
  <c r="CD37" i="48"/>
  <c r="CB37" i="48"/>
  <c r="CC37" i="48" s="1"/>
  <c r="CA37" i="48"/>
  <c r="BY37" i="48"/>
  <c r="BX37" i="48"/>
  <c r="BZ37" i="48" s="1"/>
  <c r="BV37" i="48"/>
  <c r="BU37" i="48"/>
  <c r="BW37" i="48" s="1"/>
  <c r="BT37" i="48"/>
  <c r="BS37" i="48"/>
  <c r="BR37" i="48"/>
  <c r="BQ37" i="48"/>
  <c r="BN37" i="48"/>
  <c r="BK37" i="48"/>
  <c r="BH37" i="48"/>
  <c r="BE37" i="48"/>
  <c r="BB37" i="48"/>
  <c r="AY37" i="48"/>
  <c r="AV37" i="48"/>
  <c r="AR37" i="48"/>
  <c r="CK37" i="48" s="1"/>
  <c r="AQ37" i="48"/>
  <c r="AP37" i="48"/>
  <c r="AM37" i="48"/>
  <c r="AJ37" i="48"/>
  <c r="AG37" i="48"/>
  <c r="AD37" i="48"/>
  <c r="AA37" i="48"/>
  <c r="X37" i="48"/>
  <c r="W37" i="48"/>
  <c r="V37" i="48"/>
  <c r="U37" i="48"/>
  <c r="R37" i="48"/>
  <c r="O37" i="48"/>
  <c r="L37" i="48"/>
  <c r="I37" i="48"/>
  <c r="F37" i="48"/>
  <c r="CJ36" i="48"/>
  <c r="CH36" i="48"/>
  <c r="CG36" i="48"/>
  <c r="CI36" i="48" s="1"/>
  <c r="CF36" i="48"/>
  <c r="CE36" i="48"/>
  <c r="CD36" i="48"/>
  <c r="CB36" i="48"/>
  <c r="CC36" i="48" s="1"/>
  <c r="CA36" i="48"/>
  <c r="BY36" i="48"/>
  <c r="BX36" i="48"/>
  <c r="BZ36" i="48" s="1"/>
  <c r="BV36" i="48"/>
  <c r="BU36" i="48"/>
  <c r="BW36" i="48" s="1"/>
  <c r="BT36" i="48"/>
  <c r="BS36" i="48"/>
  <c r="BR36" i="48"/>
  <c r="BQ36" i="48"/>
  <c r="BN36" i="48"/>
  <c r="BK36" i="48"/>
  <c r="BH36" i="48"/>
  <c r="BE36" i="48"/>
  <c r="BB36" i="48"/>
  <c r="AY36" i="48"/>
  <c r="AV36" i="48"/>
  <c r="AS36" i="48"/>
  <c r="AR36" i="48"/>
  <c r="CK36" i="48" s="1"/>
  <c r="AQ36" i="48"/>
  <c r="AP36" i="48"/>
  <c r="AM36" i="48"/>
  <c r="AJ36" i="48"/>
  <c r="AG36" i="48"/>
  <c r="AD36" i="48"/>
  <c r="AA36" i="48"/>
  <c r="X36" i="48"/>
  <c r="W36" i="48"/>
  <c r="V36" i="48"/>
  <c r="U36" i="48"/>
  <c r="R36" i="48"/>
  <c r="O36" i="48"/>
  <c r="L36" i="48"/>
  <c r="I36" i="48"/>
  <c r="F36" i="48"/>
  <c r="CJ35" i="48"/>
  <c r="CH35" i="48"/>
  <c r="CG35" i="48"/>
  <c r="CI35" i="48" s="1"/>
  <c r="CF35" i="48"/>
  <c r="CE35" i="48"/>
  <c r="CD35" i="48"/>
  <c r="CB35" i="48"/>
  <c r="CC35" i="48" s="1"/>
  <c r="CA35" i="48"/>
  <c r="BY35" i="48"/>
  <c r="BX35" i="48"/>
  <c r="BZ35" i="48" s="1"/>
  <c r="BV35" i="48"/>
  <c r="BU35" i="48"/>
  <c r="BW35" i="48" s="1"/>
  <c r="BT35" i="48"/>
  <c r="BS35" i="48"/>
  <c r="BR35" i="48"/>
  <c r="BQ35" i="48"/>
  <c r="BN35" i="48"/>
  <c r="BK35" i="48"/>
  <c r="BH35" i="48"/>
  <c r="BE35" i="48"/>
  <c r="BB35" i="48"/>
  <c r="AY35" i="48"/>
  <c r="AV35" i="48"/>
  <c r="AR35" i="48"/>
  <c r="AQ35" i="48"/>
  <c r="AP35" i="48"/>
  <c r="AM35" i="48"/>
  <c r="AJ35" i="48"/>
  <c r="AG35" i="48"/>
  <c r="AD35" i="48"/>
  <c r="AA35" i="48"/>
  <c r="X35" i="48"/>
  <c r="W35" i="48"/>
  <c r="V35" i="48"/>
  <c r="U35" i="48"/>
  <c r="R35" i="48"/>
  <c r="O35" i="48"/>
  <c r="L35" i="48"/>
  <c r="I35" i="48"/>
  <c r="F35" i="48"/>
  <c r="CJ34" i="48"/>
  <c r="CH34" i="48"/>
  <c r="CG34" i="48"/>
  <c r="CI34" i="48" s="1"/>
  <c r="CF34" i="48"/>
  <c r="CE34" i="48"/>
  <c r="CD34" i="48"/>
  <c r="CC34" i="48"/>
  <c r="CB34" i="48"/>
  <c r="CA34" i="48"/>
  <c r="BY34" i="48"/>
  <c r="BX34" i="48"/>
  <c r="BZ34" i="48" s="1"/>
  <c r="BV34" i="48"/>
  <c r="BU34" i="48"/>
  <c r="BW34" i="48" s="1"/>
  <c r="BT34" i="48"/>
  <c r="BS34" i="48"/>
  <c r="BR34" i="48"/>
  <c r="BQ34" i="48"/>
  <c r="BN34" i="48"/>
  <c r="BK34" i="48"/>
  <c r="BH34" i="48"/>
  <c r="BE34" i="48"/>
  <c r="BB34" i="48"/>
  <c r="AY34" i="48"/>
  <c r="AV34" i="48"/>
  <c r="AR34" i="48"/>
  <c r="AS34" i="48" s="1"/>
  <c r="AQ34" i="48"/>
  <c r="AP34" i="48"/>
  <c r="AM34" i="48"/>
  <c r="AJ34" i="48"/>
  <c r="AG34" i="48"/>
  <c r="AD34" i="48"/>
  <c r="AA34" i="48"/>
  <c r="X34" i="48"/>
  <c r="W34" i="48"/>
  <c r="V34" i="48"/>
  <c r="U34" i="48"/>
  <c r="R34" i="48"/>
  <c r="O34" i="48"/>
  <c r="L34" i="48"/>
  <c r="I34" i="48"/>
  <c r="F34" i="48"/>
  <c r="CJ33" i="48"/>
  <c r="CH33" i="48"/>
  <c r="CG33" i="48"/>
  <c r="CI33" i="48" s="1"/>
  <c r="CF33" i="48"/>
  <c r="CE33" i="48"/>
  <c r="CD33" i="48"/>
  <c r="CB33" i="48"/>
  <c r="CC33" i="48" s="1"/>
  <c r="CA33" i="48"/>
  <c r="BY33" i="48"/>
  <c r="BX33" i="48"/>
  <c r="BZ33" i="48" s="1"/>
  <c r="BV33" i="48"/>
  <c r="BU33" i="48"/>
  <c r="BW33" i="48" s="1"/>
  <c r="BT33" i="48"/>
  <c r="BS33" i="48"/>
  <c r="BR33" i="48"/>
  <c r="BQ33" i="48"/>
  <c r="BN33" i="48"/>
  <c r="BK33" i="48"/>
  <c r="BH33" i="48"/>
  <c r="BE33" i="48"/>
  <c r="BB33" i="48"/>
  <c r="AY33" i="48"/>
  <c r="AV33" i="48"/>
  <c r="AR33" i="48"/>
  <c r="AS33" i="48" s="1"/>
  <c r="AQ33" i="48"/>
  <c r="AP33" i="48"/>
  <c r="AM33" i="48"/>
  <c r="AJ33" i="48"/>
  <c r="AG33" i="48"/>
  <c r="AD33" i="48"/>
  <c r="AA33" i="48"/>
  <c r="X33" i="48"/>
  <c r="W33" i="48"/>
  <c r="V33" i="48"/>
  <c r="U33" i="48"/>
  <c r="R33" i="48"/>
  <c r="O33" i="48"/>
  <c r="L33" i="48"/>
  <c r="I33" i="48"/>
  <c r="F33" i="48"/>
  <c r="CJ32" i="48"/>
  <c r="CH32" i="48"/>
  <c r="CG32" i="48"/>
  <c r="CI32" i="48" s="1"/>
  <c r="CF32" i="48"/>
  <c r="CE32" i="48"/>
  <c r="CD32" i="48"/>
  <c r="CB32" i="48"/>
  <c r="CC32" i="48" s="1"/>
  <c r="CA32" i="48"/>
  <c r="BY32" i="48"/>
  <c r="BX32" i="48"/>
  <c r="BZ32" i="48" s="1"/>
  <c r="BV32" i="48"/>
  <c r="BU32" i="48"/>
  <c r="BW32" i="48" s="1"/>
  <c r="BT32" i="48"/>
  <c r="BS32" i="48"/>
  <c r="BR32" i="48"/>
  <c r="BQ32" i="48"/>
  <c r="BN32" i="48"/>
  <c r="BK32" i="48"/>
  <c r="BH32" i="48"/>
  <c r="BE32" i="48"/>
  <c r="BB32" i="48"/>
  <c r="AY32" i="48"/>
  <c r="AV32" i="48"/>
  <c r="AR32" i="48"/>
  <c r="AS32" i="48" s="1"/>
  <c r="AQ32" i="48"/>
  <c r="AP32" i="48"/>
  <c r="AM32" i="48"/>
  <c r="AJ32" i="48"/>
  <c r="AG32" i="48"/>
  <c r="AD32" i="48"/>
  <c r="AA32" i="48"/>
  <c r="X32" i="48"/>
  <c r="W32" i="48"/>
  <c r="V32" i="48"/>
  <c r="U32" i="48"/>
  <c r="R32" i="48"/>
  <c r="O32" i="48"/>
  <c r="L32" i="48"/>
  <c r="I32" i="48"/>
  <c r="F32" i="48"/>
  <c r="CH31" i="48"/>
  <c r="CG31" i="48"/>
  <c r="CI31" i="48" s="1"/>
  <c r="CE31" i="48"/>
  <c r="CF31" i="48" s="1"/>
  <c r="CD31" i="48"/>
  <c r="CC31" i="48"/>
  <c r="CB31" i="48"/>
  <c r="CA31" i="48"/>
  <c r="BY31" i="48"/>
  <c r="BX31" i="48"/>
  <c r="BZ31" i="48" s="1"/>
  <c r="BV31" i="48"/>
  <c r="BU31" i="48"/>
  <c r="BW31" i="48" s="1"/>
  <c r="BT31" i="48"/>
  <c r="BS31" i="48"/>
  <c r="BR31" i="48"/>
  <c r="BQ31" i="48"/>
  <c r="BN31" i="48"/>
  <c r="BK31" i="48"/>
  <c r="BH31" i="48"/>
  <c r="BE31" i="48"/>
  <c r="BB31" i="48"/>
  <c r="AY31" i="48"/>
  <c r="AV31" i="48"/>
  <c r="AR31" i="48"/>
  <c r="AS31" i="48" s="1"/>
  <c r="AQ31" i="48"/>
  <c r="AP31" i="48"/>
  <c r="AM31" i="48"/>
  <c r="AJ31" i="48"/>
  <c r="AG31" i="48"/>
  <c r="AD31" i="48"/>
  <c r="AA31" i="48"/>
  <c r="X31" i="48"/>
  <c r="W31" i="48"/>
  <c r="CK31" i="48" s="1"/>
  <c r="V31" i="48"/>
  <c r="CJ31" i="48" s="1"/>
  <c r="U31" i="48"/>
  <c r="R31" i="48"/>
  <c r="O31" i="48"/>
  <c r="L31" i="48"/>
  <c r="I31" i="48"/>
  <c r="F31" i="48"/>
  <c r="CJ30" i="48"/>
  <c r="CH30" i="48"/>
  <c r="CG30" i="48"/>
  <c r="CI30" i="48" s="1"/>
  <c r="CF30" i="48"/>
  <c r="CE30" i="48"/>
  <c r="CD30" i="48"/>
  <c r="CB30" i="48"/>
  <c r="CC30" i="48" s="1"/>
  <c r="CA30" i="48"/>
  <c r="BY30" i="48"/>
  <c r="BX30" i="48"/>
  <c r="BZ30" i="48" s="1"/>
  <c r="BV30" i="48"/>
  <c r="BU30" i="48"/>
  <c r="BW30" i="48" s="1"/>
  <c r="BT30" i="48"/>
  <c r="BS30" i="48"/>
  <c r="BR30" i="48"/>
  <c r="BQ30" i="48"/>
  <c r="BN30" i="48"/>
  <c r="BK30" i="48"/>
  <c r="BH30" i="48"/>
  <c r="BE30" i="48"/>
  <c r="BB30" i="48"/>
  <c r="AY30" i="48"/>
  <c r="AV30" i="48"/>
  <c r="AR30" i="48"/>
  <c r="CK30" i="48" s="1"/>
  <c r="AQ30" i="48"/>
  <c r="AP30" i="48"/>
  <c r="AM30" i="48"/>
  <c r="AJ30" i="48"/>
  <c r="AG30" i="48"/>
  <c r="AD30" i="48"/>
  <c r="AA30" i="48"/>
  <c r="X30" i="48"/>
  <c r="W30" i="48"/>
  <c r="V30" i="48"/>
  <c r="U30" i="48"/>
  <c r="R30" i="48"/>
  <c r="O30" i="48"/>
  <c r="L30" i="48"/>
  <c r="I30" i="48"/>
  <c r="F30" i="48"/>
  <c r="CJ29" i="48"/>
  <c r="CH29" i="48"/>
  <c r="CG29" i="48"/>
  <c r="CI29" i="48" s="1"/>
  <c r="CF29" i="48"/>
  <c r="CE29" i="48"/>
  <c r="CD29" i="48"/>
  <c r="CB29" i="48"/>
  <c r="CC29" i="48" s="1"/>
  <c r="CA29" i="48"/>
  <c r="BY29" i="48"/>
  <c r="BX29" i="48"/>
  <c r="BZ29" i="48" s="1"/>
  <c r="BV29" i="48"/>
  <c r="BU29" i="48"/>
  <c r="BW29" i="48" s="1"/>
  <c r="BT29" i="48"/>
  <c r="BS29" i="48"/>
  <c r="BR29" i="48"/>
  <c r="BQ29" i="48"/>
  <c r="BN29" i="48"/>
  <c r="BK29" i="48"/>
  <c r="BH29" i="48"/>
  <c r="BE29" i="48"/>
  <c r="BB29" i="48"/>
  <c r="AY29" i="48"/>
  <c r="AV29" i="48"/>
  <c r="AR29" i="48"/>
  <c r="CK29" i="48" s="1"/>
  <c r="AQ29" i="48"/>
  <c r="AP29" i="48"/>
  <c r="AM29" i="48"/>
  <c r="AJ29" i="48"/>
  <c r="AG29" i="48"/>
  <c r="AD29" i="48"/>
  <c r="AA29" i="48"/>
  <c r="X29" i="48"/>
  <c r="W29" i="48"/>
  <c r="V29" i="48"/>
  <c r="U29" i="48"/>
  <c r="R29" i="48"/>
  <c r="O29" i="48"/>
  <c r="L29" i="48"/>
  <c r="I29" i="48"/>
  <c r="F29" i="48"/>
  <c r="CJ28" i="48"/>
  <c r="CL28" i="48" s="1"/>
  <c r="CH28" i="48"/>
  <c r="CG28" i="48"/>
  <c r="CI28" i="48" s="1"/>
  <c r="CF28" i="48"/>
  <c r="CE28" i="48"/>
  <c r="CD28" i="48"/>
  <c r="CC28" i="48"/>
  <c r="CB28" i="48"/>
  <c r="CA28" i="48"/>
  <c r="BY28" i="48"/>
  <c r="BX28" i="48"/>
  <c r="BZ28" i="48" s="1"/>
  <c r="BV28" i="48"/>
  <c r="BU28" i="48"/>
  <c r="BW28" i="48" s="1"/>
  <c r="BT28" i="48"/>
  <c r="BS28" i="48"/>
  <c r="BR28" i="48"/>
  <c r="BQ28" i="48"/>
  <c r="BN28" i="48"/>
  <c r="BK28" i="48"/>
  <c r="BH28" i="48"/>
  <c r="BE28" i="48"/>
  <c r="BB28" i="48"/>
  <c r="AY28" i="48"/>
  <c r="AV28" i="48"/>
  <c r="AS28" i="48"/>
  <c r="AR28" i="48"/>
  <c r="CK28" i="48" s="1"/>
  <c r="AQ28" i="48"/>
  <c r="AP28" i="48"/>
  <c r="AM28" i="48"/>
  <c r="AJ28" i="48"/>
  <c r="AG28" i="48"/>
  <c r="AD28" i="48"/>
  <c r="AA28" i="48"/>
  <c r="X28" i="48"/>
  <c r="W28" i="48"/>
  <c r="V28" i="48"/>
  <c r="U28" i="48"/>
  <c r="R28" i="48"/>
  <c r="O28" i="48"/>
  <c r="L28" i="48"/>
  <c r="I28" i="48"/>
  <c r="F28" i="48"/>
  <c r="CJ27" i="48"/>
  <c r="CL27" i="48" s="1"/>
  <c r="CH27" i="48"/>
  <c r="CG27" i="48"/>
  <c r="CI27" i="48" s="1"/>
  <c r="CF27" i="48"/>
  <c r="CE27" i="48"/>
  <c r="CD27" i="48"/>
  <c r="CC27" i="48"/>
  <c r="CB27" i="48"/>
  <c r="CA27" i="48"/>
  <c r="BY27" i="48"/>
  <c r="BX27" i="48"/>
  <c r="BZ27" i="48" s="1"/>
  <c r="BV27" i="48"/>
  <c r="BU27" i="48"/>
  <c r="BW27" i="48" s="1"/>
  <c r="BT27" i="48"/>
  <c r="BS27" i="48"/>
  <c r="BR27" i="48"/>
  <c r="BQ27" i="48"/>
  <c r="BN27" i="48"/>
  <c r="BK27" i="48"/>
  <c r="BH27" i="48"/>
  <c r="BE27" i="48"/>
  <c r="BB27" i="48"/>
  <c r="AY27" i="48"/>
  <c r="AV27" i="48"/>
  <c r="AS27" i="48"/>
  <c r="AR27" i="48"/>
  <c r="CK27" i="48" s="1"/>
  <c r="AQ27" i="48"/>
  <c r="AP27" i="48"/>
  <c r="AM27" i="48"/>
  <c r="AJ27" i="48"/>
  <c r="AG27" i="48"/>
  <c r="AD27" i="48"/>
  <c r="AA27" i="48"/>
  <c r="X27" i="48"/>
  <c r="W27" i="48"/>
  <c r="V27" i="48"/>
  <c r="U27" i="48"/>
  <c r="R27" i="48"/>
  <c r="O27" i="48"/>
  <c r="L27" i="48"/>
  <c r="I27" i="48"/>
  <c r="F27" i="48"/>
  <c r="CJ26" i="48"/>
  <c r="CL26" i="48" s="1"/>
  <c r="CH26" i="48"/>
  <c r="CG26" i="48"/>
  <c r="CI26" i="48" s="1"/>
  <c r="CF26" i="48"/>
  <c r="CE26" i="48"/>
  <c r="CD26" i="48"/>
  <c r="CC26" i="48"/>
  <c r="CB26" i="48"/>
  <c r="CA26" i="48"/>
  <c r="BY26" i="48"/>
  <c r="BX26" i="48"/>
  <c r="BZ26" i="48" s="1"/>
  <c r="BV26" i="48"/>
  <c r="BU26" i="48"/>
  <c r="BW26" i="48" s="1"/>
  <c r="BT26" i="48"/>
  <c r="BS26" i="48"/>
  <c r="BR26" i="48"/>
  <c r="BQ26" i="48"/>
  <c r="BN26" i="48"/>
  <c r="BK26" i="48"/>
  <c r="BH26" i="48"/>
  <c r="BE26" i="48"/>
  <c r="BB26" i="48"/>
  <c r="AY26" i="48"/>
  <c r="AV26" i="48"/>
  <c r="AS26" i="48"/>
  <c r="AR26" i="48"/>
  <c r="CK26" i="48" s="1"/>
  <c r="AQ26" i="48"/>
  <c r="AP26" i="48"/>
  <c r="AM26" i="48"/>
  <c r="AJ26" i="48"/>
  <c r="AG26" i="48"/>
  <c r="AD26" i="48"/>
  <c r="AA26" i="48"/>
  <c r="X26" i="48"/>
  <c r="W26" i="48"/>
  <c r="V26" i="48"/>
  <c r="U26" i="48"/>
  <c r="R26" i="48"/>
  <c r="O26" i="48"/>
  <c r="L26" i="48"/>
  <c r="I26" i="48"/>
  <c r="F26" i="48"/>
  <c r="CJ25" i="48"/>
  <c r="CL25" i="48" s="1"/>
  <c r="CH25" i="48"/>
  <c r="CG25" i="48"/>
  <c r="CI25" i="48" s="1"/>
  <c r="CF25" i="48"/>
  <c r="CE25" i="48"/>
  <c r="CD25" i="48"/>
  <c r="CB25" i="48"/>
  <c r="CC25" i="48" s="1"/>
  <c r="CA25" i="48"/>
  <c r="BY25" i="48"/>
  <c r="BX25" i="48"/>
  <c r="BZ25" i="48" s="1"/>
  <c r="BV25" i="48"/>
  <c r="BU25" i="48"/>
  <c r="BW25" i="48" s="1"/>
  <c r="BT25" i="48"/>
  <c r="BS25" i="48"/>
  <c r="BR25" i="48"/>
  <c r="BQ25" i="48"/>
  <c r="BN25" i="48"/>
  <c r="BK25" i="48"/>
  <c r="BH25" i="48"/>
  <c r="BE25" i="48"/>
  <c r="BB25" i="48"/>
  <c r="AY25" i="48"/>
  <c r="AV25" i="48"/>
  <c r="AR25" i="48"/>
  <c r="CK25" i="48" s="1"/>
  <c r="AQ25" i="48"/>
  <c r="AP25" i="48"/>
  <c r="AM25" i="48"/>
  <c r="AJ25" i="48"/>
  <c r="AG25" i="48"/>
  <c r="AD25" i="48"/>
  <c r="AA25" i="48"/>
  <c r="X25" i="48"/>
  <c r="W25" i="48"/>
  <c r="V25" i="48"/>
  <c r="U25" i="48"/>
  <c r="R25" i="48"/>
  <c r="O25" i="48"/>
  <c r="L25" i="48"/>
  <c r="I25" i="48"/>
  <c r="F25" i="48"/>
  <c r="CJ24" i="48"/>
  <c r="CL24" i="48" s="1"/>
  <c r="CH24" i="48"/>
  <c r="CG24" i="48"/>
  <c r="CI24" i="48" s="1"/>
  <c r="CF24" i="48"/>
  <c r="CE24" i="48"/>
  <c r="CD24" i="48"/>
  <c r="CC24" i="48"/>
  <c r="CB24" i="48"/>
  <c r="CA24" i="48"/>
  <c r="BY24" i="48"/>
  <c r="BX24" i="48"/>
  <c r="BZ24" i="48" s="1"/>
  <c r="BV24" i="48"/>
  <c r="BU24" i="48"/>
  <c r="BW24" i="48" s="1"/>
  <c r="BT24" i="48"/>
  <c r="BS24" i="48"/>
  <c r="BR24" i="48"/>
  <c r="BQ24" i="48"/>
  <c r="BN24" i="48"/>
  <c r="BK24" i="48"/>
  <c r="BH24" i="48"/>
  <c r="BE24" i="48"/>
  <c r="BB24" i="48"/>
  <c r="AY24" i="48"/>
  <c r="AV24" i="48"/>
  <c r="AS24" i="48"/>
  <c r="AR24" i="48"/>
  <c r="CK24" i="48" s="1"/>
  <c r="AQ24" i="48"/>
  <c r="AP24" i="48"/>
  <c r="AM24" i="48"/>
  <c r="AJ24" i="48"/>
  <c r="AG24" i="48"/>
  <c r="AD24" i="48"/>
  <c r="AA24" i="48"/>
  <c r="X24" i="48"/>
  <c r="W24" i="48"/>
  <c r="V24" i="48"/>
  <c r="U24" i="48"/>
  <c r="R24" i="48"/>
  <c r="O24" i="48"/>
  <c r="L24" i="48"/>
  <c r="I24" i="48"/>
  <c r="F24" i="48"/>
  <c r="CJ23" i="48"/>
  <c r="CL23" i="48" s="1"/>
  <c r="CH23" i="48"/>
  <c r="CG23" i="48"/>
  <c r="CI23" i="48" s="1"/>
  <c r="CF23" i="48"/>
  <c r="CE23" i="48"/>
  <c r="CD23" i="48"/>
  <c r="CC23" i="48"/>
  <c r="CB23" i="48"/>
  <c r="CA23" i="48"/>
  <c r="BY23" i="48"/>
  <c r="BX23" i="48"/>
  <c r="BZ23" i="48" s="1"/>
  <c r="BV23" i="48"/>
  <c r="BU23" i="48"/>
  <c r="BW23" i="48" s="1"/>
  <c r="BT23" i="48"/>
  <c r="BS23" i="48"/>
  <c r="BR23" i="48"/>
  <c r="BQ23" i="48"/>
  <c r="BN23" i="48"/>
  <c r="BK23" i="48"/>
  <c r="BH23" i="48"/>
  <c r="BE23" i="48"/>
  <c r="BB23" i="48"/>
  <c r="AY23" i="48"/>
  <c r="AV23" i="48"/>
  <c r="AS23" i="48"/>
  <c r="AR23" i="48"/>
  <c r="CK23" i="48" s="1"/>
  <c r="AQ23" i="48"/>
  <c r="AP23" i="48"/>
  <c r="AM23" i="48"/>
  <c r="AJ23" i="48"/>
  <c r="AG23" i="48"/>
  <c r="AD23" i="48"/>
  <c r="AA23" i="48"/>
  <c r="X23" i="48"/>
  <c r="W23" i="48"/>
  <c r="V23" i="48"/>
  <c r="U23" i="48"/>
  <c r="R23" i="48"/>
  <c r="O23" i="48"/>
  <c r="L23" i="48"/>
  <c r="I23" i="48"/>
  <c r="F23" i="48"/>
  <c r="CJ22" i="48"/>
  <c r="CL22" i="48" s="1"/>
  <c r="CH22" i="48"/>
  <c r="CG22" i="48"/>
  <c r="CI22" i="48" s="1"/>
  <c r="CF22" i="48"/>
  <c r="CE22" i="48"/>
  <c r="CD22" i="48"/>
  <c r="CB22" i="48"/>
  <c r="CC22" i="48" s="1"/>
  <c r="CA22" i="48"/>
  <c r="BY22" i="48"/>
  <c r="BX22" i="48"/>
  <c r="BZ22" i="48" s="1"/>
  <c r="BV22" i="48"/>
  <c r="BU22" i="48"/>
  <c r="BW22" i="48" s="1"/>
  <c r="BT22" i="48"/>
  <c r="BS22" i="48"/>
  <c r="BR22" i="48"/>
  <c r="BQ22" i="48"/>
  <c r="BN22" i="48"/>
  <c r="BK22" i="48"/>
  <c r="BH22" i="48"/>
  <c r="BE22" i="48"/>
  <c r="BB22" i="48"/>
  <c r="AY22" i="48"/>
  <c r="AV22" i="48"/>
  <c r="AR22" i="48"/>
  <c r="CK22" i="48" s="1"/>
  <c r="AQ22" i="48"/>
  <c r="AP22" i="48"/>
  <c r="AM22" i="48"/>
  <c r="AJ22" i="48"/>
  <c r="AG22" i="48"/>
  <c r="AD22" i="48"/>
  <c r="AA22" i="48"/>
  <c r="X22" i="48"/>
  <c r="W22" i="48"/>
  <c r="V22" i="48"/>
  <c r="U22" i="48"/>
  <c r="R22" i="48"/>
  <c r="O22" i="48"/>
  <c r="L22" i="48"/>
  <c r="I22" i="48"/>
  <c r="F22" i="48"/>
  <c r="CJ21" i="48"/>
  <c r="CL21" i="48" s="1"/>
  <c r="CH21" i="48"/>
  <c r="CG21" i="48"/>
  <c r="CI21" i="48" s="1"/>
  <c r="CF21" i="48"/>
  <c r="CE21" i="48"/>
  <c r="CD21" i="48"/>
  <c r="CC21" i="48"/>
  <c r="CB21" i="48"/>
  <c r="CA21" i="48"/>
  <c r="BY21" i="48"/>
  <c r="BX21" i="48"/>
  <c r="BZ21" i="48" s="1"/>
  <c r="BV21" i="48"/>
  <c r="BU21" i="48"/>
  <c r="BW21" i="48" s="1"/>
  <c r="BT21" i="48"/>
  <c r="BS21" i="48"/>
  <c r="BR21" i="48"/>
  <c r="BQ21" i="48"/>
  <c r="BN21" i="48"/>
  <c r="BK21" i="48"/>
  <c r="BH21" i="48"/>
  <c r="BE21" i="48"/>
  <c r="BB21" i="48"/>
  <c r="AY21" i="48"/>
  <c r="AV21" i="48"/>
  <c r="AS21" i="48"/>
  <c r="AR21" i="48"/>
  <c r="CK21" i="48" s="1"/>
  <c r="AQ21" i="48"/>
  <c r="AP21" i="48"/>
  <c r="AM21" i="48"/>
  <c r="AJ21" i="48"/>
  <c r="AG21" i="48"/>
  <c r="AD21" i="48"/>
  <c r="AA21" i="48"/>
  <c r="X21" i="48"/>
  <c r="W21" i="48"/>
  <c r="V21" i="48"/>
  <c r="U21" i="48"/>
  <c r="R21" i="48"/>
  <c r="O21" i="48"/>
  <c r="L21" i="48"/>
  <c r="I21" i="48"/>
  <c r="F21" i="48"/>
  <c r="CJ20" i="48"/>
  <c r="CL20" i="48" s="1"/>
  <c r="CH20" i="48"/>
  <c r="CG20" i="48"/>
  <c r="CI20" i="48" s="1"/>
  <c r="CF20" i="48"/>
  <c r="CE20" i="48"/>
  <c r="CD20" i="48"/>
  <c r="CC20" i="48"/>
  <c r="CB20" i="48"/>
  <c r="CA20" i="48"/>
  <c r="BY20" i="48"/>
  <c r="BX20" i="48"/>
  <c r="BZ20" i="48" s="1"/>
  <c r="BV20" i="48"/>
  <c r="BU20" i="48"/>
  <c r="BW20" i="48" s="1"/>
  <c r="BT20" i="48"/>
  <c r="BS20" i="48"/>
  <c r="BR20" i="48"/>
  <c r="BQ20" i="48"/>
  <c r="BN20" i="48"/>
  <c r="BK20" i="48"/>
  <c r="BH20" i="48"/>
  <c r="BE20" i="48"/>
  <c r="BB20" i="48"/>
  <c r="AY20" i="48"/>
  <c r="AV20" i="48"/>
  <c r="AS20" i="48"/>
  <c r="AR20" i="48"/>
  <c r="CK20" i="48" s="1"/>
  <c r="AQ20" i="48"/>
  <c r="AP20" i="48"/>
  <c r="AM20" i="48"/>
  <c r="AJ20" i="48"/>
  <c r="AG20" i="48"/>
  <c r="AD20" i="48"/>
  <c r="AA20" i="48"/>
  <c r="X20" i="48"/>
  <c r="W20" i="48"/>
  <c r="V20" i="48"/>
  <c r="U20" i="48"/>
  <c r="R20" i="48"/>
  <c r="O20" i="48"/>
  <c r="L20" i="48"/>
  <c r="I20" i="48"/>
  <c r="F20" i="48"/>
  <c r="CJ19" i="48"/>
  <c r="CH19" i="48"/>
  <c r="CG19" i="48"/>
  <c r="CI19" i="48" s="1"/>
  <c r="CF19" i="48"/>
  <c r="CE19" i="48"/>
  <c r="CD19" i="48"/>
  <c r="CC19" i="48"/>
  <c r="CB19" i="48"/>
  <c r="CA19" i="48"/>
  <c r="BY19" i="48"/>
  <c r="BX19" i="48"/>
  <c r="BZ19" i="48" s="1"/>
  <c r="BV19" i="48"/>
  <c r="BU19" i="48"/>
  <c r="BW19" i="48" s="1"/>
  <c r="BT19" i="48"/>
  <c r="BS19" i="48"/>
  <c r="BR19" i="48"/>
  <c r="BQ19" i="48"/>
  <c r="BN19" i="48"/>
  <c r="BK19" i="48"/>
  <c r="BH19" i="48"/>
  <c r="BE19" i="48"/>
  <c r="BB19" i="48"/>
  <c r="AY19" i="48"/>
  <c r="AV19" i="48"/>
  <c r="AR19" i="48"/>
  <c r="CK19" i="48" s="1"/>
  <c r="AQ19" i="48"/>
  <c r="AP19" i="48"/>
  <c r="AM19" i="48"/>
  <c r="AJ19" i="48"/>
  <c r="AG19" i="48"/>
  <c r="AD19" i="48"/>
  <c r="AA19" i="48"/>
  <c r="X19" i="48"/>
  <c r="W19" i="48"/>
  <c r="V19" i="48"/>
  <c r="U19" i="48"/>
  <c r="R19" i="48"/>
  <c r="O19" i="48"/>
  <c r="L19" i="48"/>
  <c r="I19" i="48"/>
  <c r="F19" i="48"/>
  <c r="CJ18" i="48"/>
  <c r="CL18" i="48" s="1"/>
  <c r="CH18" i="48"/>
  <c r="CG18" i="48"/>
  <c r="CI18" i="48" s="1"/>
  <c r="CF18" i="48"/>
  <c r="CE18" i="48"/>
  <c r="CD18" i="48"/>
  <c r="CC18" i="48"/>
  <c r="CB18" i="48"/>
  <c r="CA18" i="48"/>
  <c r="BY18" i="48"/>
  <c r="BX18" i="48"/>
  <c r="BZ18" i="48" s="1"/>
  <c r="BV18" i="48"/>
  <c r="BU18" i="48"/>
  <c r="BW18" i="48" s="1"/>
  <c r="BT18" i="48"/>
  <c r="BS18" i="48"/>
  <c r="BR18" i="48"/>
  <c r="BQ18" i="48"/>
  <c r="BN18" i="48"/>
  <c r="BK18" i="48"/>
  <c r="BH18" i="48"/>
  <c r="BE18" i="48"/>
  <c r="BB18" i="48"/>
  <c r="AY18" i="48"/>
  <c r="AV18" i="48"/>
  <c r="AS18" i="48"/>
  <c r="AR18" i="48"/>
  <c r="CK18" i="48" s="1"/>
  <c r="AQ18" i="48"/>
  <c r="AP18" i="48"/>
  <c r="AM18" i="48"/>
  <c r="AJ18" i="48"/>
  <c r="AG18" i="48"/>
  <c r="AD18" i="48"/>
  <c r="AA18" i="48"/>
  <c r="X18" i="48"/>
  <c r="W18" i="48"/>
  <c r="V18" i="48"/>
  <c r="U18" i="48"/>
  <c r="R18" i="48"/>
  <c r="O18" i="48"/>
  <c r="L18" i="48"/>
  <c r="I18" i="48"/>
  <c r="F18" i="48"/>
  <c r="CJ17" i="48"/>
  <c r="CH17" i="48"/>
  <c r="CG17" i="48"/>
  <c r="CI17" i="48" s="1"/>
  <c r="CF17" i="48"/>
  <c r="CE17" i="48"/>
  <c r="CD17" i="48"/>
  <c r="CC17" i="48"/>
  <c r="CB17" i="48"/>
  <c r="CA17" i="48"/>
  <c r="BY17" i="48"/>
  <c r="BX17" i="48"/>
  <c r="BZ17" i="48" s="1"/>
  <c r="BV17" i="48"/>
  <c r="BU17" i="48"/>
  <c r="BW17" i="48" s="1"/>
  <c r="BT17" i="48"/>
  <c r="BS17" i="48"/>
  <c r="BR17" i="48"/>
  <c r="BQ17" i="48"/>
  <c r="BN17" i="48"/>
  <c r="BK17" i="48"/>
  <c r="BH17" i="48"/>
  <c r="BE17" i="48"/>
  <c r="BB17" i="48"/>
  <c r="AY17" i="48"/>
  <c r="AV17" i="48"/>
  <c r="AR17" i="48"/>
  <c r="CK17" i="48" s="1"/>
  <c r="AQ17" i="48"/>
  <c r="AP17" i="48"/>
  <c r="AM17" i="48"/>
  <c r="AJ17" i="48"/>
  <c r="AG17" i="48"/>
  <c r="AD17" i="48"/>
  <c r="AA17" i="48"/>
  <c r="X17" i="48"/>
  <c r="W17" i="48"/>
  <c r="V17" i="48"/>
  <c r="U17" i="48"/>
  <c r="R17" i="48"/>
  <c r="O17" i="48"/>
  <c r="L17" i="48"/>
  <c r="I17" i="48"/>
  <c r="F17" i="48"/>
  <c r="CJ16" i="48"/>
  <c r="CL16" i="48" s="1"/>
  <c r="CH16" i="48"/>
  <c r="CG16" i="48"/>
  <c r="CI16" i="48" s="1"/>
  <c r="CF16" i="48"/>
  <c r="CE16" i="48"/>
  <c r="CD16" i="48"/>
  <c r="CC16" i="48"/>
  <c r="CB16" i="48"/>
  <c r="CA16" i="48"/>
  <c r="BY16" i="48"/>
  <c r="BX16" i="48"/>
  <c r="BZ16" i="48" s="1"/>
  <c r="BV16" i="48"/>
  <c r="BU16" i="48"/>
  <c r="BW16" i="48" s="1"/>
  <c r="BT16" i="48"/>
  <c r="BS16" i="48"/>
  <c r="BR16" i="48"/>
  <c r="BQ16" i="48"/>
  <c r="BN16" i="48"/>
  <c r="BK16" i="48"/>
  <c r="BH16" i="48"/>
  <c r="BE16" i="48"/>
  <c r="BB16" i="48"/>
  <c r="AY16" i="48"/>
  <c r="AV16" i="48"/>
  <c r="AS16" i="48"/>
  <c r="AR16" i="48"/>
  <c r="CK16" i="48" s="1"/>
  <c r="AQ16" i="48"/>
  <c r="AP16" i="48"/>
  <c r="AM16" i="48"/>
  <c r="AJ16" i="48"/>
  <c r="AG16" i="48"/>
  <c r="AD16" i="48"/>
  <c r="AA16" i="48"/>
  <c r="X16" i="48"/>
  <c r="W16" i="48"/>
  <c r="V16" i="48"/>
  <c r="U16" i="48"/>
  <c r="R16" i="48"/>
  <c r="O16" i="48"/>
  <c r="L16" i="48"/>
  <c r="I16" i="48"/>
  <c r="F16" i="48"/>
  <c r="CJ15" i="48"/>
  <c r="CH15" i="48"/>
  <c r="CG15" i="48"/>
  <c r="CI15" i="48" s="1"/>
  <c r="CF15" i="48"/>
  <c r="CE15" i="48"/>
  <c r="CD15" i="48"/>
  <c r="CC15" i="48"/>
  <c r="CB15" i="48"/>
  <c r="CA15" i="48"/>
  <c r="BY15" i="48"/>
  <c r="BX15" i="48"/>
  <c r="BZ15" i="48" s="1"/>
  <c r="BV15" i="48"/>
  <c r="BU15" i="48"/>
  <c r="BW15" i="48" s="1"/>
  <c r="BT15" i="48"/>
  <c r="BS15" i="48"/>
  <c r="BR15" i="48"/>
  <c r="BQ15" i="48"/>
  <c r="BN15" i="48"/>
  <c r="BK15" i="48"/>
  <c r="BH15" i="48"/>
  <c r="BE15" i="48"/>
  <c r="BB15" i="48"/>
  <c r="AY15" i="48"/>
  <c r="AV15" i="48"/>
  <c r="AR15" i="48"/>
  <c r="CK15" i="48" s="1"/>
  <c r="AQ15" i="48"/>
  <c r="AP15" i="48"/>
  <c r="AM15" i="48"/>
  <c r="AJ15" i="48"/>
  <c r="AG15" i="48"/>
  <c r="AD15" i="48"/>
  <c r="AA15" i="48"/>
  <c r="X15" i="48"/>
  <c r="W15" i="48"/>
  <c r="V15" i="48"/>
  <c r="U15" i="48"/>
  <c r="R15" i="48"/>
  <c r="O15" i="48"/>
  <c r="L15" i="48"/>
  <c r="I15" i="48"/>
  <c r="F15" i="48"/>
  <c r="CH14" i="48"/>
  <c r="CG14" i="48"/>
  <c r="CI14" i="48" s="1"/>
  <c r="CF14" i="48"/>
  <c r="CE14" i="48"/>
  <c r="CD14" i="48"/>
  <c r="CB14" i="48"/>
  <c r="CC14" i="48" s="1"/>
  <c r="CA14" i="48"/>
  <c r="BY14" i="48"/>
  <c r="BX14" i="48"/>
  <c r="BZ14" i="48" s="1"/>
  <c r="BV14" i="48"/>
  <c r="BU14" i="48"/>
  <c r="BW14" i="48" s="1"/>
  <c r="BT14" i="48"/>
  <c r="BS14" i="48"/>
  <c r="BR14" i="48"/>
  <c r="BQ14" i="48"/>
  <c r="BP14" i="48"/>
  <c r="BO14" i="48"/>
  <c r="BM14" i="48"/>
  <c r="BL14" i="48"/>
  <c r="BN14" i="48" s="1"/>
  <c r="BJ14" i="48"/>
  <c r="BI14" i="48"/>
  <c r="BK14" i="48" s="1"/>
  <c r="BH14" i="48"/>
  <c r="BG14" i="48"/>
  <c r="BF14" i="48"/>
  <c r="BE14" i="48"/>
  <c r="BD14" i="48"/>
  <c r="BC14" i="48"/>
  <c r="BA14" i="48"/>
  <c r="AZ14" i="48"/>
  <c r="BB14" i="48" s="1"/>
  <c r="AX14" i="48"/>
  <c r="AW14" i="48"/>
  <c r="AY14" i="48" s="1"/>
  <c r="AV14" i="48"/>
  <c r="AU14" i="48"/>
  <c r="AT14" i="48"/>
  <c r="AR14" i="48"/>
  <c r="AO14" i="48"/>
  <c r="AN14" i="48"/>
  <c r="AP14" i="48" s="1"/>
  <c r="AL14" i="48"/>
  <c r="AK14" i="48"/>
  <c r="AM14" i="48" s="1"/>
  <c r="AJ14" i="48"/>
  <c r="AI14" i="48"/>
  <c r="AH14" i="48"/>
  <c r="AQ14" i="48" s="1"/>
  <c r="AS14" i="48" s="1"/>
  <c r="AF14" i="48"/>
  <c r="AG14" i="48" s="1"/>
  <c r="AE14" i="48"/>
  <c r="AC14" i="48"/>
  <c r="AB14" i="48"/>
  <c r="AD14" i="48" s="1"/>
  <c r="Z14" i="48"/>
  <c r="Y14" i="48"/>
  <c r="AA14" i="48" s="1"/>
  <c r="X14" i="48"/>
  <c r="W14" i="48"/>
  <c r="V14" i="48"/>
  <c r="T14" i="48"/>
  <c r="U14" i="48" s="1"/>
  <c r="S14" i="48"/>
  <c r="Q14" i="48"/>
  <c r="P14" i="48"/>
  <c r="R14" i="48" s="1"/>
  <c r="N14" i="48"/>
  <c r="M14" i="48"/>
  <c r="O14" i="48" s="1"/>
  <c r="L14" i="48"/>
  <c r="K14" i="48"/>
  <c r="J14" i="48"/>
  <c r="H14" i="48"/>
  <c r="I14" i="48" s="1"/>
  <c r="G14" i="48"/>
  <c r="E14" i="48"/>
  <c r="D14" i="48"/>
  <c r="F14" i="48" s="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37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22" i="21"/>
  <c r="Y10" i="21"/>
  <c r="Y11" i="21"/>
  <c r="Y12" i="21"/>
  <c r="Y13" i="21"/>
  <c r="Y14" i="21"/>
  <c r="Y15" i="21"/>
  <c r="Y16" i="21"/>
  <c r="Y17" i="21"/>
  <c r="Y18" i="21"/>
  <c r="Y19" i="21"/>
  <c r="Y20" i="21"/>
  <c r="Y9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2" i="21"/>
  <c r="J10" i="21"/>
  <c r="J11" i="21"/>
  <c r="J12" i="21"/>
  <c r="J13" i="21"/>
  <c r="J14" i="21"/>
  <c r="J15" i="21"/>
  <c r="J16" i="21"/>
  <c r="J17" i="21"/>
  <c r="J18" i="21"/>
  <c r="J19" i="21"/>
  <c r="J20" i="21"/>
  <c r="I9" i="21"/>
  <c r="BL58" i="47"/>
  <c r="BK58" i="47"/>
  <c r="BJ58" i="47"/>
  <c r="BI58" i="47"/>
  <c r="BH58" i="47"/>
  <c r="BG58" i="47"/>
  <c r="BF58" i="47"/>
  <c r="BE58" i="47"/>
  <c r="BD58" i="47"/>
  <c r="BC58" i="47"/>
  <c r="BB58" i="47"/>
  <c r="BN58" i="47" s="1"/>
  <c r="BA58" i="47"/>
  <c r="BM58" i="47" s="1"/>
  <c r="C58" i="47" s="1"/>
  <c r="AZ58" i="47"/>
  <c r="AV58" i="47"/>
  <c r="AU58" i="47"/>
  <c r="AG58" i="47"/>
  <c r="AF58" i="47"/>
  <c r="R58" i="47"/>
  <c r="Q58" i="47"/>
  <c r="BL57" i="47"/>
  <c r="BK57" i="47"/>
  <c r="BJ57" i="47"/>
  <c r="BI57" i="47"/>
  <c r="BH57" i="47"/>
  <c r="BG57" i="47"/>
  <c r="BF57" i="47"/>
  <c r="BE57" i="47"/>
  <c r="BD57" i="47"/>
  <c r="BC57" i="47"/>
  <c r="BB57" i="47"/>
  <c r="BN57" i="47" s="1"/>
  <c r="BA57" i="47"/>
  <c r="BM57" i="47" s="1"/>
  <c r="C57" i="47" s="1"/>
  <c r="AZ57" i="47"/>
  <c r="AV57" i="47"/>
  <c r="AU57" i="47"/>
  <c r="AG57" i="47"/>
  <c r="AF57" i="47"/>
  <c r="R57" i="47"/>
  <c r="Q57" i="47"/>
  <c r="BL56" i="47"/>
  <c r="BK56" i="47"/>
  <c r="BJ56" i="47"/>
  <c r="BI56" i="47"/>
  <c r="BH56" i="47"/>
  <c r="BG56" i="47"/>
  <c r="BF56" i="47"/>
  <c r="BE56" i="47"/>
  <c r="BD56" i="47"/>
  <c r="BC56" i="47"/>
  <c r="BB56" i="47"/>
  <c r="BN56" i="47" s="1"/>
  <c r="BA56" i="47"/>
  <c r="BM56" i="47" s="1"/>
  <c r="C56" i="47" s="1"/>
  <c r="AZ56" i="47"/>
  <c r="AV56" i="47"/>
  <c r="AU56" i="47"/>
  <c r="AG56" i="47"/>
  <c r="AF56" i="47"/>
  <c r="R56" i="47"/>
  <c r="Q56" i="47"/>
  <c r="BL55" i="47"/>
  <c r="BK55" i="47"/>
  <c r="BJ55" i="47"/>
  <c r="BI55" i="47"/>
  <c r="BH55" i="47"/>
  <c r="BG55" i="47"/>
  <c r="BF55" i="47"/>
  <c r="BE55" i="47"/>
  <c r="BD55" i="47"/>
  <c r="BC55" i="47"/>
  <c r="BB55" i="47"/>
  <c r="BN55" i="47" s="1"/>
  <c r="BA55" i="47"/>
  <c r="BM55" i="47" s="1"/>
  <c r="C55" i="47" s="1"/>
  <c r="AZ55" i="47"/>
  <c r="AV55" i="47"/>
  <c r="AU55" i="47"/>
  <c r="AG55" i="47"/>
  <c r="AF55" i="47"/>
  <c r="R55" i="47"/>
  <c r="Q55" i="47"/>
  <c r="BL54" i="47"/>
  <c r="BK54" i="47"/>
  <c r="BJ54" i="47"/>
  <c r="BI54" i="47"/>
  <c r="BH54" i="47"/>
  <c r="BG54" i="47"/>
  <c r="BF54" i="47"/>
  <c r="BE54" i="47"/>
  <c r="BD54" i="47"/>
  <c r="BC54" i="47"/>
  <c r="BB54" i="47"/>
  <c r="BN54" i="47" s="1"/>
  <c r="BA54" i="47"/>
  <c r="BM54" i="47" s="1"/>
  <c r="C54" i="47" s="1"/>
  <c r="AZ54" i="47"/>
  <c r="AV54" i="47"/>
  <c r="AU54" i="47"/>
  <c r="AG54" i="47"/>
  <c r="AF54" i="47"/>
  <c r="R54" i="47"/>
  <c r="Q54" i="47"/>
  <c r="BL53" i="47"/>
  <c r="BK53" i="47"/>
  <c r="BJ53" i="47"/>
  <c r="BI53" i="47"/>
  <c r="BH53" i="47"/>
  <c r="BG53" i="47"/>
  <c r="BF53" i="47"/>
  <c r="BE53" i="47"/>
  <c r="BD53" i="47"/>
  <c r="BC53" i="47"/>
  <c r="BB53" i="47"/>
  <c r="BN53" i="47" s="1"/>
  <c r="BA53" i="47"/>
  <c r="BM53" i="47" s="1"/>
  <c r="C53" i="47" s="1"/>
  <c r="AZ53" i="47"/>
  <c r="AV53" i="47"/>
  <c r="AU53" i="47"/>
  <c r="AG53" i="47"/>
  <c r="AF53" i="47"/>
  <c r="R53" i="47"/>
  <c r="Q53" i="47"/>
  <c r="BL52" i="47"/>
  <c r="BK52" i="47"/>
  <c r="BJ52" i="47"/>
  <c r="BI52" i="47"/>
  <c r="BH52" i="47"/>
  <c r="BG52" i="47"/>
  <c r="BF52" i="47"/>
  <c r="BE52" i="47"/>
  <c r="BD52" i="47"/>
  <c r="BC52" i="47"/>
  <c r="BB52" i="47"/>
  <c r="BN52" i="47" s="1"/>
  <c r="BA52" i="47"/>
  <c r="BM52" i="47" s="1"/>
  <c r="C52" i="47" s="1"/>
  <c r="AZ52" i="47"/>
  <c r="AV52" i="47"/>
  <c r="AU52" i="47"/>
  <c r="AG52" i="47"/>
  <c r="AF52" i="47"/>
  <c r="R52" i="47"/>
  <c r="Q52" i="47"/>
  <c r="BL51" i="47"/>
  <c r="BK51" i="47"/>
  <c r="BJ51" i="47"/>
  <c r="BI51" i="47"/>
  <c r="BH51" i="47"/>
  <c r="BG51" i="47"/>
  <c r="BF51" i="47"/>
  <c r="BE51" i="47"/>
  <c r="BD51" i="47"/>
  <c r="BC51" i="47"/>
  <c r="BB51" i="47"/>
  <c r="BN51" i="47" s="1"/>
  <c r="BA51" i="47"/>
  <c r="BM51" i="47" s="1"/>
  <c r="C51" i="47" s="1"/>
  <c r="AZ51" i="47"/>
  <c r="AV51" i="47"/>
  <c r="AU51" i="47"/>
  <c r="AG51" i="47"/>
  <c r="AF51" i="47"/>
  <c r="R51" i="47"/>
  <c r="Q51" i="47"/>
  <c r="BL50" i="47"/>
  <c r="BK50" i="47"/>
  <c r="BJ50" i="47"/>
  <c r="BI50" i="47"/>
  <c r="BH50" i="47"/>
  <c r="BG50" i="47"/>
  <c r="BF50" i="47"/>
  <c r="BE50" i="47"/>
  <c r="BD50" i="47"/>
  <c r="BC50" i="47"/>
  <c r="BB50" i="47"/>
  <c r="BN50" i="47" s="1"/>
  <c r="BA50" i="47"/>
  <c r="BM50" i="47" s="1"/>
  <c r="C50" i="47" s="1"/>
  <c r="AZ50" i="47"/>
  <c r="AV50" i="47"/>
  <c r="AU50" i="47"/>
  <c r="AG50" i="47"/>
  <c r="AF50" i="47"/>
  <c r="R50" i="47"/>
  <c r="Q50" i="47"/>
  <c r="BL49" i="47"/>
  <c r="BK49" i="47"/>
  <c r="BJ49" i="47"/>
  <c r="BI49" i="47"/>
  <c r="BH49" i="47"/>
  <c r="BG49" i="47"/>
  <c r="BF49" i="47"/>
  <c r="BE49" i="47"/>
  <c r="BD49" i="47"/>
  <c r="BC49" i="47"/>
  <c r="BB49" i="47"/>
  <c r="BN49" i="47" s="1"/>
  <c r="BA49" i="47"/>
  <c r="BM49" i="47" s="1"/>
  <c r="C49" i="47" s="1"/>
  <c r="AZ49" i="47"/>
  <c r="AV49" i="47"/>
  <c r="AU49" i="47"/>
  <c r="AG49" i="47"/>
  <c r="AF49" i="47"/>
  <c r="R49" i="47"/>
  <c r="Q49" i="47"/>
  <c r="BL48" i="47"/>
  <c r="BK48" i="47"/>
  <c r="BJ48" i="47"/>
  <c r="BI48" i="47"/>
  <c r="BH48" i="47"/>
  <c r="BG48" i="47"/>
  <c r="BF48" i="47"/>
  <c r="BE48" i="47"/>
  <c r="BD48" i="47"/>
  <c r="BC48" i="47"/>
  <c r="BB48" i="47"/>
  <c r="BN48" i="47" s="1"/>
  <c r="BA48" i="47"/>
  <c r="BM48" i="47" s="1"/>
  <c r="C48" i="47" s="1"/>
  <c r="AZ48" i="47"/>
  <c r="AV48" i="47"/>
  <c r="AU48" i="47"/>
  <c r="AG48" i="47"/>
  <c r="AF48" i="47"/>
  <c r="R48" i="47"/>
  <c r="Q48" i="47"/>
  <c r="BL47" i="47"/>
  <c r="BK47" i="47"/>
  <c r="BJ47" i="47"/>
  <c r="BI47" i="47"/>
  <c r="BH47" i="47"/>
  <c r="BG47" i="47"/>
  <c r="BF47" i="47"/>
  <c r="BE47" i="47"/>
  <c r="BD47" i="47"/>
  <c r="BC47" i="47"/>
  <c r="BB47" i="47"/>
  <c r="BN47" i="47" s="1"/>
  <c r="BA47" i="47"/>
  <c r="BM47" i="47" s="1"/>
  <c r="C47" i="47" s="1"/>
  <c r="AZ47" i="47"/>
  <c r="AV47" i="47"/>
  <c r="AU47" i="47"/>
  <c r="AG47" i="47"/>
  <c r="AF47" i="47"/>
  <c r="R47" i="47"/>
  <c r="Q47" i="47"/>
  <c r="BL46" i="47"/>
  <c r="BK46" i="47"/>
  <c r="BJ46" i="47"/>
  <c r="BI46" i="47"/>
  <c r="BH46" i="47"/>
  <c r="BG46" i="47"/>
  <c r="BF46" i="47"/>
  <c r="BE46" i="47"/>
  <c r="BD46" i="47"/>
  <c r="BC46" i="47"/>
  <c r="BB46" i="47"/>
  <c r="BN46" i="47" s="1"/>
  <c r="BA46" i="47"/>
  <c r="BM46" i="47" s="1"/>
  <c r="C46" i="47" s="1"/>
  <c r="AZ46" i="47"/>
  <c r="AV46" i="47"/>
  <c r="AU46" i="47"/>
  <c r="AG46" i="47"/>
  <c r="AF46" i="47"/>
  <c r="R46" i="47"/>
  <c r="Q46" i="47"/>
  <c r="BL45" i="47"/>
  <c r="BK45" i="47"/>
  <c r="BJ45" i="47"/>
  <c r="BI45" i="47"/>
  <c r="BH45" i="47"/>
  <c r="BG45" i="47"/>
  <c r="BF45" i="47"/>
  <c r="BE45" i="47"/>
  <c r="BD45" i="47"/>
  <c r="BC45" i="47"/>
  <c r="BB45" i="47"/>
  <c r="BN45" i="47" s="1"/>
  <c r="BA45" i="47"/>
  <c r="BM45" i="47" s="1"/>
  <c r="C45" i="47" s="1"/>
  <c r="AZ45" i="47"/>
  <c r="AV45" i="47"/>
  <c r="AU45" i="47"/>
  <c r="AG45" i="47"/>
  <c r="AF45" i="47"/>
  <c r="R45" i="47"/>
  <c r="Q45" i="47"/>
  <c r="BL44" i="47"/>
  <c r="BK44" i="47"/>
  <c r="BJ44" i="47"/>
  <c r="BI44" i="47"/>
  <c r="BH44" i="47"/>
  <c r="BG44" i="47"/>
  <c r="BF44" i="47"/>
  <c r="BE44" i="47"/>
  <c r="BD44" i="47"/>
  <c r="BC44" i="47"/>
  <c r="BB44" i="47"/>
  <c r="BN44" i="47" s="1"/>
  <c r="BA44" i="47"/>
  <c r="BM44" i="47" s="1"/>
  <c r="C44" i="47" s="1"/>
  <c r="AZ44" i="47"/>
  <c r="AV44" i="47"/>
  <c r="AU44" i="47"/>
  <c r="AG44" i="47"/>
  <c r="AF44" i="47"/>
  <c r="R44" i="47"/>
  <c r="Q44" i="47"/>
  <c r="BL43" i="47"/>
  <c r="BJ43" i="47"/>
  <c r="BI43" i="47"/>
  <c r="BH43" i="47"/>
  <c r="BG43" i="47"/>
  <c r="BF43" i="47"/>
  <c r="BE43" i="47"/>
  <c r="BD43" i="47"/>
  <c r="BC43" i="47"/>
  <c r="BB43" i="47"/>
  <c r="BN43" i="47" s="1"/>
  <c r="BA43" i="47"/>
  <c r="BM43" i="47" s="1"/>
  <c r="C43" i="47" s="1"/>
  <c r="AZ43" i="47"/>
  <c r="AV43" i="47"/>
  <c r="AU43" i="47"/>
  <c r="AG43" i="47"/>
  <c r="AF43" i="47"/>
  <c r="R43" i="47"/>
  <c r="Q43" i="47"/>
  <c r="BL42" i="47"/>
  <c r="BK42" i="47"/>
  <c r="BJ42" i="47"/>
  <c r="BI42" i="47"/>
  <c r="BH42" i="47"/>
  <c r="BG42" i="47"/>
  <c r="BF42" i="47"/>
  <c r="BE42" i="47"/>
  <c r="BD42" i="47"/>
  <c r="BC42" i="47"/>
  <c r="BB42" i="47"/>
  <c r="BN42" i="47" s="1"/>
  <c r="BA42" i="47"/>
  <c r="BM42" i="47" s="1"/>
  <c r="C42" i="47" s="1"/>
  <c r="AZ42" i="47"/>
  <c r="AV42" i="47"/>
  <c r="AU42" i="47"/>
  <c r="AG42" i="47"/>
  <c r="AF42" i="47"/>
  <c r="R42" i="47"/>
  <c r="Q42" i="47"/>
  <c r="BL41" i="47"/>
  <c r="BK41" i="47"/>
  <c r="BJ41" i="47"/>
  <c r="BI41" i="47"/>
  <c r="BH41" i="47"/>
  <c r="BG41" i="47"/>
  <c r="BF41" i="47"/>
  <c r="BE41" i="47"/>
  <c r="BD41" i="47"/>
  <c r="BC41" i="47"/>
  <c r="BB41" i="47"/>
  <c r="BN41" i="47" s="1"/>
  <c r="BA41" i="47"/>
  <c r="BM41" i="47" s="1"/>
  <c r="C41" i="47" s="1"/>
  <c r="AZ41" i="47"/>
  <c r="AV41" i="47"/>
  <c r="AU41" i="47"/>
  <c r="AG41" i="47"/>
  <c r="AF41" i="47"/>
  <c r="R41" i="47"/>
  <c r="Q41" i="47"/>
  <c r="BL40" i="47"/>
  <c r="BK40" i="47"/>
  <c r="BJ40" i="47"/>
  <c r="BI40" i="47"/>
  <c r="BH40" i="47"/>
  <c r="BG40" i="47"/>
  <c r="BF40" i="47"/>
  <c r="BE40" i="47"/>
  <c r="BD40" i="47"/>
  <c r="BC40" i="47"/>
  <c r="BB40" i="47"/>
  <c r="BN40" i="47" s="1"/>
  <c r="BA40" i="47"/>
  <c r="BM40" i="47" s="1"/>
  <c r="C40" i="47" s="1"/>
  <c r="AZ40" i="47"/>
  <c r="AV40" i="47"/>
  <c r="AU40" i="47"/>
  <c r="AG40" i="47"/>
  <c r="AF40" i="47"/>
  <c r="R40" i="47"/>
  <c r="Q40" i="47"/>
  <c r="BL39" i="47"/>
  <c r="BK39" i="47"/>
  <c r="BJ39" i="47"/>
  <c r="BI39" i="47"/>
  <c r="BH39" i="47"/>
  <c r="BG39" i="47"/>
  <c r="BF39" i="47"/>
  <c r="BE39" i="47"/>
  <c r="BD39" i="47"/>
  <c r="BC39" i="47"/>
  <c r="BB39" i="47"/>
  <c r="BN39" i="47" s="1"/>
  <c r="BA39" i="47"/>
  <c r="BM39" i="47" s="1"/>
  <c r="C39" i="47" s="1"/>
  <c r="AZ39" i="47"/>
  <c r="AV39" i="47"/>
  <c r="AU39" i="47"/>
  <c r="AG39" i="47"/>
  <c r="AF39" i="47"/>
  <c r="R39" i="47"/>
  <c r="Q39" i="47"/>
  <c r="BL38" i="47"/>
  <c r="BK38" i="47"/>
  <c r="BJ38" i="47"/>
  <c r="BI38" i="47"/>
  <c r="BH38" i="47"/>
  <c r="BG38" i="47"/>
  <c r="BF38" i="47"/>
  <c r="BE38" i="47"/>
  <c r="BD38" i="47"/>
  <c r="BC38" i="47"/>
  <c r="BB38" i="47"/>
  <c r="BN38" i="47" s="1"/>
  <c r="BA38" i="47"/>
  <c r="BM38" i="47" s="1"/>
  <c r="C38" i="47" s="1"/>
  <c r="AZ38" i="47"/>
  <c r="AV38" i="47"/>
  <c r="AU38" i="47"/>
  <c r="AG38" i="47"/>
  <c r="AF38" i="47"/>
  <c r="R38" i="47"/>
  <c r="Q38" i="47"/>
  <c r="BL37" i="47"/>
  <c r="BK37" i="47"/>
  <c r="BJ37" i="47"/>
  <c r="BI37" i="47"/>
  <c r="BH37" i="47"/>
  <c r="BG37" i="47"/>
  <c r="BF37" i="47"/>
  <c r="BE37" i="47"/>
  <c r="BD37" i="47"/>
  <c r="BC37" i="47"/>
  <c r="BB37" i="47"/>
  <c r="BN37" i="47" s="1"/>
  <c r="BA37" i="47"/>
  <c r="BM37" i="47" s="1"/>
  <c r="C37" i="47" s="1"/>
  <c r="AZ37" i="47"/>
  <c r="AV37" i="47"/>
  <c r="AU37" i="47"/>
  <c r="AG37" i="47"/>
  <c r="AF37" i="47"/>
  <c r="R37" i="47"/>
  <c r="Q37" i="47"/>
  <c r="BL36" i="47"/>
  <c r="BK36" i="47"/>
  <c r="BJ36" i="47"/>
  <c r="BI36" i="47"/>
  <c r="BH36" i="47"/>
  <c r="BG36" i="47"/>
  <c r="BF36" i="47"/>
  <c r="BE36" i="47"/>
  <c r="BD36" i="47"/>
  <c r="BC36" i="47"/>
  <c r="BB36" i="47"/>
  <c r="BN36" i="47" s="1"/>
  <c r="BA36" i="47"/>
  <c r="BM36" i="47" s="1"/>
  <c r="C36" i="47" s="1"/>
  <c r="AZ36" i="47"/>
  <c r="AV36" i="47"/>
  <c r="AU36" i="47"/>
  <c r="AG36" i="47"/>
  <c r="AF36" i="47"/>
  <c r="R36" i="47"/>
  <c r="Q36" i="47"/>
  <c r="BL35" i="47"/>
  <c r="BK35" i="47"/>
  <c r="BJ35" i="47"/>
  <c r="BI35" i="47"/>
  <c r="BH35" i="47"/>
  <c r="BG35" i="47"/>
  <c r="BF35" i="47"/>
  <c r="BE35" i="47"/>
  <c r="BD35" i="47"/>
  <c r="BC35" i="47"/>
  <c r="BB35" i="47"/>
  <c r="BN35" i="47" s="1"/>
  <c r="BA35" i="47"/>
  <c r="BM35" i="47" s="1"/>
  <c r="C35" i="47" s="1"/>
  <c r="AZ35" i="47"/>
  <c r="AV35" i="47"/>
  <c r="AU35" i="47"/>
  <c r="AG35" i="47"/>
  <c r="AF35" i="47"/>
  <c r="R35" i="47"/>
  <c r="Q35" i="47"/>
  <c r="BL34" i="47"/>
  <c r="BK34" i="47"/>
  <c r="BJ34" i="47"/>
  <c r="BI34" i="47"/>
  <c r="BH34" i="47"/>
  <c r="BG34" i="47"/>
  <c r="BF34" i="47"/>
  <c r="BE34" i="47"/>
  <c r="BD34" i="47"/>
  <c r="BC34" i="47"/>
  <c r="BB34" i="47"/>
  <c r="BN34" i="47" s="1"/>
  <c r="BA34" i="47"/>
  <c r="BM34" i="47" s="1"/>
  <c r="C34" i="47" s="1"/>
  <c r="AZ34" i="47"/>
  <c r="AV34" i="47"/>
  <c r="AU34" i="47"/>
  <c r="AG34" i="47"/>
  <c r="AF34" i="47"/>
  <c r="R34" i="47"/>
  <c r="Q34" i="47"/>
  <c r="BL33" i="47"/>
  <c r="BK33" i="47"/>
  <c r="BJ33" i="47"/>
  <c r="BI33" i="47"/>
  <c r="BH33" i="47"/>
  <c r="BG33" i="47"/>
  <c r="BF33" i="47"/>
  <c r="BE33" i="47"/>
  <c r="BD33" i="47"/>
  <c r="BC33" i="47"/>
  <c r="BB33" i="47"/>
  <c r="BN33" i="47" s="1"/>
  <c r="BA33" i="47"/>
  <c r="BM33" i="47" s="1"/>
  <c r="C33" i="47" s="1"/>
  <c r="AZ33" i="47"/>
  <c r="AV33" i="47"/>
  <c r="AU33" i="47"/>
  <c r="AG33" i="47"/>
  <c r="AF33" i="47"/>
  <c r="R33" i="47"/>
  <c r="Q33" i="47"/>
  <c r="BL32" i="47"/>
  <c r="BK32" i="47"/>
  <c r="BJ32" i="47"/>
  <c r="BI32" i="47"/>
  <c r="BH32" i="47"/>
  <c r="BG32" i="47"/>
  <c r="BF32" i="47"/>
  <c r="BE32" i="47"/>
  <c r="BD32" i="47"/>
  <c r="BC32" i="47"/>
  <c r="BB32" i="47"/>
  <c r="BN32" i="47" s="1"/>
  <c r="BA32" i="47"/>
  <c r="BM32" i="47" s="1"/>
  <c r="C32" i="47" s="1"/>
  <c r="AZ32" i="47"/>
  <c r="AV32" i="47"/>
  <c r="AU32" i="47"/>
  <c r="AG32" i="47"/>
  <c r="AF32" i="47"/>
  <c r="R32" i="47"/>
  <c r="Q32" i="47"/>
  <c r="BL31" i="47"/>
  <c r="BK31" i="47"/>
  <c r="BJ31" i="47"/>
  <c r="BI31" i="47"/>
  <c r="BH31" i="47"/>
  <c r="BG31" i="47"/>
  <c r="BF31" i="47"/>
  <c r="BE31" i="47"/>
  <c r="BD31" i="47"/>
  <c r="BC31" i="47"/>
  <c r="BB31" i="47"/>
  <c r="BN31" i="47" s="1"/>
  <c r="BA31" i="47"/>
  <c r="AZ31" i="47"/>
  <c r="AV31" i="47"/>
  <c r="AU31" i="47"/>
  <c r="AG31" i="47"/>
  <c r="AF31" i="47"/>
  <c r="R31" i="47"/>
  <c r="Q31" i="47"/>
  <c r="BM31" i="47" s="1"/>
  <c r="C31" i="47" s="1"/>
  <c r="BL30" i="47"/>
  <c r="BK30" i="47"/>
  <c r="BJ30" i="47"/>
  <c r="BI30" i="47"/>
  <c r="BH30" i="47"/>
  <c r="BG30" i="47"/>
  <c r="BF30" i="47"/>
  <c r="BE30" i="47"/>
  <c r="BD30" i="47"/>
  <c r="BC30" i="47"/>
  <c r="BB30" i="47"/>
  <c r="BN30" i="47" s="1"/>
  <c r="BA30" i="47"/>
  <c r="AZ30" i="47"/>
  <c r="AV30" i="47"/>
  <c r="AU30" i="47"/>
  <c r="AG30" i="47"/>
  <c r="AF30" i="47"/>
  <c r="BM30" i="47" s="1"/>
  <c r="C30" i="47" s="1"/>
  <c r="R30" i="47"/>
  <c r="Q30" i="47"/>
  <c r="BL29" i="47"/>
  <c r="BK29" i="47"/>
  <c r="BJ29" i="47"/>
  <c r="BI29" i="47"/>
  <c r="BH29" i="47"/>
  <c r="BG29" i="47"/>
  <c r="BF29" i="47"/>
  <c r="BE29" i="47"/>
  <c r="BD29" i="47"/>
  <c r="BC29" i="47"/>
  <c r="BB29" i="47"/>
  <c r="BN29" i="47" s="1"/>
  <c r="BA29" i="47"/>
  <c r="AZ29" i="47"/>
  <c r="AV29" i="47"/>
  <c r="AU29" i="47"/>
  <c r="AG29" i="47"/>
  <c r="AF29" i="47"/>
  <c r="R29" i="47"/>
  <c r="Q29" i="47"/>
  <c r="BM29" i="47" s="1"/>
  <c r="C29" i="47" s="1"/>
  <c r="BL28" i="47"/>
  <c r="BK28" i="47"/>
  <c r="BJ28" i="47"/>
  <c r="BI28" i="47"/>
  <c r="BH28" i="47"/>
  <c r="BG28" i="47"/>
  <c r="BF28" i="47"/>
  <c r="BE28" i="47"/>
  <c r="BD28" i="47"/>
  <c r="BC28" i="47"/>
  <c r="BB28" i="47"/>
  <c r="BN28" i="47" s="1"/>
  <c r="BA28" i="47"/>
  <c r="AZ28" i="47"/>
  <c r="AV28" i="47"/>
  <c r="AU28" i="47"/>
  <c r="AG28" i="47"/>
  <c r="AF28" i="47"/>
  <c r="BM28" i="47" s="1"/>
  <c r="C28" i="47" s="1"/>
  <c r="R28" i="47"/>
  <c r="Q28" i="47"/>
  <c r="BL27" i="47"/>
  <c r="BK27" i="47"/>
  <c r="BJ27" i="47"/>
  <c r="BI27" i="47"/>
  <c r="BH27" i="47"/>
  <c r="BG27" i="47"/>
  <c r="BF27" i="47"/>
  <c r="BE27" i="47"/>
  <c r="BD27" i="47"/>
  <c r="BC27" i="47"/>
  <c r="BB27" i="47"/>
  <c r="BN27" i="47" s="1"/>
  <c r="BA27" i="47"/>
  <c r="AZ27" i="47"/>
  <c r="AV27" i="47"/>
  <c r="AU27" i="47"/>
  <c r="AG27" i="47"/>
  <c r="AF27" i="47"/>
  <c r="R27" i="47"/>
  <c r="Q27" i="47"/>
  <c r="BM27" i="47" s="1"/>
  <c r="C27" i="47" s="1"/>
  <c r="BL26" i="47"/>
  <c r="BK26" i="47"/>
  <c r="BJ26" i="47"/>
  <c r="BI26" i="47"/>
  <c r="BH26" i="47"/>
  <c r="BG26" i="47"/>
  <c r="BF26" i="47"/>
  <c r="BE26" i="47"/>
  <c r="BD26" i="47"/>
  <c r="BC26" i="47"/>
  <c r="BB26" i="47"/>
  <c r="BN26" i="47" s="1"/>
  <c r="BA26" i="47"/>
  <c r="AZ26" i="47"/>
  <c r="AV26" i="47"/>
  <c r="AU26" i="47"/>
  <c r="AG26" i="47"/>
  <c r="AF26" i="47"/>
  <c r="BM26" i="47" s="1"/>
  <c r="C26" i="47" s="1"/>
  <c r="R26" i="47"/>
  <c r="Q26" i="47"/>
  <c r="BL25" i="47"/>
  <c r="BK25" i="47"/>
  <c r="BJ25" i="47"/>
  <c r="BI25" i="47"/>
  <c r="BH25" i="47"/>
  <c r="BG25" i="47"/>
  <c r="BF25" i="47"/>
  <c r="BE25" i="47"/>
  <c r="BD25" i="47"/>
  <c r="BC25" i="47"/>
  <c r="BB25" i="47"/>
  <c r="BN25" i="47" s="1"/>
  <c r="BA25" i="47"/>
  <c r="AZ25" i="47"/>
  <c r="AV25" i="47"/>
  <c r="AU25" i="47"/>
  <c r="AG25" i="47"/>
  <c r="AF25" i="47"/>
  <c r="R25" i="47"/>
  <c r="Q25" i="47"/>
  <c r="BM25" i="47" s="1"/>
  <c r="C25" i="47" s="1"/>
  <c r="BL24" i="47"/>
  <c r="BK24" i="47"/>
  <c r="BJ24" i="47"/>
  <c r="BI24" i="47"/>
  <c r="BH24" i="47"/>
  <c r="BG24" i="47"/>
  <c r="BF24" i="47"/>
  <c r="BE24" i="47"/>
  <c r="BD24" i="47"/>
  <c r="BC24" i="47"/>
  <c r="BB24" i="47"/>
  <c r="BN24" i="47" s="1"/>
  <c r="BA24" i="47"/>
  <c r="AZ24" i="47"/>
  <c r="AV24" i="47"/>
  <c r="AU24" i="47"/>
  <c r="AG24" i="47"/>
  <c r="AF24" i="47"/>
  <c r="BM24" i="47" s="1"/>
  <c r="C24" i="47" s="1"/>
  <c r="R24" i="47"/>
  <c r="Q24" i="47"/>
  <c r="BL23" i="47"/>
  <c r="BK23" i="47"/>
  <c r="BJ23" i="47"/>
  <c r="BI23" i="47"/>
  <c r="BH23" i="47"/>
  <c r="BG23" i="47"/>
  <c r="BF23" i="47"/>
  <c r="BE23" i="47"/>
  <c r="BD23" i="47"/>
  <c r="BC23" i="47"/>
  <c r="BB23" i="47"/>
  <c r="BN23" i="47" s="1"/>
  <c r="BA23" i="47"/>
  <c r="AZ23" i="47"/>
  <c r="AV23" i="47"/>
  <c r="AU23" i="47"/>
  <c r="AG23" i="47"/>
  <c r="AF23" i="47"/>
  <c r="R23" i="47"/>
  <c r="Q23" i="47"/>
  <c r="BM23" i="47" s="1"/>
  <c r="C23" i="47" s="1"/>
  <c r="BL22" i="47"/>
  <c r="BK22" i="47"/>
  <c r="BJ22" i="47"/>
  <c r="BI22" i="47"/>
  <c r="BH22" i="47"/>
  <c r="BG22" i="47"/>
  <c r="BF22" i="47"/>
  <c r="BE22" i="47"/>
  <c r="BD22" i="47"/>
  <c r="BC22" i="47"/>
  <c r="BB22" i="47"/>
  <c r="BN22" i="47" s="1"/>
  <c r="BA22" i="47"/>
  <c r="AZ22" i="47"/>
  <c r="AV22" i="47"/>
  <c r="AU22" i="47"/>
  <c r="AG22" i="47"/>
  <c r="AF22" i="47"/>
  <c r="BM22" i="47" s="1"/>
  <c r="C22" i="47" s="1"/>
  <c r="R22" i="47"/>
  <c r="Q22" i="47"/>
  <c r="BL21" i="47"/>
  <c r="BK21" i="47"/>
  <c r="BJ21" i="47"/>
  <c r="BI21" i="47"/>
  <c r="BH21" i="47"/>
  <c r="BG21" i="47"/>
  <c r="BF21" i="47"/>
  <c r="BE21" i="47"/>
  <c r="BD21" i="47"/>
  <c r="BC21" i="47"/>
  <c r="BB21" i="47"/>
  <c r="BN21" i="47" s="1"/>
  <c r="BA21" i="47"/>
  <c r="AZ21" i="47"/>
  <c r="AV21" i="47"/>
  <c r="AU21" i="47"/>
  <c r="AG21" i="47"/>
  <c r="AF21" i="47"/>
  <c r="R21" i="47"/>
  <c r="Q21" i="47"/>
  <c r="BM21" i="47" s="1"/>
  <c r="C21" i="47" s="1"/>
  <c r="BL20" i="47"/>
  <c r="BK20" i="47"/>
  <c r="BJ20" i="47"/>
  <c r="BI20" i="47"/>
  <c r="BH20" i="47"/>
  <c r="BG20" i="47"/>
  <c r="BF20" i="47"/>
  <c r="BE20" i="47"/>
  <c r="BD20" i="47"/>
  <c r="BC20" i="47"/>
  <c r="BB20" i="47"/>
  <c r="BN20" i="47" s="1"/>
  <c r="BA20" i="47"/>
  <c r="AZ20" i="47"/>
  <c r="AV20" i="47"/>
  <c r="AU20" i="47"/>
  <c r="AG20" i="47"/>
  <c r="AF20" i="47"/>
  <c r="BM20" i="47" s="1"/>
  <c r="C20" i="47" s="1"/>
  <c r="R20" i="47"/>
  <c r="Q20" i="47"/>
  <c r="BL19" i="47"/>
  <c r="BK19" i="47"/>
  <c r="BJ19" i="47"/>
  <c r="BI19" i="47"/>
  <c r="BH19" i="47"/>
  <c r="BG19" i="47"/>
  <c r="BF19" i="47"/>
  <c r="BE19" i="47"/>
  <c r="BD19" i="47"/>
  <c r="BC19" i="47"/>
  <c r="BB19" i="47"/>
  <c r="BN19" i="47" s="1"/>
  <c r="BA19" i="47"/>
  <c r="AZ19" i="47"/>
  <c r="AV19" i="47"/>
  <c r="AU19" i="47"/>
  <c r="AG19" i="47"/>
  <c r="AF19" i="47"/>
  <c r="R19" i="47"/>
  <c r="Q19" i="47"/>
  <c r="BM19" i="47" s="1"/>
  <c r="C19" i="47" s="1"/>
  <c r="BL18" i="47"/>
  <c r="BK18" i="47"/>
  <c r="BJ18" i="47"/>
  <c r="BI18" i="47"/>
  <c r="BH18" i="47"/>
  <c r="BG18" i="47"/>
  <c r="BF18" i="47"/>
  <c r="BE18" i="47"/>
  <c r="BD18" i="47"/>
  <c r="BC18" i="47"/>
  <c r="BB18" i="47"/>
  <c r="BN18" i="47" s="1"/>
  <c r="BA18" i="47"/>
  <c r="AZ18" i="47"/>
  <c r="AV18" i="47"/>
  <c r="AU18" i="47"/>
  <c r="AG18" i="47"/>
  <c r="AF18" i="47"/>
  <c r="BM18" i="47" s="1"/>
  <c r="C18" i="47" s="1"/>
  <c r="R18" i="47"/>
  <c r="Q18" i="47"/>
  <c r="BL17" i="47"/>
  <c r="BK17" i="47"/>
  <c r="BJ17" i="47"/>
  <c r="BI17" i="47"/>
  <c r="BH17" i="47"/>
  <c r="BG17" i="47"/>
  <c r="BF17" i="47"/>
  <c r="BE17" i="47"/>
  <c r="BD17" i="47"/>
  <c r="BC17" i="47"/>
  <c r="BB17" i="47"/>
  <c r="BN17" i="47" s="1"/>
  <c r="BA17" i="47"/>
  <c r="AZ17" i="47"/>
  <c r="AV17" i="47"/>
  <c r="AU17" i="47"/>
  <c r="AG17" i="47"/>
  <c r="AF17" i="47"/>
  <c r="R17" i="47"/>
  <c r="Q17" i="47"/>
  <c r="BM17" i="47" s="1"/>
  <c r="C17" i="47" s="1"/>
  <c r="BL16" i="47"/>
  <c r="BK16" i="47"/>
  <c r="BJ16" i="47"/>
  <c r="BI16" i="47"/>
  <c r="BH16" i="47"/>
  <c r="BG16" i="47"/>
  <c r="BF16" i="47"/>
  <c r="BE16" i="47"/>
  <c r="BD16" i="47"/>
  <c r="BC16" i="47"/>
  <c r="BB16" i="47"/>
  <c r="BN16" i="47" s="1"/>
  <c r="BA16" i="47"/>
  <c r="AZ16" i="47"/>
  <c r="AV16" i="47"/>
  <c r="AU16" i="47"/>
  <c r="AG16" i="47"/>
  <c r="AF16" i="47"/>
  <c r="BM16" i="47" s="1"/>
  <c r="C16" i="47" s="1"/>
  <c r="R16" i="47"/>
  <c r="Q16" i="47"/>
  <c r="BL15" i="47"/>
  <c r="BK15" i="47"/>
  <c r="BJ15" i="47"/>
  <c r="BI15" i="47"/>
  <c r="BH15" i="47"/>
  <c r="BG15" i="47"/>
  <c r="BF15" i="47"/>
  <c r="BE15" i="47"/>
  <c r="BD15" i="47"/>
  <c r="BC15" i="47"/>
  <c r="BB15" i="47"/>
  <c r="BN15" i="47" s="1"/>
  <c r="BA15" i="47"/>
  <c r="AZ15" i="47"/>
  <c r="AV15" i="47"/>
  <c r="AU15" i="47"/>
  <c r="AG15" i="47"/>
  <c r="AF15" i="47"/>
  <c r="R15" i="47"/>
  <c r="Q15" i="47"/>
  <c r="BM15" i="47" s="1"/>
  <c r="C15" i="47" s="1"/>
  <c r="BL14" i="47"/>
  <c r="BL13" i="47" s="1"/>
  <c r="BK14" i="47"/>
  <c r="BJ14" i="47"/>
  <c r="BI14" i="47"/>
  <c r="BH14" i="47"/>
  <c r="BH13" i="47" s="1"/>
  <c r="BG14" i="47"/>
  <c r="BF14" i="47"/>
  <c r="BE14" i="47"/>
  <c r="BD14" i="47"/>
  <c r="BD13" i="47" s="1"/>
  <c r="BC14" i="47"/>
  <c r="BB14" i="47"/>
  <c r="BN14" i="47" s="1"/>
  <c r="BN13" i="47" s="1"/>
  <c r="BA14" i="47"/>
  <c r="AZ14" i="47"/>
  <c r="AZ13" i="47" s="1"/>
  <c r="AV14" i="47"/>
  <c r="AV13" i="47" s="1"/>
  <c r="AU14" i="47"/>
  <c r="AG14" i="47"/>
  <c r="AF14" i="47"/>
  <c r="BM14" i="47" s="1"/>
  <c r="R14" i="47"/>
  <c r="Q14" i="47"/>
  <c r="BK13" i="47"/>
  <c r="BJ13" i="47"/>
  <c r="BI13" i="47"/>
  <c r="BG13" i="47"/>
  <c r="BF13" i="47"/>
  <c r="BE13" i="47"/>
  <c r="BC13" i="47"/>
  <c r="BB13" i="47"/>
  <c r="BA13" i="47"/>
  <c r="AY13" i="47"/>
  <c r="AX13" i="47"/>
  <c r="AW13" i="47"/>
  <c r="AU13" i="47"/>
  <c r="AT13" i="47"/>
  <c r="AS13" i="47"/>
  <c r="AR13" i="47"/>
  <c r="AQ13" i="47"/>
  <c r="AP13" i="47"/>
  <c r="AO13" i="47"/>
  <c r="AN13" i="47"/>
  <c r="AM13" i="47"/>
  <c r="AL13" i="47"/>
  <c r="AK13" i="47"/>
  <c r="AJ13" i="47"/>
  <c r="AI13" i="47"/>
  <c r="AH13" i="47"/>
  <c r="AG13" i="47"/>
  <c r="AE13" i="47"/>
  <c r="AD13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H59" i="46"/>
  <c r="CG59" i="46"/>
  <c r="CI59" i="46" s="1"/>
  <c r="CE59" i="46"/>
  <c r="CD59" i="46"/>
  <c r="CF59" i="46" s="1"/>
  <c r="CC59" i="46"/>
  <c r="CB59" i="46"/>
  <c r="CA59" i="46"/>
  <c r="BZ59" i="46"/>
  <c r="BY59" i="46"/>
  <c r="BX59" i="46"/>
  <c r="BV59" i="46"/>
  <c r="BU59" i="46"/>
  <c r="BW59" i="46" s="1"/>
  <c r="BS59" i="46"/>
  <c r="BR59" i="46"/>
  <c r="BT59" i="46" s="1"/>
  <c r="BQ59" i="46"/>
  <c r="BN59" i="46"/>
  <c r="BK59" i="46"/>
  <c r="BH59" i="46"/>
  <c r="BE59" i="46"/>
  <c r="BB59" i="46"/>
  <c r="AY59" i="46"/>
  <c r="AV59" i="46"/>
  <c r="AS59" i="46"/>
  <c r="AR59" i="46"/>
  <c r="CK59" i="46" s="1"/>
  <c r="AQ59" i="46"/>
  <c r="AP59" i="46"/>
  <c r="AM59" i="46"/>
  <c r="AJ59" i="46"/>
  <c r="AG59" i="46"/>
  <c r="AD59" i="46"/>
  <c r="AA59" i="46"/>
  <c r="W59" i="46"/>
  <c r="V59" i="46"/>
  <c r="CJ59" i="46" s="1"/>
  <c r="U59" i="46"/>
  <c r="R59" i="46"/>
  <c r="O59" i="46"/>
  <c r="L59" i="46"/>
  <c r="I59" i="46"/>
  <c r="F59" i="46"/>
  <c r="CH58" i="46"/>
  <c r="CG58" i="46"/>
  <c r="CI58" i="46" s="1"/>
  <c r="CE58" i="46"/>
  <c r="CD58" i="46"/>
  <c r="CF58" i="46" s="1"/>
  <c r="CC58" i="46"/>
  <c r="CB58" i="46"/>
  <c r="CA58" i="46"/>
  <c r="BZ58" i="46"/>
  <c r="BY58" i="46"/>
  <c r="BX58" i="46"/>
  <c r="BV58" i="46"/>
  <c r="BU58" i="46"/>
  <c r="BW58" i="46" s="1"/>
  <c r="BS58" i="46"/>
  <c r="BR58" i="46"/>
  <c r="BT58" i="46" s="1"/>
  <c r="BQ58" i="46"/>
  <c r="BN58" i="46"/>
  <c r="BK58" i="46"/>
  <c r="BH58" i="46"/>
  <c r="BE58" i="46"/>
  <c r="BB58" i="46"/>
  <c r="AY58" i="46"/>
  <c r="AV58" i="46"/>
  <c r="AS58" i="46"/>
  <c r="AR58" i="46"/>
  <c r="CK58" i="46" s="1"/>
  <c r="AQ58" i="46"/>
  <c r="AP58" i="46"/>
  <c r="AM58" i="46"/>
  <c r="AJ58" i="46"/>
  <c r="AG58" i="46"/>
  <c r="AD58" i="46"/>
  <c r="AA58" i="46"/>
  <c r="W58" i="46"/>
  <c r="V58" i="46"/>
  <c r="CJ58" i="46" s="1"/>
  <c r="U58" i="46"/>
  <c r="R58" i="46"/>
  <c r="O58" i="46"/>
  <c r="L58" i="46"/>
  <c r="I58" i="46"/>
  <c r="F58" i="46"/>
  <c r="CH57" i="46"/>
  <c r="CG57" i="46"/>
  <c r="CI57" i="46" s="1"/>
  <c r="CE57" i="46"/>
  <c r="CD57" i="46"/>
  <c r="CF57" i="46" s="1"/>
  <c r="CC57" i="46"/>
  <c r="CB57" i="46"/>
  <c r="CA57" i="46"/>
  <c r="BY57" i="46"/>
  <c r="BX57" i="46"/>
  <c r="BZ57" i="46" s="1"/>
  <c r="BV57" i="46"/>
  <c r="BU57" i="46"/>
  <c r="BW57" i="46" s="1"/>
  <c r="BS57" i="46"/>
  <c r="BR57" i="46"/>
  <c r="BT57" i="46" s="1"/>
  <c r="BQ57" i="46"/>
  <c r="BN57" i="46"/>
  <c r="BK57" i="46"/>
  <c r="BH57" i="46"/>
  <c r="BE57" i="46"/>
  <c r="BB57" i="46"/>
  <c r="AY57" i="46"/>
  <c r="AV57" i="46"/>
  <c r="AS57" i="46"/>
  <c r="AR57" i="46"/>
  <c r="CK57" i="46" s="1"/>
  <c r="AQ57" i="46"/>
  <c r="AP57" i="46"/>
  <c r="AM57" i="46"/>
  <c r="AJ57" i="46"/>
  <c r="AG57" i="46"/>
  <c r="AD57" i="46"/>
  <c r="AA57" i="46"/>
  <c r="W57" i="46"/>
  <c r="V57" i="46"/>
  <c r="CJ57" i="46" s="1"/>
  <c r="U57" i="46"/>
  <c r="R57" i="46"/>
  <c r="O57" i="46"/>
  <c r="L57" i="46"/>
  <c r="I57" i="46"/>
  <c r="F57" i="46"/>
  <c r="CH56" i="46"/>
  <c r="CG56" i="46"/>
  <c r="CI56" i="46" s="1"/>
  <c r="CE56" i="46"/>
  <c r="CD56" i="46"/>
  <c r="CF56" i="46" s="1"/>
  <c r="CC56" i="46"/>
  <c r="CB56" i="46"/>
  <c r="CA56" i="46"/>
  <c r="BY56" i="46"/>
  <c r="BX56" i="46"/>
  <c r="BZ56" i="46" s="1"/>
  <c r="BV56" i="46"/>
  <c r="BU56" i="46"/>
  <c r="BW56" i="46" s="1"/>
  <c r="BS56" i="46"/>
  <c r="BR56" i="46"/>
  <c r="BT56" i="46" s="1"/>
  <c r="BQ56" i="46"/>
  <c r="BN56" i="46"/>
  <c r="BK56" i="46"/>
  <c r="BH56" i="46"/>
  <c r="BE56" i="46"/>
  <c r="BB56" i="46"/>
  <c r="AY56" i="46"/>
  <c r="AV56" i="46"/>
  <c r="AS56" i="46"/>
  <c r="AR56" i="46"/>
  <c r="CK56" i="46" s="1"/>
  <c r="AQ56" i="46"/>
  <c r="AP56" i="46"/>
  <c r="AM56" i="46"/>
  <c r="AJ56" i="46"/>
  <c r="AG56" i="46"/>
  <c r="AD56" i="46"/>
  <c r="AA56" i="46"/>
  <c r="X56" i="46"/>
  <c r="W56" i="46"/>
  <c r="V56" i="46"/>
  <c r="CJ56" i="46" s="1"/>
  <c r="U56" i="46"/>
  <c r="R56" i="46"/>
  <c r="O56" i="46"/>
  <c r="L56" i="46"/>
  <c r="I56" i="46"/>
  <c r="F56" i="46"/>
  <c r="CH55" i="46"/>
  <c r="CG55" i="46"/>
  <c r="CI55" i="46" s="1"/>
  <c r="CF55" i="46"/>
  <c r="CE55" i="46"/>
  <c r="CD55" i="46"/>
  <c r="CC55" i="46"/>
  <c r="CB55" i="46"/>
  <c r="CA55" i="46"/>
  <c r="BY55" i="46"/>
  <c r="BX55" i="46"/>
  <c r="BZ55" i="46" s="1"/>
  <c r="BV55" i="46"/>
  <c r="BU55" i="46"/>
  <c r="BW55" i="46" s="1"/>
  <c r="BT55" i="46"/>
  <c r="BS55" i="46"/>
  <c r="BR55" i="46"/>
  <c r="BQ55" i="46"/>
  <c r="BN55" i="46"/>
  <c r="BK55" i="46"/>
  <c r="BH55" i="46"/>
  <c r="BE55" i="46"/>
  <c r="BB55" i="46"/>
  <c r="AY55" i="46"/>
  <c r="AV55" i="46"/>
  <c r="AS55" i="46"/>
  <c r="AR55" i="46"/>
  <c r="CK55" i="46" s="1"/>
  <c r="AQ55" i="46"/>
  <c r="AP55" i="46"/>
  <c r="AM55" i="46"/>
  <c r="AJ55" i="46"/>
  <c r="AG55" i="46"/>
  <c r="AD55" i="46"/>
  <c r="AA55" i="46"/>
  <c r="X55" i="46"/>
  <c r="W55" i="46"/>
  <c r="V55" i="46"/>
  <c r="CJ55" i="46" s="1"/>
  <c r="U55" i="46"/>
  <c r="R55" i="46"/>
  <c r="O55" i="46"/>
  <c r="L55" i="46"/>
  <c r="I55" i="46"/>
  <c r="F55" i="46"/>
  <c r="CH54" i="46"/>
  <c r="CG54" i="46"/>
  <c r="CI54" i="46" s="1"/>
  <c r="CF54" i="46"/>
  <c r="CE54" i="46"/>
  <c r="CD54" i="46"/>
  <c r="CC54" i="46"/>
  <c r="CB54" i="46"/>
  <c r="CA54" i="46"/>
  <c r="BY54" i="46"/>
  <c r="BX54" i="46"/>
  <c r="BZ54" i="46" s="1"/>
  <c r="BV54" i="46"/>
  <c r="BU54" i="46"/>
  <c r="BW54" i="46" s="1"/>
  <c r="BT54" i="46"/>
  <c r="BS54" i="46"/>
  <c r="BR54" i="46"/>
  <c r="BQ54" i="46"/>
  <c r="BN54" i="46"/>
  <c r="BK54" i="46"/>
  <c r="BH54" i="46"/>
  <c r="BE54" i="46"/>
  <c r="BB54" i="46"/>
  <c r="AY54" i="46"/>
  <c r="AV54" i="46"/>
  <c r="AS54" i="46"/>
  <c r="AR54" i="46"/>
  <c r="CK54" i="46" s="1"/>
  <c r="AQ54" i="46"/>
  <c r="AP54" i="46"/>
  <c r="AM54" i="46"/>
  <c r="AJ54" i="46"/>
  <c r="AG54" i="46"/>
  <c r="AD54" i="46"/>
  <c r="AA54" i="46"/>
  <c r="X54" i="46"/>
  <c r="W54" i="46"/>
  <c r="V54" i="46"/>
  <c r="CJ54" i="46" s="1"/>
  <c r="U54" i="46"/>
  <c r="R54" i="46"/>
  <c r="O54" i="46"/>
  <c r="L54" i="46"/>
  <c r="I54" i="46"/>
  <c r="F54" i="46"/>
  <c r="CH53" i="46"/>
  <c r="CG53" i="46"/>
  <c r="CI53" i="46" s="1"/>
  <c r="CF53" i="46"/>
  <c r="CE53" i="46"/>
  <c r="CD53" i="46"/>
  <c r="CC53" i="46"/>
  <c r="CB53" i="46"/>
  <c r="CA53" i="46"/>
  <c r="BY53" i="46"/>
  <c r="BX53" i="46"/>
  <c r="BZ53" i="46" s="1"/>
  <c r="BV53" i="46"/>
  <c r="BU53" i="46"/>
  <c r="BW53" i="46" s="1"/>
  <c r="BT53" i="46"/>
  <c r="BS53" i="46"/>
  <c r="BR53" i="46"/>
  <c r="BQ53" i="46"/>
  <c r="BN53" i="46"/>
  <c r="BK53" i="46"/>
  <c r="BH53" i="46"/>
  <c r="BE53" i="46"/>
  <c r="BB53" i="46"/>
  <c r="AY53" i="46"/>
  <c r="AV53" i="46"/>
  <c r="AS53" i="46"/>
  <c r="AR53" i="46"/>
  <c r="CK53" i="46" s="1"/>
  <c r="AQ53" i="46"/>
  <c r="AP53" i="46"/>
  <c r="AM53" i="46"/>
  <c r="AJ53" i="46"/>
  <c r="AG53" i="46"/>
  <c r="AD53" i="46"/>
  <c r="AA53" i="46"/>
  <c r="X53" i="46"/>
  <c r="W53" i="46"/>
  <c r="V53" i="46"/>
  <c r="CJ53" i="46" s="1"/>
  <c r="U53" i="46"/>
  <c r="R53" i="46"/>
  <c r="O53" i="46"/>
  <c r="L53" i="46"/>
  <c r="I53" i="46"/>
  <c r="F53" i="46"/>
  <c r="CJ52" i="46"/>
  <c r="CL52" i="46" s="1"/>
  <c r="CH52" i="46"/>
  <c r="CG52" i="46"/>
  <c r="CI52" i="46" s="1"/>
  <c r="CF52" i="46"/>
  <c r="CE52" i="46"/>
  <c r="CD52" i="46"/>
  <c r="CC52" i="46"/>
  <c r="CB52" i="46"/>
  <c r="CA52" i="46"/>
  <c r="BY52" i="46"/>
  <c r="BX52" i="46"/>
  <c r="BZ52" i="46" s="1"/>
  <c r="BV52" i="46"/>
  <c r="BU52" i="46"/>
  <c r="BW52" i="46" s="1"/>
  <c r="BT52" i="46"/>
  <c r="BS52" i="46"/>
  <c r="BR52" i="46"/>
  <c r="BQ52" i="46"/>
  <c r="BN52" i="46"/>
  <c r="BK52" i="46"/>
  <c r="BH52" i="46"/>
  <c r="BE52" i="46"/>
  <c r="BB52" i="46"/>
  <c r="AY52" i="46"/>
  <c r="AV52" i="46"/>
  <c r="AS52" i="46"/>
  <c r="AR52" i="46"/>
  <c r="CK52" i="46" s="1"/>
  <c r="AQ52" i="46"/>
  <c r="AP52" i="46"/>
  <c r="AM52" i="46"/>
  <c r="AJ52" i="46"/>
  <c r="AG52" i="46"/>
  <c r="AD52" i="46"/>
  <c r="AA52" i="46"/>
  <c r="X52" i="46"/>
  <c r="W52" i="46"/>
  <c r="V52" i="46"/>
  <c r="U52" i="46"/>
  <c r="R52" i="46"/>
  <c r="O52" i="46"/>
  <c r="L52" i="46"/>
  <c r="I52" i="46"/>
  <c r="F52" i="46"/>
  <c r="CJ51" i="46"/>
  <c r="CL51" i="46" s="1"/>
  <c r="CH51" i="46"/>
  <c r="CG51" i="46"/>
  <c r="CI51" i="46" s="1"/>
  <c r="CF51" i="46"/>
  <c r="CE51" i="46"/>
  <c r="CD51" i="46"/>
  <c r="CC51" i="46"/>
  <c r="CB51" i="46"/>
  <c r="CA51" i="46"/>
  <c r="BY51" i="46"/>
  <c r="BX51" i="46"/>
  <c r="BZ51" i="46" s="1"/>
  <c r="BV51" i="46"/>
  <c r="BU51" i="46"/>
  <c r="BW51" i="46" s="1"/>
  <c r="BT51" i="46"/>
  <c r="BS51" i="46"/>
  <c r="BR51" i="46"/>
  <c r="BQ51" i="46"/>
  <c r="BN51" i="46"/>
  <c r="BK51" i="46"/>
  <c r="BH51" i="46"/>
  <c r="BE51" i="46"/>
  <c r="BB51" i="46"/>
  <c r="AY51" i="46"/>
  <c r="AV51" i="46"/>
  <c r="AS51" i="46"/>
  <c r="AR51" i="46"/>
  <c r="CK51" i="46" s="1"/>
  <c r="AQ51" i="46"/>
  <c r="AP51" i="46"/>
  <c r="AM51" i="46"/>
  <c r="AJ51" i="46"/>
  <c r="AG51" i="46"/>
  <c r="AD51" i="46"/>
  <c r="AA51" i="46"/>
  <c r="X51" i="46"/>
  <c r="W51" i="46"/>
  <c r="V51" i="46"/>
  <c r="U51" i="46"/>
  <c r="R51" i="46"/>
  <c r="O51" i="46"/>
  <c r="L51" i="46"/>
  <c r="I51" i="46"/>
  <c r="F51" i="46"/>
  <c r="CJ50" i="46"/>
  <c r="CL50" i="46" s="1"/>
  <c r="CH50" i="46"/>
  <c r="CG50" i="46"/>
  <c r="CI50" i="46" s="1"/>
  <c r="CF50" i="46"/>
  <c r="CE50" i="46"/>
  <c r="CD50" i="46"/>
  <c r="CC50" i="46"/>
  <c r="CB50" i="46"/>
  <c r="CA50" i="46"/>
  <c r="BY50" i="46"/>
  <c r="BX50" i="46"/>
  <c r="BZ50" i="46" s="1"/>
  <c r="BV50" i="46"/>
  <c r="BU50" i="46"/>
  <c r="BW50" i="46" s="1"/>
  <c r="BT50" i="46"/>
  <c r="BS50" i="46"/>
  <c r="BR50" i="46"/>
  <c r="BQ50" i="46"/>
  <c r="BN50" i="46"/>
  <c r="BK50" i="46"/>
  <c r="BH50" i="46"/>
  <c r="BE50" i="46"/>
  <c r="BB50" i="46"/>
  <c r="AY50" i="46"/>
  <c r="AV50" i="46"/>
  <c r="AS50" i="46"/>
  <c r="AR50" i="46"/>
  <c r="CK50" i="46" s="1"/>
  <c r="AQ50" i="46"/>
  <c r="AP50" i="46"/>
  <c r="AM50" i="46"/>
  <c r="AJ50" i="46"/>
  <c r="AG50" i="46"/>
  <c r="AD50" i="46"/>
  <c r="AA50" i="46"/>
  <c r="X50" i="46"/>
  <c r="W50" i="46"/>
  <c r="V50" i="46"/>
  <c r="U50" i="46"/>
  <c r="R50" i="46"/>
  <c r="O50" i="46"/>
  <c r="L50" i="46"/>
  <c r="I50" i="46"/>
  <c r="F50" i="46"/>
  <c r="CJ49" i="46"/>
  <c r="CL49" i="46" s="1"/>
  <c r="CH49" i="46"/>
  <c r="CG49" i="46"/>
  <c r="CI49" i="46" s="1"/>
  <c r="CF49" i="46"/>
  <c r="CE49" i="46"/>
  <c r="CD49" i="46"/>
  <c r="CC49" i="46"/>
  <c r="CB49" i="46"/>
  <c r="CA49" i="46"/>
  <c r="BY49" i="46"/>
  <c r="BX49" i="46"/>
  <c r="BZ49" i="46" s="1"/>
  <c r="BV49" i="46"/>
  <c r="BU49" i="46"/>
  <c r="BW49" i="46" s="1"/>
  <c r="BT49" i="46"/>
  <c r="BS49" i="46"/>
  <c r="BR49" i="46"/>
  <c r="BQ49" i="46"/>
  <c r="BN49" i="46"/>
  <c r="BK49" i="46"/>
  <c r="BH49" i="46"/>
  <c r="BE49" i="46"/>
  <c r="BB49" i="46"/>
  <c r="AY49" i="46"/>
  <c r="AV49" i="46"/>
  <c r="AS49" i="46"/>
  <c r="AR49" i="46"/>
  <c r="CK49" i="46" s="1"/>
  <c r="AQ49" i="46"/>
  <c r="AP49" i="46"/>
  <c r="AM49" i="46"/>
  <c r="AJ49" i="46"/>
  <c r="AG49" i="46"/>
  <c r="AD49" i="46"/>
  <c r="AA49" i="46"/>
  <c r="X49" i="46"/>
  <c r="W49" i="46"/>
  <c r="V49" i="46"/>
  <c r="U49" i="46"/>
  <c r="R49" i="46"/>
  <c r="O49" i="46"/>
  <c r="L49" i="46"/>
  <c r="I49" i="46"/>
  <c r="F49" i="46"/>
  <c r="CJ48" i="46"/>
  <c r="CL48" i="46" s="1"/>
  <c r="CH48" i="46"/>
  <c r="CG48" i="46"/>
  <c r="CI48" i="46" s="1"/>
  <c r="CF48" i="46"/>
  <c r="CE48" i="46"/>
  <c r="CD48" i="46"/>
  <c r="CC48" i="46"/>
  <c r="CB48" i="46"/>
  <c r="CA48" i="46"/>
  <c r="BY48" i="46"/>
  <c r="BX48" i="46"/>
  <c r="BZ48" i="46" s="1"/>
  <c r="BV48" i="46"/>
  <c r="BU48" i="46"/>
  <c r="BW48" i="46" s="1"/>
  <c r="BT48" i="46"/>
  <c r="BS48" i="46"/>
  <c r="BR48" i="46"/>
  <c r="BQ48" i="46"/>
  <c r="BN48" i="46"/>
  <c r="BK48" i="46"/>
  <c r="BH48" i="46"/>
  <c r="BE48" i="46"/>
  <c r="BB48" i="46"/>
  <c r="AY48" i="46"/>
  <c r="AV48" i="46"/>
  <c r="AS48" i="46"/>
  <c r="AR48" i="46"/>
  <c r="CK48" i="46" s="1"/>
  <c r="AQ48" i="46"/>
  <c r="AP48" i="46"/>
  <c r="AM48" i="46"/>
  <c r="AJ48" i="46"/>
  <c r="AG48" i="46"/>
  <c r="AD48" i="46"/>
  <c r="AA48" i="46"/>
  <c r="X48" i="46"/>
  <c r="W48" i="46"/>
  <c r="V48" i="46"/>
  <c r="U48" i="46"/>
  <c r="R48" i="46"/>
  <c r="O48" i="46"/>
  <c r="L48" i="46"/>
  <c r="I48" i="46"/>
  <c r="F48" i="46"/>
  <c r="CJ47" i="46"/>
  <c r="CL47" i="46" s="1"/>
  <c r="CH47" i="46"/>
  <c r="CG47" i="46"/>
  <c r="CI47" i="46" s="1"/>
  <c r="CF47" i="46"/>
  <c r="CE47" i="46"/>
  <c r="CD47" i="46"/>
  <c r="CC47" i="46"/>
  <c r="CB47" i="46"/>
  <c r="CA47" i="46"/>
  <c r="BY47" i="46"/>
  <c r="BX47" i="46"/>
  <c r="BZ47" i="46" s="1"/>
  <c r="BV47" i="46"/>
  <c r="BU47" i="46"/>
  <c r="BW47" i="46" s="1"/>
  <c r="BT47" i="46"/>
  <c r="BS47" i="46"/>
  <c r="BR47" i="46"/>
  <c r="BQ47" i="46"/>
  <c r="BN47" i="46"/>
  <c r="BK47" i="46"/>
  <c r="BH47" i="46"/>
  <c r="BE47" i="46"/>
  <c r="BB47" i="46"/>
  <c r="AY47" i="46"/>
  <c r="AV47" i="46"/>
  <c r="AS47" i="46"/>
  <c r="AR47" i="46"/>
  <c r="CK47" i="46" s="1"/>
  <c r="AQ47" i="46"/>
  <c r="AP47" i="46"/>
  <c r="AM47" i="46"/>
  <c r="AJ47" i="46"/>
  <c r="AG47" i="46"/>
  <c r="AD47" i="46"/>
  <c r="AA47" i="46"/>
  <c r="X47" i="46"/>
  <c r="W47" i="46"/>
  <c r="V47" i="46"/>
  <c r="U47" i="46"/>
  <c r="R47" i="46"/>
  <c r="O47" i="46"/>
  <c r="L47" i="46"/>
  <c r="I47" i="46"/>
  <c r="F47" i="46"/>
  <c r="CJ46" i="46"/>
  <c r="CL46" i="46" s="1"/>
  <c r="CH46" i="46"/>
  <c r="CG46" i="46"/>
  <c r="CI46" i="46" s="1"/>
  <c r="CF46" i="46"/>
  <c r="CE46" i="46"/>
  <c r="CD46" i="46"/>
  <c r="CC46" i="46"/>
  <c r="CB46" i="46"/>
  <c r="CA46" i="46"/>
  <c r="BY46" i="46"/>
  <c r="BX46" i="46"/>
  <c r="BZ46" i="46" s="1"/>
  <c r="BV46" i="46"/>
  <c r="BU46" i="46"/>
  <c r="BW46" i="46" s="1"/>
  <c r="BT46" i="46"/>
  <c r="BS46" i="46"/>
  <c r="BR46" i="46"/>
  <c r="BQ46" i="46"/>
  <c r="BN46" i="46"/>
  <c r="BK46" i="46"/>
  <c r="BH46" i="46"/>
  <c r="BE46" i="46"/>
  <c r="BB46" i="46"/>
  <c r="AY46" i="46"/>
  <c r="AV46" i="46"/>
  <c r="AS46" i="46"/>
  <c r="AR46" i="46"/>
  <c r="CK46" i="46" s="1"/>
  <c r="AQ46" i="46"/>
  <c r="AP46" i="46"/>
  <c r="AM46" i="46"/>
  <c r="AJ46" i="46"/>
  <c r="AG46" i="46"/>
  <c r="AD46" i="46"/>
  <c r="AA46" i="46"/>
  <c r="X46" i="46"/>
  <c r="W46" i="46"/>
  <c r="V46" i="46"/>
  <c r="U46" i="46"/>
  <c r="R46" i="46"/>
  <c r="O46" i="46"/>
  <c r="L46" i="46"/>
  <c r="I46" i="46"/>
  <c r="F46" i="46"/>
  <c r="CJ45" i="46"/>
  <c r="CL45" i="46" s="1"/>
  <c r="CH45" i="46"/>
  <c r="CG45" i="46"/>
  <c r="CI45" i="46" s="1"/>
  <c r="CF45" i="46"/>
  <c r="CE45" i="46"/>
  <c r="CD45" i="46"/>
  <c r="CC45" i="46"/>
  <c r="CB45" i="46"/>
  <c r="CA45" i="46"/>
  <c r="BY45" i="46"/>
  <c r="BX45" i="46"/>
  <c r="BZ45" i="46" s="1"/>
  <c r="BV45" i="46"/>
  <c r="BU45" i="46"/>
  <c r="BW45" i="46" s="1"/>
  <c r="BT45" i="46"/>
  <c r="BS45" i="46"/>
  <c r="BR45" i="46"/>
  <c r="BQ45" i="46"/>
  <c r="BN45" i="46"/>
  <c r="BK45" i="46"/>
  <c r="BH45" i="46"/>
  <c r="BE45" i="46"/>
  <c r="BB45" i="46"/>
  <c r="AY45" i="46"/>
  <c r="AV45" i="46"/>
  <c r="AS45" i="46"/>
  <c r="AR45" i="46"/>
  <c r="CK45" i="46" s="1"/>
  <c r="AQ45" i="46"/>
  <c r="AP45" i="46"/>
  <c r="AM45" i="46"/>
  <c r="AJ45" i="46"/>
  <c r="AG45" i="46"/>
  <c r="AD45" i="46"/>
  <c r="AA45" i="46"/>
  <c r="X45" i="46"/>
  <c r="W45" i="46"/>
  <c r="V45" i="46"/>
  <c r="U45" i="46"/>
  <c r="R45" i="46"/>
  <c r="O45" i="46"/>
  <c r="L45" i="46"/>
  <c r="I45" i="46"/>
  <c r="F45" i="46"/>
  <c r="CJ44" i="46"/>
  <c r="CH44" i="46"/>
  <c r="CG44" i="46"/>
  <c r="CI44" i="46" s="1"/>
  <c r="CF44" i="46"/>
  <c r="CE44" i="46"/>
  <c r="CD44" i="46"/>
  <c r="CC44" i="46"/>
  <c r="CB44" i="46"/>
  <c r="CA44" i="46"/>
  <c r="BY44" i="46"/>
  <c r="BX44" i="46"/>
  <c r="BZ44" i="46" s="1"/>
  <c r="BV44" i="46"/>
  <c r="BU44" i="46"/>
  <c r="BW44" i="46" s="1"/>
  <c r="BT44" i="46"/>
  <c r="BS44" i="46"/>
  <c r="BR44" i="46"/>
  <c r="BQ44" i="46"/>
  <c r="BN44" i="46"/>
  <c r="BK44" i="46"/>
  <c r="BH44" i="46"/>
  <c r="BE44" i="46"/>
  <c r="BB44" i="46"/>
  <c r="AY44" i="46"/>
  <c r="AV44" i="46"/>
  <c r="AR44" i="46"/>
  <c r="CK44" i="46" s="1"/>
  <c r="AQ44" i="46"/>
  <c r="AP44" i="46"/>
  <c r="AM44" i="46"/>
  <c r="AJ44" i="46"/>
  <c r="AG44" i="46"/>
  <c r="AD44" i="46"/>
  <c r="AA44" i="46"/>
  <c r="X44" i="46"/>
  <c r="W44" i="46"/>
  <c r="V44" i="46"/>
  <c r="U44" i="46"/>
  <c r="R44" i="46"/>
  <c r="O44" i="46"/>
  <c r="L44" i="46"/>
  <c r="I44" i="46"/>
  <c r="F44" i="46"/>
  <c r="CJ43" i="46"/>
  <c r="CL43" i="46" s="1"/>
  <c r="CH43" i="46"/>
  <c r="CG43" i="46"/>
  <c r="CI43" i="46" s="1"/>
  <c r="CF43" i="46"/>
  <c r="CE43" i="46"/>
  <c r="CD43" i="46"/>
  <c r="CC43" i="46"/>
  <c r="CB43" i="46"/>
  <c r="CA43" i="46"/>
  <c r="BY43" i="46"/>
  <c r="BX43" i="46"/>
  <c r="BZ43" i="46" s="1"/>
  <c r="BV43" i="46"/>
  <c r="BU43" i="46"/>
  <c r="BW43" i="46" s="1"/>
  <c r="BT43" i="46"/>
  <c r="BS43" i="46"/>
  <c r="BR43" i="46"/>
  <c r="BQ43" i="46"/>
  <c r="BN43" i="46"/>
  <c r="BK43" i="46"/>
  <c r="BH43" i="46"/>
  <c r="BE43" i="46"/>
  <c r="BB43" i="46"/>
  <c r="AY43" i="46"/>
  <c r="AV43" i="46"/>
  <c r="AS43" i="46"/>
  <c r="AR43" i="46"/>
  <c r="CK43" i="46" s="1"/>
  <c r="AQ43" i="46"/>
  <c r="AP43" i="46"/>
  <c r="AM43" i="46"/>
  <c r="AJ43" i="46"/>
  <c r="AG43" i="46"/>
  <c r="AD43" i="46"/>
  <c r="AA43" i="46"/>
  <c r="X43" i="46"/>
  <c r="W43" i="46"/>
  <c r="V43" i="46"/>
  <c r="U43" i="46"/>
  <c r="R43" i="46"/>
  <c r="O43" i="46"/>
  <c r="L43" i="46"/>
  <c r="I43" i="46"/>
  <c r="F43" i="46"/>
  <c r="CJ42" i="46"/>
  <c r="CL42" i="46" s="1"/>
  <c r="CH42" i="46"/>
  <c r="CG42" i="46"/>
  <c r="CI42" i="46" s="1"/>
  <c r="CF42" i="46"/>
  <c r="CE42" i="46"/>
  <c r="CD42" i="46"/>
  <c r="CC42" i="46"/>
  <c r="CB42" i="46"/>
  <c r="CA42" i="46"/>
  <c r="BY42" i="46"/>
  <c r="BX42" i="46"/>
  <c r="BZ42" i="46" s="1"/>
  <c r="BV42" i="46"/>
  <c r="BU42" i="46"/>
  <c r="BW42" i="46" s="1"/>
  <c r="BT42" i="46"/>
  <c r="BS42" i="46"/>
  <c r="BR42" i="46"/>
  <c r="BQ42" i="46"/>
  <c r="BN42" i="46"/>
  <c r="BK42" i="46"/>
  <c r="BH42" i="46"/>
  <c r="BE42" i="46"/>
  <c r="BB42" i="46"/>
  <c r="AY42" i="46"/>
  <c r="AV42" i="46"/>
  <c r="AS42" i="46"/>
  <c r="AR42" i="46"/>
  <c r="CK42" i="46" s="1"/>
  <c r="AQ42" i="46"/>
  <c r="AP42" i="46"/>
  <c r="AM42" i="46"/>
  <c r="AJ42" i="46"/>
  <c r="AG42" i="46"/>
  <c r="AD42" i="46"/>
  <c r="AA42" i="46"/>
  <c r="X42" i="46"/>
  <c r="W42" i="46"/>
  <c r="V42" i="46"/>
  <c r="U42" i="46"/>
  <c r="R42" i="46"/>
  <c r="O42" i="46"/>
  <c r="L42" i="46"/>
  <c r="I42" i="46"/>
  <c r="F42" i="46"/>
  <c r="CJ41" i="46"/>
  <c r="CL41" i="46" s="1"/>
  <c r="CH41" i="46"/>
  <c r="CG41" i="46"/>
  <c r="CI41" i="46" s="1"/>
  <c r="CF41" i="46"/>
  <c r="CE41" i="46"/>
  <c r="CD41" i="46"/>
  <c r="CC41" i="46"/>
  <c r="CB41" i="46"/>
  <c r="CA41" i="46"/>
  <c r="BY41" i="46"/>
  <c r="BX41" i="46"/>
  <c r="BZ41" i="46" s="1"/>
  <c r="BV41" i="46"/>
  <c r="BU41" i="46"/>
  <c r="BW41" i="46" s="1"/>
  <c r="BT41" i="46"/>
  <c r="BS41" i="46"/>
  <c r="BR41" i="46"/>
  <c r="BQ41" i="46"/>
  <c r="BN41" i="46"/>
  <c r="BK41" i="46"/>
  <c r="BH41" i="46"/>
  <c r="BE41" i="46"/>
  <c r="BB41" i="46"/>
  <c r="AY41" i="46"/>
  <c r="AV41" i="46"/>
  <c r="AS41" i="46"/>
  <c r="AR41" i="46"/>
  <c r="CK41" i="46" s="1"/>
  <c r="AQ41" i="46"/>
  <c r="AP41" i="46"/>
  <c r="AM41" i="46"/>
  <c r="AJ41" i="46"/>
  <c r="AG41" i="46"/>
  <c r="AD41" i="46"/>
  <c r="AA41" i="46"/>
  <c r="X41" i="46"/>
  <c r="W41" i="46"/>
  <c r="V41" i="46"/>
  <c r="U41" i="46"/>
  <c r="R41" i="46"/>
  <c r="O41" i="46"/>
  <c r="L41" i="46"/>
  <c r="I41" i="46"/>
  <c r="F41" i="46"/>
  <c r="CJ40" i="46"/>
  <c r="CL40" i="46" s="1"/>
  <c r="CH40" i="46"/>
  <c r="CG40" i="46"/>
  <c r="CI40" i="46" s="1"/>
  <c r="CF40" i="46"/>
  <c r="CE40" i="46"/>
  <c r="CD40" i="46"/>
  <c r="CC40" i="46"/>
  <c r="CB40" i="46"/>
  <c r="CA40" i="46"/>
  <c r="BY40" i="46"/>
  <c r="BX40" i="46"/>
  <c r="BZ40" i="46" s="1"/>
  <c r="BV40" i="46"/>
  <c r="BU40" i="46"/>
  <c r="BW40" i="46" s="1"/>
  <c r="BT40" i="46"/>
  <c r="BS40" i="46"/>
  <c r="BR40" i="46"/>
  <c r="BQ40" i="46"/>
  <c r="BN40" i="46"/>
  <c r="BK40" i="46"/>
  <c r="BH40" i="46"/>
  <c r="BE40" i="46"/>
  <c r="BB40" i="46"/>
  <c r="AY40" i="46"/>
  <c r="AV40" i="46"/>
  <c r="AS40" i="46"/>
  <c r="AR40" i="46"/>
  <c r="CK40" i="46" s="1"/>
  <c r="AQ40" i="46"/>
  <c r="AP40" i="46"/>
  <c r="AM40" i="46"/>
  <c r="AJ40" i="46"/>
  <c r="AG40" i="46"/>
  <c r="AD40" i="46"/>
  <c r="AA40" i="46"/>
  <c r="X40" i="46"/>
  <c r="W40" i="46"/>
  <c r="V40" i="46"/>
  <c r="U40" i="46"/>
  <c r="R40" i="46"/>
  <c r="O40" i="46"/>
  <c r="L40" i="46"/>
  <c r="I40" i="46"/>
  <c r="F40" i="46"/>
  <c r="CJ39" i="46"/>
  <c r="CL39" i="46" s="1"/>
  <c r="CH39" i="46"/>
  <c r="CG39" i="46"/>
  <c r="CI39" i="46" s="1"/>
  <c r="CF39" i="46"/>
  <c r="CE39" i="46"/>
  <c r="CD39" i="46"/>
  <c r="CC39" i="46"/>
  <c r="CB39" i="46"/>
  <c r="CA39" i="46"/>
  <c r="BY39" i="46"/>
  <c r="BX39" i="46"/>
  <c r="BZ39" i="46" s="1"/>
  <c r="BV39" i="46"/>
  <c r="BU39" i="46"/>
  <c r="BW39" i="46" s="1"/>
  <c r="BT39" i="46"/>
  <c r="BS39" i="46"/>
  <c r="BR39" i="46"/>
  <c r="BQ39" i="46"/>
  <c r="BN39" i="46"/>
  <c r="BK39" i="46"/>
  <c r="BH39" i="46"/>
  <c r="BE39" i="46"/>
  <c r="BB39" i="46"/>
  <c r="AY39" i="46"/>
  <c r="AV39" i="46"/>
  <c r="AS39" i="46"/>
  <c r="AR39" i="46"/>
  <c r="CK39" i="46" s="1"/>
  <c r="AQ39" i="46"/>
  <c r="AP39" i="46"/>
  <c r="AM39" i="46"/>
  <c r="AJ39" i="46"/>
  <c r="AG39" i="46"/>
  <c r="AD39" i="46"/>
  <c r="AA39" i="46"/>
  <c r="X39" i="46"/>
  <c r="W39" i="46"/>
  <c r="V39" i="46"/>
  <c r="U39" i="46"/>
  <c r="R39" i="46"/>
  <c r="O39" i="46"/>
  <c r="L39" i="46"/>
  <c r="I39" i="46"/>
  <c r="F39" i="46"/>
  <c r="CJ38" i="46"/>
  <c r="CH38" i="46"/>
  <c r="CG38" i="46"/>
  <c r="CI38" i="46" s="1"/>
  <c r="CF38" i="46"/>
  <c r="CE38" i="46"/>
  <c r="CD38" i="46"/>
  <c r="CC38" i="46"/>
  <c r="CB38" i="46"/>
  <c r="CA38" i="46"/>
  <c r="BY38" i="46"/>
  <c r="BX38" i="46"/>
  <c r="BZ38" i="46" s="1"/>
  <c r="BV38" i="46"/>
  <c r="BU38" i="46"/>
  <c r="BW38" i="46" s="1"/>
  <c r="BT38" i="46"/>
  <c r="BS38" i="46"/>
  <c r="BR38" i="46"/>
  <c r="BQ38" i="46"/>
  <c r="BN38" i="46"/>
  <c r="BK38" i="46"/>
  <c r="BH38" i="46"/>
  <c r="BE38" i="46"/>
  <c r="BB38" i="46"/>
  <c r="AY38" i="46"/>
  <c r="AV38" i="46"/>
  <c r="AS38" i="46"/>
  <c r="AR38" i="46"/>
  <c r="CK38" i="46" s="1"/>
  <c r="AQ38" i="46"/>
  <c r="AP38" i="46"/>
  <c r="AM38" i="46"/>
  <c r="AJ38" i="46"/>
  <c r="AG38" i="46"/>
  <c r="AD38" i="46"/>
  <c r="AA38" i="46"/>
  <c r="X38" i="46"/>
  <c r="W38" i="46"/>
  <c r="V38" i="46"/>
  <c r="U38" i="46"/>
  <c r="R38" i="46"/>
  <c r="O38" i="46"/>
  <c r="L38" i="46"/>
  <c r="I38" i="46"/>
  <c r="F38" i="46"/>
  <c r="CJ37" i="46"/>
  <c r="CH37" i="46"/>
  <c r="CG37" i="46"/>
  <c r="CI37" i="46" s="1"/>
  <c r="CF37" i="46"/>
  <c r="CE37" i="46"/>
  <c r="CD37" i="46"/>
  <c r="CC37" i="46"/>
  <c r="CB37" i="46"/>
  <c r="CA37" i="46"/>
  <c r="BY37" i="46"/>
  <c r="BX37" i="46"/>
  <c r="BZ37" i="46" s="1"/>
  <c r="BV37" i="46"/>
  <c r="BU37" i="46"/>
  <c r="BW37" i="46" s="1"/>
  <c r="BT37" i="46"/>
  <c r="BS37" i="46"/>
  <c r="BR37" i="46"/>
  <c r="BQ37" i="46"/>
  <c r="BN37" i="46"/>
  <c r="BK37" i="46"/>
  <c r="BH37" i="46"/>
  <c r="BE37" i="46"/>
  <c r="BB37" i="46"/>
  <c r="AY37" i="46"/>
  <c r="AV37" i="46"/>
  <c r="AS37" i="46"/>
  <c r="AR37" i="46"/>
  <c r="CK37" i="46" s="1"/>
  <c r="AQ37" i="46"/>
  <c r="AP37" i="46"/>
  <c r="AM37" i="46"/>
  <c r="AJ37" i="46"/>
  <c r="AG37" i="46"/>
  <c r="AD37" i="46"/>
  <c r="AA37" i="46"/>
  <c r="X37" i="46"/>
  <c r="W37" i="46"/>
  <c r="V37" i="46"/>
  <c r="U37" i="46"/>
  <c r="R37" i="46"/>
  <c r="O37" i="46"/>
  <c r="L37" i="46"/>
  <c r="I37" i="46"/>
  <c r="F37" i="46"/>
  <c r="CJ36" i="46"/>
  <c r="CH36" i="46"/>
  <c r="CG36" i="46"/>
  <c r="CI36" i="46" s="1"/>
  <c r="CF36" i="46"/>
  <c r="CE36" i="46"/>
  <c r="CD36" i="46"/>
  <c r="CC36" i="46"/>
  <c r="CB36" i="46"/>
  <c r="CA36" i="46"/>
  <c r="BY36" i="46"/>
  <c r="BX36" i="46"/>
  <c r="BZ36" i="46" s="1"/>
  <c r="BV36" i="46"/>
  <c r="BU36" i="46"/>
  <c r="BW36" i="46" s="1"/>
  <c r="BT36" i="46"/>
  <c r="BS36" i="46"/>
  <c r="BR36" i="46"/>
  <c r="BQ36" i="46"/>
  <c r="BN36" i="46"/>
  <c r="BK36" i="46"/>
  <c r="BH36" i="46"/>
  <c r="BE36" i="46"/>
  <c r="BB36" i="46"/>
  <c r="AY36" i="46"/>
  <c r="AV36" i="46"/>
  <c r="AS36" i="46"/>
  <c r="AR36" i="46"/>
  <c r="CK36" i="46" s="1"/>
  <c r="AQ36" i="46"/>
  <c r="AP36" i="46"/>
  <c r="AM36" i="46"/>
  <c r="AJ36" i="46"/>
  <c r="AG36" i="46"/>
  <c r="AD36" i="46"/>
  <c r="AA36" i="46"/>
  <c r="X36" i="46"/>
  <c r="W36" i="46"/>
  <c r="V36" i="46"/>
  <c r="U36" i="46"/>
  <c r="R36" i="46"/>
  <c r="O36" i="46"/>
  <c r="L36" i="46"/>
  <c r="I36" i="46"/>
  <c r="F36" i="46"/>
  <c r="CJ35" i="46"/>
  <c r="CH35" i="46"/>
  <c r="CG35" i="46"/>
  <c r="CI35" i="46" s="1"/>
  <c r="CF35" i="46"/>
  <c r="CE35" i="46"/>
  <c r="CD35" i="46"/>
  <c r="CC35" i="46"/>
  <c r="CB35" i="46"/>
  <c r="CA35" i="46"/>
  <c r="BY35" i="46"/>
  <c r="BX35" i="46"/>
  <c r="BZ35" i="46" s="1"/>
  <c r="BV35" i="46"/>
  <c r="BU35" i="46"/>
  <c r="BW35" i="46" s="1"/>
  <c r="BT35" i="46"/>
  <c r="BS35" i="46"/>
  <c r="BR35" i="46"/>
  <c r="BQ35" i="46"/>
  <c r="BN35" i="46"/>
  <c r="BK35" i="46"/>
  <c r="BH35" i="46"/>
  <c r="BE35" i="46"/>
  <c r="BB35" i="46"/>
  <c r="AY35" i="46"/>
  <c r="AV35" i="46"/>
  <c r="AR35" i="46"/>
  <c r="CK35" i="46" s="1"/>
  <c r="AQ35" i="46"/>
  <c r="AP35" i="46"/>
  <c r="AM35" i="46"/>
  <c r="AJ35" i="46"/>
  <c r="AG35" i="46"/>
  <c r="AD35" i="46"/>
  <c r="AA35" i="46"/>
  <c r="X35" i="46"/>
  <c r="W35" i="46"/>
  <c r="V35" i="46"/>
  <c r="U35" i="46"/>
  <c r="R35" i="46"/>
  <c r="O35" i="46"/>
  <c r="L35" i="46"/>
  <c r="I35" i="46"/>
  <c r="F35" i="46"/>
  <c r="CK34" i="46"/>
  <c r="CJ34" i="46"/>
  <c r="CH34" i="46"/>
  <c r="CG34" i="46"/>
  <c r="CI34" i="46" s="1"/>
  <c r="CF34" i="46"/>
  <c r="CE34" i="46"/>
  <c r="CD34" i="46"/>
  <c r="CC34" i="46"/>
  <c r="CB34" i="46"/>
  <c r="CA34" i="46"/>
  <c r="BY34" i="46"/>
  <c r="BX34" i="46"/>
  <c r="BZ34" i="46" s="1"/>
  <c r="BV34" i="46"/>
  <c r="BU34" i="46"/>
  <c r="BW34" i="46" s="1"/>
  <c r="BT34" i="46"/>
  <c r="BS34" i="46"/>
  <c r="BR34" i="46"/>
  <c r="BQ34" i="46"/>
  <c r="BN34" i="46"/>
  <c r="BK34" i="46"/>
  <c r="BH34" i="46"/>
  <c r="BE34" i="46"/>
  <c r="BB34" i="46"/>
  <c r="AY34" i="46"/>
  <c r="AV34" i="46"/>
  <c r="AS34" i="46"/>
  <c r="AR34" i="46"/>
  <c r="AQ34" i="46"/>
  <c r="AP34" i="46"/>
  <c r="AM34" i="46"/>
  <c r="AJ34" i="46"/>
  <c r="AG34" i="46"/>
  <c r="AD34" i="46"/>
  <c r="AA34" i="46"/>
  <c r="X34" i="46"/>
  <c r="W34" i="46"/>
  <c r="V34" i="46"/>
  <c r="U34" i="46"/>
  <c r="R34" i="46"/>
  <c r="O34" i="46"/>
  <c r="L34" i="46"/>
  <c r="I34" i="46"/>
  <c r="F34" i="46"/>
  <c r="CH33" i="46"/>
  <c r="CG33" i="46"/>
  <c r="CI33" i="46" s="1"/>
  <c r="CF33" i="46"/>
  <c r="CE33" i="46"/>
  <c r="CD33" i="46"/>
  <c r="CC33" i="46"/>
  <c r="CB33" i="46"/>
  <c r="CA33" i="46"/>
  <c r="BY33" i="46"/>
  <c r="BX33" i="46"/>
  <c r="BZ33" i="46" s="1"/>
  <c r="BV33" i="46"/>
  <c r="BU33" i="46"/>
  <c r="BW33" i="46" s="1"/>
  <c r="BS33" i="46"/>
  <c r="BR33" i="46"/>
  <c r="BT33" i="46" s="1"/>
  <c r="BQ33" i="46"/>
  <c r="BN33" i="46"/>
  <c r="BK33" i="46"/>
  <c r="BH33" i="46"/>
  <c r="BE33" i="46"/>
  <c r="BB33" i="46"/>
  <c r="AY33" i="46"/>
  <c r="AV33" i="46"/>
  <c r="AR33" i="46"/>
  <c r="CK33" i="46" s="1"/>
  <c r="AQ33" i="46"/>
  <c r="AP33" i="46"/>
  <c r="AM33" i="46"/>
  <c r="AJ33" i="46"/>
  <c r="AG33" i="46"/>
  <c r="AD33" i="46"/>
  <c r="AA33" i="46"/>
  <c r="W33" i="46"/>
  <c r="V33" i="46"/>
  <c r="X33" i="46" s="1"/>
  <c r="U33" i="46"/>
  <c r="R33" i="46"/>
  <c r="O33" i="46"/>
  <c r="L33" i="46"/>
  <c r="I33" i="46"/>
  <c r="F33" i="46"/>
  <c r="CK32" i="46"/>
  <c r="CH32" i="46"/>
  <c r="CG32" i="46"/>
  <c r="CI32" i="46" s="1"/>
  <c r="CF32" i="46"/>
  <c r="CE32" i="46"/>
  <c r="CD32" i="46"/>
  <c r="CC32" i="46"/>
  <c r="CB32" i="46"/>
  <c r="CA32" i="46"/>
  <c r="BY32" i="46"/>
  <c r="BX32" i="46"/>
  <c r="BZ32" i="46" s="1"/>
  <c r="BV32" i="46"/>
  <c r="BU32" i="46"/>
  <c r="BW32" i="46" s="1"/>
  <c r="BT32" i="46"/>
  <c r="BS32" i="46"/>
  <c r="BR32" i="46"/>
  <c r="BQ32" i="46"/>
  <c r="BN32" i="46"/>
  <c r="BK32" i="46"/>
  <c r="BH32" i="46"/>
  <c r="BE32" i="46"/>
  <c r="BB32" i="46"/>
  <c r="AY32" i="46"/>
  <c r="AV32" i="46"/>
  <c r="AS32" i="46"/>
  <c r="AR32" i="46"/>
  <c r="AQ32" i="46"/>
  <c r="AP32" i="46"/>
  <c r="AM32" i="46"/>
  <c r="AJ32" i="46"/>
  <c r="AG32" i="46"/>
  <c r="AD32" i="46"/>
  <c r="AA32" i="46"/>
  <c r="X32" i="46"/>
  <c r="W32" i="46"/>
  <c r="V32" i="46"/>
  <c r="CJ32" i="46" s="1"/>
  <c r="U32" i="46"/>
  <c r="R32" i="46"/>
  <c r="O32" i="46"/>
  <c r="L32" i="46"/>
  <c r="I32" i="46"/>
  <c r="F32" i="46"/>
  <c r="CH31" i="46"/>
  <c r="CG31" i="46"/>
  <c r="CI31" i="46" s="1"/>
  <c r="CE31" i="46"/>
  <c r="CD31" i="46"/>
  <c r="CF31" i="46" s="1"/>
  <c r="CB31" i="46"/>
  <c r="CA31" i="46"/>
  <c r="CC31" i="46" s="1"/>
  <c r="BZ31" i="46"/>
  <c r="BY31" i="46"/>
  <c r="BX31" i="46"/>
  <c r="BV31" i="46"/>
  <c r="BU31" i="46"/>
  <c r="BW31" i="46" s="1"/>
  <c r="BS31" i="46"/>
  <c r="BR31" i="46"/>
  <c r="BT31" i="46" s="1"/>
  <c r="BQ31" i="46"/>
  <c r="BN31" i="46"/>
  <c r="BK31" i="46"/>
  <c r="BH31" i="46"/>
  <c r="BE31" i="46"/>
  <c r="BB31" i="46"/>
  <c r="AY31" i="46"/>
  <c r="AV31" i="46"/>
  <c r="AR31" i="46"/>
  <c r="AQ31" i="46"/>
  <c r="CJ31" i="46" s="1"/>
  <c r="AP31" i="46"/>
  <c r="AM31" i="46"/>
  <c r="AJ31" i="46"/>
  <c r="AG31" i="46"/>
  <c r="AD31" i="46"/>
  <c r="AA31" i="46"/>
  <c r="W31" i="46"/>
  <c r="CK31" i="46" s="1"/>
  <c r="V31" i="46"/>
  <c r="X31" i="46" s="1"/>
  <c r="U31" i="46"/>
  <c r="R31" i="46"/>
  <c r="O31" i="46"/>
  <c r="L31" i="46"/>
  <c r="I31" i="46"/>
  <c r="F31" i="46"/>
  <c r="CH30" i="46"/>
  <c r="CG30" i="46"/>
  <c r="CI30" i="46" s="1"/>
  <c r="CE30" i="46"/>
  <c r="CD30" i="46"/>
  <c r="CF30" i="46" s="1"/>
  <c r="CC30" i="46"/>
  <c r="CB30" i="46"/>
  <c r="CA30" i="46"/>
  <c r="BZ30" i="46"/>
  <c r="BY30" i="46"/>
  <c r="BX30" i="46"/>
  <c r="BV30" i="46"/>
  <c r="BU30" i="46"/>
  <c r="BW30" i="46" s="1"/>
  <c r="BS30" i="46"/>
  <c r="BR30" i="46"/>
  <c r="BT30" i="46" s="1"/>
  <c r="BQ30" i="46"/>
  <c r="BN30" i="46"/>
  <c r="BK30" i="46"/>
  <c r="BH30" i="46"/>
  <c r="BE30" i="46"/>
  <c r="BB30" i="46"/>
  <c r="AY30" i="46"/>
  <c r="AV30" i="46"/>
  <c r="AS30" i="46"/>
  <c r="AR30" i="46"/>
  <c r="AQ30" i="46"/>
  <c r="AP30" i="46"/>
  <c r="AM30" i="46"/>
  <c r="AJ30" i="46"/>
  <c r="AG30" i="46"/>
  <c r="AD30" i="46"/>
  <c r="AA30" i="46"/>
  <c r="W30" i="46"/>
  <c r="CK30" i="46" s="1"/>
  <c r="V30" i="46"/>
  <c r="CJ30" i="46" s="1"/>
  <c r="U30" i="46"/>
  <c r="R30" i="46"/>
  <c r="O30" i="46"/>
  <c r="L30" i="46"/>
  <c r="I30" i="46"/>
  <c r="F30" i="46"/>
  <c r="CH29" i="46"/>
  <c r="CG29" i="46"/>
  <c r="CI29" i="46" s="1"/>
  <c r="CE29" i="46"/>
  <c r="CD29" i="46"/>
  <c r="CF29" i="46" s="1"/>
  <c r="CC29" i="46"/>
  <c r="CB29" i="46"/>
  <c r="CA29" i="46"/>
  <c r="BZ29" i="46"/>
  <c r="BY29" i="46"/>
  <c r="BX29" i="46"/>
  <c r="BV29" i="46"/>
  <c r="BU29" i="46"/>
  <c r="BW29" i="46" s="1"/>
  <c r="BS29" i="46"/>
  <c r="BR29" i="46"/>
  <c r="BT29" i="46" s="1"/>
  <c r="BQ29" i="46"/>
  <c r="BN29" i="46"/>
  <c r="BK29" i="46"/>
  <c r="BH29" i="46"/>
  <c r="BE29" i="46"/>
  <c r="BB29" i="46"/>
  <c r="AY29" i="46"/>
  <c r="AV29" i="46"/>
  <c r="AS29" i="46"/>
  <c r="AR29" i="46"/>
  <c r="AQ29" i="46"/>
  <c r="AP29" i="46"/>
  <c r="AM29" i="46"/>
  <c r="AJ29" i="46"/>
  <c r="AG29" i="46"/>
  <c r="AD29" i="46"/>
  <c r="AA29" i="46"/>
  <c r="W29" i="46"/>
  <c r="CK29" i="46" s="1"/>
  <c r="V29" i="46"/>
  <c r="CJ29" i="46" s="1"/>
  <c r="U29" i="46"/>
  <c r="R29" i="46"/>
  <c r="O29" i="46"/>
  <c r="L29" i="46"/>
  <c r="I29" i="46"/>
  <c r="F29" i="46"/>
  <c r="CH28" i="46"/>
  <c r="CG28" i="46"/>
  <c r="CI28" i="46" s="1"/>
  <c r="CE28" i="46"/>
  <c r="CD28" i="46"/>
  <c r="CF28" i="46" s="1"/>
  <c r="CC28" i="46"/>
  <c r="CB28" i="46"/>
  <c r="CA28" i="46"/>
  <c r="BZ28" i="46"/>
  <c r="BY28" i="46"/>
  <c r="BX28" i="46"/>
  <c r="BV28" i="46"/>
  <c r="BU28" i="46"/>
  <c r="BW28" i="46" s="1"/>
  <c r="BS28" i="46"/>
  <c r="BR28" i="46"/>
  <c r="BT28" i="46" s="1"/>
  <c r="BQ28" i="46"/>
  <c r="BN28" i="46"/>
  <c r="BK28" i="46"/>
  <c r="BH28" i="46"/>
  <c r="BE28" i="46"/>
  <c r="BB28" i="46"/>
  <c r="AY28" i="46"/>
  <c r="AV28" i="46"/>
  <c r="AS28" i="46"/>
  <c r="AR28" i="46"/>
  <c r="AQ28" i="46"/>
  <c r="AP28" i="46"/>
  <c r="AM28" i="46"/>
  <c r="AJ28" i="46"/>
  <c r="AG28" i="46"/>
  <c r="AD28" i="46"/>
  <c r="AA28" i="46"/>
  <c r="W28" i="46"/>
  <c r="CK28" i="46" s="1"/>
  <c r="V28" i="46"/>
  <c r="CJ28" i="46" s="1"/>
  <c r="U28" i="46"/>
  <c r="R28" i="46"/>
  <c r="O28" i="46"/>
  <c r="L28" i="46"/>
  <c r="I28" i="46"/>
  <c r="F28" i="46"/>
  <c r="CH27" i="46"/>
  <c r="CG27" i="46"/>
  <c r="CI27" i="46" s="1"/>
  <c r="CE27" i="46"/>
  <c r="CD27" i="46"/>
  <c r="CF27" i="46" s="1"/>
  <c r="CC27" i="46"/>
  <c r="CB27" i="46"/>
  <c r="CA27" i="46"/>
  <c r="BZ27" i="46"/>
  <c r="BY27" i="46"/>
  <c r="BX27" i="46"/>
  <c r="BV27" i="46"/>
  <c r="BU27" i="46"/>
  <c r="BW27" i="46" s="1"/>
  <c r="BS27" i="46"/>
  <c r="BR27" i="46"/>
  <c r="BT27" i="46" s="1"/>
  <c r="BQ27" i="46"/>
  <c r="BN27" i="46"/>
  <c r="BK27" i="46"/>
  <c r="BH27" i="46"/>
  <c r="BE27" i="46"/>
  <c r="BB27" i="46"/>
  <c r="AY27" i="46"/>
  <c r="AV27" i="46"/>
  <c r="AS27" i="46"/>
  <c r="AR27" i="46"/>
  <c r="AQ27" i="46"/>
  <c r="AP27" i="46"/>
  <c r="AM27" i="46"/>
  <c r="AJ27" i="46"/>
  <c r="AG27" i="46"/>
  <c r="AD27" i="46"/>
  <c r="AA27" i="46"/>
  <c r="W27" i="46"/>
  <c r="CK27" i="46" s="1"/>
  <c r="V27" i="46"/>
  <c r="CJ27" i="46" s="1"/>
  <c r="U27" i="46"/>
  <c r="R27" i="46"/>
  <c r="O27" i="46"/>
  <c r="L27" i="46"/>
  <c r="I27" i="46"/>
  <c r="F27" i="46"/>
  <c r="CH26" i="46"/>
  <c r="CG26" i="46"/>
  <c r="CI26" i="46" s="1"/>
  <c r="CE26" i="46"/>
  <c r="CD26" i="46"/>
  <c r="CF26" i="46" s="1"/>
  <c r="CC26" i="46"/>
  <c r="CB26" i="46"/>
  <c r="CA26" i="46"/>
  <c r="BZ26" i="46"/>
  <c r="BY26" i="46"/>
  <c r="BX26" i="46"/>
  <c r="BV26" i="46"/>
  <c r="BU26" i="46"/>
  <c r="BW26" i="46" s="1"/>
  <c r="BS26" i="46"/>
  <c r="BR26" i="46"/>
  <c r="BT26" i="46" s="1"/>
  <c r="BQ26" i="46"/>
  <c r="BN26" i="46"/>
  <c r="BK26" i="46"/>
  <c r="BH26" i="46"/>
  <c r="BE26" i="46"/>
  <c r="BB26" i="46"/>
  <c r="AY26" i="46"/>
  <c r="AV26" i="46"/>
  <c r="AS26" i="46"/>
  <c r="AR26" i="46"/>
  <c r="AQ26" i="46"/>
  <c r="AP26" i="46"/>
  <c r="AM26" i="46"/>
  <c r="AJ26" i="46"/>
  <c r="AG26" i="46"/>
  <c r="AD26" i="46"/>
  <c r="AA26" i="46"/>
  <c r="W26" i="46"/>
  <c r="CK26" i="46" s="1"/>
  <c r="V26" i="46"/>
  <c r="CJ26" i="46" s="1"/>
  <c r="U26" i="46"/>
  <c r="R26" i="46"/>
  <c r="O26" i="46"/>
  <c r="L26" i="46"/>
  <c r="I26" i="46"/>
  <c r="F26" i="46"/>
  <c r="CH25" i="46"/>
  <c r="CG25" i="46"/>
  <c r="CI25" i="46" s="1"/>
  <c r="CE25" i="46"/>
  <c r="CD25" i="46"/>
  <c r="CF25" i="46" s="1"/>
  <c r="CC25" i="46"/>
  <c r="CB25" i="46"/>
  <c r="CA25" i="46"/>
  <c r="BZ25" i="46"/>
  <c r="BY25" i="46"/>
  <c r="BX25" i="46"/>
  <c r="BV25" i="46"/>
  <c r="BU25" i="46"/>
  <c r="BW25" i="46" s="1"/>
  <c r="BS25" i="46"/>
  <c r="BR25" i="46"/>
  <c r="BT25" i="46" s="1"/>
  <c r="BQ25" i="46"/>
  <c r="BN25" i="46"/>
  <c r="BK25" i="46"/>
  <c r="BH25" i="46"/>
  <c r="BE25" i="46"/>
  <c r="BB25" i="46"/>
  <c r="AY25" i="46"/>
  <c r="AV25" i="46"/>
  <c r="AS25" i="46"/>
  <c r="AR25" i="46"/>
  <c r="AQ25" i="46"/>
  <c r="AP25" i="46"/>
  <c r="AM25" i="46"/>
  <c r="AJ25" i="46"/>
  <c r="AG25" i="46"/>
  <c r="AD25" i="46"/>
  <c r="AA25" i="46"/>
  <c r="W25" i="46"/>
  <c r="CK25" i="46" s="1"/>
  <c r="V25" i="46"/>
  <c r="CJ25" i="46" s="1"/>
  <c r="U25" i="46"/>
  <c r="R25" i="46"/>
  <c r="O25" i="46"/>
  <c r="L25" i="46"/>
  <c r="I25" i="46"/>
  <c r="F25" i="46"/>
  <c r="CH24" i="46"/>
  <c r="CG24" i="46"/>
  <c r="CI24" i="46" s="1"/>
  <c r="CE24" i="46"/>
  <c r="CD24" i="46"/>
  <c r="CF24" i="46" s="1"/>
  <c r="CC24" i="46"/>
  <c r="CB24" i="46"/>
  <c r="CA24" i="46"/>
  <c r="BZ24" i="46"/>
  <c r="BY24" i="46"/>
  <c r="BX24" i="46"/>
  <c r="BV24" i="46"/>
  <c r="BU24" i="46"/>
  <c r="BW24" i="46" s="1"/>
  <c r="BS24" i="46"/>
  <c r="BR24" i="46"/>
  <c r="BT24" i="46" s="1"/>
  <c r="BQ24" i="46"/>
  <c r="BN24" i="46"/>
  <c r="BK24" i="46"/>
  <c r="BH24" i="46"/>
  <c r="BE24" i="46"/>
  <c r="BB24" i="46"/>
  <c r="AY24" i="46"/>
  <c r="AV24" i="46"/>
  <c r="AS24" i="46"/>
  <c r="AR24" i="46"/>
  <c r="AQ24" i="46"/>
  <c r="AP24" i="46"/>
  <c r="AM24" i="46"/>
  <c r="AJ24" i="46"/>
  <c r="AG24" i="46"/>
  <c r="AD24" i="46"/>
  <c r="AA24" i="46"/>
  <c r="W24" i="46"/>
  <c r="CK24" i="46" s="1"/>
  <c r="V24" i="46"/>
  <c r="CJ24" i="46" s="1"/>
  <c r="U24" i="46"/>
  <c r="R24" i="46"/>
  <c r="O24" i="46"/>
  <c r="L24" i="46"/>
  <c r="I24" i="46"/>
  <c r="F24" i="46"/>
  <c r="CH23" i="46"/>
  <c r="CG23" i="46"/>
  <c r="CI23" i="46" s="1"/>
  <c r="CE23" i="46"/>
  <c r="CD23" i="46"/>
  <c r="CF23" i="46" s="1"/>
  <c r="CC23" i="46"/>
  <c r="CB23" i="46"/>
  <c r="CA23" i="46"/>
  <c r="BZ23" i="46"/>
  <c r="BY23" i="46"/>
  <c r="BX23" i="46"/>
  <c r="BV23" i="46"/>
  <c r="BU23" i="46"/>
  <c r="BW23" i="46" s="1"/>
  <c r="BS23" i="46"/>
  <c r="BR23" i="46"/>
  <c r="BT23" i="46" s="1"/>
  <c r="BQ23" i="46"/>
  <c r="BN23" i="46"/>
  <c r="BK23" i="46"/>
  <c r="BH23" i="46"/>
  <c r="BE23" i="46"/>
  <c r="BB23" i="46"/>
  <c r="AY23" i="46"/>
  <c r="AV23" i="46"/>
  <c r="AS23" i="46"/>
  <c r="AR23" i="46"/>
  <c r="AQ23" i="46"/>
  <c r="AP23" i="46"/>
  <c r="AM23" i="46"/>
  <c r="AJ23" i="46"/>
  <c r="AG23" i="46"/>
  <c r="AD23" i="46"/>
  <c r="AA23" i="46"/>
  <c r="W23" i="46"/>
  <c r="CK23" i="46" s="1"/>
  <c r="V23" i="46"/>
  <c r="CJ23" i="46" s="1"/>
  <c r="U23" i="46"/>
  <c r="R23" i="46"/>
  <c r="O23" i="46"/>
  <c r="L23" i="46"/>
  <c r="I23" i="46"/>
  <c r="F23" i="46"/>
  <c r="CH22" i="46"/>
  <c r="CG22" i="46"/>
  <c r="CI22" i="46" s="1"/>
  <c r="CE22" i="46"/>
  <c r="CD22" i="46"/>
  <c r="CF22" i="46" s="1"/>
  <c r="CC22" i="46"/>
  <c r="CB22" i="46"/>
  <c r="CA22" i="46"/>
  <c r="BZ22" i="46"/>
  <c r="BY22" i="46"/>
  <c r="BX22" i="46"/>
  <c r="BV22" i="46"/>
  <c r="BU22" i="46"/>
  <c r="BW22" i="46" s="1"/>
  <c r="BS22" i="46"/>
  <c r="BR22" i="46"/>
  <c r="BT22" i="46" s="1"/>
  <c r="BQ22" i="46"/>
  <c r="BN22" i="46"/>
  <c r="BK22" i="46"/>
  <c r="BH22" i="46"/>
  <c r="BE22" i="46"/>
  <c r="BB22" i="46"/>
  <c r="AY22" i="46"/>
  <c r="AV22" i="46"/>
  <c r="AS22" i="46"/>
  <c r="AR22" i="46"/>
  <c r="AQ22" i="46"/>
  <c r="AP22" i="46"/>
  <c r="AM22" i="46"/>
  <c r="AJ22" i="46"/>
  <c r="AG22" i="46"/>
  <c r="AD22" i="46"/>
  <c r="AA22" i="46"/>
  <c r="W22" i="46"/>
  <c r="CK22" i="46" s="1"/>
  <c r="V22" i="46"/>
  <c r="CJ22" i="46" s="1"/>
  <c r="U22" i="46"/>
  <c r="R22" i="46"/>
  <c r="O22" i="46"/>
  <c r="L22" i="46"/>
  <c r="I22" i="46"/>
  <c r="F22" i="46"/>
  <c r="CH21" i="46"/>
  <c r="CG21" i="46"/>
  <c r="CI21" i="46" s="1"/>
  <c r="CE21" i="46"/>
  <c r="CD21" i="46"/>
  <c r="CF21" i="46" s="1"/>
  <c r="CC21" i="46"/>
  <c r="CB21" i="46"/>
  <c r="CA21" i="46"/>
  <c r="BZ21" i="46"/>
  <c r="BY21" i="46"/>
  <c r="BX21" i="46"/>
  <c r="BV21" i="46"/>
  <c r="BU21" i="46"/>
  <c r="BW21" i="46" s="1"/>
  <c r="BS21" i="46"/>
  <c r="BR21" i="46"/>
  <c r="BT21" i="46" s="1"/>
  <c r="BQ21" i="46"/>
  <c r="BN21" i="46"/>
  <c r="BK21" i="46"/>
  <c r="BH21" i="46"/>
  <c r="BE21" i="46"/>
  <c r="BB21" i="46"/>
  <c r="AY21" i="46"/>
  <c r="AV21" i="46"/>
  <c r="AR21" i="46"/>
  <c r="AQ21" i="46"/>
  <c r="AS21" i="46" s="1"/>
  <c r="AP21" i="46"/>
  <c r="AM21" i="46"/>
  <c r="AJ21" i="46"/>
  <c r="AG21" i="46"/>
  <c r="AD21" i="46"/>
  <c r="AA21" i="46"/>
  <c r="W21" i="46"/>
  <c r="CK21" i="46" s="1"/>
  <c r="V21" i="46"/>
  <c r="CJ21" i="46" s="1"/>
  <c r="U21" i="46"/>
  <c r="R21" i="46"/>
  <c r="O21" i="46"/>
  <c r="L21" i="46"/>
  <c r="I21" i="46"/>
  <c r="F21" i="46"/>
  <c r="CH20" i="46"/>
  <c r="CG20" i="46"/>
  <c r="CI20" i="46" s="1"/>
  <c r="CE20" i="46"/>
  <c r="CD20" i="46"/>
  <c r="CF20" i="46" s="1"/>
  <c r="CB20" i="46"/>
  <c r="CA20" i="46"/>
  <c r="CC20" i="46" s="1"/>
  <c r="BZ20" i="46"/>
  <c r="BY20" i="46"/>
  <c r="BX20" i="46"/>
  <c r="BV20" i="46"/>
  <c r="BU20" i="46"/>
  <c r="BW20" i="46" s="1"/>
  <c r="BS20" i="46"/>
  <c r="BR20" i="46"/>
  <c r="BT20" i="46" s="1"/>
  <c r="BQ20" i="46"/>
  <c r="BN20" i="46"/>
  <c r="BK20" i="46"/>
  <c r="BH20" i="46"/>
  <c r="BE20" i="46"/>
  <c r="BB20" i="46"/>
  <c r="AY20" i="46"/>
  <c r="AV20" i="46"/>
  <c r="AR20" i="46"/>
  <c r="AQ20" i="46"/>
  <c r="AS20" i="46" s="1"/>
  <c r="AP20" i="46"/>
  <c r="AM20" i="46"/>
  <c r="AJ20" i="46"/>
  <c r="AG20" i="46"/>
  <c r="AD20" i="46"/>
  <c r="AA20" i="46"/>
  <c r="W20" i="46"/>
  <c r="CK20" i="46" s="1"/>
  <c r="V20" i="46"/>
  <c r="CJ20" i="46" s="1"/>
  <c r="U20" i="46"/>
  <c r="R20" i="46"/>
  <c r="O20" i="46"/>
  <c r="L20" i="46"/>
  <c r="I20" i="46"/>
  <c r="F20" i="46"/>
  <c r="CI19" i="46"/>
  <c r="CH19" i="46"/>
  <c r="CG19" i="46"/>
  <c r="CE19" i="46"/>
  <c r="CD19" i="46"/>
  <c r="CF19" i="46" s="1"/>
  <c r="CB19" i="46"/>
  <c r="CA19" i="46"/>
  <c r="CC19" i="46" s="1"/>
  <c r="BZ19" i="46"/>
  <c r="BY19" i="46"/>
  <c r="BX19" i="46"/>
  <c r="BW19" i="46"/>
  <c r="BV19" i="46"/>
  <c r="BU19" i="46"/>
  <c r="BS19" i="46"/>
  <c r="BR19" i="46"/>
  <c r="BT19" i="46" s="1"/>
  <c r="BQ19" i="46"/>
  <c r="BN19" i="46"/>
  <c r="BK19" i="46"/>
  <c r="BH19" i="46"/>
  <c r="BE19" i="46"/>
  <c r="BB19" i="46"/>
  <c r="AY19" i="46"/>
  <c r="AV19" i="46"/>
  <c r="AR19" i="46"/>
  <c r="AQ19" i="46"/>
  <c r="AS19" i="46" s="1"/>
  <c r="AP19" i="46"/>
  <c r="AM19" i="46"/>
  <c r="AJ19" i="46"/>
  <c r="AG19" i="46"/>
  <c r="AD19" i="46"/>
  <c r="AA19" i="46"/>
  <c r="W19" i="46"/>
  <c r="CK19" i="46" s="1"/>
  <c r="V19" i="46"/>
  <c r="CJ19" i="46" s="1"/>
  <c r="U19" i="46"/>
  <c r="R19" i="46"/>
  <c r="O19" i="46"/>
  <c r="L19" i="46"/>
  <c r="I19" i="46"/>
  <c r="F19" i="46"/>
  <c r="CI18" i="46"/>
  <c r="CH18" i="46"/>
  <c r="CG18" i="46"/>
  <c r="CE18" i="46"/>
  <c r="CD18" i="46"/>
  <c r="CF18" i="46" s="1"/>
  <c r="CB18" i="46"/>
  <c r="CA18" i="46"/>
  <c r="CC18" i="46" s="1"/>
  <c r="BZ18" i="46"/>
  <c r="BY18" i="46"/>
  <c r="BX18" i="46"/>
  <c r="BW18" i="46"/>
  <c r="BV18" i="46"/>
  <c r="BU18" i="46"/>
  <c r="BS18" i="46"/>
  <c r="BR18" i="46"/>
  <c r="BT18" i="46" s="1"/>
  <c r="BQ18" i="46"/>
  <c r="BN18" i="46"/>
  <c r="BK18" i="46"/>
  <c r="BH18" i="46"/>
  <c r="BE18" i="46"/>
  <c r="BB18" i="46"/>
  <c r="AY18" i="46"/>
  <c r="AV18" i="46"/>
  <c r="AR18" i="46"/>
  <c r="AQ18" i="46"/>
  <c r="AS18" i="46" s="1"/>
  <c r="AP18" i="46"/>
  <c r="AM18" i="46"/>
  <c r="AJ18" i="46"/>
  <c r="AG18" i="46"/>
  <c r="AD18" i="46"/>
  <c r="AA18" i="46"/>
  <c r="W18" i="46"/>
  <c r="CK18" i="46" s="1"/>
  <c r="V18" i="46"/>
  <c r="CJ18" i="46" s="1"/>
  <c r="U18" i="46"/>
  <c r="R18" i="46"/>
  <c r="O18" i="46"/>
  <c r="L18" i="46"/>
  <c r="I18" i="46"/>
  <c r="F18" i="46"/>
  <c r="CI17" i="46"/>
  <c r="CH17" i="46"/>
  <c r="CG17" i="46"/>
  <c r="CE17" i="46"/>
  <c r="CD17" i="46"/>
  <c r="CF17" i="46" s="1"/>
  <c r="CB17" i="46"/>
  <c r="CA17" i="46"/>
  <c r="CC17" i="46" s="1"/>
  <c r="BZ17" i="46"/>
  <c r="BY17" i="46"/>
  <c r="BX17" i="46"/>
  <c r="BW17" i="46"/>
  <c r="BV17" i="46"/>
  <c r="BU17" i="46"/>
  <c r="BS17" i="46"/>
  <c r="BR17" i="46"/>
  <c r="BT17" i="46" s="1"/>
  <c r="BQ17" i="46"/>
  <c r="BN17" i="46"/>
  <c r="BK17" i="46"/>
  <c r="BH17" i="46"/>
  <c r="BE17" i="46"/>
  <c r="BB17" i="46"/>
  <c r="AY17" i="46"/>
  <c r="AV17" i="46"/>
  <c r="AR17" i="46"/>
  <c r="AQ17" i="46"/>
  <c r="AS17" i="46" s="1"/>
  <c r="AP17" i="46"/>
  <c r="AM17" i="46"/>
  <c r="AJ17" i="46"/>
  <c r="AG17" i="46"/>
  <c r="AD17" i="46"/>
  <c r="AA17" i="46"/>
  <c r="W17" i="46"/>
  <c r="CK17" i="46" s="1"/>
  <c r="V17" i="46"/>
  <c r="CJ17" i="46" s="1"/>
  <c r="U17" i="46"/>
  <c r="R17" i="46"/>
  <c r="O17" i="46"/>
  <c r="L17" i="46"/>
  <c r="I17" i="46"/>
  <c r="F17" i="46"/>
  <c r="CI16" i="46"/>
  <c r="CH16" i="46"/>
  <c r="CG16" i="46"/>
  <c r="CE16" i="46"/>
  <c r="CD16" i="46"/>
  <c r="CF16" i="46" s="1"/>
  <c r="CB16" i="46"/>
  <c r="CA16" i="46"/>
  <c r="CC16" i="46" s="1"/>
  <c r="BZ16" i="46"/>
  <c r="BY16" i="46"/>
  <c r="BX16" i="46"/>
  <c r="BW16" i="46"/>
  <c r="BV16" i="46"/>
  <c r="BU16" i="46"/>
  <c r="BS16" i="46"/>
  <c r="BR16" i="46"/>
  <c r="BT16" i="46" s="1"/>
  <c r="BQ16" i="46"/>
  <c r="BN16" i="46"/>
  <c r="BK16" i="46"/>
  <c r="BH16" i="46"/>
  <c r="BE16" i="46"/>
  <c r="BB16" i="46"/>
  <c r="AY16" i="46"/>
  <c r="AV16" i="46"/>
  <c r="AR16" i="46"/>
  <c r="AS16" i="46"/>
  <c r="AP16" i="46"/>
  <c r="AM16" i="46"/>
  <c r="AJ16" i="46"/>
  <c r="AG16" i="46"/>
  <c r="AD16" i="46"/>
  <c r="AA16" i="46"/>
  <c r="W16" i="46"/>
  <c r="CK16" i="46" s="1"/>
  <c r="V16" i="46"/>
  <c r="CJ16" i="46" s="1"/>
  <c r="U16" i="46"/>
  <c r="R16" i="46"/>
  <c r="O16" i="46"/>
  <c r="L16" i="46"/>
  <c r="I16" i="46"/>
  <c r="F16" i="46"/>
  <c r="CI15" i="46"/>
  <c r="CH15" i="46"/>
  <c r="CG15" i="46"/>
  <c r="CE15" i="46"/>
  <c r="CD15" i="46"/>
  <c r="CF15" i="46" s="1"/>
  <c r="CB15" i="46"/>
  <c r="CA15" i="46"/>
  <c r="CC15" i="46" s="1"/>
  <c r="BY15" i="46"/>
  <c r="BZ15" i="46" s="1"/>
  <c r="BX15" i="46"/>
  <c r="BW15" i="46"/>
  <c r="BV15" i="46"/>
  <c r="BU15" i="46"/>
  <c r="BS15" i="46"/>
  <c r="BR15" i="46"/>
  <c r="BT15" i="46" s="1"/>
  <c r="BQ15" i="46"/>
  <c r="BN15" i="46"/>
  <c r="BK15" i="46"/>
  <c r="BH15" i="46"/>
  <c r="BE15" i="46"/>
  <c r="BB15" i="46"/>
  <c r="AY15" i="46"/>
  <c r="AV15" i="46"/>
  <c r="AR15" i="46"/>
  <c r="AQ15" i="46"/>
  <c r="AS15" i="46" s="1"/>
  <c r="AP15" i="46"/>
  <c r="AM15" i="46"/>
  <c r="AJ15" i="46"/>
  <c r="AG15" i="46"/>
  <c r="AD15" i="46"/>
  <c r="AA15" i="46"/>
  <c r="W15" i="46"/>
  <c r="CK15" i="46" s="1"/>
  <c r="CK14" i="46" s="1"/>
  <c r="V15" i="46"/>
  <c r="CJ15" i="46" s="1"/>
  <c r="U15" i="46"/>
  <c r="R15" i="46"/>
  <c r="O15" i="46"/>
  <c r="L15" i="46"/>
  <c r="I15" i="46"/>
  <c r="F15" i="46"/>
  <c r="CI14" i="46"/>
  <c r="CH14" i="46"/>
  <c r="CG14" i="46"/>
  <c r="CE14" i="46"/>
  <c r="CD14" i="46"/>
  <c r="CF14" i="46" s="1"/>
  <c r="CB14" i="46"/>
  <c r="CA14" i="46"/>
  <c r="CC14" i="46" s="1"/>
  <c r="BY14" i="46"/>
  <c r="BZ14" i="46" s="1"/>
  <c r="BX14" i="46"/>
  <c r="BW14" i="46"/>
  <c r="BV14" i="46"/>
  <c r="BU14" i="46"/>
  <c r="BS14" i="46"/>
  <c r="BR14" i="46"/>
  <c r="BT14" i="46" s="1"/>
  <c r="BP14" i="46"/>
  <c r="BO14" i="46"/>
  <c r="BQ14" i="46" s="1"/>
  <c r="BN14" i="46"/>
  <c r="BM14" i="46"/>
  <c r="BL14" i="46"/>
  <c r="BK14" i="46"/>
  <c r="BJ14" i="46"/>
  <c r="BI14" i="46"/>
  <c r="BG14" i="46"/>
  <c r="BF14" i="46"/>
  <c r="BH14" i="46" s="1"/>
  <c r="BD14" i="46"/>
  <c r="BC14" i="46"/>
  <c r="BE14" i="46" s="1"/>
  <c r="BB14" i="46"/>
  <c r="BA14" i="46"/>
  <c r="AZ14" i="46"/>
  <c r="AY14" i="46"/>
  <c r="AX14" i="46"/>
  <c r="AW14" i="46"/>
  <c r="AU14" i="46"/>
  <c r="AT14" i="46"/>
  <c r="AV14" i="46" s="1"/>
  <c r="AR14" i="46"/>
  <c r="AO14" i="46"/>
  <c r="AP14" i="46" s="1"/>
  <c r="AN14" i="46"/>
  <c r="AM14" i="46"/>
  <c r="AL14" i="46"/>
  <c r="AK14" i="46"/>
  <c r="AI14" i="46"/>
  <c r="AH14" i="46"/>
  <c r="AJ14" i="46" s="1"/>
  <c r="AF14" i="46"/>
  <c r="AE14" i="46"/>
  <c r="AS14" i="46" s="1"/>
  <c r="AD14" i="46"/>
  <c r="AC14" i="46"/>
  <c r="AB14" i="46"/>
  <c r="AA14" i="46"/>
  <c r="Z14" i="46"/>
  <c r="Y14" i="46"/>
  <c r="W14" i="46"/>
  <c r="V14" i="46"/>
  <c r="X14" i="46" s="1"/>
  <c r="T14" i="46"/>
  <c r="S14" i="46"/>
  <c r="U14" i="46" s="1"/>
  <c r="Q14" i="46"/>
  <c r="R14" i="46" s="1"/>
  <c r="P14" i="46"/>
  <c r="O14" i="46"/>
  <c r="N14" i="46"/>
  <c r="M14" i="46"/>
  <c r="K14" i="46"/>
  <c r="J14" i="46"/>
  <c r="L14" i="46" s="1"/>
  <c r="H14" i="46"/>
  <c r="G14" i="46"/>
  <c r="I14" i="46" s="1"/>
  <c r="E14" i="46"/>
  <c r="F14" i="46" s="1"/>
  <c r="D14" i="46"/>
  <c r="C14" i="49" l="1"/>
  <c r="BM13" i="49"/>
  <c r="C13" i="49" s="1"/>
  <c r="AF13" i="49"/>
  <c r="CL17" i="48"/>
  <c r="CL31" i="48"/>
  <c r="CJ14" i="48"/>
  <c r="C31" i="48"/>
  <c r="CL15" i="48"/>
  <c r="CL29" i="48"/>
  <c r="CL30" i="48"/>
  <c r="CL19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K32" i="48"/>
  <c r="CK14" i="48" s="1"/>
  <c r="CL32" i="48"/>
  <c r="C32" i="48"/>
  <c r="CK33" i="48"/>
  <c r="CL33" i="48" s="1"/>
  <c r="C33" i="48"/>
  <c r="CK34" i="48"/>
  <c r="CL39" i="48"/>
  <c r="CL44" i="48"/>
  <c r="CL55" i="48"/>
  <c r="C55" i="48"/>
  <c r="CL56" i="48"/>
  <c r="C56" i="48"/>
  <c r="CL34" i="48"/>
  <c r="C34" i="48"/>
  <c r="C35" i="48"/>
  <c r="CL45" i="48"/>
  <c r="CL46" i="48"/>
  <c r="CL47" i="48"/>
  <c r="CL58" i="48"/>
  <c r="C58" i="48"/>
  <c r="AS15" i="48"/>
  <c r="AS17" i="48"/>
  <c r="AS19" i="48"/>
  <c r="AS22" i="48"/>
  <c r="AS25" i="48"/>
  <c r="AS29" i="48"/>
  <c r="AS30" i="48"/>
  <c r="CK35" i="48"/>
  <c r="CL35" i="48" s="1"/>
  <c r="AS35" i="48"/>
  <c r="CL36" i="48"/>
  <c r="CL53" i="48"/>
  <c r="C53" i="48"/>
  <c r="CL57" i="48"/>
  <c r="C57" i="48"/>
  <c r="CL54" i="48"/>
  <c r="C54" i="48"/>
  <c r="CL59" i="48"/>
  <c r="C59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X57" i="48"/>
  <c r="X58" i="48"/>
  <c r="X59" i="48"/>
  <c r="AS37" i="48"/>
  <c r="AS39" i="48"/>
  <c r="AS44" i="48"/>
  <c r="AS46" i="48"/>
  <c r="AS47" i="48"/>
  <c r="AS55" i="48"/>
  <c r="AS56" i="48"/>
  <c r="AS58" i="48"/>
  <c r="C14" i="47"/>
  <c r="BM13" i="47"/>
  <c r="C13" i="47" s="1"/>
  <c r="AF13" i="47"/>
  <c r="C16" i="46"/>
  <c r="CL16" i="46"/>
  <c r="C20" i="46"/>
  <c r="CL20" i="46"/>
  <c r="C25" i="46"/>
  <c r="CL25" i="46"/>
  <c r="C29" i="46"/>
  <c r="CL29" i="46"/>
  <c r="C19" i="46"/>
  <c r="CL19" i="46"/>
  <c r="C21" i="46"/>
  <c r="CL21" i="46"/>
  <c r="C24" i="46"/>
  <c r="CL24" i="46"/>
  <c r="C28" i="46"/>
  <c r="CL28" i="46"/>
  <c r="C15" i="46"/>
  <c r="CL15" i="46"/>
  <c r="C18" i="46"/>
  <c r="CL18" i="46"/>
  <c r="C23" i="46"/>
  <c r="CL23" i="46"/>
  <c r="C27" i="46"/>
  <c r="CL27" i="46"/>
  <c r="C31" i="46"/>
  <c r="CL31" i="46"/>
  <c r="C17" i="46"/>
  <c r="CL17" i="46"/>
  <c r="C22" i="46"/>
  <c r="CL22" i="46"/>
  <c r="C26" i="46"/>
  <c r="CL26" i="46"/>
  <c r="C30" i="46"/>
  <c r="CL30" i="46"/>
  <c r="C32" i="46"/>
  <c r="CL32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AS33" i="46"/>
  <c r="AS35" i="46"/>
  <c r="CL35" i="46"/>
  <c r="C35" i="46"/>
  <c r="CL37" i="46"/>
  <c r="C37" i="46"/>
  <c r="CL53" i="46"/>
  <c r="C53" i="46"/>
  <c r="CL58" i="46"/>
  <c r="C58" i="46"/>
  <c r="AG14" i="46"/>
  <c r="AS31" i="46"/>
  <c r="CJ33" i="46"/>
  <c r="CJ14" i="46" s="1"/>
  <c r="CL34" i="46"/>
  <c r="C34" i="46"/>
  <c r="CL44" i="46"/>
  <c r="CL54" i="46"/>
  <c r="C54" i="46"/>
  <c r="CL36" i="46"/>
  <c r="C36" i="46"/>
  <c r="CL38" i="46"/>
  <c r="C38" i="46"/>
  <c r="CL55" i="46"/>
  <c r="C55" i="46"/>
  <c r="CL57" i="46"/>
  <c r="C57" i="46"/>
  <c r="CL56" i="46"/>
  <c r="C56" i="46"/>
  <c r="CL59" i="46"/>
  <c r="C59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X57" i="46"/>
  <c r="X58" i="46"/>
  <c r="X59" i="46"/>
  <c r="AS44" i="46"/>
  <c r="CL14" i="48" l="1"/>
  <c r="C14" i="48"/>
  <c r="C14" i="46"/>
  <c r="CL14" i="46"/>
  <c r="C33" i="46"/>
  <c r="CL33" i="46"/>
  <c r="AV39" i="45" l="1"/>
  <c r="AV40" i="45"/>
  <c r="AV41" i="45"/>
  <c r="AV42" i="45"/>
  <c r="AV43" i="45"/>
  <c r="AV44" i="45"/>
  <c r="AV45" i="45"/>
  <c r="AV46" i="45"/>
  <c r="AV47" i="45"/>
  <c r="AV48" i="45"/>
  <c r="AV49" i="45"/>
  <c r="AV50" i="45"/>
  <c r="AV51" i="45"/>
  <c r="AV52" i="45"/>
  <c r="AV53" i="45"/>
  <c r="AV54" i="45"/>
  <c r="AV55" i="45"/>
  <c r="AV56" i="45"/>
  <c r="AV38" i="45"/>
  <c r="AU39" i="45"/>
  <c r="AU40" i="45"/>
  <c r="AU41" i="45"/>
  <c r="AU42" i="45"/>
  <c r="AU43" i="45"/>
  <c r="AU44" i="45"/>
  <c r="AU45" i="45"/>
  <c r="AU46" i="45"/>
  <c r="AU47" i="45"/>
  <c r="AU48" i="45"/>
  <c r="AU49" i="45"/>
  <c r="AU50" i="45"/>
  <c r="AU51" i="45"/>
  <c r="AU52" i="45"/>
  <c r="AU53" i="45"/>
  <c r="AU54" i="45"/>
  <c r="AU55" i="45"/>
  <c r="AU56" i="45"/>
  <c r="AU38" i="45"/>
  <c r="AV24" i="45"/>
  <c r="AV22" i="45" s="1"/>
  <c r="AV25" i="45"/>
  <c r="AV26" i="45"/>
  <c r="AV27" i="45"/>
  <c r="AV28" i="45"/>
  <c r="AV29" i="45"/>
  <c r="AV30" i="45"/>
  <c r="AV31" i="45"/>
  <c r="AV32" i="45"/>
  <c r="AV33" i="45"/>
  <c r="AV34" i="45"/>
  <c r="AV35" i="45"/>
  <c r="AV36" i="45"/>
  <c r="AV23" i="45"/>
  <c r="AU24" i="45"/>
  <c r="AU25" i="45"/>
  <c r="AU26" i="45"/>
  <c r="AU27" i="45"/>
  <c r="AU28" i="45"/>
  <c r="AU29" i="45"/>
  <c r="AU30" i="45"/>
  <c r="AU31" i="45"/>
  <c r="AU32" i="45"/>
  <c r="AU33" i="45"/>
  <c r="AU34" i="45"/>
  <c r="AU35" i="45"/>
  <c r="AU36" i="45"/>
  <c r="AU23" i="45"/>
  <c r="AU22" i="45"/>
  <c r="AV11" i="45"/>
  <c r="AV9" i="45" s="1"/>
  <c r="AV12" i="45"/>
  <c r="AV13" i="45"/>
  <c r="AV14" i="45"/>
  <c r="AV15" i="45"/>
  <c r="AV16" i="45"/>
  <c r="AV17" i="45"/>
  <c r="AV18" i="45"/>
  <c r="AV19" i="45"/>
  <c r="AV20" i="45"/>
  <c r="AV21" i="45"/>
  <c r="AV10" i="45"/>
  <c r="AU11" i="45"/>
  <c r="AU9" i="45" s="1"/>
  <c r="AU12" i="45"/>
  <c r="AU13" i="45"/>
  <c r="AU14" i="45"/>
  <c r="AU15" i="45"/>
  <c r="AU16" i="45"/>
  <c r="AU17" i="45"/>
  <c r="AU18" i="45"/>
  <c r="AU19" i="45"/>
  <c r="AU20" i="45"/>
  <c r="AU21" i="45"/>
  <c r="AU10" i="45"/>
  <c r="H37" i="45"/>
  <c r="I37" i="45"/>
  <c r="J37" i="45"/>
  <c r="K37" i="45"/>
  <c r="L37" i="45"/>
  <c r="M37" i="45"/>
  <c r="N37" i="45"/>
  <c r="O37" i="45"/>
  <c r="P37" i="45"/>
  <c r="Q37" i="45"/>
  <c r="R37" i="45"/>
  <c r="S37" i="45"/>
  <c r="T37" i="45"/>
  <c r="U37" i="45"/>
  <c r="V37" i="45"/>
  <c r="W37" i="45"/>
  <c r="AB37" i="45"/>
  <c r="AC37" i="45"/>
  <c r="AD37" i="45"/>
  <c r="AE37" i="45"/>
  <c r="AF37" i="45"/>
  <c r="AG37" i="45"/>
  <c r="AH37" i="45"/>
  <c r="AI37" i="45"/>
  <c r="AJ37" i="45"/>
  <c r="AK37" i="45"/>
  <c r="AL37" i="45"/>
  <c r="AM37" i="45"/>
  <c r="AN37" i="45"/>
  <c r="AO37" i="45"/>
  <c r="AP37" i="45"/>
  <c r="AQ37" i="45"/>
  <c r="AR37" i="45"/>
  <c r="AS37" i="45"/>
  <c r="AT37" i="45"/>
  <c r="AU37" i="45"/>
  <c r="AV37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AB22" i="45"/>
  <c r="AC22" i="45"/>
  <c r="AD22" i="45"/>
  <c r="AE22" i="45"/>
  <c r="AF22" i="45"/>
  <c r="AG22" i="45"/>
  <c r="AH22" i="45"/>
  <c r="AI22" i="45"/>
  <c r="AJ22" i="45"/>
  <c r="AK22" i="45"/>
  <c r="AL22" i="45"/>
  <c r="AM22" i="45"/>
  <c r="AN22" i="45"/>
  <c r="AO22" i="45"/>
  <c r="AP22" i="45"/>
  <c r="AQ22" i="45"/>
  <c r="AR22" i="45"/>
  <c r="AS22" i="45"/>
  <c r="AT22" i="45"/>
  <c r="AI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AB9" i="45"/>
  <c r="AC9" i="45"/>
  <c r="AD9" i="45"/>
  <c r="AE9" i="45"/>
  <c r="AE8" i="45" s="1"/>
  <c r="AF9" i="45"/>
  <c r="AG9" i="45"/>
  <c r="AH9" i="45"/>
  <c r="AI8" i="45"/>
  <c r="AJ9" i="45"/>
  <c r="AK9" i="45"/>
  <c r="AL9" i="45"/>
  <c r="AM9" i="45"/>
  <c r="AM8" i="45" s="1"/>
  <c r="AN9" i="45"/>
  <c r="AO9" i="45"/>
  <c r="AP9" i="45"/>
  <c r="AQ9" i="45"/>
  <c r="AQ8" i="45" s="1"/>
  <c r="AR9" i="45"/>
  <c r="AS9" i="45"/>
  <c r="AT9" i="45"/>
  <c r="AB8" i="45"/>
  <c r="AC8" i="45"/>
  <c r="AF8" i="45"/>
  <c r="AJ8" i="45"/>
  <c r="AK8" i="45"/>
  <c r="AN8" i="45"/>
  <c r="AR8" i="45"/>
  <c r="AS8" i="45"/>
  <c r="N8" i="45"/>
  <c r="R8" i="45"/>
  <c r="U8" i="45"/>
  <c r="V8" i="45"/>
  <c r="AQ14" i="40"/>
  <c r="V14" i="40"/>
  <c r="W14" i="40"/>
  <c r="W15" i="40"/>
  <c r="J8" i="45" l="1"/>
  <c r="AO8" i="45"/>
  <c r="AG8" i="45"/>
  <c r="M8" i="45"/>
  <c r="AV8" i="45"/>
  <c r="AU8" i="45"/>
  <c r="Q8" i="45"/>
  <c r="I8" i="45"/>
  <c r="AT8" i="45"/>
  <c r="AP8" i="45"/>
  <c r="AL8" i="45"/>
  <c r="AH8" i="45"/>
  <c r="AD8" i="45"/>
  <c r="T8" i="45"/>
  <c r="P8" i="45"/>
  <c r="L8" i="45"/>
  <c r="H8" i="45"/>
  <c r="W8" i="45"/>
  <c r="S8" i="45"/>
  <c r="O8" i="45"/>
  <c r="K8" i="45"/>
  <c r="AD13" i="37"/>
  <c r="Q13" i="37"/>
  <c r="AA40" i="45"/>
  <c r="AA41" i="45"/>
  <c r="AA42" i="45"/>
  <c r="AA43" i="45"/>
  <c r="AA44" i="45"/>
  <c r="AA45" i="45"/>
  <c r="AA46" i="45"/>
  <c r="AA47" i="45"/>
  <c r="AA48" i="45"/>
  <c r="AA49" i="45"/>
  <c r="AA50" i="45"/>
  <c r="AA51" i="45"/>
  <c r="AA52" i="45"/>
  <c r="AA53" i="45"/>
  <c r="AA54" i="45"/>
  <c r="AA55" i="45"/>
  <c r="AA56" i="45"/>
  <c r="AA24" i="45"/>
  <c r="AA25" i="45"/>
  <c r="AA26" i="45"/>
  <c r="AA27" i="45"/>
  <c r="AA28" i="45"/>
  <c r="AA29" i="45"/>
  <c r="AA30" i="45"/>
  <c r="AA31" i="45"/>
  <c r="AA32" i="45"/>
  <c r="AA33" i="45"/>
  <c r="AA34" i="45"/>
  <c r="AA35" i="45"/>
  <c r="AA36" i="45"/>
  <c r="AA23" i="45"/>
  <c r="AA11" i="45"/>
  <c r="AA12" i="45"/>
  <c r="AA13" i="45"/>
  <c r="AA14" i="45"/>
  <c r="AA15" i="45"/>
  <c r="AA16" i="45"/>
  <c r="AA17" i="45"/>
  <c r="AA18" i="45"/>
  <c r="AA19" i="45"/>
  <c r="AA20" i="45"/>
  <c r="AA21" i="45"/>
  <c r="AA10" i="45"/>
  <c r="Z39" i="45"/>
  <c r="Z40" i="45"/>
  <c r="Z41" i="45"/>
  <c r="Z42" i="45"/>
  <c r="Z43" i="45"/>
  <c r="Z44" i="45"/>
  <c r="Z45" i="45"/>
  <c r="Z46" i="45"/>
  <c r="Z47" i="45"/>
  <c r="Z48" i="45"/>
  <c r="Z49" i="45"/>
  <c r="Z50" i="45"/>
  <c r="Z51" i="45"/>
  <c r="Z52" i="45"/>
  <c r="Z53" i="45"/>
  <c r="Z54" i="45"/>
  <c r="Z55" i="45"/>
  <c r="Z56" i="45"/>
  <c r="Z24" i="45"/>
  <c r="Z25" i="45"/>
  <c r="Z26" i="45"/>
  <c r="Z27" i="45"/>
  <c r="Z28" i="45"/>
  <c r="Z29" i="45"/>
  <c r="Z30" i="45"/>
  <c r="Z31" i="45"/>
  <c r="Z32" i="45"/>
  <c r="Z33" i="45"/>
  <c r="Z34" i="45"/>
  <c r="Z35" i="45"/>
  <c r="Z36" i="45"/>
  <c r="Z12" i="45"/>
  <c r="Z13" i="45"/>
  <c r="Z14" i="45"/>
  <c r="Z15" i="45"/>
  <c r="Z16" i="45"/>
  <c r="Z17" i="45"/>
  <c r="Z18" i="45"/>
  <c r="Z19" i="45"/>
  <c r="Z20" i="45"/>
  <c r="Z21" i="45"/>
  <c r="BM21" i="35"/>
  <c r="BM13" i="35"/>
  <c r="L9" i="44"/>
  <c r="M9" i="44"/>
  <c r="M8" i="44" s="1"/>
  <c r="AO9" i="44"/>
  <c r="AP9" i="44"/>
  <c r="AQ9" i="44"/>
  <c r="AA22" i="45" l="1"/>
  <c r="AA9" i="45"/>
  <c r="Z10" i="45"/>
  <c r="F22" i="45"/>
  <c r="Z23" i="45"/>
  <c r="Z22" i="45" s="1"/>
  <c r="G9" i="45"/>
  <c r="AA39" i="45"/>
  <c r="AL9" i="44"/>
  <c r="G22" i="45"/>
  <c r="AM9" i="44"/>
  <c r="AM8" i="44" s="1"/>
  <c r="H9" i="44"/>
  <c r="H8" i="44" s="1"/>
  <c r="F9" i="44"/>
  <c r="Z11" i="45"/>
  <c r="AA38" i="45"/>
  <c r="L8" i="44"/>
  <c r="AQ8" i="44"/>
  <c r="AP8" i="44"/>
  <c r="AO8" i="44"/>
  <c r="AN9" i="44"/>
  <c r="AN8" i="44" s="1"/>
  <c r="AL8" i="44"/>
  <c r="G9" i="44"/>
  <c r="G8" i="44" s="1"/>
  <c r="F8" i="44"/>
  <c r="X16" i="1"/>
  <c r="X44" i="1"/>
  <c r="X37" i="1"/>
  <c r="AA37" i="45" l="1"/>
  <c r="AA8" i="45" s="1"/>
  <c r="Z9" i="45"/>
  <c r="Z38" i="45"/>
  <c r="Z37" i="45" s="1"/>
  <c r="F37" i="45"/>
  <c r="G37" i="45"/>
  <c r="G8" i="45" s="1"/>
  <c r="F9" i="45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7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2" i="1"/>
  <c r="V10" i="1"/>
  <c r="V11" i="1"/>
  <c r="V12" i="1"/>
  <c r="V13" i="1"/>
  <c r="V14" i="1"/>
  <c r="V15" i="1"/>
  <c r="V16" i="1"/>
  <c r="V17" i="1"/>
  <c r="V18" i="1"/>
  <c r="V19" i="1"/>
  <c r="V20" i="1"/>
  <c r="V9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2" i="1"/>
  <c r="H17" i="1"/>
  <c r="H16" i="1"/>
  <c r="H10" i="1"/>
  <c r="H11" i="1"/>
  <c r="H12" i="1"/>
  <c r="H13" i="1"/>
  <c r="H14" i="1"/>
  <c r="H15" i="1"/>
  <c r="H18" i="1"/>
  <c r="H19" i="1"/>
  <c r="H20" i="1"/>
  <c r="H9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2" i="1"/>
  <c r="G10" i="1"/>
  <c r="G11" i="1"/>
  <c r="G12" i="1"/>
  <c r="G13" i="1"/>
  <c r="G14" i="1"/>
  <c r="G15" i="1"/>
  <c r="G16" i="1"/>
  <c r="G17" i="1"/>
  <c r="G18" i="1"/>
  <c r="G19" i="1"/>
  <c r="G20" i="1"/>
  <c r="G9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2" i="1"/>
  <c r="F10" i="1"/>
  <c r="F11" i="1"/>
  <c r="F12" i="1"/>
  <c r="F13" i="1"/>
  <c r="F14" i="1"/>
  <c r="F15" i="1"/>
  <c r="F16" i="1"/>
  <c r="F17" i="1"/>
  <c r="F18" i="1"/>
  <c r="F19" i="1"/>
  <c r="F20" i="1"/>
  <c r="F9" i="1"/>
  <c r="I38" i="21"/>
  <c r="I39" i="21"/>
  <c r="I40" i="21"/>
  <c r="I41" i="21"/>
  <c r="I42" i="21"/>
  <c r="I43" i="21"/>
  <c r="I44" i="21"/>
  <c r="I45" i="21"/>
  <c r="I47" i="21"/>
  <c r="I48" i="21"/>
  <c r="I49" i="21"/>
  <c r="I50" i="21"/>
  <c r="I51" i="21"/>
  <c r="I52" i="21"/>
  <c r="I53" i="21"/>
  <c r="I54" i="21"/>
  <c r="I55" i="21"/>
  <c r="I37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22" i="21"/>
  <c r="I10" i="21"/>
  <c r="I11" i="21"/>
  <c r="I12" i="21"/>
  <c r="I13" i="21"/>
  <c r="I14" i="21"/>
  <c r="I15" i="21"/>
  <c r="I16" i="21"/>
  <c r="I17" i="21"/>
  <c r="I18" i="21"/>
  <c r="I19" i="21"/>
  <c r="I20" i="21"/>
  <c r="BL58" i="43"/>
  <c r="BK58" i="43"/>
  <c r="BJ58" i="43"/>
  <c r="BI58" i="43"/>
  <c r="BH58" i="43"/>
  <c r="BG58" i="43"/>
  <c r="BF58" i="43"/>
  <c r="BE58" i="43"/>
  <c r="BD58" i="43"/>
  <c r="BC58" i="43"/>
  <c r="BB58" i="43"/>
  <c r="BN58" i="43" s="1"/>
  <c r="BA58" i="43"/>
  <c r="BM58" i="43" s="1"/>
  <c r="C58" i="43" s="1"/>
  <c r="AZ58" i="43"/>
  <c r="AV58" i="43"/>
  <c r="AU58" i="43"/>
  <c r="AG58" i="43"/>
  <c r="AF58" i="43"/>
  <c r="R58" i="43"/>
  <c r="Q58" i="43"/>
  <c r="BL57" i="43"/>
  <c r="BK57" i="43"/>
  <c r="BJ57" i="43"/>
  <c r="BI57" i="43"/>
  <c r="BH57" i="43"/>
  <c r="BG57" i="43"/>
  <c r="BF57" i="43"/>
  <c r="BE57" i="43"/>
  <c r="BD57" i="43"/>
  <c r="BC57" i="43"/>
  <c r="BB57" i="43"/>
  <c r="BN57" i="43" s="1"/>
  <c r="BA57" i="43"/>
  <c r="BM57" i="43" s="1"/>
  <c r="C57" i="43" s="1"/>
  <c r="AZ57" i="43"/>
  <c r="AV57" i="43"/>
  <c r="AU57" i="43"/>
  <c r="AG57" i="43"/>
  <c r="AF57" i="43"/>
  <c r="R57" i="43"/>
  <c r="Q57" i="43"/>
  <c r="BL56" i="43"/>
  <c r="BK56" i="43"/>
  <c r="BJ56" i="43"/>
  <c r="BI56" i="43"/>
  <c r="BH56" i="43"/>
  <c r="BG56" i="43"/>
  <c r="BF56" i="43"/>
  <c r="BE56" i="43"/>
  <c r="BD56" i="43"/>
  <c r="BC56" i="43"/>
  <c r="BB56" i="43"/>
  <c r="BN56" i="43" s="1"/>
  <c r="BA56" i="43"/>
  <c r="BM56" i="43" s="1"/>
  <c r="C56" i="43" s="1"/>
  <c r="AZ56" i="43"/>
  <c r="AV56" i="43"/>
  <c r="AU56" i="43"/>
  <c r="AG56" i="43"/>
  <c r="AF56" i="43"/>
  <c r="R56" i="43"/>
  <c r="Q56" i="43"/>
  <c r="BL55" i="43"/>
  <c r="BK55" i="43"/>
  <c r="BJ55" i="43"/>
  <c r="BI55" i="43"/>
  <c r="BH55" i="43"/>
  <c r="BG55" i="43"/>
  <c r="BF55" i="43"/>
  <c r="BE55" i="43"/>
  <c r="BD55" i="43"/>
  <c r="BC55" i="43"/>
  <c r="BB55" i="43"/>
  <c r="BN55" i="43" s="1"/>
  <c r="BA55" i="43"/>
  <c r="BM55" i="43" s="1"/>
  <c r="C55" i="43" s="1"/>
  <c r="AZ55" i="43"/>
  <c r="AV55" i="43"/>
  <c r="AU55" i="43"/>
  <c r="AG55" i="43"/>
  <c r="AF55" i="43"/>
  <c r="R55" i="43"/>
  <c r="Q55" i="43"/>
  <c r="BL54" i="43"/>
  <c r="BK54" i="43"/>
  <c r="BJ54" i="43"/>
  <c r="BI54" i="43"/>
  <c r="BH54" i="43"/>
  <c r="BG54" i="43"/>
  <c r="BF54" i="43"/>
  <c r="BE54" i="43"/>
  <c r="BD54" i="43"/>
  <c r="BC54" i="43"/>
  <c r="BB54" i="43"/>
  <c r="BN54" i="43" s="1"/>
  <c r="BA54" i="43"/>
  <c r="BM54" i="43" s="1"/>
  <c r="C54" i="43" s="1"/>
  <c r="AZ54" i="43"/>
  <c r="AV54" i="43"/>
  <c r="AU54" i="43"/>
  <c r="AG54" i="43"/>
  <c r="AF54" i="43"/>
  <c r="R54" i="43"/>
  <c r="Q54" i="43"/>
  <c r="BL53" i="43"/>
  <c r="BK53" i="43"/>
  <c r="BJ53" i="43"/>
  <c r="BI53" i="43"/>
  <c r="BH53" i="43"/>
  <c r="BG53" i="43"/>
  <c r="BF53" i="43"/>
  <c r="BE53" i="43"/>
  <c r="BD53" i="43"/>
  <c r="BC53" i="43"/>
  <c r="BB53" i="43"/>
  <c r="BN53" i="43" s="1"/>
  <c r="BA53" i="43"/>
  <c r="BM53" i="43" s="1"/>
  <c r="C53" i="43" s="1"/>
  <c r="AZ53" i="43"/>
  <c r="AV53" i="43"/>
  <c r="AU53" i="43"/>
  <c r="AG53" i="43"/>
  <c r="AF53" i="43"/>
  <c r="R53" i="43"/>
  <c r="Q53" i="43"/>
  <c r="BL52" i="43"/>
  <c r="BK52" i="43"/>
  <c r="BJ52" i="43"/>
  <c r="BI52" i="43"/>
  <c r="BH52" i="43"/>
  <c r="BG52" i="43"/>
  <c r="BF52" i="43"/>
  <c r="BE52" i="43"/>
  <c r="BD52" i="43"/>
  <c r="BC52" i="43"/>
  <c r="BB52" i="43"/>
  <c r="BN52" i="43" s="1"/>
  <c r="BA52" i="43"/>
  <c r="BM52" i="43" s="1"/>
  <c r="C52" i="43" s="1"/>
  <c r="AZ52" i="43"/>
  <c r="AV52" i="43"/>
  <c r="AU52" i="43"/>
  <c r="AG52" i="43"/>
  <c r="AF52" i="43"/>
  <c r="R52" i="43"/>
  <c r="Q52" i="43"/>
  <c r="BL51" i="43"/>
  <c r="BK51" i="43"/>
  <c r="BJ51" i="43"/>
  <c r="BI51" i="43"/>
  <c r="BH51" i="43"/>
  <c r="BG51" i="43"/>
  <c r="BF51" i="43"/>
  <c r="BE51" i="43"/>
  <c r="BD51" i="43"/>
  <c r="BC51" i="43"/>
  <c r="BB51" i="43"/>
  <c r="BN51" i="43" s="1"/>
  <c r="BA51" i="43"/>
  <c r="BM51" i="43" s="1"/>
  <c r="C51" i="43" s="1"/>
  <c r="AZ51" i="43"/>
  <c r="AV51" i="43"/>
  <c r="AU51" i="43"/>
  <c r="AG51" i="43"/>
  <c r="AF51" i="43"/>
  <c r="R51" i="43"/>
  <c r="Q51" i="43"/>
  <c r="BL50" i="43"/>
  <c r="BK50" i="43"/>
  <c r="BJ50" i="43"/>
  <c r="BI50" i="43"/>
  <c r="BH50" i="43"/>
  <c r="BG50" i="43"/>
  <c r="BF50" i="43"/>
  <c r="BE50" i="43"/>
  <c r="BD50" i="43"/>
  <c r="BC50" i="43"/>
  <c r="BB50" i="43"/>
  <c r="BN50" i="43" s="1"/>
  <c r="BA50" i="43"/>
  <c r="BM50" i="43" s="1"/>
  <c r="C50" i="43" s="1"/>
  <c r="AZ50" i="43"/>
  <c r="AV50" i="43"/>
  <c r="AU50" i="43"/>
  <c r="AG50" i="43"/>
  <c r="AF50" i="43"/>
  <c r="R50" i="43"/>
  <c r="Q50" i="43"/>
  <c r="BL49" i="43"/>
  <c r="BK49" i="43"/>
  <c r="BJ49" i="43"/>
  <c r="BI49" i="43"/>
  <c r="BH49" i="43"/>
  <c r="BG49" i="43"/>
  <c r="BF49" i="43"/>
  <c r="BE49" i="43"/>
  <c r="BD49" i="43"/>
  <c r="BC49" i="43"/>
  <c r="BB49" i="43"/>
  <c r="BN49" i="43" s="1"/>
  <c r="BA49" i="43"/>
  <c r="BM49" i="43" s="1"/>
  <c r="C49" i="43" s="1"/>
  <c r="AZ49" i="43"/>
  <c r="AV49" i="43"/>
  <c r="AU49" i="43"/>
  <c r="AG49" i="43"/>
  <c r="AF49" i="43"/>
  <c r="R49" i="43"/>
  <c r="Q49" i="43"/>
  <c r="BL48" i="43"/>
  <c r="BK48" i="43"/>
  <c r="BJ48" i="43"/>
  <c r="BI48" i="43"/>
  <c r="BH48" i="43"/>
  <c r="BG48" i="43"/>
  <c r="BF48" i="43"/>
  <c r="BE48" i="43"/>
  <c r="BD48" i="43"/>
  <c r="BC48" i="43"/>
  <c r="BB48" i="43"/>
  <c r="BN48" i="43" s="1"/>
  <c r="BA48" i="43"/>
  <c r="BM48" i="43" s="1"/>
  <c r="C48" i="43" s="1"/>
  <c r="AZ48" i="43"/>
  <c r="AV48" i="43"/>
  <c r="AU48" i="43"/>
  <c r="AG48" i="43"/>
  <c r="AF48" i="43"/>
  <c r="R48" i="43"/>
  <c r="Q48" i="43"/>
  <c r="BL47" i="43"/>
  <c r="BK47" i="43"/>
  <c r="BJ47" i="43"/>
  <c r="BI47" i="43"/>
  <c r="BH47" i="43"/>
  <c r="BG47" i="43"/>
  <c r="BF47" i="43"/>
  <c r="BE47" i="43"/>
  <c r="BD47" i="43"/>
  <c r="BC47" i="43"/>
  <c r="BB47" i="43"/>
  <c r="BN47" i="43" s="1"/>
  <c r="BA47" i="43"/>
  <c r="BM47" i="43" s="1"/>
  <c r="C47" i="43" s="1"/>
  <c r="AZ47" i="43"/>
  <c r="AV47" i="43"/>
  <c r="AU47" i="43"/>
  <c r="AG47" i="43"/>
  <c r="AF47" i="43"/>
  <c r="R47" i="43"/>
  <c r="Q47" i="43"/>
  <c r="BL46" i="43"/>
  <c r="BK46" i="43"/>
  <c r="BJ46" i="43"/>
  <c r="BI46" i="43"/>
  <c r="BH46" i="43"/>
  <c r="BG46" i="43"/>
  <c r="BF46" i="43"/>
  <c r="BE46" i="43"/>
  <c r="BD46" i="43"/>
  <c r="BC46" i="43"/>
  <c r="BB46" i="43"/>
  <c r="BN46" i="43" s="1"/>
  <c r="BA46" i="43"/>
  <c r="BM46" i="43" s="1"/>
  <c r="C46" i="43" s="1"/>
  <c r="AZ46" i="43"/>
  <c r="AV46" i="43"/>
  <c r="AU46" i="43"/>
  <c r="AG46" i="43"/>
  <c r="AF46" i="43"/>
  <c r="R46" i="43"/>
  <c r="Q46" i="43"/>
  <c r="BL45" i="43"/>
  <c r="BK45" i="43"/>
  <c r="BJ45" i="43"/>
  <c r="BI45" i="43"/>
  <c r="BH45" i="43"/>
  <c r="BG45" i="43"/>
  <c r="BF45" i="43"/>
  <c r="BE45" i="43"/>
  <c r="BD45" i="43"/>
  <c r="BC45" i="43"/>
  <c r="BB45" i="43"/>
  <c r="BN45" i="43" s="1"/>
  <c r="BA45" i="43"/>
  <c r="BM45" i="43" s="1"/>
  <c r="C45" i="43" s="1"/>
  <c r="AZ45" i="43"/>
  <c r="AV45" i="43"/>
  <c r="AU45" i="43"/>
  <c r="AG45" i="43"/>
  <c r="AF45" i="43"/>
  <c r="R45" i="43"/>
  <c r="Q45" i="43"/>
  <c r="BL44" i="43"/>
  <c r="BK44" i="43"/>
  <c r="BJ44" i="43"/>
  <c r="BI44" i="43"/>
  <c r="BH44" i="43"/>
  <c r="BG44" i="43"/>
  <c r="BF44" i="43"/>
  <c r="BE44" i="43"/>
  <c r="BD44" i="43"/>
  <c r="BC44" i="43"/>
  <c r="BB44" i="43"/>
  <c r="BN44" i="43" s="1"/>
  <c r="BA44" i="43"/>
  <c r="BM44" i="43" s="1"/>
  <c r="C44" i="43" s="1"/>
  <c r="AZ44" i="43"/>
  <c r="AV44" i="43"/>
  <c r="AU44" i="43"/>
  <c r="AG44" i="43"/>
  <c r="AF44" i="43"/>
  <c r="R44" i="43"/>
  <c r="Q44" i="43"/>
  <c r="BN43" i="43"/>
  <c r="BL43" i="43"/>
  <c r="BJ43" i="43"/>
  <c r="BI43" i="43"/>
  <c r="BH43" i="43"/>
  <c r="BG43" i="43"/>
  <c r="BF43" i="43"/>
  <c r="BE43" i="43"/>
  <c r="BD43" i="43"/>
  <c r="BC43" i="43"/>
  <c r="BB43" i="43"/>
  <c r="BA43" i="43"/>
  <c r="BM43" i="43" s="1"/>
  <c r="C43" i="43" s="1"/>
  <c r="AZ43" i="43"/>
  <c r="AV43" i="43"/>
  <c r="AU43" i="43"/>
  <c r="AG43" i="43"/>
  <c r="AF43" i="43"/>
  <c r="R43" i="43"/>
  <c r="Q43" i="43"/>
  <c r="BL42" i="43"/>
  <c r="BK42" i="43"/>
  <c r="BJ42" i="43"/>
  <c r="BI42" i="43"/>
  <c r="BH42" i="43"/>
  <c r="BG42" i="43"/>
  <c r="BF42" i="43"/>
  <c r="BE42" i="43"/>
  <c r="BD42" i="43"/>
  <c r="BC42" i="43"/>
  <c r="BB42" i="43"/>
  <c r="BN42" i="43" s="1"/>
  <c r="BA42" i="43"/>
  <c r="BM42" i="43" s="1"/>
  <c r="C42" i="43" s="1"/>
  <c r="AZ42" i="43"/>
  <c r="AV42" i="43"/>
  <c r="AU42" i="43"/>
  <c r="AG42" i="43"/>
  <c r="AF42" i="43"/>
  <c r="R42" i="43"/>
  <c r="Q42" i="43"/>
  <c r="BL41" i="43"/>
  <c r="BK41" i="43"/>
  <c r="BJ41" i="43"/>
  <c r="BI41" i="43"/>
  <c r="BH41" i="43"/>
  <c r="BG41" i="43"/>
  <c r="BF41" i="43"/>
  <c r="BE41" i="43"/>
  <c r="BD41" i="43"/>
  <c r="BC41" i="43"/>
  <c r="BB41" i="43"/>
  <c r="BN41" i="43" s="1"/>
  <c r="BA41" i="43"/>
  <c r="BM41" i="43" s="1"/>
  <c r="C41" i="43" s="1"/>
  <c r="AZ41" i="43"/>
  <c r="AV41" i="43"/>
  <c r="AU41" i="43"/>
  <c r="AG41" i="43"/>
  <c r="AF41" i="43"/>
  <c r="R41" i="43"/>
  <c r="Q41" i="43"/>
  <c r="BL40" i="43"/>
  <c r="BK40" i="43"/>
  <c r="BJ40" i="43"/>
  <c r="BI40" i="43"/>
  <c r="BH40" i="43"/>
  <c r="BG40" i="43"/>
  <c r="BF40" i="43"/>
  <c r="BE40" i="43"/>
  <c r="BD40" i="43"/>
  <c r="BC40" i="43"/>
  <c r="BB40" i="43"/>
  <c r="BN40" i="43" s="1"/>
  <c r="BA40" i="43"/>
  <c r="BM40" i="43" s="1"/>
  <c r="C40" i="43" s="1"/>
  <c r="AZ40" i="43"/>
  <c r="AV40" i="43"/>
  <c r="AU40" i="43"/>
  <c r="AG40" i="43"/>
  <c r="AF40" i="43"/>
  <c r="R40" i="43"/>
  <c r="Q40" i="43"/>
  <c r="BL39" i="43"/>
  <c r="BK39" i="43"/>
  <c r="BJ39" i="43"/>
  <c r="BI39" i="43"/>
  <c r="BH39" i="43"/>
  <c r="BG39" i="43"/>
  <c r="BF39" i="43"/>
  <c r="BE39" i="43"/>
  <c r="BD39" i="43"/>
  <c r="BC39" i="43"/>
  <c r="BB39" i="43"/>
  <c r="BN39" i="43" s="1"/>
  <c r="BA39" i="43"/>
  <c r="BM39" i="43" s="1"/>
  <c r="C39" i="43" s="1"/>
  <c r="AZ39" i="43"/>
  <c r="AV39" i="43"/>
  <c r="AU39" i="43"/>
  <c r="AG39" i="43"/>
  <c r="AF39" i="43"/>
  <c r="R39" i="43"/>
  <c r="Q39" i="43"/>
  <c r="BL38" i="43"/>
  <c r="BK38" i="43"/>
  <c r="BJ38" i="43"/>
  <c r="BI38" i="43"/>
  <c r="BH38" i="43"/>
  <c r="BG38" i="43"/>
  <c r="BF38" i="43"/>
  <c r="BE38" i="43"/>
  <c r="BD38" i="43"/>
  <c r="BC38" i="43"/>
  <c r="BB38" i="43"/>
  <c r="BN38" i="43" s="1"/>
  <c r="BA38" i="43"/>
  <c r="BM38" i="43" s="1"/>
  <c r="C38" i="43" s="1"/>
  <c r="AZ38" i="43"/>
  <c r="AV38" i="43"/>
  <c r="AU38" i="43"/>
  <c r="AG38" i="43"/>
  <c r="AF38" i="43"/>
  <c r="R38" i="43"/>
  <c r="Q38" i="43"/>
  <c r="BL37" i="43"/>
  <c r="BK37" i="43"/>
  <c r="BJ37" i="43"/>
  <c r="BI37" i="43"/>
  <c r="BH37" i="43"/>
  <c r="BG37" i="43"/>
  <c r="BF37" i="43"/>
  <c r="BE37" i="43"/>
  <c r="BD37" i="43"/>
  <c r="BC37" i="43"/>
  <c r="BB37" i="43"/>
  <c r="BN37" i="43" s="1"/>
  <c r="BA37" i="43"/>
  <c r="BM37" i="43" s="1"/>
  <c r="C37" i="43" s="1"/>
  <c r="AZ37" i="43"/>
  <c r="AV37" i="43"/>
  <c r="AU37" i="43"/>
  <c r="AG37" i="43"/>
  <c r="AF37" i="43"/>
  <c r="R37" i="43"/>
  <c r="Q37" i="43"/>
  <c r="BL36" i="43"/>
  <c r="BK36" i="43"/>
  <c r="BJ36" i="43"/>
  <c r="BI36" i="43"/>
  <c r="BH36" i="43"/>
  <c r="BG36" i="43"/>
  <c r="BF36" i="43"/>
  <c r="BE36" i="43"/>
  <c r="BD36" i="43"/>
  <c r="BC36" i="43"/>
  <c r="BB36" i="43"/>
  <c r="BN36" i="43" s="1"/>
  <c r="BA36" i="43"/>
  <c r="BM36" i="43" s="1"/>
  <c r="C36" i="43" s="1"/>
  <c r="AZ36" i="43"/>
  <c r="AV36" i="43"/>
  <c r="AU36" i="43"/>
  <c r="AG36" i="43"/>
  <c r="AF36" i="43"/>
  <c r="R36" i="43"/>
  <c r="Q36" i="43"/>
  <c r="BL35" i="43"/>
  <c r="BK35" i="43"/>
  <c r="BJ35" i="43"/>
  <c r="BI35" i="43"/>
  <c r="BH35" i="43"/>
  <c r="BG35" i="43"/>
  <c r="BF35" i="43"/>
  <c r="BE35" i="43"/>
  <c r="BD35" i="43"/>
  <c r="BC35" i="43"/>
  <c r="BB35" i="43"/>
  <c r="BN35" i="43" s="1"/>
  <c r="BA35" i="43"/>
  <c r="BM35" i="43" s="1"/>
  <c r="C35" i="43" s="1"/>
  <c r="AZ35" i="43"/>
  <c r="AV35" i="43"/>
  <c r="AU35" i="43"/>
  <c r="AG35" i="43"/>
  <c r="AF35" i="43"/>
  <c r="R35" i="43"/>
  <c r="Q35" i="43"/>
  <c r="BL34" i="43"/>
  <c r="BK34" i="43"/>
  <c r="BJ34" i="43"/>
  <c r="BI34" i="43"/>
  <c r="BH34" i="43"/>
  <c r="BG34" i="43"/>
  <c r="BF34" i="43"/>
  <c r="BE34" i="43"/>
  <c r="BD34" i="43"/>
  <c r="BC34" i="43"/>
  <c r="BB34" i="43"/>
  <c r="BN34" i="43" s="1"/>
  <c r="BA34" i="43"/>
  <c r="BM34" i="43" s="1"/>
  <c r="C34" i="43" s="1"/>
  <c r="AZ34" i="43"/>
  <c r="AV34" i="43"/>
  <c r="AU34" i="43"/>
  <c r="AG34" i="43"/>
  <c r="AF34" i="43"/>
  <c r="R34" i="43"/>
  <c r="Q34" i="43"/>
  <c r="BL33" i="43"/>
  <c r="BK33" i="43"/>
  <c r="BJ33" i="43"/>
  <c r="BI33" i="43"/>
  <c r="BH33" i="43"/>
  <c r="BG33" i="43"/>
  <c r="BF33" i="43"/>
  <c r="BE33" i="43"/>
  <c r="BD33" i="43"/>
  <c r="BC33" i="43"/>
  <c r="BB33" i="43"/>
  <c r="BN33" i="43" s="1"/>
  <c r="BA33" i="43"/>
  <c r="BM33" i="43" s="1"/>
  <c r="C33" i="43" s="1"/>
  <c r="AZ33" i="43"/>
  <c r="AV33" i="43"/>
  <c r="AU33" i="43"/>
  <c r="AG33" i="43"/>
  <c r="AF33" i="43"/>
  <c r="R33" i="43"/>
  <c r="Q33" i="43"/>
  <c r="BL32" i="43"/>
  <c r="BK32" i="43"/>
  <c r="BJ32" i="43"/>
  <c r="BI32" i="43"/>
  <c r="BH32" i="43"/>
  <c r="BG32" i="43"/>
  <c r="BF32" i="43"/>
  <c r="BE32" i="43"/>
  <c r="BD32" i="43"/>
  <c r="BC32" i="43"/>
  <c r="BB32" i="43"/>
  <c r="BN32" i="43" s="1"/>
  <c r="BA32" i="43"/>
  <c r="BM32" i="43" s="1"/>
  <c r="C32" i="43" s="1"/>
  <c r="AZ32" i="43"/>
  <c r="AV32" i="43"/>
  <c r="AU32" i="43"/>
  <c r="AG32" i="43"/>
  <c r="AF32" i="43"/>
  <c r="R32" i="43"/>
  <c r="Q32" i="43"/>
  <c r="BM31" i="43"/>
  <c r="BL31" i="43"/>
  <c r="BK31" i="43"/>
  <c r="BJ31" i="43"/>
  <c r="BI31" i="43"/>
  <c r="BH31" i="43"/>
  <c r="BG31" i="43"/>
  <c r="BF31" i="43"/>
  <c r="BE31" i="43"/>
  <c r="BD31" i="43"/>
  <c r="BC31" i="43"/>
  <c r="BB31" i="43"/>
  <c r="BN31" i="43" s="1"/>
  <c r="BA31" i="43"/>
  <c r="AZ31" i="43"/>
  <c r="AV31" i="43"/>
  <c r="AU31" i="43"/>
  <c r="AG31" i="43"/>
  <c r="AF31" i="43"/>
  <c r="R31" i="43"/>
  <c r="Q31" i="43"/>
  <c r="C31" i="43"/>
  <c r="BL30" i="43"/>
  <c r="BK30" i="43"/>
  <c r="BJ30" i="43"/>
  <c r="BI30" i="43"/>
  <c r="BH30" i="43"/>
  <c r="BG30" i="43"/>
  <c r="BF30" i="43"/>
  <c r="BE30" i="43"/>
  <c r="BD30" i="43"/>
  <c r="BC30" i="43"/>
  <c r="BB30" i="43"/>
  <c r="BN30" i="43" s="1"/>
  <c r="BA30" i="43"/>
  <c r="AZ30" i="43"/>
  <c r="AV30" i="43"/>
  <c r="AU30" i="43"/>
  <c r="AG30" i="43"/>
  <c r="AF30" i="43"/>
  <c r="R30" i="43"/>
  <c r="Q30" i="43"/>
  <c r="BM30" i="43" s="1"/>
  <c r="C30" i="43" s="1"/>
  <c r="BM29" i="43"/>
  <c r="BL29" i="43"/>
  <c r="BK29" i="43"/>
  <c r="BJ29" i="43"/>
  <c r="BI29" i="43"/>
  <c r="BH29" i="43"/>
  <c r="BG29" i="43"/>
  <c r="BF29" i="43"/>
  <c r="BE29" i="43"/>
  <c r="BD29" i="43"/>
  <c r="BC29" i="43"/>
  <c r="BB29" i="43"/>
  <c r="BN29" i="43" s="1"/>
  <c r="BA29" i="43"/>
  <c r="AZ29" i="43"/>
  <c r="AV29" i="43"/>
  <c r="AU29" i="43"/>
  <c r="AG29" i="43"/>
  <c r="AF29" i="43"/>
  <c r="R29" i="43"/>
  <c r="Q29" i="43"/>
  <c r="C29" i="43"/>
  <c r="BL28" i="43"/>
  <c r="BK28" i="43"/>
  <c r="BJ28" i="43"/>
  <c r="BI28" i="43"/>
  <c r="BH28" i="43"/>
  <c r="BG28" i="43"/>
  <c r="BF28" i="43"/>
  <c r="BE28" i="43"/>
  <c r="BD28" i="43"/>
  <c r="BC28" i="43"/>
  <c r="BB28" i="43"/>
  <c r="BN28" i="43" s="1"/>
  <c r="BA28" i="43"/>
  <c r="AZ28" i="43"/>
  <c r="AV28" i="43"/>
  <c r="AU28" i="43"/>
  <c r="AG28" i="43"/>
  <c r="AF28" i="43"/>
  <c r="R28" i="43"/>
  <c r="Q28" i="43"/>
  <c r="BM28" i="43" s="1"/>
  <c r="C28" i="43" s="1"/>
  <c r="BM27" i="43"/>
  <c r="BL27" i="43"/>
  <c r="BK27" i="43"/>
  <c r="BJ27" i="43"/>
  <c r="BI27" i="43"/>
  <c r="BH27" i="43"/>
  <c r="BG27" i="43"/>
  <c r="BF27" i="43"/>
  <c r="BE27" i="43"/>
  <c r="BD27" i="43"/>
  <c r="BC27" i="43"/>
  <c r="BB27" i="43"/>
  <c r="BN27" i="43" s="1"/>
  <c r="BA27" i="43"/>
  <c r="AZ27" i="43"/>
  <c r="AV27" i="43"/>
  <c r="AU27" i="43"/>
  <c r="AG27" i="43"/>
  <c r="AF27" i="43"/>
  <c r="R27" i="43"/>
  <c r="Q27" i="43"/>
  <c r="C27" i="43"/>
  <c r="BL26" i="43"/>
  <c r="BK26" i="43"/>
  <c r="BJ26" i="43"/>
  <c r="BI26" i="43"/>
  <c r="BH26" i="43"/>
  <c r="BG26" i="43"/>
  <c r="BF26" i="43"/>
  <c r="BE26" i="43"/>
  <c r="BD26" i="43"/>
  <c r="BC26" i="43"/>
  <c r="BB26" i="43"/>
  <c r="BN26" i="43" s="1"/>
  <c r="BA26" i="43"/>
  <c r="AZ26" i="43"/>
  <c r="AV26" i="43"/>
  <c r="AU26" i="43"/>
  <c r="AG26" i="43"/>
  <c r="AF26" i="43"/>
  <c r="R26" i="43"/>
  <c r="Q26" i="43"/>
  <c r="BM26" i="43" s="1"/>
  <c r="C26" i="43" s="1"/>
  <c r="BM25" i="43"/>
  <c r="BL25" i="43"/>
  <c r="BK25" i="43"/>
  <c r="BJ25" i="43"/>
  <c r="BI25" i="43"/>
  <c r="BH25" i="43"/>
  <c r="BG25" i="43"/>
  <c r="BF25" i="43"/>
  <c r="BE25" i="43"/>
  <c r="BD25" i="43"/>
  <c r="BC25" i="43"/>
  <c r="BB25" i="43"/>
  <c r="BN25" i="43" s="1"/>
  <c r="BA25" i="43"/>
  <c r="AZ25" i="43"/>
  <c r="AV25" i="43"/>
  <c r="AU25" i="43"/>
  <c r="AG25" i="43"/>
  <c r="AF25" i="43"/>
  <c r="R25" i="43"/>
  <c r="Q25" i="43"/>
  <c r="C25" i="43"/>
  <c r="BL24" i="43"/>
  <c r="BK24" i="43"/>
  <c r="BJ24" i="43"/>
  <c r="BI24" i="43"/>
  <c r="BH24" i="43"/>
  <c r="BG24" i="43"/>
  <c r="BF24" i="43"/>
  <c r="BE24" i="43"/>
  <c r="BD24" i="43"/>
  <c r="BC24" i="43"/>
  <c r="BB24" i="43"/>
  <c r="BN24" i="43" s="1"/>
  <c r="BA24" i="43"/>
  <c r="AZ24" i="43"/>
  <c r="AV24" i="43"/>
  <c r="AU24" i="43"/>
  <c r="AG24" i="43"/>
  <c r="AF24" i="43"/>
  <c r="R24" i="43"/>
  <c r="Q24" i="43"/>
  <c r="BM24" i="43" s="1"/>
  <c r="C24" i="43" s="1"/>
  <c r="BM23" i="43"/>
  <c r="BL23" i="43"/>
  <c r="BK23" i="43"/>
  <c r="BJ23" i="43"/>
  <c r="BI23" i="43"/>
  <c r="BH23" i="43"/>
  <c r="BG23" i="43"/>
  <c r="BF23" i="43"/>
  <c r="BE23" i="43"/>
  <c r="BD23" i="43"/>
  <c r="BC23" i="43"/>
  <c r="BB23" i="43"/>
  <c r="BN23" i="43" s="1"/>
  <c r="BA23" i="43"/>
  <c r="AZ23" i="43"/>
  <c r="AV23" i="43"/>
  <c r="AU23" i="43"/>
  <c r="AG23" i="43"/>
  <c r="AF23" i="43"/>
  <c r="R23" i="43"/>
  <c r="Q23" i="43"/>
  <c r="C23" i="43"/>
  <c r="BL22" i="43"/>
  <c r="BK22" i="43"/>
  <c r="BJ22" i="43"/>
  <c r="BI22" i="43"/>
  <c r="BH22" i="43"/>
  <c r="BG22" i="43"/>
  <c r="BF22" i="43"/>
  <c r="BE22" i="43"/>
  <c r="BD22" i="43"/>
  <c r="BC22" i="43"/>
  <c r="BB22" i="43"/>
  <c r="BN22" i="43" s="1"/>
  <c r="BA22" i="43"/>
  <c r="AZ22" i="43"/>
  <c r="AV22" i="43"/>
  <c r="AU22" i="43"/>
  <c r="AG22" i="43"/>
  <c r="AF22" i="43"/>
  <c r="R22" i="43"/>
  <c r="Q22" i="43"/>
  <c r="BM22" i="43" s="1"/>
  <c r="C22" i="43" s="1"/>
  <c r="BM21" i="43"/>
  <c r="BL21" i="43"/>
  <c r="BK21" i="43"/>
  <c r="BJ21" i="43"/>
  <c r="BI21" i="43"/>
  <c r="BH21" i="43"/>
  <c r="BG21" i="43"/>
  <c r="BF21" i="43"/>
  <c r="BE21" i="43"/>
  <c r="BD21" i="43"/>
  <c r="BC21" i="43"/>
  <c r="BB21" i="43"/>
  <c r="BN21" i="43" s="1"/>
  <c r="BA21" i="43"/>
  <c r="AZ21" i="43"/>
  <c r="AV21" i="43"/>
  <c r="AU21" i="43"/>
  <c r="AG21" i="43"/>
  <c r="AF21" i="43"/>
  <c r="R21" i="43"/>
  <c r="Q21" i="43"/>
  <c r="C21" i="43"/>
  <c r="BL20" i="43"/>
  <c r="BK20" i="43"/>
  <c r="BJ20" i="43"/>
  <c r="BI20" i="43"/>
  <c r="BH20" i="43"/>
  <c r="BG20" i="43"/>
  <c r="BF20" i="43"/>
  <c r="BE20" i="43"/>
  <c r="BD20" i="43"/>
  <c r="BC20" i="43"/>
  <c r="BB20" i="43"/>
  <c r="BN20" i="43" s="1"/>
  <c r="BA20" i="43"/>
  <c r="AZ20" i="43"/>
  <c r="AV20" i="43"/>
  <c r="AU20" i="43"/>
  <c r="AG20" i="43"/>
  <c r="AF20" i="43"/>
  <c r="R20" i="43"/>
  <c r="Q20" i="43"/>
  <c r="BM20" i="43" s="1"/>
  <c r="C20" i="43" s="1"/>
  <c r="BM19" i="43"/>
  <c r="BL19" i="43"/>
  <c r="BK19" i="43"/>
  <c r="BJ19" i="43"/>
  <c r="BI19" i="43"/>
  <c r="BH19" i="43"/>
  <c r="BG19" i="43"/>
  <c r="BF19" i="43"/>
  <c r="BE19" i="43"/>
  <c r="BD19" i="43"/>
  <c r="BC19" i="43"/>
  <c r="BB19" i="43"/>
  <c r="BN19" i="43" s="1"/>
  <c r="BA19" i="43"/>
  <c r="AZ19" i="43"/>
  <c r="AV19" i="43"/>
  <c r="AU19" i="43"/>
  <c r="AG19" i="43"/>
  <c r="AF19" i="43"/>
  <c r="R19" i="43"/>
  <c r="Q19" i="43"/>
  <c r="C19" i="43"/>
  <c r="BL18" i="43"/>
  <c r="BK18" i="43"/>
  <c r="BJ18" i="43"/>
  <c r="BI18" i="43"/>
  <c r="BH18" i="43"/>
  <c r="BG18" i="43"/>
  <c r="BF18" i="43"/>
  <c r="BE18" i="43"/>
  <c r="BD18" i="43"/>
  <c r="BC18" i="43"/>
  <c r="BB18" i="43"/>
  <c r="BN18" i="43" s="1"/>
  <c r="BA18" i="43"/>
  <c r="AZ18" i="43"/>
  <c r="AV18" i="43"/>
  <c r="AU18" i="43"/>
  <c r="AG18" i="43"/>
  <c r="AF18" i="43"/>
  <c r="R18" i="43"/>
  <c r="Q18" i="43"/>
  <c r="BM18" i="43" s="1"/>
  <c r="C18" i="43" s="1"/>
  <c r="BM17" i="43"/>
  <c r="BL17" i="43"/>
  <c r="BK17" i="43"/>
  <c r="BJ17" i="43"/>
  <c r="BI17" i="43"/>
  <c r="BH17" i="43"/>
  <c r="BG17" i="43"/>
  <c r="BF17" i="43"/>
  <c r="BE17" i="43"/>
  <c r="BD17" i="43"/>
  <c r="BC17" i="43"/>
  <c r="BB17" i="43"/>
  <c r="BN17" i="43" s="1"/>
  <c r="BA17" i="43"/>
  <c r="AZ17" i="43"/>
  <c r="AV17" i="43"/>
  <c r="AU17" i="43"/>
  <c r="AG17" i="43"/>
  <c r="AF17" i="43"/>
  <c r="R17" i="43"/>
  <c r="Q17" i="43"/>
  <c r="C17" i="43"/>
  <c r="BL16" i="43"/>
  <c r="BK16" i="43"/>
  <c r="BJ16" i="43"/>
  <c r="BI16" i="43"/>
  <c r="BH16" i="43"/>
  <c r="BG16" i="43"/>
  <c r="BF16" i="43"/>
  <c r="BE16" i="43"/>
  <c r="BD16" i="43"/>
  <c r="BC16" i="43"/>
  <c r="BB16" i="43"/>
  <c r="BN16" i="43" s="1"/>
  <c r="BA16" i="43"/>
  <c r="AZ16" i="43"/>
  <c r="AV16" i="43"/>
  <c r="AU16" i="43"/>
  <c r="AG16" i="43"/>
  <c r="AF16" i="43"/>
  <c r="R16" i="43"/>
  <c r="Q16" i="43"/>
  <c r="BM16" i="43" s="1"/>
  <c r="C16" i="43" s="1"/>
  <c r="BM15" i="43"/>
  <c r="BL15" i="43"/>
  <c r="BK15" i="43"/>
  <c r="BJ15" i="43"/>
  <c r="BI15" i="43"/>
  <c r="BH15" i="43"/>
  <c r="BG15" i="43"/>
  <c r="BF15" i="43"/>
  <c r="BE15" i="43"/>
  <c r="BD15" i="43"/>
  <c r="BC15" i="43"/>
  <c r="BB15" i="43"/>
  <c r="BN15" i="43" s="1"/>
  <c r="BA15" i="43"/>
  <c r="AZ15" i="43"/>
  <c r="AV15" i="43"/>
  <c r="AU15" i="43"/>
  <c r="AG15" i="43"/>
  <c r="AF15" i="43"/>
  <c r="R15" i="43"/>
  <c r="Q15" i="43"/>
  <c r="C15" i="43"/>
  <c r="BL14" i="43"/>
  <c r="BK14" i="43"/>
  <c r="BK13" i="43" s="1"/>
  <c r="BJ14" i="43"/>
  <c r="BJ13" i="43" s="1"/>
  <c r="BI14" i="43"/>
  <c r="BH14" i="43"/>
  <c r="BG14" i="43"/>
  <c r="BG13" i="43" s="1"/>
  <c r="BF14" i="43"/>
  <c r="BF13" i="43" s="1"/>
  <c r="BE14" i="43"/>
  <c r="BD14" i="43"/>
  <c r="BC14" i="43"/>
  <c r="BC13" i="43" s="1"/>
  <c r="BB14" i="43"/>
  <c r="BB13" i="43" s="1"/>
  <c r="BA14" i="43"/>
  <c r="AZ14" i="43"/>
  <c r="AV14" i="43"/>
  <c r="AV13" i="43" s="1"/>
  <c r="AU14" i="43"/>
  <c r="AU13" i="43" s="1"/>
  <c r="AG14" i="43"/>
  <c r="AF14" i="43"/>
  <c r="R14" i="43"/>
  <c r="R13" i="43" s="1"/>
  <c r="Q14" i="43"/>
  <c r="BL13" i="43"/>
  <c r="BI13" i="43"/>
  <c r="BH13" i="43"/>
  <c r="BE13" i="43"/>
  <c r="BD13" i="43"/>
  <c r="BA13" i="43"/>
  <c r="AZ13" i="43"/>
  <c r="AY13" i="43"/>
  <c r="AX13" i="43"/>
  <c r="AW13" i="43"/>
  <c r="AT13" i="43"/>
  <c r="AS13" i="43"/>
  <c r="AR13" i="43"/>
  <c r="AQ13" i="43"/>
  <c r="AP13" i="43"/>
  <c r="AO13" i="43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K59" i="41"/>
  <c r="CJ59" i="41"/>
  <c r="CH59" i="41"/>
  <c r="CG59" i="41"/>
  <c r="CE59" i="41"/>
  <c r="CD59" i="41"/>
  <c r="CF59" i="41" s="1"/>
  <c r="CB59" i="41"/>
  <c r="CA59" i="41"/>
  <c r="BY59" i="41"/>
  <c r="BX59" i="41"/>
  <c r="BV59" i="41"/>
  <c r="BU59" i="41"/>
  <c r="BW59" i="41" s="1"/>
  <c r="BS59" i="41"/>
  <c r="BR59" i="41"/>
  <c r="BT59" i="41" s="1"/>
  <c r="BP59" i="41"/>
  <c r="BO59" i="41"/>
  <c r="BQ59" i="41" s="1"/>
  <c r="BM59" i="41"/>
  <c r="BL59" i="41"/>
  <c r="BN59" i="41" s="1"/>
  <c r="BJ59" i="41"/>
  <c r="BI59" i="41"/>
  <c r="BK59" i="41" s="1"/>
  <c r="BG59" i="41"/>
  <c r="BF59" i="41"/>
  <c r="BH59" i="41" s="1"/>
  <c r="BD59" i="41"/>
  <c r="BC59" i="41"/>
  <c r="BE59" i="41" s="1"/>
  <c r="BA59" i="41"/>
  <c r="AZ59" i="41"/>
  <c r="BB59" i="41" s="1"/>
  <c r="AX59" i="41"/>
  <c r="AW59" i="41"/>
  <c r="AY59" i="41" s="1"/>
  <c r="AU59" i="41"/>
  <c r="AT59" i="41"/>
  <c r="AV59" i="41" s="1"/>
  <c r="AR59" i="41"/>
  <c r="AQ59" i="41"/>
  <c r="AS56" i="44" s="1"/>
  <c r="AO59" i="41"/>
  <c r="AN59" i="41"/>
  <c r="AL59" i="41"/>
  <c r="AK59" i="41"/>
  <c r="AM59" i="41" s="1"/>
  <c r="AI59" i="41"/>
  <c r="AH59" i="41"/>
  <c r="AJ59" i="41" s="1"/>
  <c r="AF59" i="41"/>
  <c r="AE59" i="41"/>
  <c r="AC59" i="41"/>
  <c r="AB59" i="41"/>
  <c r="AD59" i="41" s="1"/>
  <c r="Z59" i="41"/>
  <c r="Y59" i="41"/>
  <c r="W59" i="41"/>
  <c r="V59" i="41"/>
  <c r="AR56" i="44" s="1"/>
  <c r="T59" i="41"/>
  <c r="S59" i="41"/>
  <c r="Q59" i="41"/>
  <c r="P59" i="41"/>
  <c r="R59" i="41" s="1"/>
  <c r="N59" i="41"/>
  <c r="M59" i="41"/>
  <c r="K59" i="41"/>
  <c r="J59" i="41"/>
  <c r="L59" i="41" s="1"/>
  <c r="H59" i="41"/>
  <c r="G59" i="41"/>
  <c r="I59" i="41" s="1"/>
  <c r="E59" i="41"/>
  <c r="D59" i="41"/>
  <c r="CK58" i="41"/>
  <c r="CJ58" i="41"/>
  <c r="CH58" i="41"/>
  <c r="CG58" i="41"/>
  <c r="CE58" i="41"/>
  <c r="CD58" i="41"/>
  <c r="CB58" i="41"/>
  <c r="CA58" i="41"/>
  <c r="BY58" i="41"/>
  <c r="BX58" i="41"/>
  <c r="BV58" i="41"/>
  <c r="BU58" i="41"/>
  <c r="BS58" i="41"/>
  <c r="BR58" i="41"/>
  <c r="BP58" i="41"/>
  <c r="BO58" i="41"/>
  <c r="BQ58" i="41" s="1"/>
  <c r="BM58" i="41"/>
  <c r="BL58" i="41"/>
  <c r="BJ58" i="41"/>
  <c r="BI58" i="41"/>
  <c r="BK58" i="41" s="1"/>
  <c r="BG58" i="41"/>
  <c r="BF58" i="41"/>
  <c r="BH58" i="41" s="1"/>
  <c r="BD58" i="41"/>
  <c r="BC58" i="41"/>
  <c r="BA58" i="41"/>
  <c r="AZ58" i="41"/>
  <c r="BB58" i="41" s="1"/>
  <c r="AX58" i="41"/>
  <c r="AW58" i="41"/>
  <c r="AY58" i="41" s="1"/>
  <c r="AU58" i="41"/>
  <c r="AT58" i="41"/>
  <c r="AV58" i="41" s="1"/>
  <c r="AR58" i="41"/>
  <c r="AQ58" i="41"/>
  <c r="AS55" i="44" s="1"/>
  <c r="AO58" i="41"/>
  <c r="AN58" i="41"/>
  <c r="AL58" i="41"/>
  <c r="AK58" i="41"/>
  <c r="AI58" i="41"/>
  <c r="AH58" i="41"/>
  <c r="AJ58" i="41" s="1"/>
  <c r="AF58" i="41"/>
  <c r="AE58" i="41"/>
  <c r="AG58" i="41" s="1"/>
  <c r="AC58" i="41"/>
  <c r="AB58" i="41"/>
  <c r="AD58" i="41" s="1"/>
  <c r="Z58" i="41"/>
  <c r="Y58" i="41"/>
  <c r="AA58" i="41" s="1"/>
  <c r="W58" i="41"/>
  <c r="V58" i="41"/>
  <c r="AR55" i="44" s="1"/>
  <c r="T58" i="41"/>
  <c r="S58" i="41"/>
  <c r="Q58" i="41"/>
  <c r="P58" i="41"/>
  <c r="N58" i="41"/>
  <c r="M58" i="41"/>
  <c r="K58" i="41"/>
  <c r="J58" i="41"/>
  <c r="H58" i="41"/>
  <c r="G58" i="41"/>
  <c r="E58" i="41"/>
  <c r="D58" i="41"/>
  <c r="CK57" i="41"/>
  <c r="CJ57" i="41"/>
  <c r="CH57" i="41"/>
  <c r="CG57" i="41"/>
  <c r="CE57" i="41"/>
  <c r="CD57" i="41"/>
  <c r="CF57" i="41" s="1"/>
  <c r="CB57" i="41"/>
  <c r="CA57" i="41"/>
  <c r="BY57" i="41"/>
  <c r="BX57" i="41"/>
  <c r="BV57" i="41"/>
  <c r="BU57" i="41"/>
  <c r="BW57" i="41" s="1"/>
  <c r="BS57" i="41"/>
  <c r="BR57" i="41"/>
  <c r="BP57" i="41"/>
  <c r="BO57" i="41"/>
  <c r="BQ57" i="41" s="1"/>
  <c r="BM57" i="41"/>
  <c r="BL57" i="41"/>
  <c r="BN57" i="41" s="1"/>
  <c r="BJ57" i="41"/>
  <c r="BI57" i="41"/>
  <c r="BK57" i="41" s="1"/>
  <c r="BG57" i="41"/>
  <c r="BF57" i="41"/>
  <c r="BH57" i="41" s="1"/>
  <c r="BD57" i="41"/>
  <c r="BC57" i="41"/>
  <c r="BE57" i="41" s="1"/>
  <c r="BA57" i="41"/>
  <c r="AZ57" i="41"/>
  <c r="BB57" i="41" s="1"/>
  <c r="AX57" i="41"/>
  <c r="AW57" i="41"/>
  <c r="AY57" i="41" s="1"/>
  <c r="AU57" i="41"/>
  <c r="AT57" i="41"/>
  <c r="AV57" i="41" s="1"/>
  <c r="AR57" i="41"/>
  <c r="AQ57" i="41"/>
  <c r="AS54" i="44" s="1"/>
  <c r="AO57" i="41"/>
  <c r="AN57" i="41"/>
  <c r="AL57" i="41"/>
  <c r="AK57" i="41"/>
  <c r="AM57" i="41" s="1"/>
  <c r="AI57" i="41"/>
  <c r="AH57" i="41"/>
  <c r="AF57" i="41"/>
  <c r="AE57" i="41"/>
  <c r="AC57" i="41"/>
  <c r="AB57" i="41"/>
  <c r="AD57" i="41" s="1"/>
  <c r="Z57" i="41"/>
  <c r="Y57" i="41"/>
  <c r="W57" i="41"/>
  <c r="V57" i="41"/>
  <c r="AR54" i="44" s="1"/>
  <c r="T57" i="41"/>
  <c r="S57" i="41"/>
  <c r="U57" i="41" s="1"/>
  <c r="Q57" i="41"/>
  <c r="P57" i="41"/>
  <c r="R57" i="41" s="1"/>
  <c r="N57" i="41"/>
  <c r="M57" i="41"/>
  <c r="O57" i="41" s="1"/>
  <c r="K57" i="41"/>
  <c r="J57" i="41"/>
  <c r="L57" i="41" s="1"/>
  <c r="H57" i="41"/>
  <c r="G57" i="41"/>
  <c r="I57" i="41" s="1"/>
  <c r="E57" i="41"/>
  <c r="D57" i="41"/>
  <c r="F57" i="41" s="1"/>
  <c r="CK56" i="41"/>
  <c r="CJ56" i="41"/>
  <c r="CH56" i="41"/>
  <c r="CG56" i="41"/>
  <c r="CE56" i="41"/>
  <c r="CD56" i="41"/>
  <c r="CB56" i="41"/>
  <c r="CA56" i="41"/>
  <c r="BY56" i="41"/>
  <c r="BX56" i="41"/>
  <c r="BV56" i="41"/>
  <c r="BU56" i="41"/>
  <c r="BS56" i="41"/>
  <c r="BR56" i="41"/>
  <c r="BP56" i="41"/>
  <c r="BO56" i="41"/>
  <c r="BQ56" i="41" s="1"/>
  <c r="BM56" i="41"/>
  <c r="BL56" i="41"/>
  <c r="BN56" i="41" s="1"/>
  <c r="BJ56" i="41"/>
  <c r="BI56" i="41"/>
  <c r="BK56" i="41" s="1"/>
  <c r="BG56" i="41"/>
  <c r="BF56" i="41"/>
  <c r="BH56" i="41" s="1"/>
  <c r="BD56" i="41"/>
  <c r="BC56" i="41"/>
  <c r="BE56" i="41" s="1"/>
  <c r="BA56" i="41"/>
  <c r="AZ56" i="41"/>
  <c r="BB56" i="41" s="1"/>
  <c r="AX56" i="41"/>
  <c r="AW56" i="41"/>
  <c r="AY56" i="41" s="1"/>
  <c r="AU56" i="41"/>
  <c r="AT56" i="41"/>
  <c r="AV56" i="41" s="1"/>
  <c r="AR56" i="41"/>
  <c r="AQ56" i="41"/>
  <c r="AS53" i="44" s="1"/>
  <c r="AO56" i="41"/>
  <c r="AN56" i="41"/>
  <c r="AL56" i="41"/>
  <c r="AK56" i="41"/>
  <c r="AI56" i="41"/>
  <c r="AH56" i="41"/>
  <c r="AF56" i="41"/>
  <c r="AE56" i="41"/>
  <c r="AC56" i="41"/>
  <c r="AB56" i="41"/>
  <c r="Z56" i="41"/>
  <c r="Y56" i="41"/>
  <c r="W56" i="41"/>
  <c r="V56" i="41"/>
  <c r="AR53" i="44" s="1"/>
  <c r="T56" i="41"/>
  <c r="S56" i="41"/>
  <c r="Q56" i="41"/>
  <c r="P56" i="41"/>
  <c r="N56" i="41"/>
  <c r="M56" i="41"/>
  <c r="K56" i="41"/>
  <c r="J56" i="41"/>
  <c r="H56" i="41"/>
  <c r="G56" i="41"/>
  <c r="E56" i="41"/>
  <c r="D56" i="41"/>
  <c r="CK55" i="41"/>
  <c r="CJ55" i="41"/>
  <c r="CH55" i="41"/>
  <c r="CG55" i="41"/>
  <c r="CI55" i="41" s="1"/>
  <c r="CE55" i="41"/>
  <c r="CD55" i="41"/>
  <c r="CB55" i="41"/>
  <c r="CA55" i="41"/>
  <c r="BY55" i="41"/>
  <c r="BX55" i="41"/>
  <c r="BV55" i="41"/>
  <c r="BU55" i="41"/>
  <c r="BS55" i="41"/>
  <c r="BR55" i="41"/>
  <c r="BP55" i="41"/>
  <c r="BO55" i="41"/>
  <c r="BQ55" i="41" s="1"/>
  <c r="BM55" i="41"/>
  <c r="BL55" i="41"/>
  <c r="BN55" i="41" s="1"/>
  <c r="BJ55" i="41"/>
  <c r="BI55" i="41"/>
  <c r="BK55" i="41" s="1"/>
  <c r="BG55" i="41"/>
  <c r="BF55" i="41"/>
  <c r="BH55" i="41" s="1"/>
  <c r="BD55" i="41"/>
  <c r="BC55" i="41"/>
  <c r="BE55" i="41" s="1"/>
  <c r="BA55" i="41"/>
  <c r="AZ55" i="41"/>
  <c r="BB55" i="41" s="1"/>
  <c r="AX55" i="41"/>
  <c r="AW55" i="41"/>
  <c r="AY55" i="41" s="1"/>
  <c r="AU55" i="41"/>
  <c r="AT55" i="41"/>
  <c r="AV55" i="41" s="1"/>
  <c r="AR55" i="41"/>
  <c r="AQ55" i="41"/>
  <c r="AS52" i="44" s="1"/>
  <c r="AO55" i="41"/>
  <c r="AN55" i="41"/>
  <c r="AP55" i="41" s="1"/>
  <c r="AL55" i="41"/>
  <c r="AK55" i="41"/>
  <c r="AI55" i="41"/>
  <c r="AH55" i="41"/>
  <c r="AF55" i="41"/>
  <c r="AE55" i="41"/>
  <c r="AC55" i="41"/>
  <c r="AB55" i="41"/>
  <c r="AD55" i="41" s="1"/>
  <c r="Z55" i="41"/>
  <c r="Y55" i="41"/>
  <c r="W55" i="41"/>
  <c r="V55" i="41"/>
  <c r="AR52" i="44" s="1"/>
  <c r="T55" i="41"/>
  <c r="S55" i="41"/>
  <c r="U55" i="41" s="1"/>
  <c r="Q55" i="41"/>
  <c r="P55" i="41"/>
  <c r="N55" i="41"/>
  <c r="M55" i="41"/>
  <c r="K55" i="41"/>
  <c r="J55" i="41"/>
  <c r="H55" i="41"/>
  <c r="G55" i="41"/>
  <c r="E55" i="41"/>
  <c r="D55" i="41"/>
  <c r="CK54" i="41"/>
  <c r="CJ54" i="41"/>
  <c r="CH54" i="41"/>
  <c r="CG54" i="41"/>
  <c r="CI54" i="41" s="1"/>
  <c r="CE54" i="41"/>
  <c r="CD54" i="41"/>
  <c r="CF54" i="41" s="1"/>
  <c r="CB54" i="41"/>
  <c r="CA54" i="41"/>
  <c r="BY54" i="41"/>
  <c r="BX54" i="41"/>
  <c r="BZ54" i="41" s="1"/>
  <c r="BV54" i="41"/>
  <c r="BU54" i="41"/>
  <c r="BW54" i="41" s="1"/>
  <c r="BS54" i="41"/>
  <c r="BR54" i="41"/>
  <c r="BP54" i="41"/>
  <c r="BO54" i="41"/>
  <c r="BQ54" i="41" s="1"/>
  <c r="BM54" i="41"/>
  <c r="BL54" i="41"/>
  <c r="BN54" i="41" s="1"/>
  <c r="BJ54" i="41"/>
  <c r="BI54" i="41"/>
  <c r="BK54" i="41" s="1"/>
  <c r="BG54" i="41"/>
  <c r="BF54" i="41"/>
  <c r="BH54" i="41" s="1"/>
  <c r="BD54" i="41"/>
  <c r="BC54" i="41"/>
  <c r="BE54" i="41" s="1"/>
  <c r="BA54" i="41"/>
  <c r="AZ54" i="41"/>
  <c r="BB54" i="41" s="1"/>
  <c r="AX54" i="41"/>
  <c r="AW54" i="41"/>
  <c r="AY54" i="41" s="1"/>
  <c r="AU54" i="41"/>
  <c r="AT54" i="41"/>
  <c r="AV54" i="41" s="1"/>
  <c r="AR54" i="41"/>
  <c r="AQ54" i="41"/>
  <c r="AS51" i="44" s="1"/>
  <c r="AO54" i="41"/>
  <c r="AN54" i="41"/>
  <c r="AP54" i="41" s="1"/>
  <c r="AL54" i="41"/>
  <c r="AK54" i="41"/>
  <c r="AI54" i="41"/>
  <c r="AH54" i="41"/>
  <c r="AJ54" i="41" s="1"/>
  <c r="AF54" i="41"/>
  <c r="AE54" i="41"/>
  <c r="AC54" i="41"/>
  <c r="AB54" i="41"/>
  <c r="AD54" i="41" s="1"/>
  <c r="Z54" i="41"/>
  <c r="Y54" i="41"/>
  <c r="W54" i="41"/>
  <c r="V54" i="41"/>
  <c r="AR51" i="44" s="1"/>
  <c r="T54" i="41"/>
  <c r="S54" i="41"/>
  <c r="U54" i="41" s="1"/>
  <c r="Q54" i="41"/>
  <c r="P54" i="41"/>
  <c r="R54" i="41" s="1"/>
  <c r="N54" i="41"/>
  <c r="M54" i="41"/>
  <c r="K54" i="41"/>
  <c r="J54" i="41"/>
  <c r="H54" i="41"/>
  <c r="G54" i="41"/>
  <c r="I54" i="41" s="1"/>
  <c r="E54" i="41"/>
  <c r="D54" i="41"/>
  <c r="F54" i="41" s="1"/>
  <c r="CK53" i="41"/>
  <c r="CJ53" i="41"/>
  <c r="CH53" i="41"/>
  <c r="CG53" i="41"/>
  <c r="CI53" i="41" s="1"/>
  <c r="CE53" i="41"/>
  <c r="CD53" i="41"/>
  <c r="CF53" i="41" s="1"/>
  <c r="CB53" i="41"/>
  <c r="CA53" i="41"/>
  <c r="CC53" i="41" s="1"/>
  <c r="BY53" i="41"/>
  <c r="BX53" i="41"/>
  <c r="BV53" i="41"/>
  <c r="BU53" i="41"/>
  <c r="BW53" i="41" s="1"/>
  <c r="BS53" i="41"/>
  <c r="BR53" i="41"/>
  <c r="BP53" i="41"/>
  <c r="BO53" i="41"/>
  <c r="BQ53" i="41" s="1"/>
  <c r="BM53" i="41"/>
  <c r="BL53" i="41"/>
  <c r="BN53" i="41" s="1"/>
  <c r="BJ53" i="41"/>
  <c r="BI53" i="41"/>
  <c r="BK53" i="41" s="1"/>
  <c r="BG53" i="41"/>
  <c r="BF53" i="41"/>
  <c r="BH53" i="41" s="1"/>
  <c r="BD53" i="41"/>
  <c r="BC53" i="41"/>
  <c r="BE53" i="41" s="1"/>
  <c r="BA53" i="41"/>
  <c r="AZ53" i="41"/>
  <c r="BB53" i="41" s="1"/>
  <c r="AX53" i="41"/>
  <c r="AW53" i="41"/>
  <c r="AY53" i="41" s="1"/>
  <c r="AU53" i="41"/>
  <c r="AT53" i="41"/>
  <c r="AV53" i="41" s="1"/>
  <c r="AR53" i="41"/>
  <c r="AQ53" i="41"/>
  <c r="AS50" i="44" s="1"/>
  <c r="AO53" i="41"/>
  <c r="AN53" i="41"/>
  <c r="AL53" i="41"/>
  <c r="AK53" i="41"/>
  <c r="AM53" i="41" s="1"/>
  <c r="AI53" i="41"/>
  <c r="AH53" i="41"/>
  <c r="AJ53" i="41" s="1"/>
  <c r="AF53" i="41"/>
  <c r="AE53" i="41"/>
  <c r="AC53" i="41"/>
  <c r="AB53" i="41"/>
  <c r="AD53" i="41" s="1"/>
  <c r="Z53" i="41"/>
  <c r="Y53" i="41"/>
  <c r="W53" i="41"/>
  <c r="V53" i="41"/>
  <c r="AR50" i="44" s="1"/>
  <c r="T53" i="41"/>
  <c r="S53" i="41"/>
  <c r="Q53" i="41"/>
  <c r="P53" i="41"/>
  <c r="R53" i="41" s="1"/>
  <c r="N53" i="41"/>
  <c r="M53" i="41"/>
  <c r="O53" i="41" s="1"/>
  <c r="K53" i="41"/>
  <c r="J53" i="41"/>
  <c r="H53" i="41"/>
  <c r="G53" i="41"/>
  <c r="I53" i="41" s="1"/>
  <c r="E53" i="41"/>
  <c r="D53" i="41"/>
  <c r="CK52" i="41"/>
  <c r="CJ52" i="41"/>
  <c r="CH52" i="41"/>
  <c r="CG52" i="41"/>
  <c r="CI52" i="41" s="1"/>
  <c r="CE52" i="41"/>
  <c r="CD52" i="41"/>
  <c r="CF52" i="41" s="1"/>
  <c r="CB52" i="41"/>
  <c r="CA52" i="41"/>
  <c r="CC52" i="41" s="1"/>
  <c r="BY52" i="41"/>
  <c r="BX52" i="41"/>
  <c r="BV52" i="41"/>
  <c r="BU52" i="41"/>
  <c r="BW52" i="41" s="1"/>
  <c r="BS52" i="41"/>
  <c r="BR52" i="41"/>
  <c r="BP52" i="41"/>
  <c r="BO52" i="41"/>
  <c r="BQ52" i="41" s="1"/>
  <c r="BM52" i="41"/>
  <c r="BL52" i="41"/>
  <c r="BN52" i="41" s="1"/>
  <c r="BJ52" i="41"/>
  <c r="BI52" i="41"/>
  <c r="BK52" i="41" s="1"/>
  <c r="BG52" i="41"/>
  <c r="BF52" i="41"/>
  <c r="BH52" i="41" s="1"/>
  <c r="BD52" i="41"/>
  <c r="BC52" i="41"/>
  <c r="BE52" i="41" s="1"/>
  <c r="BA52" i="41"/>
  <c r="AZ52" i="41"/>
  <c r="BB52" i="41" s="1"/>
  <c r="AX52" i="41"/>
  <c r="AW52" i="41"/>
  <c r="AY52" i="41" s="1"/>
  <c r="AU52" i="41"/>
  <c r="AT52" i="41"/>
  <c r="AV52" i="41" s="1"/>
  <c r="AR52" i="41"/>
  <c r="AQ52" i="41"/>
  <c r="AS49" i="44" s="1"/>
  <c r="AO52" i="41"/>
  <c r="AN52" i="41"/>
  <c r="AP52" i="41" s="1"/>
  <c r="AL52" i="41"/>
  <c r="AK52" i="41"/>
  <c r="AM52" i="41" s="1"/>
  <c r="AI52" i="41"/>
  <c r="AH52" i="41"/>
  <c r="AJ52" i="41" s="1"/>
  <c r="AF52" i="41"/>
  <c r="AE52" i="41"/>
  <c r="AG52" i="41" s="1"/>
  <c r="AC52" i="41"/>
  <c r="AB52" i="41"/>
  <c r="AD52" i="41" s="1"/>
  <c r="Z52" i="41"/>
  <c r="Y52" i="41"/>
  <c r="AA52" i="41" s="1"/>
  <c r="W52" i="41"/>
  <c r="V52" i="41"/>
  <c r="AR49" i="44" s="1"/>
  <c r="T52" i="41"/>
  <c r="S52" i="41"/>
  <c r="U52" i="41" s="1"/>
  <c r="Q52" i="41"/>
  <c r="P52" i="41"/>
  <c r="R52" i="41" s="1"/>
  <c r="N52" i="41"/>
  <c r="M52" i="41"/>
  <c r="O52" i="41" s="1"/>
  <c r="K52" i="41"/>
  <c r="J52" i="41"/>
  <c r="H52" i="41"/>
  <c r="G52" i="41"/>
  <c r="I52" i="41" s="1"/>
  <c r="E52" i="41"/>
  <c r="D52" i="41"/>
  <c r="CK51" i="41"/>
  <c r="CJ51" i="41"/>
  <c r="CH51" i="41"/>
  <c r="CG51" i="41"/>
  <c r="CE51" i="41"/>
  <c r="CD51" i="41"/>
  <c r="CB51" i="41"/>
  <c r="CA51" i="41"/>
  <c r="BY51" i="41"/>
  <c r="BX51" i="41"/>
  <c r="BV51" i="41"/>
  <c r="BU51" i="41"/>
  <c r="BS51" i="41"/>
  <c r="BR51" i="41"/>
  <c r="BP51" i="41"/>
  <c r="BO51" i="41"/>
  <c r="BQ51" i="41" s="1"/>
  <c r="BM51" i="41"/>
  <c r="BL51" i="41"/>
  <c r="BN51" i="41" s="1"/>
  <c r="BJ51" i="41"/>
  <c r="BI51" i="41"/>
  <c r="BK51" i="41" s="1"/>
  <c r="BG51" i="41"/>
  <c r="BF51" i="41"/>
  <c r="BH51" i="41" s="1"/>
  <c r="BD51" i="41"/>
  <c r="BC51" i="41"/>
  <c r="BE51" i="41" s="1"/>
  <c r="BA51" i="41"/>
  <c r="AZ51" i="41"/>
  <c r="BB51" i="41" s="1"/>
  <c r="AX51" i="41"/>
  <c r="AW51" i="41"/>
  <c r="AY51" i="41" s="1"/>
  <c r="AU51" i="41"/>
  <c r="AT51" i="41"/>
  <c r="AV51" i="41" s="1"/>
  <c r="AR51" i="41"/>
  <c r="AQ51" i="41"/>
  <c r="AS48" i="44" s="1"/>
  <c r="AO51" i="41"/>
  <c r="AN51" i="41"/>
  <c r="AL51" i="41"/>
  <c r="AK51" i="41"/>
  <c r="AI51" i="41"/>
  <c r="AH51" i="41"/>
  <c r="AF51" i="41"/>
  <c r="AE51" i="41"/>
  <c r="AC51" i="41"/>
  <c r="AB51" i="41"/>
  <c r="Z51" i="41"/>
  <c r="Y51" i="41"/>
  <c r="W51" i="41"/>
  <c r="V51" i="41"/>
  <c r="AR48" i="44" s="1"/>
  <c r="T51" i="41"/>
  <c r="S51" i="41"/>
  <c r="Q51" i="41"/>
  <c r="P51" i="41"/>
  <c r="N51" i="41"/>
  <c r="M51" i="41"/>
  <c r="K51" i="41"/>
  <c r="J51" i="41"/>
  <c r="H51" i="41"/>
  <c r="G51" i="41"/>
  <c r="E51" i="41"/>
  <c r="D51" i="41"/>
  <c r="CK50" i="41"/>
  <c r="CJ50" i="41"/>
  <c r="CH50" i="41"/>
  <c r="CG50" i="41"/>
  <c r="CE50" i="41"/>
  <c r="CD50" i="41"/>
  <c r="CF50" i="41" s="1"/>
  <c r="CB50" i="41"/>
  <c r="CA50" i="41"/>
  <c r="CC50" i="41" s="1"/>
  <c r="BY50" i="41"/>
  <c r="BX50" i="41"/>
  <c r="BV50" i="41"/>
  <c r="BU50" i="41"/>
  <c r="BW50" i="41" s="1"/>
  <c r="BS50" i="41"/>
  <c r="BR50" i="41"/>
  <c r="BP50" i="41"/>
  <c r="BO50" i="41"/>
  <c r="BQ50" i="41" s="1"/>
  <c r="BM50" i="41"/>
  <c r="BL50" i="41"/>
  <c r="BN50" i="41" s="1"/>
  <c r="BJ50" i="41"/>
  <c r="BI50" i="41"/>
  <c r="BK50" i="41" s="1"/>
  <c r="BG50" i="41"/>
  <c r="BF50" i="41"/>
  <c r="BH50" i="41" s="1"/>
  <c r="BD50" i="41"/>
  <c r="BC50" i="41"/>
  <c r="BE50" i="41" s="1"/>
  <c r="BA50" i="41"/>
  <c r="AZ50" i="41"/>
  <c r="BB50" i="41" s="1"/>
  <c r="AX50" i="41"/>
  <c r="AW50" i="41"/>
  <c r="AY50" i="41" s="1"/>
  <c r="AU50" i="41"/>
  <c r="AT50" i="41"/>
  <c r="AV50" i="41" s="1"/>
  <c r="AR50" i="41"/>
  <c r="AQ50" i="41"/>
  <c r="AS47" i="44" s="1"/>
  <c r="AO50" i="41"/>
  <c r="AN50" i="41"/>
  <c r="AL50" i="41"/>
  <c r="AK50" i="41"/>
  <c r="AM50" i="41" s="1"/>
  <c r="AI50" i="41"/>
  <c r="AH50" i="41"/>
  <c r="AJ50" i="41" s="1"/>
  <c r="AF50" i="41"/>
  <c r="AE50" i="41"/>
  <c r="AC50" i="41"/>
  <c r="AB50" i="41"/>
  <c r="AD50" i="41" s="1"/>
  <c r="Z50" i="41"/>
  <c r="Y50" i="41"/>
  <c r="W50" i="41"/>
  <c r="V50" i="41"/>
  <c r="AR47" i="44" s="1"/>
  <c r="T50" i="41"/>
  <c r="S50" i="41"/>
  <c r="Q50" i="41"/>
  <c r="P50" i="41"/>
  <c r="R50" i="41" s="1"/>
  <c r="N50" i="41"/>
  <c r="M50" i="41"/>
  <c r="O50" i="41" s="1"/>
  <c r="K50" i="41"/>
  <c r="J50" i="41"/>
  <c r="H50" i="41"/>
  <c r="G50" i="41"/>
  <c r="I50" i="41" s="1"/>
  <c r="E50" i="41"/>
  <c r="D50" i="41"/>
  <c r="CK49" i="41"/>
  <c r="CJ49" i="41"/>
  <c r="C49" i="41" s="1"/>
  <c r="CH49" i="41"/>
  <c r="CG49" i="41"/>
  <c r="CE49" i="41"/>
  <c r="CD49" i="41"/>
  <c r="CB49" i="41"/>
  <c r="CA49" i="41"/>
  <c r="BY49" i="41"/>
  <c r="BX49" i="41"/>
  <c r="BV49" i="41"/>
  <c r="BU49" i="41"/>
  <c r="BS49" i="41"/>
  <c r="BR49" i="41"/>
  <c r="BP49" i="41"/>
  <c r="BO49" i="41"/>
  <c r="BQ49" i="41" s="1"/>
  <c r="BM49" i="41"/>
  <c r="BL49" i="41"/>
  <c r="BN49" i="41" s="1"/>
  <c r="BJ49" i="41"/>
  <c r="BI49" i="41"/>
  <c r="BK49" i="41" s="1"/>
  <c r="BG49" i="41"/>
  <c r="BF49" i="41"/>
  <c r="BH49" i="41" s="1"/>
  <c r="BD49" i="41"/>
  <c r="BC49" i="41"/>
  <c r="BE49" i="41" s="1"/>
  <c r="BA49" i="41"/>
  <c r="AZ49" i="41"/>
  <c r="BB49" i="41" s="1"/>
  <c r="AX49" i="41"/>
  <c r="AW49" i="41"/>
  <c r="AY49" i="41" s="1"/>
  <c r="AU49" i="41"/>
  <c r="AT49" i="41"/>
  <c r="AV49" i="41" s="1"/>
  <c r="AR49" i="41"/>
  <c r="AQ49" i="41"/>
  <c r="AS46" i="44" s="1"/>
  <c r="AO49" i="41"/>
  <c r="AN49" i="41"/>
  <c r="AL49" i="41"/>
  <c r="AK49" i="41"/>
  <c r="AI49" i="41"/>
  <c r="AH49" i="41"/>
  <c r="AJ49" i="41" s="1"/>
  <c r="AF49" i="41"/>
  <c r="AE49" i="41"/>
  <c r="AC49" i="41"/>
  <c r="AB49" i="41"/>
  <c r="AD49" i="41" s="1"/>
  <c r="Z49" i="41"/>
  <c r="Y49" i="41"/>
  <c r="AA49" i="41" s="1"/>
  <c r="W49" i="41"/>
  <c r="V49" i="41"/>
  <c r="AR46" i="44" s="1"/>
  <c r="T49" i="41"/>
  <c r="S49" i="41"/>
  <c r="Q49" i="41"/>
  <c r="P49" i="41"/>
  <c r="N49" i="41"/>
  <c r="M49" i="41"/>
  <c r="K49" i="41"/>
  <c r="J49" i="41"/>
  <c r="H49" i="41"/>
  <c r="G49" i="41"/>
  <c r="E49" i="41"/>
  <c r="D49" i="41"/>
  <c r="CK48" i="41"/>
  <c r="CJ48" i="41"/>
  <c r="CH48" i="41"/>
  <c r="CG48" i="41"/>
  <c r="CE48" i="41"/>
  <c r="CD48" i="41"/>
  <c r="CB48" i="41"/>
  <c r="CA48" i="41"/>
  <c r="BY48" i="41"/>
  <c r="BX48" i="41"/>
  <c r="BV48" i="41"/>
  <c r="BU48" i="41"/>
  <c r="BS48" i="41"/>
  <c r="BR48" i="41"/>
  <c r="BP48" i="41"/>
  <c r="BO48" i="41"/>
  <c r="BQ48" i="41" s="1"/>
  <c r="BM48" i="41"/>
  <c r="BL48" i="41"/>
  <c r="BN48" i="41" s="1"/>
  <c r="BJ48" i="41"/>
  <c r="BI48" i="41"/>
  <c r="BK48" i="41" s="1"/>
  <c r="BG48" i="41"/>
  <c r="BF48" i="41"/>
  <c r="BH48" i="41" s="1"/>
  <c r="BD48" i="41"/>
  <c r="BC48" i="41"/>
  <c r="BE48" i="41" s="1"/>
  <c r="BA48" i="41"/>
  <c r="AZ48" i="41"/>
  <c r="BB48" i="41" s="1"/>
  <c r="AX48" i="41"/>
  <c r="AW48" i="41"/>
  <c r="AY48" i="41" s="1"/>
  <c r="AU48" i="41"/>
  <c r="AT48" i="41"/>
  <c r="AV48" i="41" s="1"/>
  <c r="AR48" i="41"/>
  <c r="AQ48" i="41"/>
  <c r="AS45" i="44" s="1"/>
  <c r="AO48" i="41"/>
  <c r="AN48" i="41"/>
  <c r="AP48" i="41" s="1"/>
  <c r="AL48" i="41"/>
  <c r="AK48" i="41"/>
  <c r="AI48" i="41"/>
  <c r="AH48" i="41"/>
  <c r="AF48" i="41"/>
  <c r="AE48" i="41"/>
  <c r="AG48" i="41" s="1"/>
  <c r="AC48" i="41"/>
  <c r="AB48" i="41"/>
  <c r="AD48" i="41" s="1"/>
  <c r="Z48" i="41"/>
  <c r="Y48" i="41"/>
  <c r="AA48" i="41" s="1"/>
  <c r="W48" i="41"/>
  <c r="V48" i="41"/>
  <c r="AR45" i="44" s="1"/>
  <c r="T48" i="41"/>
  <c r="S48" i="41"/>
  <c r="Q48" i="41"/>
  <c r="P48" i="41"/>
  <c r="N48" i="41"/>
  <c r="M48" i="41"/>
  <c r="K48" i="41"/>
  <c r="J48" i="41"/>
  <c r="H48" i="41"/>
  <c r="G48" i="41"/>
  <c r="E48" i="41"/>
  <c r="D48" i="41"/>
  <c r="CK47" i="41"/>
  <c r="CJ47" i="41"/>
  <c r="CH47" i="41"/>
  <c r="CG47" i="41"/>
  <c r="CE47" i="41"/>
  <c r="CD47" i="41"/>
  <c r="CB47" i="41"/>
  <c r="CA47" i="41"/>
  <c r="BY47" i="41"/>
  <c r="BX47" i="41"/>
  <c r="BV47" i="41"/>
  <c r="BU47" i="41"/>
  <c r="BS47" i="41"/>
  <c r="BR47" i="41"/>
  <c r="BP47" i="41"/>
  <c r="BO47" i="41"/>
  <c r="BQ47" i="41" s="1"/>
  <c r="BM47" i="41"/>
  <c r="BL47" i="41"/>
  <c r="BN47" i="41" s="1"/>
  <c r="BJ47" i="41"/>
  <c r="BI47" i="41"/>
  <c r="BK47" i="41" s="1"/>
  <c r="BG47" i="41"/>
  <c r="BF47" i="41"/>
  <c r="BH47" i="41" s="1"/>
  <c r="BD47" i="41"/>
  <c r="BC47" i="41"/>
  <c r="BE47" i="41" s="1"/>
  <c r="BA47" i="41"/>
  <c r="AZ47" i="41"/>
  <c r="BB47" i="41" s="1"/>
  <c r="AX47" i="41"/>
  <c r="AW47" i="41"/>
  <c r="AY47" i="41" s="1"/>
  <c r="AU47" i="41"/>
  <c r="AT47" i="41"/>
  <c r="AV47" i="41" s="1"/>
  <c r="AR47" i="41"/>
  <c r="AQ47" i="41"/>
  <c r="AS44" i="44" s="1"/>
  <c r="AO47" i="41"/>
  <c r="AN47" i="41"/>
  <c r="AL47" i="41"/>
  <c r="AK47" i="41"/>
  <c r="AI47" i="41"/>
  <c r="AH47" i="41"/>
  <c r="AF47" i="41"/>
  <c r="AE47" i="41"/>
  <c r="AC47" i="41"/>
  <c r="AB47" i="41"/>
  <c r="Z47" i="41"/>
  <c r="Y47" i="41"/>
  <c r="W47" i="41"/>
  <c r="V47" i="41"/>
  <c r="AR44" i="44" s="1"/>
  <c r="T47" i="41"/>
  <c r="S47" i="41"/>
  <c r="Q47" i="41"/>
  <c r="P47" i="41"/>
  <c r="N47" i="41"/>
  <c r="M47" i="41"/>
  <c r="K47" i="41"/>
  <c r="J47" i="41"/>
  <c r="H47" i="41"/>
  <c r="G47" i="41"/>
  <c r="E47" i="41"/>
  <c r="D47" i="41"/>
  <c r="CK46" i="41"/>
  <c r="CJ46" i="41"/>
  <c r="CH46" i="41"/>
  <c r="CG46" i="41"/>
  <c r="CE46" i="41"/>
  <c r="CD46" i="41"/>
  <c r="CB46" i="41"/>
  <c r="CA46" i="41"/>
  <c r="BY46" i="41"/>
  <c r="BX46" i="41"/>
  <c r="BV46" i="41"/>
  <c r="BU46" i="41"/>
  <c r="BS46" i="41"/>
  <c r="BR46" i="41"/>
  <c r="BP46" i="41"/>
  <c r="BO46" i="41"/>
  <c r="BQ46" i="41" s="1"/>
  <c r="BM46" i="41"/>
  <c r="BL46" i="41"/>
  <c r="BJ46" i="41"/>
  <c r="BI46" i="41"/>
  <c r="BG46" i="41"/>
  <c r="BF46" i="41"/>
  <c r="BH46" i="41" s="1"/>
  <c r="BD46" i="41"/>
  <c r="BC46" i="41"/>
  <c r="BE46" i="41" s="1"/>
  <c r="BA46" i="41"/>
  <c r="AZ46" i="41"/>
  <c r="AX46" i="41"/>
  <c r="AW46" i="41"/>
  <c r="AU46" i="41"/>
  <c r="AT46" i="41"/>
  <c r="AV46" i="41" s="1"/>
  <c r="AR46" i="41"/>
  <c r="AQ46" i="41"/>
  <c r="AS43" i="44" s="1"/>
  <c r="AO46" i="41"/>
  <c r="AN46" i="41"/>
  <c r="AL46" i="41"/>
  <c r="AK46" i="41"/>
  <c r="AI46" i="41"/>
  <c r="AH46" i="41"/>
  <c r="AF46" i="41"/>
  <c r="AE46" i="41"/>
  <c r="AC46" i="41"/>
  <c r="AB46" i="41"/>
  <c r="AD46" i="41" s="1"/>
  <c r="Z46" i="41"/>
  <c r="Y46" i="41"/>
  <c r="AA46" i="41" s="1"/>
  <c r="W46" i="41"/>
  <c r="V46" i="41"/>
  <c r="AR43" i="44" s="1"/>
  <c r="T46" i="41"/>
  <c r="S46" i="41"/>
  <c r="Q46" i="41"/>
  <c r="P46" i="41"/>
  <c r="N46" i="41"/>
  <c r="M46" i="41"/>
  <c r="K46" i="41"/>
  <c r="J46" i="41"/>
  <c r="H46" i="41"/>
  <c r="G46" i="41"/>
  <c r="E46" i="41"/>
  <c r="D46" i="41"/>
  <c r="CK45" i="41"/>
  <c r="CJ45" i="41"/>
  <c r="CH45" i="41"/>
  <c r="CG45" i="41"/>
  <c r="CI45" i="41" s="1"/>
  <c r="CE45" i="41"/>
  <c r="CD45" i="41"/>
  <c r="CB45" i="41"/>
  <c r="CA45" i="41"/>
  <c r="BY45" i="41"/>
  <c r="BX45" i="41"/>
  <c r="BV45" i="41"/>
  <c r="BU45" i="41"/>
  <c r="BS45" i="41"/>
  <c r="BR45" i="41"/>
  <c r="BP45" i="41"/>
  <c r="BO45" i="41"/>
  <c r="BQ45" i="41" s="1"/>
  <c r="BM45" i="41"/>
  <c r="BL45" i="41"/>
  <c r="BN45" i="41" s="1"/>
  <c r="BJ45" i="41"/>
  <c r="BI45" i="41"/>
  <c r="BK45" i="41" s="1"/>
  <c r="BG45" i="41"/>
  <c r="BF45" i="41"/>
  <c r="BH45" i="41" s="1"/>
  <c r="BD45" i="41"/>
  <c r="BC45" i="41"/>
  <c r="BE45" i="41" s="1"/>
  <c r="BA45" i="41"/>
  <c r="AZ45" i="41"/>
  <c r="BB45" i="41" s="1"/>
  <c r="AX45" i="41"/>
  <c r="AW45" i="41"/>
  <c r="AY45" i="41" s="1"/>
  <c r="AU45" i="41"/>
  <c r="AT45" i="41"/>
  <c r="AV45" i="41" s="1"/>
  <c r="AR45" i="41"/>
  <c r="AQ45" i="41"/>
  <c r="AS42" i="44" s="1"/>
  <c r="AO45" i="41"/>
  <c r="AN45" i="41"/>
  <c r="AP45" i="41" s="1"/>
  <c r="AL45" i="41"/>
  <c r="AK45" i="41"/>
  <c r="AI45" i="41"/>
  <c r="AH45" i="41"/>
  <c r="AF45" i="41"/>
  <c r="AE45" i="41"/>
  <c r="AC45" i="41"/>
  <c r="AB45" i="41"/>
  <c r="AD45" i="41" s="1"/>
  <c r="Z45" i="41"/>
  <c r="Y45" i="41"/>
  <c r="W45" i="41"/>
  <c r="V45" i="41"/>
  <c r="AR42" i="44" s="1"/>
  <c r="T45" i="41"/>
  <c r="S45" i="41"/>
  <c r="U45" i="41" s="1"/>
  <c r="Q45" i="41"/>
  <c r="P45" i="41"/>
  <c r="N45" i="41"/>
  <c r="M45" i="41"/>
  <c r="K45" i="41"/>
  <c r="J45" i="41"/>
  <c r="H45" i="41"/>
  <c r="G45" i="41"/>
  <c r="E45" i="41"/>
  <c r="D45" i="41"/>
  <c r="CK44" i="41"/>
  <c r="CJ44" i="41"/>
  <c r="CH44" i="41"/>
  <c r="CG44" i="41"/>
  <c r="CE44" i="41"/>
  <c r="CD44" i="41"/>
  <c r="CB44" i="41"/>
  <c r="CA44" i="41"/>
  <c r="BY44" i="41"/>
  <c r="BX44" i="41"/>
  <c r="BZ44" i="41" s="1"/>
  <c r="BV44" i="41"/>
  <c r="BU44" i="41"/>
  <c r="BS44" i="41"/>
  <c r="BR44" i="41"/>
  <c r="BP44" i="41"/>
  <c r="BO44" i="41"/>
  <c r="BQ44" i="41" s="1"/>
  <c r="BM44" i="41"/>
  <c r="BL44" i="41"/>
  <c r="BN44" i="41" s="1"/>
  <c r="BJ44" i="41"/>
  <c r="BI44" i="41"/>
  <c r="BK44" i="41" s="1"/>
  <c r="BG44" i="41"/>
  <c r="BF44" i="41"/>
  <c r="BH44" i="41" s="1"/>
  <c r="BD44" i="41"/>
  <c r="BC44" i="41"/>
  <c r="BE44" i="41" s="1"/>
  <c r="BA44" i="41"/>
  <c r="AZ44" i="41"/>
  <c r="BB44" i="41" s="1"/>
  <c r="AX44" i="41"/>
  <c r="AW44" i="41"/>
  <c r="AY44" i="41" s="1"/>
  <c r="AU44" i="41"/>
  <c r="AT44" i="41"/>
  <c r="AV44" i="41" s="1"/>
  <c r="AR44" i="41"/>
  <c r="AQ44" i="41"/>
  <c r="AS41" i="44" s="1"/>
  <c r="AO44" i="41"/>
  <c r="AN44" i="41"/>
  <c r="AP44" i="41" s="1"/>
  <c r="AL44" i="41"/>
  <c r="AK44" i="41"/>
  <c r="AI44" i="41"/>
  <c r="AH44" i="41"/>
  <c r="AJ44" i="41" s="1"/>
  <c r="AF44" i="41"/>
  <c r="AE44" i="41"/>
  <c r="AG44" i="41" s="1"/>
  <c r="AC44" i="41"/>
  <c r="AB44" i="41"/>
  <c r="AD44" i="41" s="1"/>
  <c r="Z44" i="41"/>
  <c r="Y44" i="41"/>
  <c r="W44" i="41"/>
  <c r="V44" i="41"/>
  <c r="AR41" i="44" s="1"/>
  <c r="T44" i="41"/>
  <c r="S44" i="41"/>
  <c r="Q44" i="41"/>
  <c r="P44" i="41"/>
  <c r="N44" i="41"/>
  <c r="M44" i="41"/>
  <c r="K44" i="41"/>
  <c r="J44" i="41"/>
  <c r="L44" i="41" s="1"/>
  <c r="H44" i="41"/>
  <c r="G44" i="41"/>
  <c r="E44" i="41"/>
  <c r="D44" i="41"/>
  <c r="CK43" i="41"/>
  <c r="CJ43" i="41"/>
  <c r="CH43" i="41"/>
  <c r="CG43" i="41"/>
  <c r="CE43" i="41"/>
  <c r="CD43" i="41"/>
  <c r="CB43" i="41"/>
  <c r="CA43" i="41"/>
  <c r="CC43" i="41" s="1"/>
  <c r="BY43" i="41"/>
  <c r="BX43" i="41"/>
  <c r="BV43" i="41"/>
  <c r="BU43" i="41"/>
  <c r="BW43" i="41" s="1"/>
  <c r="BS43" i="41"/>
  <c r="BR43" i="41"/>
  <c r="BP43" i="41"/>
  <c r="BO43" i="41"/>
  <c r="BQ43" i="41" s="1"/>
  <c r="BM43" i="41"/>
  <c r="BL43" i="41"/>
  <c r="BN43" i="41" s="1"/>
  <c r="BJ43" i="41"/>
  <c r="BI43" i="41"/>
  <c r="BK43" i="41" s="1"/>
  <c r="BG43" i="41"/>
  <c r="BF43" i="41"/>
  <c r="BH43" i="41" s="1"/>
  <c r="BD43" i="41"/>
  <c r="BC43" i="41"/>
  <c r="BE43" i="41" s="1"/>
  <c r="BA43" i="41"/>
  <c r="AZ43" i="41"/>
  <c r="BB43" i="41" s="1"/>
  <c r="AX43" i="41"/>
  <c r="AW43" i="41"/>
  <c r="AY43" i="41" s="1"/>
  <c r="AU43" i="41"/>
  <c r="AT43" i="41"/>
  <c r="AV43" i="41" s="1"/>
  <c r="AR43" i="41"/>
  <c r="AQ43" i="41"/>
  <c r="AS40" i="44" s="1"/>
  <c r="AO43" i="41"/>
  <c r="AN43" i="41"/>
  <c r="AL43" i="41"/>
  <c r="AK43" i="41"/>
  <c r="AI43" i="41"/>
  <c r="AH43" i="41"/>
  <c r="AJ43" i="41" s="1"/>
  <c r="AF43" i="41"/>
  <c r="AE43" i="41"/>
  <c r="AG43" i="41" s="1"/>
  <c r="AC43" i="41"/>
  <c r="AB43" i="41"/>
  <c r="AD43" i="41" s="1"/>
  <c r="Z43" i="41"/>
  <c r="Y43" i="41"/>
  <c r="W43" i="41"/>
  <c r="V43" i="41"/>
  <c r="AR40" i="44" s="1"/>
  <c r="T43" i="41"/>
  <c r="S43" i="41"/>
  <c r="Q43" i="41"/>
  <c r="P43" i="41"/>
  <c r="N43" i="41"/>
  <c r="M43" i="41"/>
  <c r="O43" i="41" s="1"/>
  <c r="K43" i="41"/>
  <c r="J43" i="41"/>
  <c r="H43" i="41"/>
  <c r="G43" i="41"/>
  <c r="I43" i="41" s="1"/>
  <c r="E43" i="41"/>
  <c r="D43" i="41"/>
  <c r="CK42" i="41"/>
  <c r="CJ42" i="41"/>
  <c r="CH42" i="41"/>
  <c r="CG42" i="41"/>
  <c r="CI42" i="41" s="1"/>
  <c r="CE42" i="41"/>
  <c r="CD42" i="41"/>
  <c r="CF42" i="41" s="1"/>
  <c r="CB42" i="41"/>
  <c r="CA42" i="41"/>
  <c r="BY42" i="41"/>
  <c r="BX42" i="41"/>
  <c r="BZ42" i="41" s="1"/>
  <c r="BV42" i="41"/>
  <c r="BU42" i="41"/>
  <c r="BW42" i="41" s="1"/>
  <c r="BS42" i="41"/>
  <c r="BR42" i="41"/>
  <c r="BT42" i="41" s="1"/>
  <c r="BP42" i="41"/>
  <c r="BO42" i="41"/>
  <c r="BQ42" i="41" s="1"/>
  <c r="BM42" i="41"/>
  <c r="BL42" i="41"/>
  <c r="BN42" i="41" s="1"/>
  <c r="BJ42" i="41"/>
  <c r="BI42" i="41"/>
  <c r="BK42" i="41" s="1"/>
  <c r="BG42" i="41"/>
  <c r="BF42" i="41"/>
  <c r="BH42" i="41" s="1"/>
  <c r="BD42" i="41"/>
  <c r="BC42" i="41"/>
  <c r="BE42" i="41" s="1"/>
  <c r="BA42" i="41"/>
  <c r="AZ42" i="41"/>
  <c r="BB42" i="41" s="1"/>
  <c r="AX42" i="41"/>
  <c r="AW42" i="41"/>
  <c r="AY42" i="41" s="1"/>
  <c r="AU42" i="41"/>
  <c r="AT42" i="41"/>
  <c r="AV42" i="41" s="1"/>
  <c r="AR42" i="41"/>
  <c r="AQ42" i="41"/>
  <c r="AS39" i="44" s="1"/>
  <c r="AO42" i="41"/>
  <c r="AN42" i="41"/>
  <c r="AP42" i="41" s="1"/>
  <c r="AL42" i="41"/>
  <c r="AK42" i="41"/>
  <c r="AM42" i="41" s="1"/>
  <c r="AI42" i="41"/>
  <c r="AH42" i="41"/>
  <c r="AF42" i="41"/>
  <c r="AE42" i="41"/>
  <c r="AG42" i="41" s="1"/>
  <c r="AC42" i="41"/>
  <c r="AB42" i="41"/>
  <c r="AD42" i="41" s="1"/>
  <c r="Z42" i="41"/>
  <c r="Y42" i="41"/>
  <c r="AA42" i="41" s="1"/>
  <c r="W42" i="41"/>
  <c r="V42" i="41"/>
  <c r="AR39" i="44" s="1"/>
  <c r="T42" i="41"/>
  <c r="S42" i="41"/>
  <c r="U42" i="41" s="1"/>
  <c r="Q42" i="41"/>
  <c r="P42" i="41"/>
  <c r="R42" i="41" s="1"/>
  <c r="N42" i="41"/>
  <c r="M42" i="41"/>
  <c r="O42" i="41" s="1"/>
  <c r="K42" i="41"/>
  <c r="J42" i="41"/>
  <c r="L42" i="41" s="1"/>
  <c r="H42" i="41"/>
  <c r="G42" i="41"/>
  <c r="I42" i="41" s="1"/>
  <c r="E42" i="41"/>
  <c r="D42" i="41"/>
  <c r="F42" i="41" s="1"/>
  <c r="CK41" i="41"/>
  <c r="CJ41" i="41"/>
  <c r="CH41" i="41"/>
  <c r="CG41" i="41"/>
  <c r="CE41" i="41"/>
  <c r="CD41" i="41"/>
  <c r="CF41" i="41" s="1"/>
  <c r="CB41" i="41"/>
  <c r="CA41" i="41"/>
  <c r="BY41" i="41"/>
  <c r="BX41" i="41"/>
  <c r="BV41" i="41"/>
  <c r="BU41" i="41"/>
  <c r="BS41" i="41"/>
  <c r="BR41" i="41"/>
  <c r="BP41" i="41"/>
  <c r="BO41" i="41"/>
  <c r="BQ41" i="41" s="1"/>
  <c r="BM41" i="41"/>
  <c r="BL41" i="41"/>
  <c r="BN41" i="41" s="1"/>
  <c r="BJ41" i="41"/>
  <c r="BI41" i="41"/>
  <c r="BK41" i="41" s="1"/>
  <c r="BG41" i="41"/>
  <c r="BF41" i="41"/>
  <c r="BH41" i="41" s="1"/>
  <c r="BD41" i="41"/>
  <c r="BC41" i="41"/>
  <c r="BE41" i="41" s="1"/>
  <c r="BA41" i="41"/>
  <c r="AZ41" i="41"/>
  <c r="BB41" i="41" s="1"/>
  <c r="AX41" i="41"/>
  <c r="AW41" i="41"/>
  <c r="AY41" i="41" s="1"/>
  <c r="AU41" i="41"/>
  <c r="AT41" i="41"/>
  <c r="AV41" i="41" s="1"/>
  <c r="AR41" i="41"/>
  <c r="AQ41" i="41"/>
  <c r="AS38" i="44" s="1"/>
  <c r="AS37" i="44" s="1"/>
  <c r="AO41" i="41"/>
  <c r="AN41" i="41"/>
  <c r="AP41" i="41" s="1"/>
  <c r="AL41" i="41"/>
  <c r="AK41" i="41"/>
  <c r="AM41" i="41" s="1"/>
  <c r="AI41" i="41"/>
  <c r="AH41" i="41"/>
  <c r="AJ41" i="41" s="1"/>
  <c r="AF41" i="41"/>
  <c r="AE41" i="41"/>
  <c r="AG41" i="41" s="1"/>
  <c r="AC41" i="41"/>
  <c r="AB41" i="41"/>
  <c r="AD41" i="41" s="1"/>
  <c r="Z41" i="41"/>
  <c r="Y41" i="41"/>
  <c r="AA41" i="41" s="1"/>
  <c r="W41" i="41"/>
  <c r="V41" i="41"/>
  <c r="AR38" i="44" s="1"/>
  <c r="T41" i="41"/>
  <c r="S41" i="41"/>
  <c r="Q41" i="41"/>
  <c r="P41" i="41"/>
  <c r="R41" i="41" s="1"/>
  <c r="N41" i="41"/>
  <c r="M41" i="41"/>
  <c r="K41" i="41"/>
  <c r="J41" i="41"/>
  <c r="H41" i="41"/>
  <c r="G41" i="41"/>
  <c r="E41" i="41"/>
  <c r="D41" i="41"/>
  <c r="CK40" i="41"/>
  <c r="CJ40" i="41"/>
  <c r="CH40" i="41"/>
  <c r="CG40" i="41"/>
  <c r="CE40" i="41"/>
  <c r="CD40" i="41"/>
  <c r="CB40" i="41"/>
  <c r="CA40" i="41"/>
  <c r="BY40" i="41"/>
  <c r="BX40" i="41"/>
  <c r="BV40" i="41"/>
  <c r="BU40" i="41"/>
  <c r="BS40" i="41"/>
  <c r="BR40" i="41"/>
  <c r="BP40" i="41"/>
  <c r="BO40" i="41"/>
  <c r="BQ40" i="41" s="1"/>
  <c r="BM40" i="41"/>
  <c r="BL40" i="41"/>
  <c r="BN40" i="41" s="1"/>
  <c r="BJ40" i="41"/>
  <c r="BI40" i="41"/>
  <c r="BK40" i="41" s="1"/>
  <c r="BG40" i="41"/>
  <c r="BF40" i="41"/>
  <c r="BH40" i="41" s="1"/>
  <c r="BD40" i="41"/>
  <c r="BC40" i="41"/>
  <c r="BE40" i="41" s="1"/>
  <c r="BA40" i="41"/>
  <c r="AZ40" i="41"/>
  <c r="BB40" i="41" s="1"/>
  <c r="AX40" i="41"/>
  <c r="AW40" i="41"/>
  <c r="AY40" i="41" s="1"/>
  <c r="AU40" i="41"/>
  <c r="AT40" i="41"/>
  <c r="AV40" i="41" s="1"/>
  <c r="AR40" i="41"/>
  <c r="AQ40" i="41"/>
  <c r="AS36" i="44" s="1"/>
  <c r="AO40" i="41"/>
  <c r="AN40" i="41"/>
  <c r="AL40" i="41"/>
  <c r="AK40" i="41"/>
  <c r="AI40" i="41"/>
  <c r="AH40" i="41"/>
  <c r="AF40" i="41"/>
  <c r="AE40" i="41"/>
  <c r="AC40" i="41"/>
  <c r="AB40" i="41"/>
  <c r="Z40" i="41"/>
  <c r="Y40" i="41"/>
  <c r="W40" i="41"/>
  <c r="V40" i="41"/>
  <c r="AR36" i="44" s="1"/>
  <c r="T40" i="41"/>
  <c r="S40" i="41"/>
  <c r="Q40" i="41"/>
  <c r="P40" i="41"/>
  <c r="N40" i="41"/>
  <c r="M40" i="41"/>
  <c r="K40" i="41"/>
  <c r="J40" i="41"/>
  <c r="H40" i="41"/>
  <c r="G40" i="41"/>
  <c r="E40" i="41"/>
  <c r="D40" i="41"/>
  <c r="CK39" i="41"/>
  <c r="CJ39" i="41"/>
  <c r="CH39" i="41"/>
  <c r="CG39" i="41"/>
  <c r="CE39" i="41"/>
  <c r="CD39" i="41"/>
  <c r="CB39" i="41"/>
  <c r="CA39" i="41"/>
  <c r="BY39" i="41"/>
  <c r="BX39" i="41"/>
  <c r="BV39" i="41"/>
  <c r="BU39" i="41"/>
  <c r="BW39" i="41" s="1"/>
  <c r="BS39" i="41"/>
  <c r="BR39" i="41"/>
  <c r="BP39" i="41"/>
  <c r="BO39" i="41"/>
  <c r="BQ39" i="41" s="1"/>
  <c r="BM39" i="41"/>
  <c r="BL39" i="41"/>
  <c r="BN39" i="41" s="1"/>
  <c r="BJ39" i="41"/>
  <c r="BI39" i="41"/>
  <c r="BK39" i="41" s="1"/>
  <c r="BG39" i="41"/>
  <c r="BF39" i="41"/>
  <c r="BH39" i="41" s="1"/>
  <c r="BD39" i="41"/>
  <c r="BC39" i="41"/>
  <c r="BE39" i="41" s="1"/>
  <c r="BA39" i="41"/>
  <c r="AZ39" i="41"/>
  <c r="BB39" i="41" s="1"/>
  <c r="AX39" i="41"/>
  <c r="AW39" i="41"/>
  <c r="AY39" i="41" s="1"/>
  <c r="AU39" i="41"/>
  <c r="AT39" i="41"/>
  <c r="AV39" i="41" s="1"/>
  <c r="AR39" i="41"/>
  <c r="AQ39" i="41"/>
  <c r="AS35" i="44" s="1"/>
  <c r="AO39" i="41"/>
  <c r="AN39" i="41"/>
  <c r="AL39" i="41"/>
  <c r="AK39" i="41"/>
  <c r="AI39" i="41"/>
  <c r="AH39" i="41"/>
  <c r="AF39" i="41"/>
  <c r="AE39" i="41"/>
  <c r="AC39" i="41"/>
  <c r="AB39" i="41"/>
  <c r="AD39" i="41" s="1"/>
  <c r="Z39" i="41"/>
  <c r="Y39" i="41"/>
  <c r="W39" i="41"/>
  <c r="V39" i="41"/>
  <c r="AR35" i="44" s="1"/>
  <c r="T39" i="41"/>
  <c r="S39" i="41"/>
  <c r="Q39" i="41"/>
  <c r="P39" i="41"/>
  <c r="N39" i="41"/>
  <c r="M39" i="41"/>
  <c r="K39" i="41"/>
  <c r="J39" i="41"/>
  <c r="H39" i="41"/>
  <c r="G39" i="41"/>
  <c r="I39" i="41" s="1"/>
  <c r="E39" i="41"/>
  <c r="D39" i="41"/>
  <c r="CK38" i="41"/>
  <c r="CJ38" i="41"/>
  <c r="CH38" i="41"/>
  <c r="CG38" i="41"/>
  <c r="CI38" i="41" s="1"/>
  <c r="CE38" i="41"/>
  <c r="CD38" i="41"/>
  <c r="CF38" i="41" s="1"/>
  <c r="CB38" i="41"/>
  <c r="CA38" i="41"/>
  <c r="BY38" i="41"/>
  <c r="BX38" i="41"/>
  <c r="BV38" i="41"/>
  <c r="BU38" i="41"/>
  <c r="BS38" i="41"/>
  <c r="BR38" i="41"/>
  <c r="BP38" i="41"/>
  <c r="BO38" i="41"/>
  <c r="BQ38" i="41" s="1"/>
  <c r="BM38" i="41"/>
  <c r="BL38" i="41"/>
  <c r="BN38" i="41" s="1"/>
  <c r="BJ38" i="41"/>
  <c r="BI38" i="41"/>
  <c r="BK38" i="41" s="1"/>
  <c r="BG38" i="41"/>
  <c r="BF38" i="41"/>
  <c r="BH38" i="41" s="1"/>
  <c r="BD38" i="41"/>
  <c r="BC38" i="41"/>
  <c r="BE38" i="41" s="1"/>
  <c r="BA38" i="41"/>
  <c r="AZ38" i="41"/>
  <c r="BB38" i="41" s="1"/>
  <c r="AX38" i="41"/>
  <c r="AW38" i="41"/>
  <c r="AY38" i="41" s="1"/>
  <c r="AU38" i="41"/>
  <c r="AT38" i="41"/>
  <c r="AV38" i="41" s="1"/>
  <c r="AR38" i="41"/>
  <c r="AQ38" i="41"/>
  <c r="AS34" i="44" s="1"/>
  <c r="AO38" i="41"/>
  <c r="AN38" i="41"/>
  <c r="AP38" i="41" s="1"/>
  <c r="AL38" i="41"/>
  <c r="AK38" i="41"/>
  <c r="AM38" i="41" s="1"/>
  <c r="AI38" i="41"/>
  <c r="AH38" i="41"/>
  <c r="AF38" i="41"/>
  <c r="AE38" i="41"/>
  <c r="AC38" i="41"/>
  <c r="AB38" i="41"/>
  <c r="AD38" i="41" s="1"/>
  <c r="Z38" i="41"/>
  <c r="Y38" i="41"/>
  <c r="W38" i="41"/>
  <c r="V38" i="41"/>
  <c r="AR34" i="44" s="1"/>
  <c r="T38" i="41"/>
  <c r="S38" i="41"/>
  <c r="U38" i="41" s="1"/>
  <c r="Q38" i="41"/>
  <c r="P38" i="41"/>
  <c r="R38" i="41" s="1"/>
  <c r="N38" i="41"/>
  <c r="M38" i="41"/>
  <c r="K38" i="41"/>
  <c r="J38" i="41"/>
  <c r="H38" i="41"/>
  <c r="G38" i="41"/>
  <c r="E38" i="41"/>
  <c r="D38" i="41"/>
  <c r="CK37" i="41"/>
  <c r="CJ37" i="41"/>
  <c r="CH37" i="41"/>
  <c r="CG37" i="41"/>
  <c r="CE37" i="41"/>
  <c r="CD37" i="41"/>
  <c r="CB37" i="41"/>
  <c r="CA37" i="41"/>
  <c r="BY37" i="41"/>
  <c r="BX37" i="41"/>
  <c r="BV37" i="41"/>
  <c r="BU37" i="41"/>
  <c r="BS37" i="41"/>
  <c r="BR37" i="41"/>
  <c r="BP37" i="41"/>
  <c r="BO37" i="41"/>
  <c r="BQ37" i="41" s="1"/>
  <c r="BM37" i="41"/>
  <c r="BL37" i="41"/>
  <c r="BN37" i="41" s="1"/>
  <c r="BJ37" i="41"/>
  <c r="BI37" i="41"/>
  <c r="BK37" i="41" s="1"/>
  <c r="BG37" i="41"/>
  <c r="BF37" i="41"/>
  <c r="BH37" i="41" s="1"/>
  <c r="BD37" i="41"/>
  <c r="BC37" i="41"/>
  <c r="BE37" i="41" s="1"/>
  <c r="BA37" i="41"/>
  <c r="AZ37" i="41"/>
  <c r="BB37" i="41" s="1"/>
  <c r="AX37" i="41"/>
  <c r="AW37" i="41"/>
  <c r="AY37" i="41" s="1"/>
  <c r="AU37" i="41"/>
  <c r="AT37" i="41"/>
  <c r="AV37" i="41" s="1"/>
  <c r="AR37" i="41"/>
  <c r="AQ37" i="41"/>
  <c r="AS33" i="44" s="1"/>
  <c r="AO37" i="41"/>
  <c r="AN37" i="41"/>
  <c r="AL37" i="41"/>
  <c r="AK37" i="41"/>
  <c r="AI37" i="41"/>
  <c r="AH37" i="41"/>
  <c r="AF37" i="41"/>
  <c r="AE37" i="41"/>
  <c r="AC37" i="41"/>
  <c r="AB37" i="41"/>
  <c r="Z37" i="41"/>
  <c r="Y37" i="41"/>
  <c r="W37" i="41"/>
  <c r="V37" i="41"/>
  <c r="AR33" i="44" s="1"/>
  <c r="T37" i="41"/>
  <c r="S37" i="41"/>
  <c r="Q37" i="41"/>
  <c r="P37" i="41"/>
  <c r="N37" i="41"/>
  <c r="M37" i="41"/>
  <c r="K37" i="41"/>
  <c r="J37" i="41"/>
  <c r="H37" i="41"/>
  <c r="G37" i="41"/>
  <c r="E37" i="41"/>
  <c r="D37" i="41"/>
  <c r="CK36" i="41"/>
  <c r="CJ36" i="41"/>
  <c r="CH36" i="41"/>
  <c r="CG36" i="41"/>
  <c r="CI36" i="41" s="1"/>
  <c r="CE36" i="41"/>
  <c r="CD36" i="41"/>
  <c r="CF36" i="41" s="1"/>
  <c r="CB36" i="41"/>
  <c r="CA36" i="41"/>
  <c r="CC36" i="41" s="1"/>
  <c r="BY36" i="41"/>
  <c r="BX36" i="41"/>
  <c r="BZ36" i="41" s="1"/>
  <c r="BV36" i="41"/>
  <c r="BU36" i="41"/>
  <c r="BW36" i="41" s="1"/>
  <c r="BS36" i="41"/>
  <c r="BR36" i="41"/>
  <c r="BT36" i="41" s="1"/>
  <c r="BP36" i="41"/>
  <c r="BO36" i="41"/>
  <c r="BQ36" i="41" s="1"/>
  <c r="BM36" i="41"/>
  <c r="BL36" i="41"/>
  <c r="BN36" i="41" s="1"/>
  <c r="BJ36" i="41"/>
  <c r="BI36" i="41"/>
  <c r="BK36" i="41" s="1"/>
  <c r="BG36" i="41"/>
  <c r="BF36" i="41"/>
  <c r="BH36" i="41" s="1"/>
  <c r="BD36" i="41"/>
  <c r="BC36" i="41"/>
  <c r="BE36" i="41" s="1"/>
  <c r="BA36" i="41"/>
  <c r="AZ36" i="41"/>
  <c r="BB36" i="41" s="1"/>
  <c r="AX36" i="41"/>
  <c r="AW36" i="41"/>
  <c r="AY36" i="41" s="1"/>
  <c r="AU36" i="41"/>
  <c r="AT36" i="41"/>
  <c r="AV36" i="41" s="1"/>
  <c r="AR36" i="41"/>
  <c r="AQ36" i="41"/>
  <c r="AS32" i="44" s="1"/>
  <c r="AO36" i="41"/>
  <c r="AN36" i="41"/>
  <c r="AP36" i="41" s="1"/>
  <c r="AL36" i="41"/>
  <c r="AK36" i="41"/>
  <c r="AM36" i="41" s="1"/>
  <c r="AI36" i="41"/>
  <c r="AH36" i="41"/>
  <c r="AJ36" i="41" s="1"/>
  <c r="AF36" i="41"/>
  <c r="AE36" i="41"/>
  <c r="AG36" i="41" s="1"/>
  <c r="AC36" i="41"/>
  <c r="AB36" i="41"/>
  <c r="AD36" i="41" s="1"/>
  <c r="Z36" i="41"/>
  <c r="Y36" i="41"/>
  <c r="AA36" i="41" s="1"/>
  <c r="W36" i="41"/>
  <c r="V36" i="41"/>
  <c r="AR32" i="44" s="1"/>
  <c r="T36" i="41"/>
  <c r="S36" i="41"/>
  <c r="U36" i="41" s="1"/>
  <c r="Q36" i="41"/>
  <c r="P36" i="41"/>
  <c r="R36" i="41" s="1"/>
  <c r="N36" i="41"/>
  <c r="M36" i="41"/>
  <c r="O36" i="41" s="1"/>
  <c r="K36" i="41"/>
  <c r="J36" i="41"/>
  <c r="L36" i="41" s="1"/>
  <c r="H36" i="41"/>
  <c r="G36" i="41"/>
  <c r="I36" i="41" s="1"/>
  <c r="E36" i="41"/>
  <c r="D36" i="41"/>
  <c r="F36" i="41" s="1"/>
  <c r="CK35" i="41"/>
  <c r="CJ35" i="41"/>
  <c r="C35" i="41" s="1"/>
  <c r="CH35" i="41"/>
  <c r="CG35" i="41"/>
  <c r="CI35" i="41" s="1"/>
  <c r="CE35" i="41"/>
  <c r="CD35" i="41"/>
  <c r="CF35" i="41" s="1"/>
  <c r="CB35" i="41"/>
  <c r="CA35" i="41"/>
  <c r="CC35" i="41" s="1"/>
  <c r="BY35" i="41"/>
  <c r="BX35" i="41"/>
  <c r="BZ35" i="41" s="1"/>
  <c r="BV35" i="41"/>
  <c r="BU35" i="41"/>
  <c r="BW35" i="41" s="1"/>
  <c r="BS35" i="41"/>
  <c r="BR35" i="41"/>
  <c r="BP35" i="41"/>
  <c r="BO35" i="41"/>
  <c r="BQ35" i="41" s="1"/>
  <c r="BM35" i="41"/>
  <c r="BL35" i="41"/>
  <c r="BN35" i="41" s="1"/>
  <c r="BJ35" i="41"/>
  <c r="BI35" i="41"/>
  <c r="BK35" i="41" s="1"/>
  <c r="BG35" i="41"/>
  <c r="BF35" i="41"/>
  <c r="BH35" i="41" s="1"/>
  <c r="BD35" i="41"/>
  <c r="BC35" i="41"/>
  <c r="BE35" i="41" s="1"/>
  <c r="BA35" i="41"/>
  <c r="AZ35" i="41"/>
  <c r="BB35" i="41" s="1"/>
  <c r="AX35" i="41"/>
  <c r="AW35" i="41"/>
  <c r="AY35" i="41" s="1"/>
  <c r="AU35" i="41"/>
  <c r="AT35" i="41"/>
  <c r="AV35" i="41" s="1"/>
  <c r="AR35" i="41"/>
  <c r="AQ35" i="41"/>
  <c r="AS31" i="44" s="1"/>
  <c r="AO35" i="41"/>
  <c r="AN35" i="41"/>
  <c r="AP35" i="41" s="1"/>
  <c r="AL35" i="41"/>
  <c r="AK35" i="41"/>
  <c r="AM35" i="41" s="1"/>
  <c r="AI35" i="41"/>
  <c r="AH35" i="41"/>
  <c r="AJ35" i="41" s="1"/>
  <c r="AF35" i="41"/>
  <c r="AE35" i="41"/>
  <c r="AG35" i="41" s="1"/>
  <c r="AC35" i="41"/>
  <c r="AB35" i="41"/>
  <c r="AD35" i="41" s="1"/>
  <c r="Z35" i="41"/>
  <c r="Y35" i="41"/>
  <c r="W35" i="41"/>
  <c r="V35" i="41"/>
  <c r="AR31" i="44" s="1"/>
  <c r="T35" i="41"/>
  <c r="S35" i="41"/>
  <c r="U35" i="41" s="1"/>
  <c r="Q35" i="41"/>
  <c r="P35" i="41"/>
  <c r="R35" i="41" s="1"/>
  <c r="N35" i="41"/>
  <c r="M35" i="41"/>
  <c r="O35" i="41" s="1"/>
  <c r="K35" i="41"/>
  <c r="J35" i="41"/>
  <c r="L35" i="41" s="1"/>
  <c r="H35" i="41"/>
  <c r="G35" i="41"/>
  <c r="I35" i="41" s="1"/>
  <c r="E35" i="41"/>
  <c r="D35" i="41"/>
  <c r="CK34" i="41"/>
  <c r="CJ34" i="41"/>
  <c r="C34" i="41" s="1"/>
  <c r="CH34" i="41"/>
  <c r="CG34" i="41"/>
  <c r="CE34" i="41"/>
  <c r="CD34" i="41"/>
  <c r="CB34" i="41"/>
  <c r="CA34" i="41"/>
  <c r="BY34" i="41"/>
  <c r="BX34" i="41"/>
  <c r="BV34" i="41"/>
  <c r="BU34" i="41"/>
  <c r="BW34" i="41" s="1"/>
  <c r="BS34" i="41"/>
  <c r="BR34" i="41"/>
  <c r="BP34" i="41"/>
  <c r="BO34" i="41"/>
  <c r="BQ34" i="41" s="1"/>
  <c r="BM34" i="41"/>
  <c r="BL34" i="41"/>
  <c r="BN34" i="41" s="1"/>
  <c r="BJ34" i="41"/>
  <c r="BI34" i="41"/>
  <c r="BK34" i="41" s="1"/>
  <c r="BG34" i="41"/>
  <c r="BF34" i="41"/>
  <c r="BH34" i="41" s="1"/>
  <c r="BD34" i="41"/>
  <c r="BC34" i="41"/>
  <c r="BE34" i="41" s="1"/>
  <c r="BA34" i="41"/>
  <c r="AZ34" i="41"/>
  <c r="BB34" i="41" s="1"/>
  <c r="AX34" i="41"/>
  <c r="AW34" i="41"/>
  <c r="AY34" i="41" s="1"/>
  <c r="AU34" i="41"/>
  <c r="AT34" i="41"/>
  <c r="AV34" i="41" s="1"/>
  <c r="AR34" i="41"/>
  <c r="AQ34" i="41"/>
  <c r="AS30" i="44" s="1"/>
  <c r="AO34" i="41"/>
  <c r="AN34" i="41"/>
  <c r="AL34" i="41"/>
  <c r="AK34" i="41"/>
  <c r="AI34" i="41"/>
  <c r="AH34" i="41"/>
  <c r="AF34" i="41"/>
  <c r="AE34" i="41"/>
  <c r="AC34" i="41"/>
  <c r="AB34" i="41"/>
  <c r="AD34" i="41" s="1"/>
  <c r="Z34" i="41"/>
  <c r="Y34" i="41"/>
  <c r="W34" i="41"/>
  <c r="V34" i="41"/>
  <c r="AR30" i="44" s="1"/>
  <c r="T34" i="41"/>
  <c r="S34" i="41"/>
  <c r="U34" i="41" s="1"/>
  <c r="Q34" i="41"/>
  <c r="P34" i="41"/>
  <c r="R34" i="41" s="1"/>
  <c r="N34" i="41"/>
  <c r="M34" i="41"/>
  <c r="O34" i="41" s="1"/>
  <c r="K34" i="41"/>
  <c r="J34" i="41"/>
  <c r="L34" i="41" s="1"/>
  <c r="H34" i="41"/>
  <c r="G34" i="41"/>
  <c r="I34" i="41" s="1"/>
  <c r="E34" i="41"/>
  <c r="D34" i="41"/>
  <c r="F34" i="41" s="1"/>
  <c r="CK33" i="41"/>
  <c r="CJ33" i="41"/>
  <c r="CH33" i="41"/>
  <c r="CG33" i="41"/>
  <c r="CI33" i="41" s="1"/>
  <c r="CE33" i="41"/>
  <c r="CD33" i="41"/>
  <c r="CB33" i="41"/>
  <c r="CA33" i="41"/>
  <c r="BY33" i="41"/>
  <c r="BX33" i="41"/>
  <c r="BV33" i="41"/>
  <c r="BU33" i="41"/>
  <c r="BW33" i="41" s="1"/>
  <c r="BS33" i="41"/>
  <c r="BR33" i="41"/>
  <c r="BP33" i="41"/>
  <c r="BO33" i="41"/>
  <c r="BQ33" i="41" s="1"/>
  <c r="BM33" i="41"/>
  <c r="BL33" i="41"/>
  <c r="BN33" i="41" s="1"/>
  <c r="BJ33" i="41"/>
  <c r="BI33" i="41"/>
  <c r="BK33" i="41" s="1"/>
  <c r="BG33" i="41"/>
  <c r="BF33" i="41"/>
  <c r="BH33" i="41" s="1"/>
  <c r="BD33" i="41"/>
  <c r="BC33" i="41"/>
  <c r="BE33" i="41" s="1"/>
  <c r="BA33" i="41"/>
  <c r="AZ33" i="41"/>
  <c r="BB33" i="41" s="1"/>
  <c r="AX33" i="41"/>
  <c r="AW33" i="41"/>
  <c r="AY33" i="41" s="1"/>
  <c r="AU33" i="41"/>
  <c r="AT33" i="41"/>
  <c r="AV33" i="41" s="1"/>
  <c r="AR33" i="41"/>
  <c r="AQ33" i="41"/>
  <c r="AS29" i="44" s="1"/>
  <c r="AO33" i="41"/>
  <c r="AN33" i="41"/>
  <c r="AP33" i="41" s="1"/>
  <c r="AL33" i="41"/>
  <c r="AK33" i="41"/>
  <c r="AI33" i="41"/>
  <c r="AH33" i="41"/>
  <c r="AF33" i="41"/>
  <c r="AE33" i="41"/>
  <c r="AC33" i="41"/>
  <c r="AB33" i="41"/>
  <c r="AD33" i="41" s="1"/>
  <c r="Z33" i="41"/>
  <c r="Y33" i="41"/>
  <c r="AA33" i="41" s="1"/>
  <c r="W33" i="41"/>
  <c r="V33" i="41"/>
  <c r="AR29" i="44" s="1"/>
  <c r="T33" i="41"/>
  <c r="S33" i="41"/>
  <c r="U33" i="41" s="1"/>
  <c r="Q33" i="41"/>
  <c r="P33" i="41"/>
  <c r="N33" i="41"/>
  <c r="M33" i="41"/>
  <c r="O33" i="41" s="1"/>
  <c r="K33" i="41"/>
  <c r="J33" i="41"/>
  <c r="L33" i="41" s="1"/>
  <c r="H33" i="41"/>
  <c r="G33" i="41"/>
  <c r="I33" i="41" s="1"/>
  <c r="E33" i="41"/>
  <c r="D33" i="41"/>
  <c r="CK32" i="41"/>
  <c r="CJ32" i="41"/>
  <c r="C32" i="41" s="1"/>
  <c r="CH32" i="41"/>
  <c r="CG32" i="41"/>
  <c r="CE32" i="41"/>
  <c r="CD32" i="41"/>
  <c r="CB32" i="41"/>
  <c r="CA32" i="41"/>
  <c r="BY32" i="41"/>
  <c r="BX32" i="41"/>
  <c r="BV32" i="41"/>
  <c r="BU32" i="41"/>
  <c r="BW32" i="41" s="1"/>
  <c r="BS32" i="41"/>
  <c r="BR32" i="41"/>
  <c r="BT32" i="41" s="1"/>
  <c r="BP32" i="41"/>
  <c r="BO32" i="41"/>
  <c r="BQ32" i="41" s="1"/>
  <c r="BM32" i="41"/>
  <c r="BL32" i="41"/>
  <c r="BN32" i="41" s="1"/>
  <c r="BJ32" i="41"/>
  <c r="BI32" i="41"/>
  <c r="BK32" i="41" s="1"/>
  <c r="BG32" i="41"/>
  <c r="BF32" i="41"/>
  <c r="BH32" i="41" s="1"/>
  <c r="BD32" i="41"/>
  <c r="BC32" i="41"/>
  <c r="BE32" i="41" s="1"/>
  <c r="BA32" i="41"/>
  <c r="AZ32" i="41"/>
  <c r="BB32" i="41" s="1"/>
  <c r="AX32" i="41"/>
  <c r="AW32" i="41"/>
  <c r="AY32" i="41" s="1"/>
  <c r="AU32" i="41"/>
  <c r="AT32" i="41"/>
  <c r="AV32" i="41" s="1"/>
  <c r="AR32" i="41"/>
  <c r="AQ32" i="41"/>
  <c r="AS28" i="44" s="1"/>
  <c r="AO32" i="41"/>
  <c r="AN32" i="41"/>
  <c r="AL32" i="41"/>
  <c r="AK32" i="41"/>
  <c r="AI32" i="41"/>
  <c r="AH32" i="41"/>
  <c r="AF32" i="41"/>
  <c r="AE32" i="41"/>
  <c r="AC32" i="41"/>
  <c r="AB32" i="41"/>
  <c r="AD32" i="41" s="1"/>
  <c r="Z32" i="41"/>
  <c r="Y32" i="41"/>
  <c r="AA32" i="41" s="1"/>
  <c r="W32" i="41"/>
  <c r="V32" i="41"/>
  <c r="AR28" i="44" s="1"/>
  <c r="T32" i="41"/>
  <c r="S32" i="41"/>
  <c r="U32" i="41" s="1"/>
  <c r="Q32" i="41"/>
  <c r="P32" i="41"/>
  <c r="R32" i="41" s="1"/>
  <c r="N32" i="41"/>
  <c r="M32" i="41"/>
  <c r="O32" i="41" s="1"/>
  <c r="K32" i="41"/>
  <c r="J32" i="41"/>
  <c r="L32" i="41" s="1"/>
  <c r="H32" i="41"/>
  <c r="G32" i="41"/>
  <c r="I32" i="41" s="1"/>
  <c r="E32" i="41"/>
  <c r="D32" i="41"/>
  <c r="F32" i="41" s="1"/>
  <c r="CK31" i="41"/>
  <c r="CJ31" i="41"/>
  <c r="C31" i="41" s="1"/>
  <c r="CH31" i="41"/>
  <c r="CG31" i="41"/>
  <c r="CE31" i="41"/>
  <c r="CD31" i="41"/>
  <c r="CB31" i="41"/>
  <c r="CA31" i="41"/>
  <c r="BY31" i="41"/>
  <c r="BX31" i="41"/>
  <c r="BV31" i="41"/>
  <c r="BU31" i="41"/>
  <c r="BW31" i="41" s="1"/>
  <c r="BS31" i="41"/>
  <c r="BR31" i="41"/>
  <c r="BP31" i="41"/>
  <c r="BO31" i="41"/>
  <c r="BQ31" i="41" s="1"/>
  <c r="BM31" i="41"/>
  <c r="BL31" i="41"/>
  <c r="BJ31" i="41"/>
  <c r="BI31" i="41"/>
  <c r="BK31" i="41" s="1"/>
  <c r="BG31" i="41"/>
  <c r="BF31" i="41"/>
  <c r="BD31" i="41"/>
  <c r="BC31" i="41"/>
  <c r="BA31" i="41"/>
  <c r="AZ31" i="41"/>
  <c r="BB31" i="41" s="1"/>
  <c r="AX31" i="41"/>
  <c r="AW31" i="41"/>
  <c r="AY31" i="41" s="1"/>
  <c r="AU31" i="41"/>
  <c r="AT31" i="41"/>
  <c r="AV31" i="41" s="1"/>
  <c r="AR31" i="41"/>
  <c r="AQ31" i="41"/>
  <c r="AS27" i="44" s="1"/>
  <c r="AO31" i="41"/>
  <c r="AN31" i="41"/>
  <c r="AL31" i="41"/>
  <c r="AK31" i="41"/>
  <c r="AI31" i="41"/>
  <c r="AH31" i="41"/>
  <c r="AF31" i="41"/>
  <c r="AE31" i="41"/>
  <c r="AC31" i="41"/>
  <c r="AB31" i="41"/>
  <c r="AD31" i="41" s="1"/>
  <c r="Z31" i="41"/>
  <c r="Y31" i="41"/>
  <c r="W31" i="41"/>
  <c r="V31" i="41"/>
  <c r="AR27" i="44" s="1"/>
  <c r="T31" i="41"/>
  <c r="S31" i="41"/>
  <c r="Q31" i="41"/>
  <c r="P31" i="41"/>
  <c r="N31" i="41"/>
  <c r="M31" i="41"/>
  <c r="K31" i="41"/>
  <c r="J31" i="41"/>
  <c r="H31" i="41"/>
  <c r="G31" i="41"/>
  <c r="I31" i="41" s="1"/>
  <c r="E31" i="41"/>
  <c r="D31" i="41"/>
  <c r="CK30" i="41"/>
  <c r="CJ30" i="41"/>
  <c r="C30" i="41" s="1"/>
  <c r="CH30" i="41"/>
  <c r="CG30" i="41"/>
  <c r="CE30" i="41"/>
  <c r="CD30" i="41"/>
  <c r="CF30" i="41" s="1"/>
  <c r="CB30" i="41"/>
  <c r="CA30" i="41"/>
  <c r="BY30" i="41"/>
  <c r="BX30" i="41"/>
  <c r="BZ30" i="41" s="1"/>
  <c r="BV30" i="41"/>
  <c r="BU30" i="41"/>
  <c r="BS30" i="41"/>
  <c r="BR30" i="41"/>
  <c r="BP30" i="41"/>
  <c r="BO30" i="41"/>
  <c r="BQ30" i="41" s="1"/>
  <c r="BM30" i="41"/>
  <c r="BL30" i="41"/>
  <c r="BN30" i="41" s="1"/>
  <c r="BJ30" i="41"/>
  <c r="BI30" i="41"/>
  <c r="BK30" i="41" s="1"/>
  <c r="BG30" i="41"/>
  <c r="BF30" i="41"/>
  <c r="BH30" i="41" s="1"/>
  <c r="BD30" i="41"/>
  <c r="BC30" i="41"/>
  <c r="BE30" i="41" s="1"/>
  <c r="BA30" i="41"/>
  <c r="AZ30" i="41"/>
  <c r="BB30" i="41" s="1"/>
  <c r="AX30" i="41"/>
  <c r="AW30" i="41"/>
  <c r="AY30" i="41" s="1"/>
  <c r="AU30" i="41"/>
  <c r="AT30" i="41"/>
  <c r="AV30" i="41" s="1"/>
  <c r="AR30" i="41"/>
  <c r="AQ30" i="41"/>
  <c r="AS26" i="44" s="1"/>
  <c r="AO30" i="41"/>
  <c r="AN30" i="41"/>
  <c r="AL30" i="41"/>
  <c r="AK30" i="41"/>
  <c r="AM30" i="41" s="1"/>
  <c r="AI30" i="41"/>
  <c r="AH30" i="41"/>
  <c r="AF30" i="41"/>
  <c r="AE30" i="41"/>
  <c r="AG30" i="41" s="1"/>
  <c r="AC30" i="41"/>
  <c r="AB30" i="41"/>
  <c r="AD30" i="41" s="1"/>
  <c r="Z30" i="41"/>
  <c r="Y30" i="41"/>
  <c r="AA30" i="41" s="1"/>
  <c r="W30" i="41"/>
  <c r="V30" i="41"/>
  <c r="AR26" i="44" s="1"/>
  <c r="T30" i="41"/>
  <c r="S30" i="41"/>
  <c r="Q30" i="41"/>
  <c r="P30" i="41"/>
  <c r="R30" i="41" s="1"/>
  <c r="N30" i="41"/>
  <c r="M30" i="41"/>
  <c r="K30" i="41"/>
  <c r="J30" i="41"/>
  <c r="L30" i="41" s="1"/>
  <c r="H30" i="41"/>
  <c r="G30" i="41"/>
  <c r="E30" i="41"/>
  <c r="D30" i="41"/>
  <c r="CK29" i="41"/>
  <c r="CJ29" i="41"/>
  <c r="CH29" i="41"/>
  <c r="CG29" i="41"/>
  <c r="CE29" i="41"/>
  <c r="CD29" i="41"/>
  <c r="CF29" i="41" s="1"/>
  <c r="CB29" i="41"/>
  <c r="CA29" i="41"/>
  <c r="BY29" i="41"/>
  <c r="BX29" i="41"/>
  <c r="BV29" i="41"/>
  <c r="BU29" i="41"/>
  <c r="BW29" i="41" s="1"/>
  <c r="BS29" i="41"/>
  <c r="BR29" i="41"/>
  <c r="BP29" i="41"/>
  <c r="BO29" i="41"/>
  <c r="BQ29" i="41" s="1"/>
  <c r="BM29" i="41"/>
  <c r="BL29" i="41"/>
  <c r="BN29" i="41" s="1"/>
  <c r="BJ29" i="41"/>
  <c r="BI29" i="41"/>
  <c r="BK29" i="41" s="1"/>
  <c r="BG29" i="41"/>
  <c r="BF29" i="41"/>
  <c r="BH29" i="41" s="1"/>
  <c r="BD29" i="41"/>
  <c r="BC29" i="41"/>
  <c r="BE29" i="41" s="1"/>
  <c r="BA29" i="41"/>
  <c r="AZ29" i="41"/>
  <c r="BB29" i="41" s="1"/>
  <c r="AX29" i="41"/>
  <c r="AW29" i="41"/>
  <c r="AY29" i="41" s="1"/>
  <c r="AU29" i="41"/>
  <c r="AT29" i="41"/>
  <c r="AV29" i="41" s="1"/>
  <c r="AR29" i="41"/>
  <c r="AQ29" i="41"/>
  <c r="AS25" i="44" s="1"/>
  <c r="AO29" i="41"/>
  <c r="AN29" i="41"/>
  <c r="AL29" i="41"/>
  <c r="AK29" i="41"/>
  <c r="AM29" i="41" s="1"/>
  <c r="AI29" i="41"/>
  <c r="AH29" i="41"/>
  <c r="AJ29" i="41" s="1"/>
  <c r="AF29" i="41"/>
  <c r="AE29" i="41"/>
  <c r="AG29" i="41" s="1"/>
  <c r="AC29" i="41"/>
  <c r="AB29" i="41"/>
  <c r="AD29" i="41" s="1"/>
  <c r="Z29" i="41"/>
  <c r="Y29" i="41"/>
  <c r="W29" i="41"/>
  <c r="V29" i="41"/>
  <c r="AR25" i="44" s="1"/>
  <c r="T29" i="41"/>
  <c r="S29" i="41"/>
  <c r="Q29" i="41"/>
  <c r="P29" i="41"/>
  <c r="R29" i="41" s="1"/>
  <c r="N29" i="41"/>
  <c r="M29" i="41"/>
  <c r="K29" i="41"/>
  <c r="J29" i="41"/>
  <c r="H29" i="41"/>
  <c r="G29" i="41"/>
  <c r="I29" i="41" s="1"/>
  <c r="E29" i="41"/>
  <c r="D29" i="41"/>
  <c r="CK28" i="41"/>
  <c r="CJ28" i="41"/>
  <c r="CH28" i="41"/>
  <c r="CG28" i="41"/>
  <c r="CE28" i="41"/>
  <c r="CD28" i="41"/>
  <c r="CB28" i="41"/>
  <c r="CA28" i="41"/>
  <c r="BY28" i="41"/>
  <c r="BX28" i="41"/>
  <c r="BV28" i="41"/>
  <c r="BU28" i="41"/>
  <c r="BW28" i="41" s="1"/>
  <c r="BS28" i="41"/>
  <c r="BR28" i="41"/>
  <c r="BP28" i="41"/>
  <c r="BO28" i="41"/>
  <c r="BQ28" i="41" s="1"/>
  <c r="BM28" i="41"/>
  <c r="BL28" i="41"/>
  <c r="BN28" i="41" s="1"/>
  <c r="BJ28" i="41"/>
  <c r="BI28" i="41"/>
  <c r="BK28" i="41" s="1"/>
  <c r="BG28" i="41"/>
  <c r="BF28" i="41"/>
  <c r="BH28" i="41" s="1"/>
  <c r="BD28" i="41"/>
  <c r="BC28" i="41"/>
  <c r="BE28" i="41" s="1"/>
  <c r="BA28" i="41"/>
  <c r="AZ28" i="41"/>
  <c r="BB28" i="41" s="1"/>
  <c r="AX28" i="41"/>
  <c r="AW28" i="41"/>
  <c r="AY28" i="41" s="1"/>
  <c r="AU28" i="41"/>
  <c r="AT28" i="41"/>
  <c r="AV28" i="41" s="1"/>
  <c r="AR28" i="41"/>
  <c r="AQ28" i="41"/>
  <c r="AS24" i="44" s="1"/>
  <c r="AO28" i="41"/>
  <c r="AN28" i="41"/>
  <c r="AL28" i="41"/>
  <c r="AK28" i="41"/>
  <c r="AI28" i="41"/>
  <c r="AH28" i="41"/>
  <c r="AF28" i="41"/>
  <c r="AE28" i="41"/>
  <c r="AC28" i="41"/>
  <c r="AB28" i="41"/>
  <c r="AD28" i="41" s="1"/>
  <c r="Z28" i="41"/>
  <c r="Y28" i="41"/>
  <c r="W28" i="41"/>
  <c r="V28" i="41"/>
  <c r="AR24" i="44" s="1"/>
  <c r="T28" i="41"/>
  <c r="S28" i="41"/>
  <c r="Q28" i="41"/>
  <c r="P28" i="41"/>
  <c r="R28" i="41" s="1"/>
  <c r="N28" i="41"/>
  <c r="M28" i="41"/>
  <c r="K28" i="41"/>
  <c r="J28" i="41"/>
  <c r="H28" i="41"/>
  <c r="G28" i="41"/>
  <c r="I28" i="41" s="1"/>
  <c r="E28" i="41"/>
  <c r="D28" i="41"/>
  <c r="CK27" i="41"/>
  <c r="CJ27" i="41"/>
  <c r="CH27" i="41"/>
  <c r="CG27" i="41"/>
  <c r="CE27" i="41"/>
  <c r="CD27" i="41"/>
  <c r="CB27" i="41"/>
  <c r="CA27" i="41"/>
  <c r="BY27" i="41"/>
  <c r="BX27" i="41"/>
  <c r="BZ27" i="41" s="1"/>
  <c r="BV27" i="41"/>
  <c r="BU27" i="41"/>
  <c r="BW27" i="41" s="1"/>
  <c r="BS27" i="41"/>
  <c r="BR27" i="41"/>
  <c r="BT27" i="41" s="1"/>
  <c r="BP27" i="41"/>
  <c r="BO27" i="41"/>
  <c r="BQ27" i="41" s="1"/>
  <c r="BM27" i="41"/>
  <c r="BL27" i="41"/>
  <c r="BJ27" i="41"/>
  <c r="BI27" i="41"/>
  <c r="BG27" i="41"/>
  <c r="BF27" i="41"/>
  <c r="BH27" i="41" s="1"/>
  <c r="BD27" i="41"/>
  <c r="BC27" i="41"/>
  <c r="BE27" i="41" s="1"/>
  <c r="BA27" i="41"/>
  <c r="AZ27" i="41"/>
  <c r="BB27" i="41" s="1"/>
  <c r="AX27" i="41"/>
  <c r="AW27" i="41"/>
  <c r="AY27" i="41" s="1"/>
  <c r="AU27" i="41"/>
  <c r="AT27" i="41"/>
  <c r="AV27" i="41" s="1"/>
  <c r="AR27" i="41"/>
  <c r="AQ27" i="41"/>
  <c r="AS23" i="44" s="1"/>
  <c r="AO27" i="41"/>
  <c r="AN27" i="41"/>
  <c r="AL27" i="41"/>
  <c r="AK27" i="41"/>
  <c r="AI27" i="41"/>
  <c r="AH27" i="41"/>
  <c r="AF27" i="41"/>
  <c r="AE27" i="41"/>
  <c r="AG27" i="41" s="1"/>
  <c r="AC27" i="41"/>
  <c r="AB27" i="41"/>
  <c r="AD27" i="41" s="1"/>
  <c r="Z27" i="41"/>
  <c r="Y27" i="41"/>
  <c r="AA27" i="41" s="1"/>
  <c r="W27" i="41"/>
  <c r="V27" i="41"/>
  <c r="AR23" i="44" s="1"/>
  <c r="AR22" i="44" s="1"/>
  <c r="T27" i="41"/>
  <c r="S27" i="41"/>
  <c r="U27" i="41" s="1"/>
  <c r="Q27" i="41"/>
  <c r="P27" i="41"/>
  <c r="R27" i="41" s="1"/>
  <c r="N27" i="41"/>
  <c r="M27" i="41"/>
  <c r="O27" i="41" s="1"/>
  <c r="K27" i="41"/>
  <c r="J27" i="41"/>
  <c r="L27" i="41" s="1"/>
  <c r="H27" i="41"/>
  <c r="G27" i="41"/>
  <c r="I27" i="41" s="1"/>
  <c r="E27" i="41"/>
  <c r="D27" i="41"/>
  <c r="F27" i="41" s="1"/>
  <c r="CK26" i="41"/>
  <c r="CJ26" i="41"/>
  <c r="CH26" i="41"/>
  <c r="CG26" i="41"/>
  <c r="CE26" i="41"/>
  <c r="CD26" i="41"/>
  <c r="CB26" i="41"/>
  <c r="CA26" i="41"/>
  <c r="BY26" i="41"/>
  <c r="BX26" i="41"/>
  <c r="BV26" i="41"/>
  <c r="BU26" i="41"/>
  <c r="BW26" i="41" s="1"/>
  <c r="BS26" i="41"/>
  <c r="BR26" i="41"/>
  <c r="BP26" i="41"/>
  <c r="BO26" i="41"/>
  <c r="BQ26" i="41" s="1"/>
  <c r="BM26" i="41"/>
  <c r="BL26" i="41"/>
  <c r="BN26" i="41" s="1"/>
  <c r="BJ26" i="41"/>
  <c r="BI26" i="41"/>
  <c r="BK26" i="41" s="1"/>
  <c r="BG26" i="41"/>
  <c r="BF26" i="41"/>
  <c r="BH26" i="41" s="1"/>
  <c r="BD26" i="41"/>
  <c r="BC26" i="41"/>
  <c r="BE26" i="41" s="1"/>
  <c r="BA26" i="41"/>
  <c r="AZ26" i="41"/>
  <c r="BB26" i="41" s="1"/>
  <c r="AX26" i="41"/>
  <c r="AW26" i="41"/>
  <c r="AY26" i="41" s="1"/>
  <c r="AU26" i="41"/>
  <c r="AT26" i="41"/>
  <c r="AV26" i="41" s="1"/>
  <c r="AR26" i="41"/>
  <c r="AQ26" i="41"/>
  <c r="AS21" i="44" s="1"/>
  <c r="AO26" i="41"/>
  <c r="AN26" i="41"/>
  <c r="AL26" i="41"/>
  <c r="AK26" i="41"/>
  <c r="AI26" i="41"/>
  <c r="AH26" i="41"/>
  <c r="AJ26" i="41" s="1"/>
  <c r="AF26" i="41"/>
  <c r="AE26" i="41"/>
  <c r="AG26" i="41" s="1"/>
  <c r="AC26" i="41"/>
  <c r="AB26" i="41"/>
  <c r="AD26" i="41" s="1"/>
  <c r="Z26" i="41"/>
  <c r="Y26" i="41"/>
  <c r="AA26" i="41" s="1"/>
  <c r="W26" i="41"/>
  <c r="V26" i="41"/>
  <c r="AR21" i="44" s="1"/>
  <c r="T26" i="41"/>
  <c r="S26" i="41"/>
  <c r="Q26" i="41"/>
  <c r="P26" i="41"/>
  <c r="N26" i="41"/>
  <c r="M26" i="41"/>
  <c r="K26" i="41"/>
  <c r="J26" i="41"/>
  <c r="H26" i="41"/>
  <c r="G26" i="41"/>
  <c r="I26" i="41" s="1"/>
  <c r="E26" i="41"/>
  <c r="D26" i="41"/>
  <c r="CK25" i="41"/>
  <c r="CJ25" i="41"/>
  <c r="CH25" i="41"/>
  <c r="CG25" i="41"/>
  <c r="CE25" i="41"/>
  <c r="CD25" i="41"/>
  <c r="CF25" i="41" s="1"/>
  <c r="CB25" i="41"/>
  <c r="CA25" i="41"/>
  <c r="CC25" i="41" s="1"/>
  <c r="BY25" i="41"/>
  <c r="BX25" i="41"/>
  <c r="BV25" i="41"/>
  <c r="BU25" i="41"/>
  <c r="BW25" i="41" s="1"/>
  <c r="BS25" i="41"/>
  <c r="BR25" i="41"/>
  <c r="BP25" i="41"/>
  <c r="BO25" i="41"/>
  <c r="BQ25" i="41" s="1"/>
  <c r="BM25" i="41"/>
  <c r="BL25" i="41"/>
  <c r="BN25" i="41" s="1"/>
  <c r="BJ25" i="41"/>
  <c r="BI25" i="41"/>
  <c r="BK25" i="41" s="1"/>
  <c r="BG25" i="41"/>
  <c r="BF25" i="41"/>
  <c r="BH25" i="41" s="1"/>
  <c r="BD25" i="41"/>
  <c r="BC25" i="41"/>
  <c r="BE25" i="41" s="1"/>
  <c r="BA25" i="41"/>
  <c r="AZ25" i="41"/>
  <c r="BB25" i="41" s="1"/>
  <c r="AX25" i="41"/>
  <c r="AW25" i="41"/>
  <c r="AY25" i="41" s="1"/>
  <c r="AU25" i="41"/>
  <c r="AT25" i="41"/>
  <c r="AV25" i="41" s="1"/>
  <c r="AR25" i="41"/>
  <c r="AQ25" i="41"/>
  <c r="AS20" i="44" s="1"/>
  <c r="AO25" i="41"/>
  <c r="AN25" i="41"/>
  <c r="AL25" i="41"/>
  <c r="AK25" i="41"/>
  <c r="AM25" i="41" s="1"/>
  <c r="AI25" i="41"/>
  <c r="AH25" i="41"/>
  <c r="AJ25" i="41" s="1"/>
  <c r="AF25" i="41"/>
  <c r="AE25" i="41"/>
  <c r="AC25" i="41"/>
  <c r="AB25" i="41"/>
  <c r="AD25" i="41" s="1"/>
  <c r="Z25" i="41"/>
  <c r="Y25" i="41"/>
  <c r="W25" i="41"/>
  <c r="V25" i="41"/>
  <c r="AR20" i="44" s="1"/>
  <c r="T25" i="41"/>
  <c r="S25" i="41"/>
  <c r="U25" i="41" s="1"/>
  <c r="Q25" i="41"/>
  <c r="P25" i="41"/>
  <c r="R25" i="41" s="1"/>
  <c r="N25" i="41"/>
  <c r="M25" i="41"/>
  <c r="O25" i="41" s="1"/>
  <c r="K25" i="41"/>
  <c r="J25" i="41"/>
  <c r="L25" i="41" s="1"/>
  <c r="H25" i="41"/>
  <c r="G25" i="41"/>
  <c r="I25" i="41" s="1"/>
  <c r="E25" i="41"/>
  <c r="D25" i="41"/>
  <c r="F25" i="41" s="1"/>
  <c r="CK24" i="41"/>
  <c r="CJ24" i="41"/>
  <c r="CH24" i="41"/>
  <c r="CG24" i="41"/>
  <c r="CE24" i="41"/>
  <c r="CD24" i="41"/>
  <c r="CB24" i="41"/>
  <c r="CA24" i="41"/>
  <c r="CC24" i="41" s="1"/>
  <c r="BY24" i="41"/>
  <c r="BX24" i="41"/>
  <c r="BZ24" i="41" s="1"/>
  <c r="BV24" i="41"/>
  <c r="BU24" i="41"/>
  <c r="BW24" i="41" s="1"/>
  <c r="BS24" i="41"/>
  <c r="BR24" i="41"/>
  <c r="BP24" i="41"/>
  <c r="BO24" i="41"/>
  <c r="BQ24" i="41" s="1"/>
  <c r="BM24" i="41"/>
  <c r="BL24" i="41"/>
  <c r="BN24" i="41" s="1"/>
  <c r="BJ24" i="41"/>
  <c r="BI24" i="41"/>
  <c r="BK24" i="41" s="1"/>
  <c r="BG24" i="41"/>
  <c r="BF24" i="41"/>
  <c r="BH24" i="41" s="1"/>
  <c r="BD24" i="41"/>
  <c r="BC24" i="41"/>
  <c r="BE24" i="41" s="1"/>
  <c r="BA24" i="41"/>
  <c r="AZ24" i="41"/>
  <c r="BB24" i="41" s="1"/>
  <c r="AX24" i="41"/>
  <c r="AW24" i="41"/>
  <c r="AY24" i="41" s="1"/>
  <c r="AU24" i="41"/>
  <c r="AT24" i="41"/>
  <c r="AV24" i="41" s="1"/>
  <c r="AR24" i="41"/>
  <c r="AQ24" i="41"/>
  <c r="AS19" i="44" s="1"/>
  <c r="AO24" i="41"/>
  <c r="AN24" i="41"/>
  <c r="AP24" i="41" s="1"/>
  <c r="AL24" i="41"/>
  <c r="AK24" i="41"/>
  <c r="AM24" i="41" s="1"/>
  <c r="AI24" i="41"/>
  <c r="AH24" i="41"/>
  <c r="AJ24" i="41" s="1"/>
  <c r="AF24" i="41"/>
  <c r="AE24" i="41"/>
  <c r="AG24" i="41" s="1"/>
  <c r="AC24" i="41"/>
  <c r="AB24" i="41"/>
  <c r="AD24" i="41" s="1"/>
  <c r="Z24" i="41"/>
  <c r="Y24" i="41"/>
  <c r="AA24" i="41" s="1"/>
  <c r="W24" i="41"/>
  <c r="V24" i="41"/>
  <c r="AR19" i="44" s="1"/>
  <c r="T24" i="41"/>
  <c r="S24" i="41"/>
  <c r="Q24" i="41"/>
  <c r="P24" i="41"/>
  <c r="N24" i="41"/>
  <c r="M24" i="41"/>
  <c r="O24" i="41" s="1"/>
  <c r="K24" i="41"/>
  <c r="J24" i="41"/>
  <c r="L24" i="41" s="1"/>
  <c r="H24" i="41"/>
  <c r="G24" i="41"/>
  <c r="I24" i="41" s="1"/>
  <c r="E24" i="41"/>
  <c r="D24" i="41"/>
  <c r="CK23" i="41"/>
  <c r="CJ23" i="41"/>
  <c r="CH23" i="41"/>
  <c r="CG23" i="41"/>
  <c r="CE23" i="41"/>
  <c r="CD23" i="41"/>
  <c r="CB23" i="41"/>
  <c r="CA23" i="41"/>
  <c r="CC23" i="41" s="1"/>
  <c r="BY23" i="41"/>
  <c r="BX23" i="41"/>
  <c r="BZ23" i="41" s="1"/>
  <c r="BV23" i="41"/>
  <c r="BU23" i="41"/>
  <c r="BW23" i="41" s="1"/>
  <c r="BS23" i="41"/>
  <c r="BR23" i="41"/>
  <c r="BT23" i="41" s="1"/>
  <c r="BP23" i="41"/>
  <c r="BO23" i="41"/>
  <c r="BQ23" i="41" s="1"/>
  <c r="BM23" i="41"/>
  <c r="BL23" i="41"/>
  <c r="BN23" i="41" s="1"/>
  <c r="BJ23" i="41"/>
  <c r="BI23" i="41"/>
  <c r="BK23" i="41" s="1"/>
  <c r="BG23" i="41"/>
  <c r="BF23" i="41"/>
  <c r="BH23" i="41" s="1"/>
  <c r="BD23" i="41"/>
  <c r="BC23" i="41"/>
  <c r="BE23" i="41" s="1"/>
  <c r="BA23" i="41"/>
  <c r="AZ23" i="41"/>
  <c r="BB23" i="41" s="1"/>
  <c r="AX23" i="41"/>
  <c r="AW23" i="41"/>
  <c r="AY23" i="41" s="1"/>
  <c r="AU23" i="41"/>
  <c r="AT23" i="41"/>
  <c r="AV23" i="41" s="1"/>
  <c r="AR23" i="41"/>
  <c r="AQ23" i="41"/>
  <c r="AS18" i="44" s="1"/>
  <c r="AO23" i="41"/>
  <c r="AN23" i="41"/>
  <c r="AL23" i="41"/>
  <c r="AK23" i="41"/>
  <c r="AI23" i="41"/>
  <c r="AH23" i="41"/>
  <c r="AJ23" i="41" s="1"/>
  <c r="AF23" i="41"/>
  <c r="AE23" i="41"/>
  <c r="AG23" i="41" s="1"/>
  <c r="AC23" i="41"/>
  <c r="AB23" i="41"/>
  <c r="AD23" i="41" s="1"/>
  <c r="Z23" i="41"/>
  <c r="Y23" i="41"/>
  <c r="AA23" i="41" s="1"/>
  <c r="W23" i="41"/>
  <c r="V23" i="41"/>
  <c r="AR18" i="44" s="1"/>
  <c r="T23" i="41"/>
  <c r="S23" i="41"/>
  <c r="U23" i="41" s="1"/>
  <c r="Q23" i="41"/>
  <c r="P23" i="41"/>
  <c r="R23" i="41" s="1"/>
  <c r="N23" i="41"/>
  <c r="M23" i="41"/>
  <c r="O23" i="41" s="1"/>
  <c r="K23" i="41"/>
  <c r="J23" i="41"/>
  <c r="L23" i="41" s="1"/>
  <c r="H23" i="41"/>
  <c r="G23" i="41"/>
  <c r="I23" i="41" s="1"/>
  <c r="E23" i="41"/>
  <c r="D23" i="41"/>
  <c r="F23" i="41" s="1"/>
  <c r="CK22" i="41"/>
  <c r="CJ22" i="41"/>
  <c r="C22" i="41" s="1"/>
  <c r="CH22" i="41"/>
  <c r="CG22" i="41"/>
  <c r="CE22" i="41"/>
  <c r="CD22" i="41"/>
  <c r="CB22" i="41"/>
  <c r="CA22" i="41"/>
  <c r="CC22" i="41" s="1"/>
  <c r="BY22" i="41"/>
  <c r="BX22" i="41"/>
  <c r="BV22" i="41"/>
  <c r="BU22" i="41"/>
  <c r="BW22" i="41" s="1"/>
  <c r="BS22" i="41"/>
  <c r="BR22" i="41"/>
  <c r="BP22" i="41"/>
  <c r="BO22" i="41"/>
  <c r="BQ22" i="41" s="1"/>
  <c r="BM22" i="41"/>
  <c r="BL22" i="41"/>
  <c r="BN22" i="41" s="1"/>
  <c r="BJ22" i="41"/>
  <c r="BI22" i="41"/>
  <c r="BK22" i="41" s="1"/>
  <c r="BG22" i="41"/>
  <c r="BF22" i="41"/>
  <c r="BH22" i="41" s="1"/>
  <c r="BD22" i="41"/>
  <c r="BC22" i="41"/>
  <c r="BE22" i="41" s="1"/>
  <c r="BA22" i="41"/>
  <c r="AZ22" i="41"/>
  <c r="BB22" i="41" s="1"/>
  <c r="AX22" i="41"/>
  <c r="AW22" i="41"/>
  <c r="AY22" i="41" s="1"/>
  <c r="AU22" i="41"/>
  <c r="AT22" i="41"/>
  <c r="AV22" i="41" s="1"/>
  <c r="AR22" i="41"/>
  <c r="AQ22" i="41"/>
  <c r="AS17" i="44" s="1"/>
  <c r="AO22" i="41"/>
  <c r="AN22" i="41"/>
  <c r="AP22" i="41" s="1"/>
  <c r="AL22" i="41"/>
  <c r="AK22" i="41"/>
  <c r="AI22" i="41"/>
  <c r="AH22" i="41"/>
  <c r="AJ22" i="41" s="1"/>
  <c r="AF22" i="41"/>
  <c r="AE22" i="41"/>
  <c r="AC22" i="41"/>
  <c r="AB22" i="41"/>
  <c r="AD22" i="41" s="1"/>
  <c r="Z22" i="41"/>
  <c r="Y22" i="41"/>
  <c r="AA22" i="41" s="1"/>
  <c r="W22" i="41"/>
  <c r="V22" i="41"/>
  <c r="AR17" i="44" s="1"/>
  <c r="T22" i="41"/>
  <c r="S22" i="41"/>
  <c r="Q22" i="41"/>
  <c r="P22" i="41"/>
  <c r="N22" i="41"/>
  <c r="M22" i="41"/>
  <c r="O22" i="41" s="1"/>
  <c r="K22" i="41"/>
  <c r="J22" i="41"/>
  <c r="H22" i="41"/>
  <c r="G22" i="41"/>
  <c r="I22" i="41" s="1"/>
  <c r="E22" i="41"/>
  <c r="D22" i="41"/>
  <c r="CK21" i="41"/>
  <c r="CJ21" i="41"/>
  <c r="CH21" i="41"/>
  <c r="CG21" i="41"/>
  <c r="CE21" i="41"/>
  <c r="CD21" i="41"/>
  <c r="CF21" i="41" s="1"/>
  <c r="CB21" i="41"/>
  <c r="CA21" i="41"/>
  <c r="BY21" i="41"/>
  <c r="BX21" i="41"/>
  <c r="BZ21" i="41" s="1"/>
  <c r="BV21" i="41"/>
  <c r="BU21" i="41"/>
  <c r="BW21" i="41" s="1"/>
  <c r="BS21" i="41"/>
  <c r="BR21" i="41"/>
  <c r="BP21" i="41"/>
  <c r="BO21" i="41"/>
  <c r="BQ21" i="41" s="1"/>
  <c r="BM21" i="41"/>
  <c r="BL21" i="41"/>
  <c r="BN21" i="41" s="1"/>
  <c r="BJ21" i="41"/>
  <c r="BI21" i="41"/>
  <c r="BK21" i="41" s="1"/>
  <c r="BG21" i="41"/>
  <c r="BF21" i="41"/>
  <c r="BH21" i="41" s="1"/>
  <c r="BD21" i="41"/>
  <c r="BC21" i="41"/>
  <c r="BE21" i="41" s="1"/>
  <c r="BA21" i="41"/>
  <c r="AZ21" i="41"/>
  <c r="BB21" i="41" s="1"/>
  <c r="AX21" i="41"/>
  <c r="AW21" i="41"/>
  <c r="AY21" i="41" s="1"/>
  <c r="AU21" i="41"/>
  <c r="AT21" i="41"/>
  <c r="AV21" i="41" s="1"/>
  <c r="AR21" i="41"/>
  <c r="AQ21" i="41"/>
  <c r="AS16" i="44" s="1"/>
  <c r="AO21" i="41"/>
  <c r="AN21" i="41"/>
  <c r="AP21" i="41" s="1"/>
  <c r="AL21" i="41"/>
  <c r="AK21" i="41"/>
  <c r="AM21" i="41" s="1"/>
  <c r="AI21" i="41"/>
  <c r="AH21" i="41"/>
  <c r="AJ21" i="41" s="1"/>
  <c r="AF21" i="41"/>
  <c r="AE21" i="41"/>
  <c r="AG21" i="41" s="1"/>
  <c r="AC21" i="41"/>
  <c r="AB21" i="41"/>
  <c r="AD21" i="41" s="1"/>
  <c r="Z21" i="41"/>
  <c r="Y21" i="41"/>
  <c r="W21" i="41"/>
  <c r="V21" i="41"/>
  <c r="AR16" i="44" s="1"/>
  <c r="T21" i="41"/>
  <c r="S21" i="41"/>
  <c r="Q21" i="41"/>
  <c r="P21" i="41"/>
  <c r="R21" i="41" s="1"/>
  <c r="N21" i="41"/>
  <c r="M21" i="41"/>
  <c r="K21" i="41"/>
  <c r="J21" i="41"/>
  <c r="L21" i="41" s="1"/>
  <c r="H21" i="41"/>
  <c r="G21" i="41"/>
  <c r="I21" i="41" s="1"/>
  <c r="E21" i="41"/>
  <c r="D21" i="41"/>
  <c r="CK20" i="41"/>
  <c r="CJ20" i="41"/>
  <c r="C20" i="41" s="1"/>
  <c r="CH20" i="41"/>
  <c r="CG20" i="41"/>
  <c r="CE20" i="41"/>
  <c r="CD20" i="41"/>
  <c r="CF20" i="41" s="1"/>
  <c r="CB20" i="41"/>
  <c r="CA20" i="41"/>
  <c r="BY20" i="41"/>
  <c r="BX20" i="41"/>
  <c r="BZ20" i="41" s="1"/>
  <c r="BV20" i="41"/>
  <c r="BU20" i="41"/>
  <c r="BS20" i="41"/>
  <c r="BR20" i="41"/>
  <c r="BP20" i="41"/>
  <c r="BO20" i="41"/>
  <c r="BQ20" i="41" s="1"/>
  <c r="BM20" i="41"/>
  <c r="BL20" i="41"/>
  <c r="BN20" i="41" s="1"/>
  <c r="BJ20" i="41"/>
  <c r="BI20" i="41"/>
  <c r="BK20" i="41" s="1"/>
  <c r="BG20" i="41"/>
  <c r="BF20" i="41"/>
  <c r="BH20" i="41" s="1"/>
  <c r="BD20" i="41"/>
  <c r="BC20" i="41"/>
  <c r="BE20" i="41" s="1"/>
  <c r="BA20" i="41"/>
  <c r="AZ20" i="41"/>
  <c r="BB20" i="41" s="1"/>
  <c r="AX20" i="41"/>
  <c r="AW20" i="41"/>
  <c r="AY20" i="41" s="1"/>
  <c r="AU20" i="41"/>
  <c r="AT20" i="41"/>
  <c r="AV20" i="41" s="1"/>
  <c r="AR20" i="41"/>
  <c r="AQ20" i="41"/>
  <c r="AS15" i="44" s="1"/>
  <c r="AO20" i="41"/>
  <c r="AN20" i="41"/>
  <c r="AL20" i="41"/>
  <c r="AK20" i="41"/>
  <c r="AM20" i="41" s="1"/>
  <c r="AI20" i="41"/>
  <c r="AH20" i="41"/>
  <c r="AF20" i="41"/>
  <c r="AE20" i="41"/>
  <c r="AG20" i="41" s="1"/>
  <c r="AC20" i="41"/>
  <c r="AB20" i="41"/>
  <c r="Z20" i="41"/>
  <c r="Y20" i="41"/>
  <c r="W20" i="41"/>
  <c r="V20" i="41"/>
  <c r="AR15" i="44" s="1"/>
  <c r="T20" i="41"/>
  <c r="S20" i="41"/>
  <c r="Q20" i="41"/>
  <c r="P20" i="41"/>
  <c r="R20" i="41" s="1"/>
  <c r="N20" i="41"/>
  <c r="M20" i="41"/>
  <c r="O20" i="41" s="1"/>
  <c r="K20" i="41"/>
  <c r="J20" i="41"/>
  <c r="L20" i="41" s="1"/>
  <c r="H20" i="41"/>
  <c r="G20" i="41"/>
  <c r="I20" i="41" s="1"/>
  <c r="E20" i="41"/>
  <c r="D20" i="41"/>
  <c r="CK19" i="41"/>
  <c r="CJ19" i="41"/>
  <c r="C19" i="41" s="1"/>
  <c r="CH19" i="41"/>
  <c r="CG19" i="41"/>
  <c r="CE19" i="41"/>
  <c r="CD19" i="41"/>
  <c r="CF19" i="41" s="1"/>
  <c r="CB19" i="41"/>
  <c r="CA19" i="41"/>
  <c r="BY19" i="41"/>
  <c r="BX19" i="41"/>
  <c r="BV19" i="41"/>
  <c r="BU19" i="41"/>
  <c r="BW19" i="41" s="1"/>
  <c r="BS19" i="41"/>
  <c r="BR19" i="41"/>
  <c r="BP19" i="41"/>
  <c r="BO19" i="41"/>
  <c r="BQ19" i="41" s="1"/>
  <c r="BM19" i="41"/>
  <c r="BL19" i="41"/>
  <c r="BN19" i="41" s="1"/>
  <c r="BJ19" i="41"/>
  <c r="BI19" i="41"/>
  <c r="BK19" i="41" s="1"/>
  <c r="BG19" i="41"/>
  <c r="BF19" i="41"/>
  <c r="BH19" i="41" s="1"/>
  <c r="BD19" i="41"/>
  <c r="BC19" i="41"/>
  <c r="BE19" i="41" s="1"/>
  <c r="BA19" i="41"/>
  <c r="AZ19" i="41"/>
  <c r="BB19" i="41" s="1"/>
  <c r="AX19" i="41"/>
  <c r="AW19" i="41"/>
  <c r="AY19" i="41" s="1"/>
  <c r="AU19" i="41"/>
  <c r="AT19" i="41"/>
  <c r="AV19" i="41" s="1"/>
  <c r="AR19" i="41"/>
  <c r="AQ19" i="41"/>
  <c r="AS14" i="44" s="1"/>
  <c r="AO19" i="41"/>
  <c r="AN19" i="41"/>
  <c r="AL19" i="41"/>
  <c r="AK19" i="41"/>
  <c r="AM19" i="41" s="1"/>
  <c r="AI19" i="41"/>
  <c r="AH19" i="41"/>
  <c r="AJ19" i="41" s="1"/>
  <c r="AF19" i="41"/>
  <c r="AE19" i="41"/>
  <c r="AC19" i="41"/>
  <c r="AB19" i="41"/>
  <c r="AD19" i="41" s="1"/>
  <c r="Z19" i="41"/>
  <c r="Y19" i="41"/>
  <c r="W19" i="41"/>
  <c r="V19" i="41"/>
  <c r="AR14" i="44" s="1"/>
  <c r="T19" i="41"/>
  <c r="S19" i="41"/>
  <c r="Q19" i="41"/>
  <c r="P19" i="41"/>
  <c r="R19" i="41" s="1"/>
  <c r="N19" i="41"/>
  <c r="M19" i="41"/>
  <c r="K19" i="41"/>
  <c r="J19" i="41"/>
  <c r="H19" i="41"/>
  <c r="G19" i="41"/>
  <c r="I19" i="41" s="1"/>
  <c r="E19" i="41"/>
  <c r="D19" i="41"/>
  <c r="CK18" i="41"/>
  <c r="CJ18" i="41"/>
  <c r="C18" i="41" s="1"/>
  <c r="CH18" i="41"/>
  <c r="CG18" i="41"/>
  <c r="CE18" i="41"/>
  <c r="CD18" i="41"/>
  <c r="CF18" i="41" s="1"/>
  <c r="CB18" i="41"/>
  <c r="CA18" i="41"/>
  <c r="CC18" i="41" s="1"/>
  <c r="BY18" i="41"/>
  <c r="BX18" i="41"/>
  <c r="BV18" i="41"/>
  <c r="BU18" i="41"/>
  <c r="BS18" i="41"/>
  <c r="BR18" i="41"/>
  <c r="BP18" i="41"/>
  <c r="BO18" i="41"/>
  <c r="BQ18" i="41" s="1"/>
  <c r="BM18" i="41"/>
  <c r="BL18" i="41"/>
  <c r="BN18" i="41" s="1"/>
  <c r="BJ18" i="41"/>
  <c r="BI18" i="41"/>
  <c r="BK18" i="41" s="1"/>
  <c r="BG18" i="41"/>
  <c r="BF18" i="41"/>
  <c r="BH18" i="41" s="1"/>
  <c r="BD18" i="41"/>
  <c r="BC18" i="41"/>
  <c r="BE18" i="41" s="1"/>
  <c r="BA18" i="41"/>
  <c r="AZ18" i="41"/>
  <c r="BB18" i="41" s="1"/>
  <c r="AX18" i="41"/>
  <c r="AW18" i="41"/>
  <c r="AY18" i="41" s="1"/>
  <c r="AU18" i="41"/>
  <c r="AT18" i="41"/>
  <c r="AV18" i="41" s="1"/>
  <c r="AR18" i="41"/>
  <c r="AQ18" i="41"/>
  <c r="AS13" i="44" s="1"/>
  <c r="AO18" i="41"/>
  <c r="AN18" i="41"/>
  <c r="AL18" i="41"/>
  <c r="AK18" i="41"/>
  <c r="AM18" i="41" s="1"/>
  <c r="AI18" i="41"/>
  <c r="AH18" i="41"/>
  <c r="AJ18" i="41" s="1"/>
  <c r="AF18" i="41"/>
  <c r="AE18" i="41"/>
  <c r="AC18" i="41"/>
  <c r="AB18" i="41"/>
  <c r="Z18" i="41"/>
  <c r="Y18" i="41"/>
  <c r="W18" i="41"/>
  <c r="V18" i="41"/>
  <c r="AR13" i="44" s="1"/>
  <c r="T18" i="41"/>
  <c r="S18" i="41"/>
  <c r="U18" i="41" s="1"/>
  <c r="Q18" i="41"/>
  <c r="P18" i="41"/>
  <c r="R18" i="41" s="1"/>
  <c r="N18" i="41"/>
  <c r="M18" i="41"/>
  <c r="O18" i="41" s="1"/>
  <c r="K18" i="41"/>
  <c r="J18" i="41"/>
  <c r="L18" i="41" s="1"/>
  <c r="H18" i="41"/>
  <c r="G18" i="41"/>
  <c r="I18" i="41" s="1"/>
  <c r="E18" i="41"/>
  <c r="D18" i="41"/>
  <c r="F18" i="41" s="1"/>
  <c r="CK17" i="41"/>
  <c r="CJ17" i="41"/>
  <c r="CH17" i="41"/>
  <c r="CG17" i="41"/>
  <c r="CI17" i="41" s="1"/>
  <c r="CE17" i="41"/>
  <c r="CD17" i="41"/>
  <c r="CF17" i="41" s="1"/>
  <c r="CB17" i="41"/>
  <c r="CA17" i="41"/>
  <c r="CC17" i="41" s="1"/>
  <c r="BY17" i="41"/>
  <c r="BX17" i="41"/>
  <c r="BZ17" i="41" s="1"/>
  <c r="BV17" i="41"/>
  <c r="BU17" i="41"/>
  <c r="BW17" i="41" s="1"/>
  <c r="BS17" i="41"/>
  <c r="BR17" i="41"/>
  <c r="BT17" i="41" s="1"/>
  <c r="BP17" i="41"/>
  <c r="BO17" i="41"/>
  <c r="BQ17" i="41" s="1"/>
  <c r="BM17" i="41"/>
  <c r="BL17" i="41"/>
  <c r="BN17" i="41" s="1"/>
  <c r="BJ17" i="41"/>
  <c r="BI17" i="41"/>
  <c r="BK17" i="41" s="1"/>
  <c r="BG17" i="41"/>
  <c r="BF17" i="41"/>
  <c r="BH17" i="41" s="1"/>
  <c r="BD17" i="41"/>
  <c r="BC17" i="41"/>
  <c r="BE17" i="41" s="1"/>
  <c r="BA17" i="41"/>
  <c r="AZ17" i="41"/>
  <c r="BB17" i="41" s="1"/>
  <c r="AX17" i="41"/>
  <c r="AW17" i="41"/>
  <c r="AY17" i="41" s="1"/>
  <c r="AU17" i="41"/>
  <c r="AT17" i="41"/>
  <c r="AV17" i="41" s="1"/>
  <c r="AR17" i="41"/>
  <c r="AQ17" i="41"/>
  <c r="AS12" i="44" s="1"/>
  <c r="AO17" i="41"/>
  <c r="AN17" i="41"/>
  <c r="AP17" i="41" s="1"/>
  <c r="AM17" i="41"/>
  <c r="AI17" i="41"/>
  <c r="AH17" i="41"/>
  <c r="AJ17" i="41" s="1"/>
  <c r="AF17" i="41"/>
  <c r="AE17" i="41"/>
  <c r="AG17" i="41" s="1"/>
  <c r="AC17" i="41"/>
  <c r="AB17" i="41"/>
  <c r="AD17" i="41" s="1"/>
  <c r="Z17" i="41"/>
  <c r="Y17" i="41"/>
  <c r="AA17" i="41" s="1"/>
  <c r="W17" i="41"/>
  <c r="V17" i="41"/>
  <c r="AR12" i="44" s="1"/>
  <c r="T17" i="41"/>
  <c r="S17" i="41"/>
  <c r="U17" i="41" s="1"/>
  <c r="Q17" i="41"/>
  <c r="P17" i="41"/>
  <c r="R17" i="41" s="1"/>
  <c r="N17" i="41"/>
  <c r="M17" i="41"/>
  <c r="O17" i="41" s="1"/>
  <c r="K17" i="41"/>
  <c r="J17" i="41"/>
  <c r="L17" i="41" s="1"/>
  <c r="H17" i="41"/>
  <c r="G17" i="41"/>
  <c r="I17" i="41" s="1"/>
  <c r="E17" i="41"/>
  <c r="D17" i="41"/>
  <c r="F17" i="41" s="1"/>
  <c r="C17" i="41"/>
  <c r="CK16" i="41"/>
  <c r="CJ16" i="41"/>
  <c r="CH16" i="41"/>
  <c r="CG16" i="41"/>
  <c r="CI16" i="41" s="1"/>
  <c r="CE16" i="41"/>
  <c r="CD16" i="41"/>
  <c r="CB16" i="41"/>
  <c r="CA16" i="41"/>
  <c r="BY16" i="41"/>
  <c r="BX16" i="41"/>
  <c r="BV16" i="41"/>
  <c r="BU16" i="41"/>
  <c r="BW16" i="41" s="1"/>
  <c r="BS16" i="41"/>
  <c r="BR16" i="41"/>
  <c r="BP16" i="41"/>
  <c r="BO16" i="41"/>
  <c r="BQ16" i="41" s="1"/>
  <c r="BM16" i="41"/>
  <c r="BL16" i="41"/>
  <c r="BN16" i="41" s="1"/>
  <c r="BJ16" i="41"/>
  <c r="BI16" i="41"/>
  <c r="BK16" i="41" s="1"/>
  <c r="BG16" i="41"/>
  <c r="BF16" i="41"/>
  <c r="BH16" i="41" s="1"/>
  <c r="BD16" i="41"/>
  <c r="BC16" i="41"/>
  <c r="BE16" i="41" s="1"/>
  <c r="BA16" i="41"/>
  <c r="AZ16" i="41"/>
  <c r="BB16" i="41" s="1"/>
  <c r="AX16" i="41"/>
  <c r="AW16" i="41"/>
  <c r="AY16" i="41" s="1"/>
  <c r="AU16" i="41"/>
  <c r="AT16" i="41"/>
  <c r="AV16" i="41" s="1"/>
  <c r="AR16" i="41"/>
  <c r="AQ16" i="41"/>
  <c r="AS11" i="44" s="1"/>
  <c r="AO16" i="41"/>
  <c r="AN16" i="41"/>
  <c r="AP16" i="41" s="1"/>
  <c r="AL16" i="41"/>
  <c r="AK16" i="41"/>
  <c r="AI16" i="41"/>
  <c r="AH16" i="41"/>
  <c r="AJ16" i="41" s="1"/>
  <c r="AF16" i="41"/>
  <c r="AE16" i="41"/>
  <c r="AC16" i="41"/>
  <c r="AB16" i="41"/>
  <c r="AD16" i="41" s="1"/>
  <c r="Z16" i="41"/>
  <c r="Y16" i="41"/>
  <c r="AA16" i="41" s="1"/>
  <c r="W16" i="41"/>
  <c r="V16" i="41"/>
  <c r="AR11" i="44" s="1"/>
  <c r="T16" i="41"/>
  <c r="S16" i="41"/>
  <c r="U16" i="41" s="1"/>
  <c r="Q16" i="41"/>
  <c r="P16" i="41"/>
  <c r="N16" i="41"/>
  <c r="M16" i="41"/>
  <c r="K16" i="41"/>
  <c r="J16" i="41"/>
  <c r="H16" i="41"/>
  <c r="G16" i="41"/>
  <c r="I16" i="41" s="1"/>
  <c r="E16" i="41"/>
  <c r="D16" i="41"/>
  <c r="CK15" i="41"/>
  <c r="CK14" i="41" s="1"/>
  <c r="CJ15" i="41"/>
  <c r="X9" i="21" s="1"/>
  <c r="CH15" i="41"/>
  <c r="CG15" i="41"/>
  <c r="CE15" i="41"/>
  <c r="CD15" i="41"/>
  <c r="CB15" i="41"/>
  <c r="CA15" i="41"/>
  <c r="BY15" i="41"/>
  <c r="BX15" i="41"/>
  <c r="BV15" i="41"/>
  <c r="BU15" i="41"/>
  <c r="BS15" i="41"/>
  <c r="BS14" i="41" s="1"/>
  <c r="BR15" i="41"/>
  <c r="BT15" i="41" s="1"/>
  <c r="BP15" i="41"/>
  <c r="BO15" i="41"/>
  <c r="BQ15" i="41" s="1"/>
  <c r="BM15" i="41"/>
  <c r="BM14" i="41" s="1"/>
  <c r="BL15" i="41"/>
  <c r="BN15" i="41" s="1"/>
  <c r="BJ15" i="41"/>
  <c r="BI15" i="41"/>
  <c r="BG15" i="41"/>
  <c r="BG14" i="41" s="1"/>
  <c r="BF15" i="41"/>
  <c r="BH15" i="41" s="1"/>
  <c r="BD15" i="41"/>
  <c r="BC15" i="41"/>
  <c r="BE15" i="41" s="1"/>
  <c r="BA15" i="41"/>
  <c r="BA14" i="41" s="1"/>
  <c r="AZ15" i="41"/>
  <c r="BB15" i="41" s="1"/>
  <c r="AX15" i="41"/>
  <c r="AW15" i="41"/>
  <c r="AY15" i="41" s="1"/>
  <c r="AU15" i="41"/>
  <c r="AU14" i="41" s="1"/>
  <c r="AT15" i="41"/>
  <c r="AV15" i="41" s="1"/>
  <c r="AR15" i="41"/>
  <c r="AQ15" i="41"/>
  <c r="AS10" i="44" s="1"/>
  <c r="AO15" i="41"/>
  <c r="AO14" i="41" s="1"/>
  <c r="AN15" i="41"/>
  <c r="AP15" i="41" s="1"/>
  <c r="AL15" i="41"/>
  <c r="AK15" i="41"/>
  <c r="AI15" i="41"/>
  <c r="AH15" i="41"/>
  <c r="AF15" i="41"/>
  <c r="AE15" i="41"/>
  <c r="AC15" i="41"/>
  <c r="AB15" i="41"/>
  <c r="AD15" i="41" s="1"/>
  <c r="Z15" i="41"/>
  <c r="Y15" i="41"/>
  <c r="AA15" i="41" s="1"/>
  <c r="W15" i="41"/>
  <c r="V15" i="41"/>
  <c r="AR10" i="44" s="1"/>
  <c r="T15" i="41"/>
  <c r="S15" i="41"/>
  <c r="U15" i="41" s="1"/>
  <c r="Q15" i="41"/>
  <c r="P15" i="41"/>
  <c r="R15" i="41" s="1"/>
  <c r="N15" i="41"/>
  <c r="M15" i="41"/>
  <c r="O15" i="41" s="1"/>
  <c r="K15" i="41"/>
  <c r="J15" i="41"/>
  <c r="L15" i="41" s="1"/>
  <c r="H15" i="41"/>
  <c r="G15" i="41"/>
  <c r="I15" i="41" s="1"/>
  <c r="E15" i="41"/>
  <c r="D15" i="41"/>
  <c r="F15" i="41" s="1"/>
  <c r="AS22" i="44" l="1"/>
  <c r="Z8" i="45"/>
  <c r="AR37" i="44"/>
  <c r="F8" i="45"/>
  <c r="AE14" i="41"/>
  <c r="CI22" i="41"/>
  <c r="AM28" i="41"/>
  <c r="E14" i="41"/>
  <c r="K14" i="41"/>
  <c r="Q14" i="41"/>
  <c r="W14" i="41"/>
  <c r="AC14" i="41"/>
  <c r="T14" i="41"/>
  <c r="AF14" i="41"/>
  <c r="CB14" i="41"/>
  <c r="AN14" i="41"/>
  <c r="AP14" i="41" s="1"/>
  <c r="AM15" i="41"/>
  <c r="AM39" i="41"/>
  <c r="AM40" i="41"/>
  <c r="AS53" i="41"/>
  <c r="L46" i="41"/>
  <c r="AJ46" i="41"/>
  <c r="O49" i="41"/>
  <c r="U49" i="41"/>
  <c r="AG49" i="41"/>
  <c r="BT50" i="41"/>
  <c r="AG51" i="41"/>
  <c r="CA14" i="41"/>
  <c r="BI14" i="41"/>
  <c r="CG14" i="41"/>
  <c r="BW30" i="41"/>
  <c r="CF45" i="41"/>
  <c r="L49" i="41"/>
  <c r="BT49" i="41"/>
  <c r="BZ49" i="41"/>
  <c r="CF49" i="41"/>
  <c r="AG50" i="41"/>
  <c r="L58" i="41"/>
  <c r="BU14" i="41"/>
  <c r="BZ25" i="41"/>
  <c r="O26" i="41"/>
  <c r="U26" i="41"/>
  <c r="O55" i="41"/>
  <c r="AM54" i="41"/>
  <c r="M14" i="41"/>
  <c r="BL14" i="41"/>
  <c r="H14" i="41"/>
  <c r="AR14" i="41"/>
  <c r="AS36" i="41"/>
  <c r="L53" i="41"/>
  <c r="L55" i="41"/>
  <c r="BT55" i="41"/>
  <c r="U56" i="41"/>
  <c r="AG56" i="41"/>
  <c r="AD37" i="41"/>
  <c r="AJ37" i="41"/>
  <c r="AP37" i="41"/>
  <c r="CF37" i="41"/>
  <c r="O38" i="41"/>
  <c r="AJ40" i="41"/>
  <c r="CI41" i="41"/>
  <c r="I46" i="41"/>
  <c r="CJ14" i="41"/>
  <c r="CL14" i="41" s="1"/>
  <c r="BY14" i="41"/>
  <c r="BT22" i="41"/>
  <c r="X26" i="41"/>
  <c r="BT57" i="41"/>
  <c r="BZ57" i="41"/>
  <c r="X32" i="41"/>
  <c r="R39" i="41"/>
  <c r="BT44" i="41"/>
  <c r="AG45" i="41"/>
  <c r="AK14" i="41"/>
  <c r="BC14" i="41"/>
  <c r="BD14" i="41"/>
  <c r="X16" i="41"/>
  <c r="AG18" i="41"/>
  <c r="L19" i="41"/>
  <c r="AA21" i="41"/>
  <c r="BE31" i="41"/>
  <c r="X17" i="41"/>
  <c r="X23" i="41"/>
  <c r="X36" i="41"/>
  <c r="X37" i="41"/>
  <c r="AS41" i="41"/>
  <c r="X46" i="41"/>
  <c r="X49" i="41"/>
  <c r="X57" i="41"/>
  <c r="X15" i="41"/>
  <c r="AS17" i="41"/>
  <c r="AS24" i="41"/>
  <c r="AS25" i="41"/>
  <c r="AS26" i="41"/>
  <c r="AJ30" i="41"/>
  <c r="AS32" i="41"/>
  <c r="L43" i="41"/>
  <c r="BT43" i="41"/>
  <c r="AS50" i="41"/>
  <c r="AP51" i="41"/>
  <c r="BT51" i="41"/>
  <c r="AS52" i="41"/>
  <c r="X53" i="41"/>
  <c r="BW20" i="41"/>
  <c r="CF23" i="41"/>
  <c r="X29" i="41"/>
  <c r="AJ33" i="41"/>
  <c r="X34" i="41"/>
  <c r="X41" i="41"/>
  <c r="CI43" i="41"/>
  <c r="F44" i="41"/>
  <c r="R44" i="41"/>
  <c r="X44" i="41"/>
  <c r="AS49" i="41"/>
  <c r="AS51" i="41"/>
  <c r="CF56" i="41"/>
  <c r="CC57" i="41"/>
  <c r="X18" i="41"/>
  <c r="X25" i="41"/>
  <c r="X27" i="41"/>
  <c r="BN27" i="41"/>
  <c r="AP28" i="41"/>
  <c r="BZ28" i="41"/>
  <c r="O29" i="41"/>
  <c r="U29" i="41"/>
  <c r="AA29" i="41"/>
  <c r="AS29" i="41"/>
  <c r="AG33" i="41"/>
  <c r="AM33" i="41"/>
  <c r="AS33" i="41"/>
  <c r="AA34" i="41"/>
  <c r="AS34" i="41"/>
  <c r="AS37" i="41"/>
  <c r="BT38" i="41"/>
  <c r="BZ38" i="41"/>
  <c r="L39" i="41"/>
  <c r="CI39" i="41"/>
  <c r="X42" i="41"/>
  <c r="CI46" i="41"/>
  <c r="F47" i="41"/>
  <c r="L47" i="41"/>
  <c r="AJ47" i="41"/>
  <c r="CF47" i="41"/>
  <c r="I48" i="41"/>
  <c r="AM48" i="41"/>
  <c r="AS48" i="41"/>
  <c r="CI48" i="41"/>
  <c r="F50" i="41"/>
  <c r="BZ52" i="41"/>
  <c r="BT58" i="41"/>
  <c r="BZ58" i="41"/>
  <c r="CF58" i="41"/>
  <c r="AS59" i="41"/>
  <c r="CI59" i="41"/>
  <c r="CC14" i="41"/>
  <c r="CC15" i="41"/>
  <c r="F16" i="41"/>
  <c r="L16" i="41"/>
  <c r="R16" i="41"/>
  <c r="AD18" i="41"/>
  <c r="U21" i="41"/>
  <c r="AP25" i="41"/>
  <c r="BK27" i="41"/>
  <c r="CC28" i="41"/>
  <c r="CI28" i="41"/>
  <c r="AP29" i="41"/>
  <c r="CI29" i="41"/>
  <c r="F31" i="41"/>
  <c r="AP31" i="41"/>
  <c r="BN31" i="41"/>
  <c r="AP32" i="41"/>
  <c r="CC32" i="41"/>
  <c r="CI32" i="41"/>
  <c r="F33" i="41"/>
  <c r="CC34" i="41"/>
  <c r="CI34" i="41"/>
  <c r="AS35" i="41"/>
  <c r="AP39" i="41"/>
  <c r="CF43" i="41"/>
  <c r="AA44" i="41"/>
  <c r="L45" i="41"/>
  <c r="AJ45" i="41"/>
  <c r="BT45" i="41"/>
  <c r="BZ45" i="41"/>
  <c r="CF46" i="41"/>
  <c r="AM47" i="41"/>
  <c r="CC47" i="41"/>
  <c r="CI47" i="41"/>
  <c r="F48" i="41"/>
  <c r="AJ48" i="41"/>
  <c r="CF48" i="41"/>
  <c r="F51" i="41"/>
  <c r="AD51" i="41"/>
  <c r="CF51" i="41"/>
  <c r="AJ55" i="41"/>
  <c r="AS57" i="41"/>
  <c r="BE58" i="41"/>
  <c r="CC16" i="41"/>
  <c r="F20" i="41"/>
  <c r="AD20" i="41"/>
  <c r="AS23" i="41"/>
  <c r="U24" i="41"/>
  <c r="AP27" i="41"/>
  <c r="F28" i="41"/>
  <c r="BZ33" i="41"/>
  <c r="AP34" i="41"/>
  <c r="I40" i="41"/>
  <c r="BZ40" i="41"/>
  <c r="CF40" i="41"/>
  <c r="O41" i="41"/>
  <c r="BT41" i="41"/>
  <c r="BZ41" i="41"/>
  <c r="AJ42" i="41"/>
  <c r="AM45" i="41"/>
  <c r="AS45" i="41"/>
  <c r="O46" i="41"/>
  <c r="U46" i="41"/>
  <c r="CC49" i="41"/>
  <c r="L50" i="41"/>
  <c r="R56" i="41"/>
  <c r="X56" i="41"/>
  <c r="AD56" i="41"/>
  <c r="AJ56" i="41"/>
  <c r="AP56" i="41"/>
  <c r="BT56" i="41"/>
  <c r="AJ57" i="41"/>
  <c r="AG59" i="41"/>
  <c r="AG15" i="41"/>
  <c r="CF15" i="41"/>
  <c r="AG16" i="41"/>
  <c r="AS16" i="41"/>
  <c r="BT16" i="41"/>
  <c r="BZ16" i="41"/>
  <c r="CF16" i="41"/>
  <c r="BW18" i="41"/>
  <c r="CI18" i="41"/>
  <c r="O19" i="41"/>
  <c r="U19" i="41"/>
  <c r="AA19" i="41"/>
  <c r="BT19" i="41"/>
  <c r="CI21" i="41"/>
  <c r="AP23" i="41"/>
  <c r="CI23" i="41"/>
  <c r="R24" i="41"/>
  <c r="AA25" i="41"/>
  <c r="AM27" i="41"/>
  <c r="AS27" i="41"/>
  <c r="O28" i="41"/>
  <c r="U28" i="41"/>
  <c r="AA28" i="41"/>
  <c r="AG28" i="41"/>
  <c r="CC29" i="41"/>
  <c r="I30" i="41"/>
  <c r="U30" i="41"/>
  <c r="AS30" i="41"/>
  <c r="CI30" i="41"/>
  <c r="AM31" i="41"/>
  <c r="CC46" i="41"/>
  <c r="CC48" i="41"/>
  <c r="I51" i="41"/>
  <c r="U51" i="41"/>
  <c r="CC51" i="41"/>
  <c r="X52" i="41"/>
  <c r="P14" i="41"/>
  <c r="R14" i="41" s="1"/>
  <c r="BK15" i="41"/>
  <c r="BP14" i="41"/>
  <c r="AM16" i="41"/>
  <c r="AS18" i="41"/>
  <c r="F19" i="41"/>
  <c r="AS19" i="41"/>
  <c r="BZ19" i="41"/>
  <c r="X20" i="41"/>
  <c r="AP20" i="41"/>
  <c r="CC20" i="41"/>
  <c r="L22" i="41"/>
  <c r="X22" i="41"/>
  <c r="C24" i="41"/>
  <c r="AM26" i="41"/>
  <c r="CF26" i="41"/>
  <c r="C29" i="41"/>
  <c r="O30" i="41"/>
  <c r="X31" i="41"/>
  <c r="CI31" i="41"/>
  <c r="AA35" i="41"/>
  <c r="I38" i="41"/>
  <c r="X35" i="21"/>
  <c r="G14" i="41"/>
  <c r="I14" i="41" s="1"/>
  <c r="AG14" i="41"/>
  <c r="BN14" i="41"/>
  <c r="CI15" i="41"/>
  <c r="C16" i="41"/>
  <c r="X11" i="21"/>
  <c r="AA18" i="41"/>
  <c r="BZ18" i="41"/>
  <c r="U20" i="41"/>
  <c r="AA20" i="41"/>
  <c r="CI20" i="41"/>
  <c r="F21" i="41"/>
  <c r="O21" i="41"/>
  <c r="CC21" i="41"/>
  <c r="U22" i="41"/>
  <c r="AM22" i="41"/>
  <c r="AS22" i="41"/>
  <c r="BZ22" i="41"/>
  <c r="AM23" i="41"/>
  <c r="CI24" i="41"/>
  <c r="C25" i="41"/>
  <c r="AG25" i="41"/>
  <c r="CI25" i="41"/>
  <c r="F26" i="41"/>
  <c r="AP26" i="41"/>
  <c r="CC26" i="41"/>
  <c r="CI26" i="41"/>
  <c r="C27" i="41"/>
  <c r="AJ27" i="41"/>
  <c r="CC27" i="41"/>
  <c r="CI27" i="41"/>
  <c r="C28" i="41"/>
  <c r="F29" i="41"/>
  <c r="F30" i="41"/>
  <c r="AP30" i="41"/>
  <c r="O31" i="41"/>
  <c r="U31" i="41"/>
  <c r="AA31" i="41"/>
  <c r="AG31" i="41"/>
  <c r="BH31" i="41"/>
  <c r="BZ31" i="41"/>
  <c r="AM32" i="41"/>
  <c r="BZ32" i="41"/>
  <c r="R33" i="41"/>
  <c r="C33" i="41"/>
  <c r="AM34" i="41"/>
  <c r="CF34" i="41"/>
  <c r="R37" i="41"/>
  <c r="CI37" i="41"/>
  <c r="L38" i="41"/>
  <c r="AS38" i="41"/>
  <c r="I37" i="41"/>
  <c r="O37" i="41"/>
  <c r="BT37" i="41"/>
  <c r="BZ37" i="41"/>
  <c r="X38" i="41"/>
  <c r="AJ38" i="41"/>
  <c r="O39" i="41"/>
  <c r="BT39" i="41"/>
  <c r="BZ39" i="41"/>
  <c r="CF39" i="41"/>
  <c r="BW40" i="41"/>
  <c r="BE14" i="41"/>
  <c r="AJ15" i="41"/>
  <c r="O16" i="41"/>
  <c r="AP18" i="41"/>
  <c r="CI19" i="41"/>
  <c r="X28" i="41"/>
  <c r="X37" i="21"/>
  <c r="X43" i="21"/>
  <c r="X50" i="41"/>
  <c r="AA51" i="41"/>
  <c r="CI51" i="41"/>
  <c r="F52" i="41"/>
  <c r="CL53" i="41"/>
  <c r="O54" i="41"/>
  <c r="R55" i="41"/>
  <c r="AM55" i="41"/>
  <c r="BZ55" i="41"/>
  <c r="CF55" i="41"/>
  <c r="CL55" i="41"/>
  <c r="AM56" i="41"/>
  <c r="L41" i="41"/>
  <c r="U44" i="41"/>
  <c r="AM44" i="41"/>
  <c r="CF44" i="41"/>
  <c r="O45" i="41"/>
  <c r="CC45" i="41"/>
  <c r="F46" i="41"/>
  <c r="AG46" i="41"/>
  <c r="AM46" i="41"/>
  <c r="AS46" i="41"/>
  <c r="BT46" i="41"/>
  <c r="BZ46" i="41"/>
  <c r="X47" i="41"/>
  <c r="AD47" i="41"/>
  <c r="O48" i="41"/>
  <c r="U48" i="41"/>
  <c r="BT48" i="41"/>
  <c r="BZ48" i="41"/>
  <c r="F49" i="41"/>
  <c r="AM49" i="41"/>
  <c r="CL49" i="41"/>
  <c r="AP50" i="41"/>
  <c r="AM51" i="41"/>
  <c r="BZ51" i="41"/>
  <c r="L52" i="41"/>
  <c r="BT52" i="41"/>
  <c r="X48" i="21"/>
  <c r="AA54" i="41"/>
  <c r="X55" i="41"/>
  <c r="CL56" i="41"/>
  <c r="AP57" i="41"/>
  <c r="CL57" i="41"/>
  <c r="I58" i="41"/>
  <c r="O58" i="41"/>
  <c r="CC58" i="41"/>
  <c r="CI58" i="41"/>
  <c r="F59" i="41"/>
  <c r="O59" i="41"/>
  <c r="U59" i="41"/>
  <c r="CC59" i="41"/>
  <c r="X44" i="21"/>
  <c r="X47" i="21"/>
  <c r="CL54" i="41"/>
  <c r="CL59" i="41"/>
  <c r="AJ39" i="41"/>
  <c r="CC39" i="41"/>
  <c r="L40" i="41"/>
  <c r="R40" i="41"/>
  <c r="X40" i="41"/>
  <c r="AD40" i="41"/>
  <c r="BT40" i="41"/>
  <c r="CC41" i="41"/>
  <c r="F43" i="41"/>
  <c r="R43" i="41"/>
  <c r="X43" i="41"/>
  <c r="AM43" i="41"/>
  <c r="BZ43" i="41"/>
  <c r="BW44" i="41"/>
  <c r="X45" i="41"/>
  <c r="BB46" i="41"/>
  <c r="BK46" i="41"/>
  <c r="I47" i="41"/>
  <c r="O47" i="41"/>
  <c r="U47" i="41"/>
  <c r="AG47" i="41"/>
  <c r="BT47" i="41"/>
  <c r="BZ47" i="41"/>
  <c r="L48" i="41"/>
  <c r="X48" i="41"/>
  <c r="I49" i="41"/>
  <c r="AP49" i="41"/>
  <c r="CI49" i="41"/>
  <c r="U50" i="41"/>
  <c r="C50" i="41"/>
  <c r="X51" i="41"/>
  <c r="AJ51" i="41"/>
  <c r="BW51" i="41"/>
  <c r="F53" i="41"/>
  <c r="AA53" i="41"/>
  <c r="AG53" i="41"/>
  <c r="BT53" i="41"/>
  <c r="BZ53" i="41"/>
  <c r="L54" i="41"/>
  <c r="X54" i="41"/>
  <c r="BT54" i="41"/>
  <c r="AA55" i="41"/>
  <c r="CC55" i="41"/>
  <c r="L56" i="41"/>
  <c r="BW56" i="41"/>
  <c r="CI56" i="41"/>
  <c r="AA57" i="41"/>
  <c r="AG57" i="41"/>
  <c r="CI57" i="41"/>
  <c r="F58" i="41"/>
  <c r="R58" i="41"/>
  <c r="X58" i="41"/>
  <c r="AM58" i="41"/>
  <c r="AS58" i="41"/>
  <c r="X59" i="41"/>
  <c r="AW14" i="41"/>
  <c r="CL15" i="41"/>
  <c r="C14" i="41"/>
  <c r="Y14" i="41"/>
  <c r="AZ14" i="41"/>
  <c r="BB14" i="41" s="1"/>
  <c r="BX14" i="41"/>
  <c r="BZ14" i="41" s="1"/>
  <c r="CE14" i="41"/>
  <c r="C15" i="41"/>
  <c r="BW15" i="41"/>
  <c r="AX14" i="41"/>
  <c r="BV14" i="41"/>
  <c r="BW14" i="41" s="1"/>
  <c r="N14" i="41"/>
  <c r="O14" i="41" s="1"/>
  <c r="D14" i="41"/>
  <c r="F14" i="41" s="1"/>
  <c r="S14" i="41"/>
  <c r="U14" i="41" s="1"/>
  <c r="AB14" i="41"/>
  <c r="AD14" i="41" s="1"/>
  <c r="AI14" i="41"/>
  <c r="AS15" i="41"/>
  <c r="BZ15" i="41"/>
  <c r="CL17" i="41"/>
  <c r="CL18" i="41"/>
  <c r="X12" i="21"/>
  <c r="AG19" i="41"/>
  <c r="AP19" i="41"/>
  <c r="AS20" i="41"/>
  <c r="BT21" i="41"/>
  <c r="R22" i="41"/>
  <c r="CF22" i="41"/>
  <c r="CL22" i="41"/>
  <c r="X16" i="21"/>
  <c r="F24" i="41"/>
  <c r="BJ14" i="41"/>
  <c r="BK14" i="41" s="1"/>
  <c r="CH14" i="41"/>
  <c r="CI14" i="41" s="1"/>
  <c r="CL20" i="41"/>
  <c r="X14" i="21"/>
  <c r="CL21" i="41"/>
  <c r="X15" i="21"/>
  <c r="C21" i="41"/>
  <c r="CL23" i="41"/>
  <c r="X17" i="21"/>
  <c r="C23" i="41"/>
  <c r="AL14" i="41"/>
  <c r="AM14" i="41" s="1"/>
  <c r="BT18" i="41"/>
  <c r="X19" i="41"/>
  <c r="AJ20" i="41"/>
  <c r="BO14" i="41"/>
  <c r="BQ14" i="41" s="1"/>
  <c r="CL16" i="41"/>
  <c r="X10" i="21"/>
  <c r="CL19" i="41"/>
  <c r="X13" i="21"/>
  <c r="BT20" i="41"/>
  <c r="X21" i="41"/>
  <c r="AS21" i="41"/>
  <c r="F22" i="41"/>
  <c r="AG22" i="41"/>
  <c r="X24" i="41"/>
  <c r="CF24" i="41"/>
  <c r="CL24" i="41"/>
  <c r="X18" i="21"/>
  <c r="CL25" i="41"/>
  <c r="X19" i="21"/>
  <c r="L26" i="41"/>
  <c r="R26" i="41"/>
  <c r="BT26" i="41"/>
  <c r="BZ26" i="41"/>
  <c r="CF27" i="41"/>
  <c r="CL27" i="41"/>
  <c r="X22" i="21"/>
  <c r="L28" i="41"/>
  <c r="AS28" i="41"/>
  <c r="CF28" i="41"/>
  <c r="CL28" i="41"/>
  <c r="X23" i="21"/>
  <c r="L29" i="41"/>
  <c r="BT29" i="41"/>
  <c r="BZ29" i="41"/>
  <c r="X30" i="41"/>
  <c r="CC30" i="41"/>
  <c r="CL30" i="41"/>
  <c r="X25" i="21"/>
  <c r="L31" i="41"/>
  <c r="R31" i="41"/>
  <c r="AS31" i="41"/>
  <c r="CC31" i="41"/>
  <c r="AG32" i="41"/>
  <c r="X33" i="41"/>
  <c r="CC33" i="41"/>
  <c r="AG34" i="41"/>
  <c r="BT34" i="41"/>
  <c r="BZ34" i="41"/>
  <c r="F35" i="41"/>
  <c r="CL35" i="41"/>
  <c r="X30" i="21"/>
  <c r="F37" i="41"/>
  <c r="L37" i="41"/>
  <c r="U37" i="41"/>
  <c r="AG37" i="41"/>
  <c r="AM37" i="41"/>
  <c r="C37" i="41"/>
  <c r="X32" i="21"/>
  <c r="AG38" i="41"/>
  <c r="C38" i="41"/>
  <c r="X33" i="21"/>
  <c r="X39" i="41"/>
  <c r="AS39" i="41"/>
  <c r="O40" i="41"/>
  <c r="CC40" i="41"/>
  <c r="CI40" i="41"/>
  <c r="F41" i="41"/>
  <c r="U41" i="41"/>
  <c r="BW41" i="41"/>
  <c r="U43" i="41"/>
  <c r="AA43" i="41"/>
  <c r="AP43" i="41"/>
  <c r="I44" i="41"/>
  <c r="O44" i="41"/>
  <c r="AS44" i="41"/>
  <c r="CL26" i="41"/>
  <c r="X20" i="21"/>
  <c r="CL34" i="41"/>
  <c r="X29" i="21"/>
  <c r="CL36" i="41"/>
  <c r="X31" i="21"/>
  <c r="CL42" i="41"/>
  <c r="X38" i="21"/>
  <c r="BT25" i="41"/>
  <c r="C26" i="41"/>
  <c r="AJ28" i="41"/>
  <c r="CL29" i="41"/>
  <c r="X24" i="21"/>
  <c r="BT30" i="41"/>
  <c r="AJ31" i="41"/>
  <c r="BT31" i="41"/>
  <c r="CF32" i="41"/>
  <c r="CL32" i="41"/>
  <c r="X27" i="21"/>
  <c r="BT33" i="41"/>
  <c r="BT35" i="41"/>
  <c r="C36" i="41"/>
  <c r="CC37" i="41"/>
  <c r="CC38" i="41"/>
  <c r="F40" i="41"/>
  <c r="U40" i="41"/>
  <c r="AG40" i="41"/>
  <c r="AS42" i="41"/>
  <c r="CL44" i="41"/>
  <c r="X40" i="21"/>
  <c r="BT24" i="41"/>
  <c r="BT28" i="41"/>
  <c r="CF31" i="41"/>
  <c r="CL31" i="41"/>
  <c r="X26" i="21"/>
  <c r="AJ32" i="41"/>
  <c r="CF33" i="41"/>
  <c r="CL33" i="41"/>
  <c r="X28" i="21"/>
  <c r="AJ34" i="41"/>
  <c r="X35" i="41"/>
  <c r="F38" i="41"/>
  <c r="F39" i="41"/>
  <c r="U39" i="41"/>
  <c r="AG39" i="41"/>
  <c r="C39" i="41"/>
  <c r="X34" i="21"/>
  <c r="AS40" i="41"/>
  <c r="I41" i="41"/>
  <c r="CC42" i="41"/>
  <c r="AS43" i="41"/>
  <c r="CL43" i="41"/>
  <c r="X39" i="21"/>
  <c r="I45" i="41"/>
  <c r="R45" i="41"/>
  <c r="AA45" i="41"/>
  <c r="BW45" i="41"/>
  <c r="CL45" i="41"/>
  <c r="R46" i="41"/>
  <c r="AP46" i="41"/>
  <c r="AY46" i="41"/>
  <c r="BN46" i="41"/>
  <c r="BW46" i="41"/>
  <c r="CL46" i="41"/>
  <c r="R47" i="41"/>
  <c r="AA47" i="41"/>
  <c r="AP47" i="41"/>
  <c r="R49" i="41"/>
  <c r="BW49" i="41"/>
  <c r="AA50" i="41"/>
  <c r="L51" i="41"/>
  <c r="R51" i="41"/>
  <c r="CC54" i="41"/>
  <c r="F55" i="41"/>
  <c r="F56" i="41"/>
  <c r="AA56" i="41"/>
  <c r="BZ56" i="41"/>
  <c r="U58" i="41"/>
  <c r="AP58" i="41"/>
  <c r="BN58" i="41"/>
  <c r="BW58" i="41"/>
  <c r="CL58" i="41"/>
  <c r="AA59" i="41"/>
  <c r="AP59" i="41"/>
  <c r="X53" i="21"/>
  <c r="X49" i="21"/>
  <c r="X45" i="21"/>
  <c r="X41" i="21"/>
  <c r="X52" i="21"/>
  <c r="BZ50" i="41"/>
  <c r="CI50" i="41"/>
  <c r="CL50" i="41"/>
  <c r="U53" i="41"/>
  <c r="AG54" i="41"/>
  <c r="AG55" i="41"/>
  <c r="AS56" i="41"/>
  <c r="BZ59" i="41"/>
  <c r="X55" i="21"/>
  <c r="X51" i="21"/>
  <c r="CC44" i="41"/>
  <c r="CI44" i="41"/>
  <c r="F45" i="41"/>
  <c r="AS47" i="41"/>
  <c r="BW47" i="41"/>
  <c r="CL47" i="41"/>
  <c r="R48" i="41"/>
  <c r="BW48" i="41"/>
  <c r="CL48" i="41"/>
  <c r="AS54" i="41"/>
  <c r="I55" i="41"/>
  <c r="AS55" i="41"/>
  <c r="BW55" i="41"/>
  <c r="I56" i="41"/>
  <c r="O56" i="41"/>
  <c r="CC56" i="41"/>
  <c r="X54" i="21"/>
  <c r="X50" i="21"/>
  <c r="X46" i="21"/>
  <c r="X42" i="21"/>
  <c r="C14" i="43"/>
  <c r="BM13" i="43"/>
  <c r="C13" i="43" s="1"/>
  <c r="BN14" i="43"/>
  <c r="BN13" i="43" s="1"/>
  <c r="J14" i="41"/>
  <c r="L14" i="41" s="1"/>
  <c r="V14" i="41"/>
  <c r="X14" i="41" s="1"/>
  <c r="Z14" i="41"/>
  <c r="AA14" i="41" s="1"/>
  <c r="AH14" i="41"/>
  <c r="AQ14" i="41" s="1"/>
  <c r="AT14" i="41"/>
  <c r="AV14" i="41" s="1"/>
  <c r="BF14" i="41"/>
  <c r="BH14" i="41" s="1"/>
  <c r="BR14" i="41"/>
  <c r="BT14" i="41" s="1"/>
  <c r="CD14" i="41"/>
  <c r="CF14" i="41" s="1"/>
  <c r="CC19" i="41"/>
  <c r="AA37" i="41"/>
  <c r="BW37" i="41"/>
  <c r="AA38" i="41"/>
  <c r="BW38" i="41"/>
  <c r="AA39" i="41"/>
  <c r="AA40" i="41"/>
  <c r="AP40" i="41"/>
  <c r="CL40" i="41"/>
  <c r="C40" i="41"/>
  <c r="CL41" i="41"/>
  <c r="C41" i="41"/>
  <c r="CL37" i="41"/>
  <c r="CL38" i="41"/>
  <c r="CL39" i="41"/>
  <c r="C42" i="41"/>
  <c r="C43" i="41"/>
  <c r="C44" i="41"/>
  <c r="C45" i="41"/>
  <c r="C46" i="41"/>
  <c r="C47" i="41"/>
  <c r="C48" i="41"/>
  <c r="O51" i="41"/>
  <c r="CL51" i="41"/>
  <c r="C51" i="41"/>
  <c r="CL52" i="41"/>
  <c r="C52" i="41"/>
  <c r="AP53" i="41"/>
  <c r="C53" i="41"/>
  <c r="C54" i="41"/>
  <c r="C55" i="41"/>
  <c r="C56" i="41"/>
  <c r="C57" i="41"/>
  <c r="C58" i="41"/>
  <c r="C59" i="41"/>
  <c r="AS9" i="44" l="1"/>
  <c r="AR9" i="44"/>
  <c r="AY14" i="41"/>
  <c r="Y44" i="1"/>
  <c r="Y16" i="1"/>
  <c r="AJ14" i="41"/>
  <c r="AS14" i="41"/>
  <c r="AR8" i="44" l="1"/>
  <c r="AS8" i="44"/>
  <c r="W52" i="21"/>
  <c r="W55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37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2" i="21"/>
  <c r="H10" i="21"/>
  <c r="H11" i="21"/>
  <c r="H12" i="21"/>
  <c r="H13" i="21"/>
  <c r="H14" i="21"/>
  <c r="H15" i="21"/>
  <c r="H16" i="21"/>
  <c r="H17" i="21"/>
  <c r="H18" i="21"/>
  <c r="H19" i="21"/>
  <c r="H20" i="21"/>
  <c r="H9" i="21"/>
  <c r="CK59" i="40"/>
  <c r="CJ59" i="40"/>
  <c r="CH59" i="40"/>
  <c r="CG59" i="40"/>
  <c r="CI59" i="40" s="1"/>
  <c r="CE59" i="40"/>
  <c r="CD59" i="40"/>
  <c r="CF59" i="40" s="1"/>
  <c r="CB59" i="40"/>
  <c r="CA59" i="40"/>
  <c r="CC59" i="40" s="1"/>
  <c r="BY59" i="40"/>
  <c r="BX59" i="40"/>
  <c r="BZ59" i="40" s="1"/>
  <c r="BV59" i="40"/>
  <c r="BU59" i="40"/>
  <c r="BW59" i="40" s="1"/>
  <c r="BS59" i="40"/>
  <c r="BR59" i="40"/>
  <c r="BT59" i="40" s="1"/>
  <c r="BP59" i="40"/>
  <c r="BO59" i="40"/>
  <c r="BQ59" i="40" s="1"/>
  <c r="BM59" i="40"/>
  <c r="BL59" i="40"/>
  <c r="BN59" i="40" s="1"/>
  <c r="BJ59" i="40"/>
  <c r="BI59" i="40"/>
  <c r="BK59" i="40" s="1"/>
  <c r="BH59" i="40"/>
  <c r="BG59" i="40"/>
  <c r="BF59" i="40"/>
  <c r="BD59" i="40"/>
  <c r="BC59" i="40"/>
  <c r="BE59" i="40" s="1"/>
  <c r="BA59" i="40"/>
  <c r="AZ59" i="40"/>
  <c r="BB59" i="40" s="1"/>
  <c r="AX59" i="40"/>
  <c r="AW59" i="40"/>
  <c r="AY59" i="40" s="1"/>
  <c r="AU59" i="40"/>
  <c r="AT59" i="40"/>
  <c r="AV59" i="40" s="1"/>
  <c r="AR59" i="40"/>
  <c r="AQ59" i="40"/>
  <c r="AS59" i="40" s="1"/>
  <c r="AO59" i="40"/>
  <c r="AN59" i="40"/>
  <c r="AP59" i="40" s="1"/>
  <c r="AL59" i="40"/>
  <c r="AK59" i="40"/>
  <c r="AM59" i="40" s="1"/>
  <c r="AI59" i="40"/>
  <c r="AJ59" i="40" s="1"/>
  <c r="AH59" i="40"/>
  <c r="AF59" i="40"/>
  <c r="AE59" i="40"/>
  <c r="AG59" i="40" s="1"/>
  <c r="AC59" i="40"/>
  <c r="AB59" i="40"/>
  <c r="AD59" i="40" s="1"/>
  <c r="Z59" i="40"/>
  <c r="Y59" i="40"/>
  <c r="AA59" i="40" s="1"/>
  <c r="W59" i="40"/>
  <c r="V59" i="40"/>
  <c r="X59" i="40" s="1"/>
  <c r="T59" i="40"/>
  <c r="U59" i="40" s="1"/>
  <c r="S59" i="40"/>
  <c r="Q59" i="40"/>
  <c r="P59" i="40"/>
  <c r="R59" i="40" s="1"/>
  <c r="N59" i="40"/>
  <c r="M59" i="40"/>
  <c r="K59" i="40"/>
  <c r="J59" i="40"/>
  <c r="L59" i="40" s="1"/>
  <c r="H59" i="40"/>
  <c r="G59" i="40"/>
  <c r="I59" i="40" s="1"/>
  <c r="E59" i="40"/>
  <c r="D59" i="40"/>
  <c r="CK58" i="40"/>
  <c r="CJ58" i="40"/>
  <c r="CL58" i="40" s="1"/>
  <c r="CH58" i="40"/>
  <c r="CG58" i="40"/>
  <c r="CE58" i="40"/>
  <c r="CD58" i="40"/>
  <c r="CF58" i="40" s="1"/>
  <c r="CB58" i="40"/>
  <c r="CA58" i="40"/>
  <c r="CC58" i="40" s="1"/>
  <c r="BY58" i="40"/>
  <c r="BX58" i="40"/>
  <c r="BV58" i="40"/>
  <c r="BU58" i="40"/>
  <c r="BW58" i="40" s="1"/>
  <c r="BT58" i="40"/>
  <c r="BS58" i="40"/>
  <c r="BR58" i="40"/>
  <c r="BQ58" i="40"/>
  <c r="BP58" i="40"/>
  <c r="BO58" i="40"/>
  <c r="BM58" i="40"/>
  <c r="BL58" i="40"/>
  <c r="BN58" i="40" s="1"/>
  <c r="BJ58" i="40"/>
  <c r="BI58" i="40"/>
  <c r="BK58" i="40" s="1"/>
  <c r="BG58" i="40"/>
  <c r="BF58" i="40"/>
  <c r="BH58" i="40" s="1"/>
  <c r="BD58" i="40"/>
  <c r="BC58" i="40"/>
  <c r="BE58" i="40" s="1"/>
  <c r="BA58" i="40"/>
  <c r="AZ58" i="40"/>
  <c r="BB58" i="40" s="1"/>
  <c r="AX58" i="40"/>
  <c r="AW58" i="40"/>
  <c r="AY58" i="40" s="1"/>
  <c r="AV58" i="40"/>
  <c r="AU58" i="40"/>
  <c r="AT58" i="40"/>
  <c r="AS58" i="40"/>
  <c r="AR58" i="40"/>
  <c r="AQ58" i="40"/>
  <c r="AO58" i="40"/>
  <c r="AN58" i="40"/>
  <c r="AP58" i="40" s="1"/>
  <c r="AL58" i="40"/>
  <c r="AK58" i="40"/>
  <c r="AI58" i="40"/>
  <c r="AH58" i="40"/>
  <c r="AJ58" i="40" s="1"/>
  <c r="AF58" i="40"/>
  <c r="AE58" i="40"/>
  <c r="AG58" i="40" s="1"/>
  <c r="AC58" i="40"/>
  <c r="AB58" i="40"/>
  <c r="AD58" i="40" s="1"/>
  <c r="Z58" i="40"/>
  <c r="Y58" i="40"/>
  <c r="AA58" i="40" s="1"/>
  <c r="X58" i="40"/>
  <c r="W58" i="40"/>
  <c r="V58" i="40"/>
  <c r="U58" i="40"/>
  <c r="T58" i="40"/>
  <c r="S58" i="40"/>
  <c r="Q58" i="40"/>
  <c r="P58" i="40"/>
  <c r="R58" i="40" s="1"/>
  <c r="N58" i="40"/>
  <c r="M58" i="40"/>
  <c r="K58" i="40"/>
  <c r="J58" i="40"/>
  <c r="L58" i="40" s="1"/>
  <c r="H58" i="40"/>
  <c r="G58" i="40"/>
  <c r="I58" i="40" s="1"/>
  <c r="E58" i="40"/>
  <c r="D58" i="40"/>
  <c r="CK57" i="40"/>
  <c r="CJ57" i="40"/>
  <c r="CL57" i="40" s="1"/>
  <c r="CH57" i="40"/>
  <c r="CG57" i="40"/>
  <c r="CE57" i="40"/>
  <c r="CD57" i="40"/>
  <c r="CF57" i="40" s="1"/>
  <c r="CB57" i="40"/>
  <c r="CA57" i="40"/>
  <c r="CC57" i="40" s="1"/>
  <c r="BY57" i="40"/>
  <c r="BX57" i="40"/>
  <c r="BV57" i="40"/>
  <c r="BU57" i="40"/>
  <c r="BW57" i="40" s="1"/>
  <c r="BT57" i="40"/>
  <c r="BS57" i="40"/>
  <c r="BR57" i="40"/>
  <c r="BQ57" i="40"/>
  <c r="BP57" i="40"/>
  <c r="BO57" i="40"/>
  <c r="BM57" i="40"/>
  <c r="BL57" i="40"/>
  <c r="BN57" i="40" s="1"/>
  <c r="BJ57" i="40"/>
  <c r="BI57" i="40"/>
  <c r="BK57" i="40" s="1"/>
  <c r="BG57" i="40"/>
  <c r="BF57" i="40"/>
  <c r="BH57" i="40" s="1"/>
  <c r="BD57" i="40"/>
  <c r="BC57" i="40"/>
  <c r="BE57" i="40" s="1"/>
  <c r="BA57" i="40"/>
  <c r="AZ57" i="40"/>
  <c r="BB57" i="40" s="1"/>
  <c r="AX57" i="40"/>
  <c r="AW57" i="40"/>
  <c r="AY57" i="40" s="1"/>
  <c r="AV57" i="40"/>
  <c r="AU57" i="40"/>
  <c r="AT57" i="40"/>
  <c r="AR57" i="40"/>
  <c r="AS57" i="40" s="1"/>
  <c r="AQ57" i="40"/>
  <c r="AO57" i="40"/>
  <c r="AN57" i="40"/>
  <c r="AP57" i="40" s="1"/>
  <c r="AL57" i="40"/>
  <c r="AK57" i="40"/>
  <c r="AM57" i="40" s="1"/>
  <c r="AI57" i="40"/>
  <c r="AH57" i="40"/>
  <c r="AJ57" i="40" s="1"/>
  <c r="AF57" i="40"/>
  <c r="AG57" i="40" s="1"/>
  <c r="AE57" i="40"/>
  <c r="AC57" i="40"/>
  <c r="AB57" i="40"/>
  <c r="AD57" i="40" s="1"/>
  <c r="Z57" i="40"/>
  <c r="Y57" i="40"/>
  <c r="W57" i="40"/>
  <c r="V57" i="40"/>
  <c r="X57" i="40" s="1"/>
  <c r="T57" i="40"/>
  <c r="S57" i="40"/>
  <c r="U57" i="40" s="1"/>
  <c r="Q57" i="40"/>
  <c r="P57" i="40"/>
  <c r="R57" i="40" s="1"/>
  <c r="N57" i="40"/>
  <c r="M57" i="40"/>
  <c r="O57" i="40" s="1"/>
  <c r="L57" i="40"/>
  <c r="K57" i="40"/>
  <c r="J57" i="40"/>
  <c r="I57" i="40"/>
  <c r="H57" i="40"/>
  <c r="G57" i="40"/>
  <c r="E57" i="40"/>
  <c r="D57" i="40"/>
  <c r="F57" i="40" s="1"/>
  <c r="CK56" i="40"/>
  <c r="CJ56" i="40"/>
  <c r="CH56" i="40"/>
  <c r="CG56" i="40"/>
  <c r="CI56" i="40" s="1"/>
  <c r="CF56" i="40"/>
  <c r="CE56" i="40"/>
  <c r="CD56" i="40"/>
  <c r="CB56" i="40"/>
  <c r="CC56" i="40" s="1"/>
  <c r="CA56" i="40"/>
  <c r="BY56" i="40"/>
  <c r="BX56" i="40"/>
  <c r="BZ56" i="40" s="1"/>
  <c r="BV56" i="40"/>
  <c r="BU56" i="40"/>
  <c r="BS56" i="40"/>
  <c r="BR56" i="40"/>
  <c r="BT56" i="40" s="1"/>
  <c r="BQ56" i="40"/>
  <c r="BP56" i="40"/>
  <c r="BO56" i="40"/>
  <c r="BM56" i="40"/>
  <c r="BL56" i="40"/>
  <c r="BN56" i="40" s="1"/>
  <c r="BJ56" i="40"/>
  <c r="BI56" i="40"/>
  <c r="BK56" i="40" s="1"/>
  <c r="BH56" i="40"/>
  <c r="BG56" i="40"/>
  <c r="BF56" i="40"/>
  <c r="BD56" i="40"/>
  <c r="BC56" i="40"/>
  <c r="BE56" i="40" s="1"/>
  <c r="BA56" i="40"/>
  <c r="AZ56" i="40"/>
  <c r="BB56" i="40" s="1"/>
  <c r="AX56" i="40"/>
  <c r="AW56" i="40"/>
  <c r="AY56" i="40" s="1"/>
  <c r="AU56" i="40"/>
  <c r="AT56" i="40"/>
  <c r="AV56" i="40" s="1"/>
  <c r="AR56" i="40"/>
  <c r="AS56" i="40" s="1"/>
  <c r="AQ56" i="40"/>
  <c r="AO56" i="40"/>
  <c r="AN56" i="40"/>
  <c r="AP56" i="40" s="1"/>
  <c r="AL56" i="40"/>
  <c r="AK56" i="40"/>
  <c r="AI56" i="40"/>
  <c r="AH56" i="40"/>
  <c r="AJ56" i="40" s="1"/>
  <c r="AF56" i="40"/>
  <c r="AE56" i="40"/>
  <c r="AC56" i="40"/>
  <c r="AB56" i="40"/>
  <c r="AD56" i="40" s="1"/>
  <c r="Z56" i="40"/>
  <c r="Y56" i="40"/>
  <c r="AA56" i="40" s="1"/>
  <c r="W56" i="40"/>
  <c r="X56" i="40" s="1"/>
  <c r="V56" i="40"/>
  <c r="T56" i="40"/>
  <c r="S56" i="40"/>
  <c r="Q56" i="40"/>
  <c r="P56" i="40"/>
  <c r="N56" i="40"/>
  <c r="M56" i="40"/>
  <c r="O56" i="40" s="1"/>
  <c r="L56" i="40"/>
  <c r="K56" i="40"/>
  <c r="J56" i="40"/>
  <c r="H56" i="40"/>
  <c r="G56" i="40"/>
  <c r="E56" i="40"/>
  <c r="D56" i="40"/>
  <c r="F56" i="40" s="1"/>
  <c r="CK55" i="40"/>
  <c r="CJ55" i="40"/>
  <c r="CH55" i="40"/>
  <c r="CG55" i="40"/>
  <c r="CI55" i="40" s="1"/>
  <c r="CE55" i="40"/>
  <c r="CF55" i="40" s="1"/>
  <c r="CD55" i="40"/>
  <c r="CB55" i="40"/>
  <c r="CA55" i="40"/>
  <c r="BY55" i="40"/>
  <c r="BX55" i="40"/>
  <c r="BV55" i="40"/>
  <c r="BU55" i="40"/>
  <c r="BW55" i="40" s="1"/>
  <c r="BT55" i="40"/>
  <c r="BS55" i="40"/>
  <c r="BR55" i="40"/>
  <c r="BQ55" i="40"/>
  <c r="BP55" i="40"/>
  <c r="BO55" i="40"/>
  <c r="BM55" i="40"/>
  <c r="BL55" i="40"/>
  <c r="BN55" i="40" s="1"/>
  <c r="BJ55" i="40"/>
  <c r="BI55" i="40"/>
  <c r="BK55" i="40" s="1"/>
  <c r="BG55" i="40"/>
  <c r="BF55" i="40"/>
  <c r="BH55" i="40" s="1"/>
  <c r="BD55" i="40"/>
  <c r="BC55" i="40"/>
  <c r="BE55" i="40" s="1"/>
  <c r="BA55" i="40"/>
  <c r="AZ55" i="40"/>
  <c r="BB55" i="40" s="1"/>
  <c r="AX55" i="40"/>
  <c r="AW55" i="40"/>
  <c r="AY55" i="40" s="1"/>
  <c r="AV55" i="40"/>
  <c r="AU55" i="40"/>
  <c r="AT55" i="40"/>
  <c r="AR55" i="40"/>
  <c r="AQ55" i="40"/>
  <c r="AO55" i="40"/>
  <c r="AN55" i="40"/>
  <c r="AP55" i="40" s="1"/>
  <c r="AL55" i="40"/>
  <c r="AK55" i="40"/>
  <c r="AM55" i="40" s="1"/>
  <c r="AI55" i="40"/>
  <c r="AH55" i="40"/>
  <c r="AF55" i="40"/>
  <c r="AG55" i="40" s="1"/>
  <c r="AE55" i="40"/>
  <c r="AC55" i="40"/>
  <c r="AB55" i="40"/>
  <c r="AD55" i="40" s="1"/>
  <c r="Z55" i="40"/>
  <c r="Y55" i="40"/>
  <c r="X55" i="40"/>
  <c r="W55" i="40"/>
  <c r="V55" i="40"/>
  <c r="T55" i="40"/>
  <c r="S55" i="40"/>
  <c r="U55" i="40" s="1"/>
  <c r="Q55" i="40"/>
  <c r="P55" i="40"/>
  <c r="N55" i="40"/>
  <c r="M55" i="40"/>
  <c r="O55" i="40" s="1"/>
  <c r="K55" i="40"/>
  <c r="J55" i="40"/>
  <c r="L55" i="40" s="1"/>
  <c r="H55" i="40"/>
  <c r="I55" i="40" s="1"/>
  <c r="G55" i="40"/>
  <c r="E55" i="40"/>
  <c r="D55" i="40"/>
  <c r="F55" i="40" s="1"/>
  <c r="CK54" i="40"/>
  <c r="CJ54" i="40"/>
  <c r="CH54" i="40"/>
  <c r="CG54" i="40"/>
  <c r="CI54" i="40" s="1"/>
  <c r="CF54" i="40"/>
  <c r="CE54" i="40"/>
  <c r="CD54" i="40"/>
  <c r="CB54" i="40"/>
  <c r="CA54" i="40"/>
  <c r="BY54" i="40"/>
  <c r="BX54" i="40"/>
  <c r="BV54" i="40"/>
  <c r="BU54" i="40"/>
  <c r="BW54" i="40" s="1"/>
  <c r="BS54" i="40"/>
  <c r="BR54" i="40"/>
  <c r="BT54" i="40" s="1"/>
  <c r="BQ54" i="40"/>
  <c r="BP54" i="40"/>
  <c r="BO54" i="40"/>
  <c r="BM54" i="40"/>
  <c r="BL54" i="40"/>
  <c r="BN54" i="40" s="1"/>
  <c r="BJ54" i="40"/>
  <c r="BI54" i="40"/>
  <c r="BK54" i="40" s="1"/>
  <c r="BH54" i="40"/>
  <c r="BG54" i="40"/>
  <c r="BF54" i="40"/>
  <c r="BD54" i="40"/>
  <c r="BC54" i="40"/>
  <c r="BE54" i="40" s="1"/>
  <c r="BA54" i="40"/>
  <c r="AZ54" i="40"/>
  <c r="BB54" i="40" s="1"/>
  <c r="AX54" i="40"/>
  <c r="AW54" i="40"/>
  <c r="AY54" i="40" s="1"/>
  <c r="AV54" i="40"/>
  <c r="AU54" i="40"/>
  <c r="AT54" i="40"/>
  <c r="AR54" i="40"/>
  <c r="AQ54" i="40"/>
  <c r="AO54" i="40"/>
  <c r="AN54" i="40"/>
  <c r="AP54" i="40" s="1"/>
  <c r="AL54" i="40"/>
  <c r="AK54" i="40"/>
  <c r="AM54" i="40" s="1"/>
  <c r="AI54" i="40"/>
  <c r="AH54" i="40"/>
  <c r="AF54" i="40"/>
  <c r="AG54" i="40" s="1"/>
  <c r="AE54" i="40"/>
  <c r="AC54" i="40"/>
  <c r="AB54" i="40"/>
  <c r="AD54" i="40" s="1"/>
  <c r="Z54" i="40"/>
  <c r="Y54" i="40"/>
  <c r="W54" i="40"/>
  <c r="V54" i="40"/>
  <c r="X54" i="40" s="1"/>
  <c r="T54" i="40"/>
  <c r="S54" i="40"/>
  <c r="U54" i="40" s="1"/>
  <c r="Q54" i="40"/>
  <c r="P54" i="40"/>
  <c r="N54" i="40"/>
  <c r="M54" i="40"/>
  <c r="K54" i="40"/>
  <c r="J54" i="40"/>
  <c r="L54" i="40" s="1"/>
  <c r="I54" i="40"/>
  <c r="H54" i="40"/>
  <c r="G54" i="40"/>
  <c r="E54" i="40"/>
  <c r="D54" i="40"/>
  <c r="CK53" i="40"/>
  <c r="CJ53" i="40"/>
  <c r="CH53" i="40"/>
  <c r="CG53" i="40"/>
  <c r="CE53" i="40"/>
  <c r="CD53" i="40"/>
  <c r="CF53" i="40" s="1"/>
  <c r="CC53" i="40"/>
  <c r="CB53" i="40"/>
  <c r="CA53" i="40"/>
  <c r="BY53" i="40"/>
  <c r="BX53" i="40"/>
  <c r="BV53" i="40"/>
  <c r="BU53" i="40"/>
  <c r="BW53" i="40" s="1"/>
  <c r="BT53" i="40"/>
  <c r="BS53" i="40"/>
  <c r="BR53" i="40"/>
  <c r="BP53" i="40"/>
  <c r="BO53" i="40"/>
  <c r="BQ53" i="40" s="1"/>
  <c r="BM53" i="40"/>
  <c r="BL53" i="40"/>
  <c r="BN53" i="40" s="1"/>
  <c r="BJ53" i="40"/>
  <c r="BI53" i="40"/>
  <c r="BK53" i="40" s="1"/>
  <c r="BH53" i="40"/>
  <c r="BG53" i="40"/>
  <c r="BF53" i="40"/>
  <c r="BE53" i="40"/>
  <c r="BD53" i="40"/>
  <c r="BC53" i="40"/>
  <c r="BA53" i="40"/>
  <c r="AZ53" i="40"/>
  <c r="BB53" i="40" s="1"/>
  <c r="AX53" i="40"/>
  <c r="AW53" i="40"/>
  <c r="AY53" i="40" s="1"/>
  <c r="AU53" i="40"/>
  <c r="AT53" i="40"/>
  <c r="AV53" i="40" s="1"/>
  <c r="AR53" i="40"/>
  <c r="AQ53" i="40"/>
  <c r="AO53" i="40"/>
  <c r="AN53" i="40"/>
  <c r="AL53" i="40"/>
  <c r="AK53" i="40"/>
  <c r="AM53" i="40" s="1"/>
  <c r="AJ53" i="40"/>
  <c r="AI53" i="40"/>
  <c r="AH53" i="40"/>
  <c r="AF53" i="40"/>
  <c r="AE53" i="40"/>
  <c r="AC53" i="40"/>
  <c r="AB53" i="40"/>
  <c r="AD53" i="40" s="1"/>
  <c r="Z53" i="40"/>
  <c r="Y53" i="40"/>
  <c r="AA53" i="40" s="1"/>
  <c r="X53" i="40"/>
  <c r="W53" i="40"/>
  <c r="V53" i="40"/>
  <c r="T53" i="40"/>
  <c r="U53" i="40" s="1"/>
  <c r="S53" i="40"/>
  <c r="Q53" i="40"/>
  <c r="P53" i="40"/>
  <c r="R53" i="40" s="1"/>
  <c r="N53" i="40"/>
  <c r="M53" i="40"/>
  <c r="O53" i="40" s="1"/>
  <c r="K53" i="40"/>
  <c r="J53" i="40"/>
  <c r="L53" i="40" s="1"/>
  <c r="I53" i="40"/>
  <c r="H53" i="40"/>
  <c r="G53" i="40"/>
  <c r="E53" i="40"/>
  <c r="D53" i="40"/>
  <c r="F53" i="40" s="1"/>
  <c r="CK52" i="40"/>
  <c r="CJ52" i="40"/>
  <c r="W48" i="21" s="1"/>
  <c r="CH52" i="40"/>
  <c r="CG52" i="40"/>
  <c r="CI52" i="40" s="1"/>
  <c r="CE52" i="40"/>
  <c r="CD52" i="40"/>
  <c r="CF52" i="40" s="1"/>
  <c r="CB52" i="40"/>
  <c r="CA52" i="40"/>
  <c r="CC52" i="40" s="1"/>
  <c r="BY52" i="40"/>
  <c r="BX52" i="40"/>
  <c r="BZ52" i="40" s="1"/>
  <c r="BV52" i="40"/>
  <c r="BU52" i="40"/>
  <c r="BW52" i="40" s="1"/>
  <c r="BS52" i="40"/>
  <c r="BT52" i="40" s="1"/>
  <c r="BR52" i="40"/>
  <c r="BQ52" i="40"/>
  <c r="BP52" i="40"/>
  <c r="BO52" i="40"/>
  <c r="BM52" i="40"/>
  <c r="BL52" i="40"/>
  <c r="BN52" i="40" s="1"/>
  <c r="BJ52" i="40"/>
  <c r="BI52" i="40"/>
  <c r="BK52" i="40" s="1"/>
  <c r="BG52" i="40"/>
  <c r="BF52" i="40"/>
  <c r="BH52" i="40" s="1"/>
  <c r="BD52" i="40"/>
  <c r="BC52" i="40"/>
  <c r="BE52" i="40" s="1"/>
  <c r="BA52" i="40"/>
  <c r="AZ52" i="40"/>
  <c r="BB52" i="40" s="1"/>
  <c r="AX52" i="40"/>
  <c r="AW52" i="40"/>
  <c r="AY52" i="40" s="1"/>
  <c r="AV52" i="40"/>
  <c r="AU52" i="40"/>
  <c r="AT52" i="40"/>
  <c r="AS52" i="40"/>
  <c r="AR52" i="40"/>
  <c r="AQ52" i="40"/>
  <c r="AO52" i="40"/>
  <c r="AN52" i="40"/>
  <c r="AP52" i="40" s="1"/>
  <c r="AL52" i="40"/>
  <c r="AK52" i="40"/>
  <c r="AM52" i="40" s="1"/>
  <c r="AI52" i="40"/>
  <c r="AH52" i="40"/>
  <c r="AJ52" i="40" s="1"/>
  <c r="AG52" i="40"/>
  <c r="AF52" i="40"/>
  <c r="AE52" i="40"/>
  <c r="AC52" i="40"/>
  <c r="AB52" i="40"/>
  <c r="AD52" i="40" s="1"/>
  <c r="Z52" i="40"/>
  <c r="Y52" i="40"/>
  <c r="AA52" i="40" s="1"/>
  <c r="X52" i="40"/>
  <c r="W52" i="40"/>
  <c r="V52" i="40"/>
  <c r="T52" i="40"/>
  <c r="S52" i="40"/>
  <c r="U52" i="40" s="1"/>
  <c r="Q52" i="40"/>
  <c r="P52" i="40"/>
  <c r="R52" i="40" s="1"/>
  <c r="N52" i="40"/>
  <c r="M52" i="40"/>
  <c r="O52" i="40" s="1"/>
  <c r="K52" i="40"/>
  <c r="J52" i="40"/>
  <c r="L52" i="40" s="1"/>
  <c r="I52" i="40"/>
  <c r="H52" i="40"/>
  <c r="G52" i="40"/>
  <c r="E52" i="40"/>
  <c r="D52" i="40"/>
  <c r="F52" i="40" s="1"/>
  <c r="CK51" i="40"/>
  <c r="CJ51" i="40"/>
  <c r="W47" i="21" s="1"/>
  <c r="CH51" i="40"/>
  <c r="CG51" i="40"/>
  <c r="CI51" i="40" s="1"/>
  <c r="CE51" i="40"/>
  <c r="CD51" i="40"/>
  <c r="CB51" i="40"/>
  <c r="CC51" i="40" s="1"/>
  <c r="CA51" i="40"/>
  <c r="BY51" i="40"/>
  <c r="BX51" i="40"/>
  <c r="BV51" i="40"/>
  <c r="BU51" i="40"/>
  <c r="BT51" i="40"/>
  <c r="BS51" i="40"/>
  <c r="BR51" i="40"/>
  <c r="BP51" i="40"/>
  <c r="BO51" i="40"/>
  <c r="BQ51" i="40" s="1"/>
  <c r="BM51" i="40"/>
  <c r="BL51" i="40"/>
  <c r="BN51" i="40" s="1"/>
  <c r="BJ51" i="40"/>
  <c r="BI51" i="40"/>
  <c r="BK51" i="40" s="1"/>
  <c r="BG51" i="40"/>
  <c r="BF51" i="40"/>
  <c r="BH51" i="40" s="1"/>
  <c r="BE51" i="40"/>
  <c r="BD51" i="40"/>
  <c r="BC51" i="40"/>
  <c r="BA51" i="40"/>
  <c r="AZ51" i="40"/>
  <c r="BB51" i="40" s="1"/>
  <c r="AX51" i="40"/>
  <c r="AW51" i="40"/>
  <c r="AY51" i="40" s="1"/>
  <c r="AV51" i="40"/>
  <c r="AU51" i="40"/>
  <c r="AT51" i="40"/>
  <c r="AR51" i="40"/>
  <c r="AQ51" i="40"/>
  <c r="AO51" i="40"/>
  <c r="AN51" i="40"/>
  <c r="AL51" i="40"/>
  <c r="AK51" i="40"/>
  <c r="AI51" i="40"/>
  <c r="AH51" i="40"/>
  <c r="AF51" i="40"/>
  <c r="AE51" i="40"/>
  <c r="AC51" i="40"/>
  <c r="AB51" i="40"/>
  <c r="Z51" i="40"/>
  <c r="Y51" i="40"/>
  <c r="W51" i="40"/>
  <c r="V51" i="40"/>
  <c r="T51" i="40"/>
  <c r="S51" i="40"/>
  <c r="U51" i="40" s="1"/>
  <c r="R51" i="40"/>
  <c r="Q51" i="40"/>
  <c r="P51" i="40"/>
  <c r="N51" i="40"/>
  <c r="M51" i="40"/>
  <c r="O51" i="40" s="1"/>
  <c r="K51" i="40"/>
  <c r="J51" i="40"/>
  <c r="L51" i="40" s="1"/>
  <c r="H51" i="40"/>
  <c r="I51" i="40" s="1"/>
  <c r="G51" i="40"/>
  <c r="E51" i="40"/>
  <c r="D51" i="40"/>
  <c r="F51" i="40" s="1"/>
  <c r="CK50" i="40"/>
  <c r="CJ50" i="40"/>
  <c r="C50" i="40" s="1"/>
  <c r="CH50" i="40"/>
  <c r="CG50" i="40"/>
  <c r="CE50" i="40"/>
  <c r="CD50" i="40"/>
  <c r="CF50" i="40" s="1"/>
  <c r="CB50" i="40"/>
  <c r="CA50" i="40"/>
  <c r="CC50" i="40" s="1"/>
  <c r="BY50" i="40"/>
  <c r="BX50" i="40"/>
  <c r="BZ50" i="40" s="1"/>
  <c r="BV50" i="40"/>
  <c r="BU50" i="40"/>
  <c r="BW50" i="40" s="1"/>
  <c r="BS50" i="40"/>
  <c r="BR50" i="40"/>
  <c r="BT50" i="40" s="1"/>
  <c r="BQ50" i="40"/>
  <c r="BP50" i="40"/>
  <c r="BO50" i="40"/>
  <c r="BN50" i="40"/>
  <c r="BM50" i="40"/>
  <c r="BL50" i="40"/>
  <c r="BJ50" i="40"/>
  <c r="BI50" i="40"/>
  <c r="BK50" i="40" s="1"/>
  <c r="BH50" i="40"/>
  <c r="BG50" i="40"/>
  <c r="BF50" i="40"/>
  <c r="BE50" i="40"/>
  <c r="BD50" i="40"/>
  <c r="BC50" i="40"/>
  <c r="BA50" i="40"/>
  <c r="AZ50" i="40"/>
  <c r="BB50" i="40" s="1"/>
  <c r="AX50" i="40"/>
  <c r="AW50" i="40"/>
  <c r="AY50" i="40" s="1"/>
  <c r="AU50" i="40"/>
  <c r="AT50" i="40"/>
  <c r="AV50" i="40" s="1"/>
  <c r="AR50" i="40"/>
  <c r="AQ50" i="40"/>
  <c r="AO50" i="40"/>
  <c r="AN50" i="40"/>
  <c r="AP50" i="40" s="1"/>
  <c r="AL50" i="40"/>
  <c r="AK50" i="40"/>
  <c r="AM50" i="40" s="1"/>
  <c r="AI50" i="40"/>
  <c r="AH50" i="40"/>
  <c r="AJ50" i="40" s="1"/>
  <c r="AF50" i="40"/>
  <c r="AE50" i="40"/>
  <c r="AD50" i="40"/>
  <c r="AC50" i="40"/>
  <c r="AB50" i="40"/>
  <c r="Z50" i="40"/>
  <c r="Y50" i="40"/>
  <c r="W50" i="40"/>
  <c r="V50" i="40"/>
  <c r="T50" i="40"/>
  <c r="S50" i="40"/>
  <c r="U50" i="40" s="1"/>
  <c r="Q50" i="40"/>
  <c r="P50" i="40"/>
  <c r="R50" i="40" s="1"/>
  <c r="N50" i="40"/>
  <c r="M50" i="40"/>
  <c r="O50" i="40" s="1"/>
  <c r="L50" i="40"/>
  <c r="K50" i="40"/>
  <c r="J50" i="40"/>
  <c r="H50" i="40"/>
  <c r="G50" i="40"/>
  <c r="I50" i="40" s="1"/>
  <c r="E50" i="40"/>
  <c r="D50" i="40"/>
  <c r="CK49" i="40"/>
  <c r="CJ49" i="40"/>
  <c r="C49" i="40" s="1"/>
  <c r="CH49" i="40"/>
  <c r="CG49" i="40"/>
  <c r="CE49" i="40"/>
  <c r="CD49" i="40"/>
  <c r="CB49" i="40"/>
  <c r="CC49" i="40" s="1"/>
  <c r="CA49" i="40"/>
  <c r="BZ49" i="40"/>
  <c r="BY49" i="40"/>
  <c r="BX49" i="40"/>
  <c r="BV49" i="40"/>
  <c r="BU49" i="40"/>
  <c r="BW49" i="40" s="1"/>
  <c r="BS49" i="40"/>
  <c r="BR49" i="40"/>
  <c r="BP49" i="40"/>
  <c r="BO49" i="40"/>
  <c r="BQ49" i="40" s="1"/>
  <c r="BN49" i="40"/>
  <c r="BM49" i="40"/>
  <c r="BL49" i="40"/>
  <c r="BJ49" i="40"/>
  <c r="BI49" i="40"/>
  <c r="BK49" i="40" s="1"/>
  <c r="BG49" i="40"/>
  <c r="BF49" i="40"/>
  <c r="BH49" i="40" s="1"/>
  <c r="BE49" i="40"/>
  <c r="BD49" i="40"/>
  <c r="BC49" i="40"/>
  <c r="BA49" i="40"/>
  <c r="AZ49" i="40"/>
  <c r="BB49" i="40" s="1"/>
  <c r="AX49" i="40"/>
  <c r="AW49" i="40"/>
  <c r="AY49" i="40" s="1"/>
  <c r="AV49" i="40"/>
  <c r="AU49" i="40"/>
  <c r="AT49" i="40"/>
  <c r="AR49" i="40"/>
  <c r="AQ49" i="40"/>
  <c r="AO49" i="40"/>
  <c r="AN49" i="40"/>
  <c r="AL49" i="40"/>
  <c r="AK49" i="40"/>
  <c r="AI49" i="40"/>
  <c r="AH49" i="40"/>
  <c r="AJ49" i="40" s="1"/>
  <c r="AF49" i="40"/>
  <c r="AE49" i="40"/>
  <c r="AG49" i="40" s="1"/>
  <c r="AD49" i="40"/>
  <c r="AC49" i="40"/>
  <c r="AB49" i="40"/>
  <c r="AA49" i="40"/>
  <c r="Z49" i="40"/>
  <c r="Y49" i="40"/>
  <c r="W49" i="40"/>
  <c r="V49" i="40"/>
  <c r="X49" i="40" s="1"/>
  <c r="T49" i="40"/>
  <c r="S49" i="40"/>
  <c r="Q49" i="40"/>
  <c r="P49" i="40"/>
  <c r="R49" i="40" s="1"/>
  <c r="N49" i="40"/>
  <c r="M49" i="40"/>
  <c r="K49" i="40"/>
  <c r="J49" i="40"/>
  <c r="H49" i="40"/>
  <c r="G49" i="40"/>
  <c r="E49" i="40"/>
  <c r="D49" i="40"/>
  <c r="F49" i="40" s="1"/>
  <c r="CK48" i="40"/>
  <c r="CJ48" i="40"/>
  <c r="W44" i="21" s="1"/>
  <c r="CH48" i="40"/>
  <c r="CI48" i="40" s="1"/>
  <c r="CG48" i="40"/>
  <c r="CE48" i="40"/>
  <c r="CD48" i="40"/>
  <c r="CB48" i="40"/>
  <c r="CA48" i="40"/>
  <c r="BZ48" i="40"/>
  <c r="BY48" i="40"/>
  <c r="BX48" i="40"/>
  <c r="BV48" i="40"/>
  <c r="BU48" i="40"/>
  <c r="BS48" i="40"/>
  <c r="BR48" i="40"/>
  <c r="BP48" i="40"/>
  <c r="BO48" i="40"/>
  <c r="BQ48" i="40" s="1"/>
  <c r="BM48" i="40"/>
  <c r="BL48" i="40"/>
  <c r="BN48" i="40" s="1"/>
  <c r="BK48" i="40"/>
  <c r="BJ48" i="40"/>
  <c r="BI48" i="40"/>
  <c r="BG48" i="40"/>
  <c r="BF48" i="40"/>
  <c r="BH48" i="40" s="1"/>
  <c r="BD48" i="40"/>
  <c r="BC48" i="40"/>
  <c r="BE48" i="40" s="1"/>
  <c r="BB48" i="40"/>
  <c r="BA48" i="40"/>
  <c r="AZ48" i="40"/>
  <c r="AX48" i="40"/>
  <c r="AW48" i="40"/>
  <c r="AY48" i="40" s="1"/>
  <c r="AU48" i="40"/>
  <c r="AT48" i="40"/>
  <c r="AV48" i="40" s="1"/>
  <c r="AR48" i="40"/>
  <c r="AQ48" i="40"/>
  <c r="AS48" i="40" s="1"/>
  <c r="AP48" i="40"/>
  <c r="AO48" i="40"/>
  <c r="AN48" i="40"/>
  <c r="AM48" i="40"/>
  <c r="AL48" i="40"/>
  <c r="AK48" i="40"/>
  <c r="AI48" i="40"/>
  <c r="AH48" i="40"/>
  <c r="AJ48" i="40" s="1"/>
  <c r="AF48" i="40"/>
  <c r="AE48" i="40"/>
  <c r="AG48" i="40" s="1"/>
  <c r="AC48" i="40"/>
  <c r="AB48" i="40"/>
  <c r="AD48" i="40" s="1"/>
  <c r="Z48" i="40"/>
  <c r="Y48" i="40"/>
  <c r="AA48" i="40" s="1"/>
  <c r="W48" i="40"/>
  <c r="V48" i="40"/>
  <c r="T48" i="40"/>
  <c r="S48" i="40"/>
  <c r="U48" i="40" s="1"/>
  <c r="R48" i="40"/>
  <c r="Q48" i="40"/>
  <c r="P48" i="40"/>
  <c r="N48" i="40"/>
  <c r="M48" i="40"/>
  <c r="O48" i="40" s="1"/>
  <c r="K48" i="40"/>
  <c r="J48" i="40"/>
  <c r="L48" i="40" s="1"/>
  <c r="H48" i="40"/>
  <c r="G48" i="40"/>
  <c r="E48" i="40"/>
  <c r="D48" i="40"/>
  <c r="F48" i="40" s="1"/>
  <c r="C48" i="40"/>
  <c r="CK47" i="40"/>
  <c r="CJ47" i="40"/>
  <c r="W43" i="21" s="1"/>
  <c r="CI47" i="40"/>
  <c r="CH47" i="40"/>
  <c r="CG47" i="40"/>
  <c r="CE47" i="40"/>
  <c r="CD47" i="40"/>
  <c r="CB47" i="40"/>
  <c r="CA47" i="40"/>
  <c r="CC47" i="40" s="1"/>
  <c r="BZ47" i="40"/>
  <c r="BY47" i="40"/>
  <c r="BX47" i="40"/>
  <c r="BV47" i="40"/>
  <c r="BU47" i="40"/>
  <c r="BW47" i="40" s="1"/>
  <c r="BS47" i="40"/>
  <c r="BR47" i="40"/>
  <c r="BT47" i="40" s="1"/>
  <c r="BP47" i="40"/>
  <c r="BO47" i="40"/>
  <c r="BQ47" i="40" s="1"/>
  <c r="BM47" i="40"/>
  <c r="BL47" i="40"/>
  <c r="BN47" i="40" s="1"/>
  <c r="BK47" i="40"/>
  <c r="BJ47" i="40"/>
  <c r="BI47" i="40"/>
  <c r="BG47" i="40"/>
  <c r="BF47" i="40"/>
  <c r="BH47" i="40" s="1"/>
  <c r="BD47" i="40"/>
  <c r="BC47" i="40"/>
  <c r="BE47" i="40" s="1"/>
  <c r="BB47" i="40"/>
  <c r="BA47" i="40"/>
  <c r="AZ47" i="40"/>
  <c r="AX47" i="40"/>
  <c r="AW47" i="40"/>
  <c r="AY47" i="40" s="1"/>
  <c r="AU47" i="40"/>
  <c r="AT47" i="40"/>
  <c r="AV47" i="40" s="1"/>
  <c r="AR47" i="40"/>
  <c r="AQ47" i="40"/>
  <c r="AO47" i="40"/>
  <c r="AN47" i="40"/>
  <c r="AP47" i="40" s="1"/>
  <c r="AM47" i="40"/>
  <c r="AL47" i="40"/>
  <c r="AK47" i="40"/>
  <c r="AI47" i="40"/>
  <c r="AH47" i="40"/>
  <c r="AF47" i="40"/>
  <c r="AE47" i="40"/>
  <c r="AG47" i="40" s="1"/>
  <c r="AD47" i="40"/>
  <c r="AC47" i="40"/>
  <c r="AB47" i="40"/>
  <c r="Z47" i="40"/>
  <c r="Y47" i="40"/>
  <c r="AA47" i="40" s="1"/>
  <c r="W47" i="40"/>
  <c r="V47" i="40"/>
  <c r="X47" i="40" s="1"/>
  <c r="T47" i="40"/>
  <c r="S47" i="40"/>
  <c r="Q47" i="40"/>
  <c r="P47" i="40"/>
  <c r="R47" i="40" s="1"/>
  <c r="O47" i="40"/>
  <c r="N47" i="40"/>
  <c r="M47" i="40"/>
  <c r="K47" i="40"/>
  <c r="J47" i="40"/>
  <c r="H47" i="40"/>
  <c r="G47" i="40"/>
  <c r="I47" i="40" s="1"/>
  <c r="F47" i="40"/>
  <c r="E47" i="40"/>
  <c r="D47" i="40"/>
  <c r="CL46" i="40"/>
  <c r="CK46" i="40"/>
  <c r="CJ46" i="40"/>
  <c r="W42" i="21" s="1"/>
  <c r="CH46" i="40"/>
  <c r="CG46" i="40"/>
  <c r="CI46" i="40" s="1"/>
  <c r="CE46" i="40"/>
  <c r="CD46" i="40"/>
  <c r="CF46" i="40" s="1"/>
  <c r="CB46" i="40"/>
  <c r="CA46" i="40"/>
  <c r="BY46" i="40"/>
  <c r="BX46" i="40"/>
  <c r="BZ46" i="40" s="1"/>
  <c r="BW46" i="40"/>
  <c r="BV46" i="40"/>
  <c r="BU46" i="40"/>
  <c r="BS46" i="40"/>
  <c r="BR46" i="40"/>
  <c r="BT46" i="40" s="1"/>
  <c r="BP46" i="40"/>
  <c r="BO46" i="40"/>
  <c r="BQ46" i="40" s="1"/>
  <c r="BM46" i="40"/>
  <c r="BN46" i="40" s="1"/>
  <c r="BL46" i="40"/>
  <c r="BJ46" i="40"/>
  <c r="BI46" i="40"/>
  <c r="BK46" i="40" s="1"/>
  <c r="BG46" i="40"/>
  <c r="BF46" i="40"/>
  <c r="BH46" i="40" s="1"/>
  <c r="BD46" i="40"/>
  <c r="BC46" i="40"/>
  <c r="BE46" i="40" s="1"/>
  <c r="BA46" i="40"/>
  <c r="AZ46" i="40"/>
  <c r="BB46" i="40" s="1"/>
  <c r="AY46" i="40"/>
  <c r="AX46" i="40"/>
  <c r="AW46" i="40"/>
  <c r="AU46" i="40"/>
  <c r="AT46" i="40"/>
  <c r="AV46" i="40" s="1"/>
  <c r="AR46" i="40"/>
  <c r="AQ46" i="40"/>
  <c r="AS46" i="40" s="1"/>
  <c r="AO46" i="40"/>
  <c r="AP46" i="40" s="1"/>
  <c r="AN46" i="40"/>
  <c r="AL46" i="40"/>
  <c r="AK46" i="40"/>
  <c r="AM46" i="40" s="1"/>
  <c r="AI46" i="40"/>
  <c r="AH46" i="40"/>
  <c r="AJ46" i="40" s="1"/>
  <c r="AF46" i="40"/>
  <c r="AE46" i="40"/>
  <c r="AG46" i="40" s="1"/>
  <c r="AC46" i="40"/>
  <c r="AB46" i="40"/>
  <c r="AD46" i="40" s="1"/>
  <c r="AA46" i="40"/>
  <c r="Z46" i="40"/>
  <c r="Y46" i="40"/>
  <c r="W46" i="40"/>
  <c r="V46" i="40"/>
  <c r="X46" i="40" s="1"/>
  <c r="T46" i="40"/>
  <c r="S46" i="40"/>
  <c r="U46" i="40" s="1"/>
  <c r="Q46" i="40"/>
  <c r="R46" i="40" s="1"/>
  <c r="P46" i="40"/>
  <c r="N46" i="40"/>
  <c r="M46" i="40"/>
  <c r="O46" i="40" s="1"/>
  <c r="K46" i="40"/>
  <c r="J46" i="40"/>
  <c r="L46" i="40" s="1"/>
  <c r="H46" i="40"/>
  <c r="G46" i="40"/>
  <c r="I46" i="40" s="1"/>
  <c r="E46" i="40"/>
  <c r="D46" i="40"/>
  <c r="F46" i="40" s="1"/>
  <c r="C46" i="40"/>
  <c r="CK45" i="40"/>
  <c r="CJ45" i="40"/>
  <c r="W41" i="21" s="1"/>
  <c r="CI45" i="40"/>
  <c r="CH45" i="40"/>
  <c r="CG45" i="40"/>
  <c r="CE45" i="40"/>
  <c r="CD45" i="40"/>
  <c r="CF45" i="40" s="1"/>
  <c r="CB45" i="40"/>
  <c r="CA45" i="40"/>
  <c r="CC45" i="40" s="1"/>
  <c r="BY45" i="40"/>
  <c r="BZ45" i="40" s="1"/>
  <c r="BX45" i="40"/>
  <c r="BV45" i="40"/>
  <c r="BU45" i="40"/>
  <c r="BW45" i="40" s="1"/>
  <c r="BS45" i="40"/>
  <c r="BR45" i="40"/>
  <c r="BT45" i="40" s="1"/>
  <c r="BP45" i="40"/>
  <c r="BO45" i="40"/>
  <c r="BQ45" i="40" s="1"/>
  <c r="BM45" i="40"/>
  <c r="BL45" i="40"/>
  <c r="BN45" i="40" s="1"/>
  <c r="BK45" i="40"/>
  <c r="BJ45" i="40"/>
  <c r="BI45" i="40"/>
  <c r="BG45" i="40"/>
  <c r="BF45" i="40"/>
  <c r="BH45" i="40" s="1"/>
  <c r="BD45" i="40"/>
  <c r="BC45" i="40"/>
  <c r="BE45" i="40" s="1"/>
  <c r="BB45" i="40"/>
  <c r="BA45" i="40"/>
  <c r="AZ45" i="40"/>
  <c r="AX45" i="40"/>
  <c r="AW45" i="40"/>
  <c r="AY45" i="40" s="1"/>
  <c r="AU45" i="40"/>
  <c r="AT45" i="40"/>
  <c r="AV45" i="40" s="1"/>
  <c r="AR45" i="40"/>
  <c r="AQ45" i="40"/>
  <c r="AS45" i="40" s="1"/>
  <c r="AO45" i="40"/>
  <c r="AN45" i="40"/>
  <c r="AP45" i="40" s="1"/>
  <c r="AM45" i="40"/>
  <c r="AL45" i="40"/>
  <c r="AK45" i="40"/>
  <c r="AI45" i="40"/>
  <c r="AH45" i="40"/>
  <c r="AJ45" i="40" s="1"/>
  <c r="AF45" i="40"/>
  <c r="AE45" i="40"/>
  <c r="AG45" i="40" s="1"/>
  <c r="AD45" i="40"/>
  <c r="AC45" i="40"/>
  <c r="AB45" i="40"/>
  <c r="Z45" i="40"/>
  <c r="Y45" i="40"/>
  <c r="AA45" i="40" s="1"/>
  <c r="W45" i="40"/>
  <c r="V45" i="40"/>
  <c r="X45" i="40" s="1"/>
  <c r="T45" i="40"/>
  <c r="S45" i="40"/>
  <c r="U45" i="40" s="1"/>
  <c r="Q45" i="40"/>
  <c r="P45" i="40"/>
  <c r="R45" i="40" s="1"/>
  <c r="O45" i="40"/>
  <c r="N45" i="40"/>
  <c r="M45" i="40"/>
  <c r="K45" i="40"/>
  <c r="J45" i="40"/>
  <c r="L45" i="40" s="1"/>
  <c r="H45" i="40"/>
  <c r="G45" i="40"/>
  <c r="I45" i="40" s="1"/>
  <c r="E45" i="40"/>
  <c r="F45" i="40" s="1"/>
  <c r="D45" i="40"/>
  <c r="CK44" i="40"/>
  <c r="CL44" i="40" s="1"/>
  <c r="CJ44" i="40"/>
  <c r="W40" i="21" s="1"/>
  <c r="CH44" i="40"/>
  <c r="CG44" i="40"/>
  <c r="CI44" i="40" s="1"/>
  <c r="CE44" i="40"/>
  <c r="CD44" i="40"/>
  <c r="CF44" i="40" s="1"/>
  <c r="CB44" i="40"/>
  <c r="CA44" i="40"/>
  <c r="CC44" i="40" s="1"/>
  <c r="BY44" i="40"/>
  <c r="BX44" i="40"/>
  <c r="BZ44" i="40" s="1"/>
  <c r="BW44" i="40"/>
  <c r="BV44" i="40"/>
  <c r="BU44" i="40"/>
  <c r="BS44" i="40"/>
  <c r="BR44" i="40"/>
  <c r="BT44" i="40" s="1"/>
  <c r="BP44" i="40"/>
  <c r="BO44" i="40"/>
  <c r="BQ44" i="40" s="1"/>
  <c r="BN44" i="40"/>
  <c r="BM44" i="40"/>
  <c r="BL44" i="40"/>
  <c r="BJ44" i="40"/>
  <c r="BI44" i="40"/>
  <c r="BK44" i="40" s="1"/>
  <c r="BG44" i="40"/>
  <c r="BF44" i="40"/>
  <c r="BH44" i="40" s="1"/>
  <c r="BD44" i="40"/>
  <c r="BC44" i="40"/>
  <c r="BE44" i="40" s="1"/>
  <c r="BA44" i="40"/>
  <c r="AZ44" i="40"/>
  <c r="BB44" i="40" s="1"/>
  <c r="AY44" i="40"/>
  <c r="AX44" i="40"/>
  <c r="AW44" i="40"/>
  <c r="AU44" i="40"/>
  <c r="AT44" i="40"/>
  <c r="AV44" i="40" s="1"/>
  <c r="AR44" i="40"/>
  <c r="AQ44" i="40"/>
  <c r="AS44" i="40" s="1"/>
  <c r="AP44" i="40"/>
  <c r="AO44" i="40"/>
  <c r="AN44" i="40"/>
  <c r="AL44" i="40"/>
  <c r="AK44" i="40"/>
  <c r="AM44" i="40" s="1"/>
  <c r="AI44" i="40"/>
  <c r="AH44" i="40"/>
  <c r="AJ44" i="40" s="1"/>
  <c r="AF44" i="40"/>
  <c r="AE44" i="40"/>
  <c r="AG44" i="40" s="1"/>
  <c r="AC44" i="40"/>
  <c r="AB44" i="40"/>
  <c r="AD44" i="40" s="1"/>
  <c r="AA44" i="40"/>
  <c r="Z44" i="40"/>
  <c r="Y44" i="40"/>
  <c r="W44" i="40"/>
  <c r="V44" i="40"/>
  <c r="X44" i="40" s="1"/>
  <c r="T44" i="40"/>
  <c r="S44" i="40"/>
  <c r="U44" i="40" s="1"/>
  <c r="Q44" i="40"/>
  <c r="R44" i="40" s="1"/>
  <c r="P44" i="40"/>
  <c r="N44" i="40"/>
  <c r="M44" i="40"/>
  <c r="O44" i="40" s="1"/>
  <c r="K44" i="40"/>
  <c r="J44" i="40"/>
  <c r="L44" i="40" s="1"/>
  <c r="H44" i="40"/>
  <c r="G44" i="40"/>
  <c r="I44" i="40" s="1"/>
  <c r="E44" i="40"/>
  <c r="D44" i="40"/>
  <c r="F44" i="40" s="1"/>
  <c r="C44" i="40"/>
  <c r="CK43" i="40"/>
  <c r="CJ43" i="40"/>
  <c r="W39" i="21" s="1"/>
  <c r="CI43" i="40"/>
  <c r="CH43" i="40"/>
  <c r="CG43" i="40"/>
  <c r="CE43" i="40"/>
  <c r="CD43" i="40"/>
  <c r="CF43" i="40" s="1"/>
  <c r="CB43" i="40"/>
  <c r="CA43" i="40"/>
  <c r="CC43" i="40" s="1"/>
  <c r="BY43" i="40"/>
  <c r="BZ43" i="40" s="1"/>
  <c r="BX43" i="40"/>
  <c r="BV43" i="40"/>
  <c r="BU43" i="40"/>
  <c r="BW43" i="40" s="1"/>
  <c r="BS43" i="40"/>
  <c r="BR43" i="40"/>
  <c r="BT43" i="40" s="1"/>
  <c r="BP43" i="40"/>
  <c r="BO43" i="40"/>
  <c r="BQ43" i="40" s="1"/>
  <c r="BM43" i="40"/>
  <c r="BL43" i="40"/>
  <c r="BN43" i="40" s="1"/>
  <c r="BK43" i="40"/>
  <c r="BJ43" i="40"/>
  <c r="BI43" i="40"/>
  <c r="BG43" i="40"/>
  <c r="BF43" i="40"/>
  <c r="BH43" i="40" s="1"/>
  <c r="BD43" i="40"/>
  <c r="BC43" i="40"/>
  <c r="BE43" i="40" s="1"/>
  <c r="BB43" i="40"/>
  <c r="BA43" i="40"/>
  <c r="AZ43" i="40"/>
  <c r="AX43" i="40"/>
  <c r="AW43" i="40"/>
  <c r="AY43" i="40" s="1"/>
  <c r="AU43" i="40"/>
  <c r="AT43" i="40"/>
  <c r="AV43" i="40" s="1"/>
  <c r="AR43" i="40"/>
  <c r="AQ43" i="40"/>
  <c r="AS43" i="40" s="1"/>
  <c r="AO43" i="40"/>
  <c r="AN43" i="40"/>
  <c r="AP43" i="40" s="1"/>
  <c r="AM43" i="40"/>
  <c r="AL43" i="40"/>
  <c r="AK43" i="40"/>
  <c r="AI43" i="40"/>
  <c r="AH43" i="40"/>
  <c r="AJ43" i="40" s="1"/>
  <c r="AF43" i="40"/>
  <c r="AE43" i="40"/>
  <c r="AG43" i="40" s="1"/>
  <c r="AD43" i="40"/>
  <c r="AC43" i="40"/>
  <c r="AB43" i="40"/>
  <c r="Z43" i="40"/>
  <c r="Y43" i="40"/>
  <c r="AA43" i="40" s="1"/>
  <c r="W43" i="40"/>
  <c r="V43" i="40"/>
  <c r="X43" i="40" s="1"/>
  <c r="T43" i="40"/>
  <c r="S43" i="40"/>
  <c r="U43" i="40" s="1"/>
  <c r="Q43" i="40"/>
  <c r="P43" i="40"/>
  <c r="R43" i="40" s="1"/>
  <c r="O43" i="40"/>
  <c r="N43" i="40"/>
  <c r="M43" i="40"/>
  <c r="K43" i="40"/>
  <c r="J43" i="40"/>
  <c r="L43" i="40" s="1"/>
  <c r="H43" i="40"/>
  <c r="G43" i="40"/>
  <c r="I43" i="40" s="1"/>
  <c r="E43" i="40"/>
  <c r="F43" i="40" s="1"/>
  <c r="D43" i="40"/>
  <c r="CK42" i="40"/>
  <c r="CL42" i="40" s="1"/>
  <c r="CJ42" i="40"/>
  <c r="W38" i="21" s="1"/>
  <c r="CH42" i="40"/>
  <c r="CG42" i="40"/>
  <c r="CI42" i="40" s="1"/>
  <c r="CE42" i="40"/>
  <c r="CD42" i="40"/>
  <c r="CF42" i="40" s="1"/>
  <c r="CB42" i="40"/>
  <c r="CA42" i="40"/>
  <c r="CC42" i="40" s="1"/>
  <c r="BY42" i="40"/>
  <c r="BX42" i="40"/>
  <c r="BZ42" i="40" s="1"/>
  <c r="BW42" i="40"/>
  <c r="BV42" i="40"/>
  <c r="BU42" i="40"/>
  <c r="BS42" i="40"/>
  <c r="BR42" i="40"/>
  <c r="BT42" i="40" s="1"/>
  <c r="BP42" i="40"/>
  <c r="BO42" i="40"/>
  <c r="BQ42" i="40" s="1"/>
  <c r="BN42" i="40"/>
  <c r="BM42" i="40"/>
  <c r="BL42" i="40"/>
  <c r="BJ42" i="40"/>
  <c r="BI42" i="40"/>
  <c r="BK42" i="40" s="1"/>
  <c r="BG42" i="40"/>
  <c r="BF42" i="40"/>
  <c r="BH42" i="40" s="1"/>
  <c r="BD42" i="40"/>
  <c r="BC42" i="40"/>
  <c r="BE42" i="40" s="1"/>
  <c r="BA42" i="40"/>
  <c r="AZ42" i="40"/>
  <c r="BB42" i="40" s="1"/>
  <c r="AY42" i="40"/>
  <c r="AX42" i="40"/>
  <c r="AW42" i="40"/>
  <c r="AU42" i="40"/>
  <c r="AT42" i="40"/>
  <c r="AV42" i="40" s="1"/>
  <c r="AR42" i="40"/>
  <c r="AQ42" i="40"/>
  <c r="AS42" i="40" s="1"/>
  <c r="AP42" i="40"/>
  <c r="AO42" i="40"/>
  <c r="AN42" i="40"/>
  <c r="AL42" i="40"/>
  <c r="AK42" i="40"/>
  <c r="AM42" i="40" s="1"/>
  <c r="AI42" i="40"/>
  <c r="AH42" i="40"/>
  <c r="AJ42" i="40" s="1"/>
  <c r="AF42" i="40"/>
  <c r="AE42" i="40"/>
  <c r="AG42" i="40" s="1"/>
  <c r="AC42" i="40"/>
  <c r="AB42" i="40"/>
  <c r="AD42" i="40" s="1"/>
  <c r="AA42" i="40"/>
  <c r="Z42" i="40"/>
  <c r="Y42" i="40"/>
  <c r="W42" i="40"/>
  <c r="V42" i="40"/>
  <c r="X42" i="40" s="1"/>
  <c r="T42" i="40"/>
  <c r="S42" i="40"/>
  <c r="U42" i="40" s="1"/>
  <c r="R42" i="40"/>
  <c r="Q42" i="40"/>
  <c r="P42" i="40"/>
  <c r="N42" i="40"/>
  <c r="M42" i="40"/>
  <c r="O42" i="40" s="1"/>
  <c r="K42" i="40"/>
  <c r="J42" i="40"/>
  <c r="L42" i="40" s="1"/>
  <c r="H42" i="40"/>
  <c r="G42" i="40"/>
  <c r="I42" i="40" s="1"/>
  <c r="E42" i="40"/>
  <c r="D42" i="40"/>
  <c r="F42" i="40" s="1"/>
  <c r="C42" i="40"/>
  <c r="CK41" i="40"/>
  <c r="CJ41" i="40"/>
  <c r="W37" i="21" s="1"/>
  <c r="CI41" i="40"/>
  <c r="CH41" i="40"/>
  <c r="CG41" i="40"/>
  <c r="CE41" i="40"/>
  <c r="CD41" i="40"/>
  <c r="CF41" i="40" s="1"/>
  <c r="CB41" i="40"/>
  <c r="CA41" i="40"/>
  <c r="CC41" i="40" s="1"/>
  <c r="BY41" i="40"/>
  <c r="BZ41" i="40" s="1"/>
  <c r="BX41" i="40"/>
  <c r="BV41" i="40"/>
  <c r="BU41" i="40"/>
  <c r="BW41" i="40" s="1"/>
  <c r="BS41" i="40"/>
  <c r="BR41" i="40"/>
  <c r="BT41" i="40" s="1"/>
  <c r="BP41" i="40"/>
  <c r="BO41" i="40"/>
  <c r="BQ41" i="40" s="1"/>
  <c r="BM41" i="40"/>
  <c r="BL41" i="40"/>
  <c r="BN41" i="40" s="1"/>
  <c r="BK41" i="40"/>
  <c r="BJ41" i="40"/>
  <c r="BI41" i="40"/>
  <c r="BG41" i="40"/>
  <c r="BF41" i="40"/>
  <c r="BH41" i="40" s="1"/>
  <c r="BD41" i="40"/>
  <c r="BC41" i="40"/>
  <c r="BE41" i="40" s="1"/>
  <c r="BB41" i="40"/>
  <c r="BA41" i="40"/>
  <c r="AZ41" i="40"/>
  <c r="AX41" i="40"/>
  <c r="AW41" i="40"/>
  <c r="AY41" i="40" s="1"/>
  <c r="AU41" i="40"/>
  <c r="AT41" i="40"/>
  <c r="AV41" i="40" s="1"/>
  <c r="AR41" i="40"/>
  <c r="AQ41" i="40"/>
  <c r="AS41" i="40" s="1"/>
  <c r="AO41" i="40"/>
  <c r="AN41" i="40"/>
  <c r="AP41" i="40" s="1"/>
  <c r="AM41" i="40"/>
  <c r="AL41" i="40"/>
  <c r="AK41" i="40"/>
  <c r="AI41" i="40"/>
  <c r="AH41" i="40"/>
  <c r="AJ41" i="40" s="1"/>
  <c r="AF41" i="40"/>
  <c r="AE41" i="40"/>
  <c r="AG41" i="40" s="1"/>
  <c r="AD41" i="40"/>
  <c r="AC41" i="40"/>
  <c r="AB41" i="40"/>
  <c r="Z41" i="40"/>
  <c r="Y41" i="40"/>
  <c r="AA41" i="40" s="1"/>
  <c r="W41" i="40"/>
  <c r="V41" i="40"/>
  <c r="X41" i="40" s="1"/>
  <c r="T41" i="40"/>
  <c r="S41" i="40"/>
  <c r="U41" i="40" s="1"/>
  <c r="Q41" i="40"/>
  <c r="P41" i="40"/>
  <c r="R41" i="40" s="1"/>
  <c r="O41" i="40"/>
  <c r="N41" i="40"/>
  <c r="M41" i="40"/>
  <c r="K41" i="40"/>
  <c r="J41" i="40"/>
  <c r="L41" i="40" s="1"/>
  <c r="H41" i="40"/>
  <c r="G41" i="40"/>
  <c r="I41" i="40" s="1"/>
  <c r="E41" i="40"/>
  <c r="F41" i="40" s="1"/>
  <c r="D41" i="40"/>
  <c r="CK40" i="40"/>
  <c r="CL40" i="40" s="1"/>
  <c r="CJ40" i="40"/>
  <c r="W35" i="21" s="1"/>
  <c r="CH40" i="40"/>
  <c r="CG40" i="40"/>
  <c r="CI40" i="40" s="1"/>
  <c r="CE40" i="40"/>
  <c r="CD40" i="40"/>
  <c r="CF40" i="40" s="1"/>
  <c r="CB40" i="40"/>
  <c r="CA40" i="40"/>
  <c r="CC40" i="40" s="1"/>
  <c r="BY40" i="40"/>
  <c r="BX40" i="40"/>
  <c r="BZ40" i="40" s="1"/>
  <c r="BW40" i="40"/>
  <c r="BV40" i="40"/>
  <c r="BU40" i="40"/>
  <c r="BS40" i="40"/>
  <c r="BR40" i="40"/>
  <c r="BT40" i="40" s="1"/>
  <c r="BP40" i="40"/>
  <c r="BO40" i="40"/>
  <c r="BQ40" i="40" s="1"/>
  <c r="BN40" i="40"/>
  <c r="BM40" i="40"/>
  <c r="BL40" i="40"/>
  <c r="BJ40" i="40"/>
  <c r="BI40" i="40"/>
  <c r="BK40" i="40" s="1"/>
  <c r="BG40" i="40"/>
  <c r="BF40" i="40"/>
  <c r="BH40" i="40" s="1"/>
  <c r="BD40" i="40"/>
  <c r="BC40" i="40"/>
  <c r="BE40" i="40" s="1"/>
  <c r="BA40" i="40"/>
  <c r="AZ40" i="40"/>
  <c r="BB40" i="40" s="1"/>
  <c r="AY40" i="40"/>
  <c r="AX40" i="40"/>
  <c r="AW40" i="40"/>
  <c r="AU40" i="40"/>
  <c r="AT40" i="40"/>
  <c r="AV40" i="40" s="1"/>
  <c r="AR40" i="40"/>
  <c r="AQ40" i="40"/>
  <c r="AS40" i="40" s="1"/>
  <c r="AO40" i="40"/>
  <c r="AP40" i="40" s="1"/>
  <c r="AN40" i="40"/>
  <c r="AL40" i="40"/>
  <c r="AK40" i="40"/>
  <c r="AM40" i="40" s="1"/>
  <c r="AI40" i="40"/>
  <c r="AH40" i="40"/>
  <c r="AF40" i="40"/>
  <c r="AE40" i="40"/>
  <c r="AG40" i="40" s="1"/>
  <c r="AC40" i="40"/>
  <c r="AB40" i="40"/>
  <c r="AD40" i="40" s="1"/>
  <c r="Z40" i="40"/>
  <c r="AA40" i="40" s="1"/>
  <c r="Y40" i="40"/>
  <c r="W40" i="40"/>
  <c r="V40" i="40"/>
  <c r="X40" i="40" s="1"/>
  <c r="T40" i="40"/>
  <c r="S40" i="40"/>
  <c r="Q40" i="40"/>
  <c r="P40" i="40"/>
  <c r="R40" i="40" s="1"/>
  <c r="N40" i="40"/>
  <c r="M40" i="40"/>
  <c r="O40" i="40" s="1"/>
  <c r="K40" i="40"/>
  <c r="J40" i="40"/>
  <c r="H40" i="40"/>
  <c r="G40" i="40"/>
  <c r="I40" i="40" s="1"/>
  <c r="F40" i="40"/>
  <c r="E40" i="40"/>
  <c r="D40" i="40"/>
  <c r="C40" i="40"/>
  <c r="CL39" i="40"/>
  <c r="CK39" i="40"/>
  <c r="CJ39" i="40"/>
  <c r="W34" i="21" s="1"/>
  <c r="CH39" i="40"/>
  <c r="CG39" i="40"/>
  <c r="CE39" i="40"/>
  <c r="CD39" i="40"/>
  <c r="CF39" i="40" s="1"/>
  <c r="CB39" i="40"/>
  <c r="CA39" i="40"/>
  <c r="CC39" i="40" s="1"/>
  <c r="BY39" i="40"/>
  <c r="BX39" i="40"/>
  <c r="BZ39" i="40" s="1"/>
  <c r="BW39" i="40"/>
  <c r="BV39" i="40"/>
  <c r="BU39" i="40"/>
  <c r="BS39" i="40"/>
  <c r="BR39" i="40"/>
  <c r="BP39" i="40"/>
  <c r="BO39" i="40"/>
  <c r="BQ39" i="40" s="1"/>
  <c r="BN39" i="40"/>
  <c r="BM39" i="40"/>
  <c r="BL39" i="40"/>
  <c r="BJ39" i="40"/>
  <c r="BI39" i="40"/>
  <c r="BK39" i="40" s="1"/>
  <c r="BG39" i="40"/>
  <c r="BF39" i="40"/>
  <c r="BH39" i="40" s="1"/>
  <c r="BD39" i="40"/>
  <c r="BC39" i="40"/>
  <c r="BE39" i="40" s="1"/>
  <c r="BA39" i="40"/>
  <c r="AZ39" i="40"/>
  <c r="BB39" i="40" s="1"/>
  <c r="AY39" i="40"/>
  <c r="AX39" i="40"/>
  <c r="AW39" i="40"/>
  <c r="AU39" i="40"/>
  <c r="AT39" i="40"/>
  <c r="AV39" i="40" s="1"/>
  <c r="AR39" i="40"/>
  <c r="AQ39" i="40"/>
  <c r="AS39" i="40" s="1"/>
  <c r="AO39" i="40"/>
  <c r="AP39" i="40" s="1"/>
  <c r="AN39" i="40"/>
  <c r="AL39" i="40"/>
  <c r="AK39" i="40"/>
  <c r="AI39" i="40"/>
  <c r="AH39" i="40"/>
  <c r="AF39" i="40"/>
  <c r="AE39" i="40"/>
  <c r="AG39" i="40" s="1"/>
  <c r="AD39" i="40"/>
  <c r="AC39" i="40"/>
  <c r="AB39" i="40"/>
  <c r="Z39" i="40"/>
  <c r="AA39" i="40" s="1"/>
  <c r="Y39" i="40"/>
  <c r="W39" i="40"/>
  <c r="V39" i="40"/>
  <c r="T39" i="40"/>
  <c r="S39" i="40"/>
  <c r="Q39" i="40"/>
  <c r="P39" i="40"/>
  <c r="R39" i="40" s="1"/>
  <c r="N39" i="40"/>
  <c r="M39" i="40"/>
  <c r="K39" i="40"/>
  <c r="J39" i="40"/>
  <c r="L39" i="40" s="1"/>
  <c r="H39" i="40"/>
  <c r="G39" i="40"/>
  <c r="I39" i="40" s="1"/>
  <c r="E39" i="40"/>
  <c r="F39" i="40" s="1"/>
  <c r="D39" i="40"/>
  <c r="C39" i="40"/>
  <c r="CK38" i="40"/>
  <c r="CL38" i="40" s="1"/>
  <c r="CJ38" i="40"/>
  <c r="W33" i="21" s="1"/>
  <c r="CH38" i="40"/>
  <c r="CG38" i="40"/>
  <c r="CI38" i="40" s="1"/>
  <c r="CE38" i="40"/>
  <c r="CD38" i="40"/>
  <c r="CF38" i="40" s="1"/>
  <c r="CB38" i="40"/>
  <c r="CA38" i="40"/>
  <c r="BY38" i="40"/>
  <c r="BX38" i="40"/>
  <c r="BZ38" i="40" s="1"/>
  <c r="BV38" i="40"/>
  <c r="BW38" i="40" s="1"/>
  <c r="BU38" i="40"/>
  <c r="BS38" i="40"/>
  <c r="BR38" i="40"/>
  <c r="BT38" i="40" s="1"/>
  <c r="BP38" i="40"/>
  <c r="BO38" i="40"/>
  <c r="BQ38" i="40" s="1"/>
  <c r="BM38" i="40"/>
  <c r="BL38" i="40"/>
  <c r="BN38" i="40" s="1"/>
  <c r="BJ38" i="40"/>
  <c r="BI38" i="40"/>
  <c r="BK38" i="40" s="1"/>
  <c r="BH38" i="40"/>
  <c r="BG38" i="40"/>
  <c r="BF38" i="40"/>
  <c r="BD38" i="40"/>
  <c r="BC38" i="40"/>
  <c r="BE38" i="40" s="1"/>
  <c r="BA38" i="40"/>
  <c r="AZ38" i="40"/>
  <c r="BB38" i="40" s="1"/>
  <c r="AY38" i="40"/>
  <c r="AX38" i="40"/>
  <c r="AW38" i="40"/>
  <c r="AU38" i="40"/>
  <c r="AT38" i="40"/>
  <c r="AV38" i="40" s="1"/>
  <c r="AR38" i="40"/>
  <c r="AQ38" i="40"/>
  <c r="AP38" i="40"/>
  <c r="AO38" i="40"/>
  <c r="AN38" i="40"/>
  <c r="AL38" i="40"/>
  <c r="AK38" i="40"/>
  <c r="AM38" i="40" s="1"/>
  <c r="AI38" i="40"/>
  <c r="AH38" i="40"/>
  <c r="AJ38" i="40" s="1"/>
  <c r="AF38" i="40"/>
  <c r="AE38" i="40"/>
  <c r="AC38" i="40"/>
  <c r="AB38" i="40"/>
  <c r="AD38" i="40" s="1"/>
  <c r="Z38" i="40"/>
  <c r="AA38" i="40" s="1"/>
  <c r="Y38" i="40"/>
  <c r="W38" i="40"/>
  <c r="V38" i="40"/>
  <c r="X38" i="40" s="1"/>
  <c r="T38" i="40"/>
  <c r="S38" i="40"/>
  <c r="U38" i="40" s="1"/>
  <c r="Q38" i="40"/>
  <c r="P38" i="40"/>
  <c r="R38" i="40" s="1"/>
  <c r="N38" i="40"/>
  <c r="M38" i="40"/>
  <c r="O38" i="40" s="1"/>
  <c r="K38" i="40"/>
  <c r="L38" i="40" s="1"/>
  <c r="J38" i="40"/>
  <c r="H38" i="40"/>
  <c r="G38" i="40"/>
  <c r="I38" i="40" s="1"/>
  <c r="F38" i="40"/>
  <c r="E38" i="40"/>
  <c r="D38" i="40"/>
  <c r="C38" i="40"/>
  <c r="CL37" i="40"/>
  <c r="CK37" i="40"/>
  <c r="CJ37" i="40"/>
  <c r="W32" i="21" s="1"/>
  <c r="CH37" i="40"/>
  <c r="CG37" i="40"/>
  <c r="CE37" i="40"/>
  <c r="CD37" i="40"/>
  <c r="CF37" i="40" s="1"/>
  <c r="CB37" i="40"/>
  <c r="CA37" i="40"/>
  <c r="BY37" i="40"/>
  <c r="BX37" i="40"/>
  <c r="BZ37" i="40" s="1"/>
  <c r="BV37" i="40"/>
  <c r="BW37" i="40" s="1"/>
  <c r="BU37" i="40"/>
  <c r="BS37" i="40"/>
  <c r="BR37" i="40"/>
  <c r="BT37" i="40" s="1"/>
  <c r="BP37" i="40"/>
  <c r="BO37" i="40"/>
  <c r="BQ37" i="40" s="1"/>
  <c r="BM37" i="40"/>
  <c r="BL37" i="40"/>
  <c r="BN37" i="40" s="1"/>
  <c r="BK37" i="40"/>
  <c r="BJ37" i="40"/>
  <c r="BI37" i="40"/>
  <c r="BH37" i="40"/>
  <c r="BG37" i="40"/>
  <c r="BF37" i="40"/>
  <c r="BD37" i="40"/>
  <c r="BC37" i="40"/>
  <c r="BE37" i="40" s="1"/>
  <c r="BA37" i="40"/>
  <c r="AZ37" i="40"/>
  <c r="BB37" i="40" s="1"/>
  <c r="AX37" i="40"/>
  <c r="AW37" i="40"/>
  <c r="AY37" i="40" s="1"/>
  <c r="AU37" i="40"/>
  <c r="AT37" i="40"/>
  <c r="AV37" i="40" s="1"/>
  <c r="AR37" i="40"/>
  <c r="AQ37" i="40"/>
  <c r="AO37" i="40"/>
  <c r="AN37" i="40"/>
  <c r="AP37" i="40" s="1"/>
  <c r="AL37" i="40"/>
  <c r="AK37" i="40"/>
  <c r="AI37" i="40"/>
  <c r="AH37" i="40"/>
  <c r="AJ37" i="40" s="1"/>
  <c r="AF37" i="40"/>
  <c r="AE37" i="40"/>
  <c r="AC37" i="40"/>
  <c r="AD37" i="40" s="1"/>
  <c r="AB37" i="40"/>
  <c r="Z37" i="40"/>
  <c r="Y37" i="40"/>
  <c r="W37" i="40"/>
  <c r="V37" i="40"/>
  <c r="T37" i="40"/>
  <c r="S37" i="40"/>
  <c r="Q37" i="40"/>
  <c r="P37" i="40"/>
  <c r="N37" i="40"/>
  <c r="M37" i="40"/>
  <c r="O37" i="40" s="1"/>
  <c r="K37" i="40"/>
  <c r="J37" i="40"/>
  <c r="L37" i="40" s="1"/>
  <c r="H37" i="40"/>
  <c r="G37" i="40"/>
  <c r="E37" i="40"/>
  <c r="D37" i="40"/>
  <c r="F37" i="40" s="1"/>
  <c r="C37" i="40"/>
  <c r="CK36" i="40"/>
  <c r="CJ36" i="40"/>
  <c r="CI36" i="40"/>
  <c r="CH36" i="40"/>
  <c r="CG36" i="40"/>
  <c r="CE36" i="40"/>
  <c r="CD36" i="40"/>
  <c r="CF36" i="40" s="1"/>
  <c r="CB36" i="40"/>
  <c r="CA36" i="40"/>
  <c r="CC36" i="40" s="1"/>
  <c r="BZ36" i="40"/>
  <c r="BY36" i="40"/>
  <c r="BX36" i="40"/>
  <c r="BV36" i="40"/>
  <c r="BU36" i="40"/>
  <c r="BW36" i="40" s="1"/>
  <c r="BS36" i="40"/>
  <c r="BR36" i="40"/>
  <c r="BT36" i="40" s="1"/>
  <c r="BP36" i="40"/>
  <c r="BO36" i="40"/>
  <c r="BQ36" i="40" s="1"/>
  <c r="BM36" i="40"/>
  <c r="BL36" i="40"/>
  <c r="BN36" i="40" s="1"/>
  <c r="BK36" i="40"/>
  <c r="BJ36" i="40"/>
  <c r="BI36" i="40"/>
  <c r="BG36" i="40"/>
  <c r="BF36" i="40"/>
  <c r="BH36" i="40" s="1"/>
  <c r="BD36" i="40"/>
  <c r="BC36" i="40"/>
  <c r="BE36" i="40" s="1"/>
  <c r="BA36" i="40"/>
  <c r="AZ36" i="40"/>
  <c r="BB36" i="40" s="1"/>
  <c r="AX36" i="40"/>
  <c r="AW36" i="40"/>
  <c r="AY36" i="40" s="1"/>
  <c r="AV36" i="40"/>
  <c r="AU36" i="40"/>
  <c r="AT36" i="40"/>
  <c r="AR36" i="40"/>
  <c r="AQ36" i="40"/>
  <c r="AS36" i="40" s="1"/>
  <c r="AO36" i="40"/>
  <c r="AN36" i="40"/>
  <c r="AP36" i="40" s="1"/>
  <c r="AM36" i="40"/>
  <c r="AL36" i="40"/>
  <c r="AK36" i="40"/>
  <c r="AI36" i="40"/>
  <c r="AH36" i="40"/>
  <c r="AJ36" i="40" s="1"/>
  <c r="AF36" i="40"/>
  <c r="AE36" i="40"/>
  <c r="AG36" i="40" s="1"/>
  <c r="AD36" i="40"/>
  <c r="AC36" i="40"/>
  <c r="AB36" i="40"/>
  <c r="Z36" i="40"/>
  <c r="Y36" i="40"/>
  <c r="AA36" i="40" s="1"/>
  <c r="W36" i="40"/>
  <c r="V36" i="40"/>
  <c r="X36" i="40" s="1"/>
  <c r="T36" i="40"/>
  <c r="S36" i="40"/>
  <c r="U36" i="40" s="1"/>
  <c r="Q36" i="40"/>
  <c r="P36" i="40"/>
  <c r="R36" i="40" s="1"/>
  <c r="O36" i="40"/>
  <c r="N36" i="40"/>
  <c r="M36" i="40"/>
  <c r="K36" i="40"/>
  <c r="J36" i="40"/>
  <c r="L36" i="40" s="1"/>
  <c r="H36" i="40"/>
  <c r="G36" i="40"/>
  <c r="I36" i="40" s="1"/>
  <c r="E36" i="40"/>
  <c r="D36" i="40"/>
  <c r="F36" i="40" s="1"/>
  <c r="CK35" i="40"/>
  <c r="CJ35" i="40"/>
  <c r="CI35" i="40"/>
  <c r="CH35" i="40"/>
  <c r="CG35" i="40"/>
  <c r="CE35" i="40"/>
  <c r="CD35" i="40"/>
  <c r="CF35" i="40" s="1"/>
  <c r="CB35" i="40"/>
  <c r="CA35" i="40"/>
  <c r="CC35" i="40" s="1"/>
  <c r="BY35" i="40"/>
  <c r="BX35" i="40"/>
  <c r="BZ35" i="40" s="1"/>
  <c r="BV35" i="40"/>
  <c r="BU35" i="40"/>
  <c r="BW35" i="40" s="1"/>
  <c r="BS35" i="40"/>
  <c r="BT35" i="40" s="1"/>
  <c r="BR35" i="40"/>
  <c r="BP35" i="40"/>
  <c r="BO35" i="40"/>
  <c r="BQ35" i="40" s="1"/>
  <c r="BN35" i="40"/>
  <c r="BM35" i="40"/>
  <c r="BL35" i="40"/>
  <c r="BK35" i="40"/>
  <c r="BJ35" i="40"/>
  <c r="BI35" i="40"/>
  <c r="BG35" i="40"/>
  <c r="BF35" i="40"/>
  <c r="BH35" i="40" s="1"/>
  <c r="BD35" i="40"/>
  <c r="BC35" i="40"/>
  <c r="BE35" i="40" s="1"/>
  <c r="BA35" i="40"/>
  <c r="AZ35" i="40"/>
  <c r="BB35" i="40" s="1"/>
  <c r="AX35" i="40"/>
  <c r="AW35" i="40"/>
  <c r="AY35" i="40" s="1"/>
  <c r="AU35" i="40"/>
  <c r="AT35" i="40"/>
  <c r="AV35" i="40" s="1"/>
  <c r="AR35" i="40"/>
  <c r="AQ35" i="40"/>
  <c r="AO35" i="40"/>
  <c r="AN35" i="40"/>
  <c r="AP35" i="40" s="1"/>
  <c r="AL35" i="40"/>
  <c r="AK35" i="40"/>
  <c r="AM35" i="40" s="1"/>
  <c r="AI35" i="40"/>
  <c r="AH35" i="40"/>
  <c r="AJ35" i="40" s="1"/>
  <c r="AF35" i="40"/>
  <c r="AE35" i="40"/>
  <c r="AG35" i="40" s="1"/>
  <c r="AC35" i="40"/>
  <c r="AB35" i="40"/>
  <c r="AD35" i="40" s="1"/>
  <c r="AA35" i="40"/>
  <c r="Z35" i="40"/>
  <c r="Y35" i="40"/>
  <c r="W35" i="40"/>
  <c r="V35" i="40"/>
  <c r="T35" i="40"/>
  <c r="S35" i="40"/>
  <c r="U35" i="40" s="1"/>
  <c r="R35" i="40"/>
  <c r="Q35" i="40"/>
  <c r="P35" i="40"/>
  <c r="N35" i="40"/>
  <c r="M35" i="40"/>
  <c r="O35" i="40" s="1"/>
  <c r="K35" i="40"/>
  <c r="J35" i="40"/>
  <c r="L35" i="40" s="1"/>
  <c r="H35" i="40"/>
  <c r="G35" i="40"/>
  <c r="I35" i="40" s="1"/>
  <c r="E35" i="40"/>
  <c r="D35" i="40"/>
  <c r="F35" i="40" s="1"/>
  <c r="CL34" i="40"/>
  <c r="CK34" i="40"/>
  <c r="CJ34" i="40"/>
  <c r="W29" i="21" s="1"/>
  <c r="CH34" i="40"/>
  <c r="CG34" i="40"/>
  <c r="CE34" i="40"/>
  <c r="CD34" i="40"/>
  <c r="CF34" i="40" s="1"/>
  <c r="CB34" i="40"/>
  <c r="CA34" i="40"/>
  <c r="BY34" i="40"/>
  <c r="BX34" i="40"/>
  <c r="BZ34" i="40" s="1"/>
  <c r="BW34" i="40"/>
  <c r="BV34" i="40"/>
  <c r="BU34" i="40"/>
  <c r="BS34" i="40"/>
  <c r="BR34" i="40"/>
  <c r="BT34" i="40" s="1"/>
  <c r="BP34" i="40"/>
  <c r="BO34" i="40"/>
  <c r="BQ34" i="40" s="1"/>
  <c r="BM34" i="40"/>
  <c r="BL34" i="40"/>
  <c r="BN34" i="40" s="1"/>
  <c r="BJ34" i="40"/>
  <c r="BI34" i="40"/>
  <c r="BK34" i="40" s="1"/>
  <c r="BH34" i="40"/>
  <c r="BG34" i="40"/>
  <c r="BF34" i="40"/>
  <c r="BE34" i="40"/>
  <c r="BD34" i="40"/>
  <c r="BC34" i="40"/>
  <c r="BA34" i="40"/>
  <c r="AZ34" i="40"/>
  <c r="BB34" i="40" s="1"/>
  <c r="AX34" i="40"/>
  <c r="AW34" i="40"/>
  <c r="AY34" i="40" s="1"/>
  <c r="AU34" i="40"/>
  <c r="AT34" i="40"/>
  <c r="AV34" i="40" s="1"/>
  <c r="AR34" i="40"/>
  <c r="AQ34" i="40"/>
  <c r="AO34" i="40"/>
  <c r="AN34" i="40"/>
  <c r="AP34" i="40" s="1"/>
  <c r="AL34" i="40"/>
  <c r="AK34" i="40"/>
  <c r="AM34" i="40" s="1"/>
  <c r="AI34" i="40"/>
  <c r="AJ34" i="40" s="1"/>
  <c r="AH34" i="40"/>
  <c r="AF34" i="40"/>
  <c r="AE34" i="40"/>
  <c r="AC34" i="40"/>
  <c r="AB34" i="40"/>
  <c r="AD34" i="40" s="1"/>
  <c r="Z34" i="40"/>
  <c r="Y34" i="40"/>
  <c r="AA34" i="40" s="1"/>
  <c r="X34" i="40"/>
  <c r="W34" i="40"/>
  <c r="V34" i="40"/>
  <c r="U34" i="40"/>
  <c r="T34" i="40"/>
  <c r="S34" i="40"/>
  <c r="Q34" i="40"/>
  <c r="P34" i="40"/>
  <c r="R34" i="40" s="1"/>
  <c r="N34" i="40"/>
  <c r="M34" i="40"/>
  <c r="O34" i="40" s="1"/>
  <c r="K34" i="40"/>
  <c r="J34" i="40"/>
  <c r="L34" i="40" s="1"/>
  <c r="H34" i="40"/>
  <c r="G34" i="40"/>
  <c r="I34" i="40" s="1"/>
  <c r="E34" i="40"/>
  <c r="D34" i="40"/>
  <c r="F34" i="40" s="1"/>
  <c r="C34" i="40"/>
  <c r="CK33" i="40"/>
  <c r="CJ33" i="40"/>
  <c r="CH33" i="40"/>
  <c r="CG33" i="40"/>
  <c r="CI33" i="40" s="1"/>
  <c r="CE33" i="40"/>
  <c r="CF33" i="40" s="1"/>
  <c r="CD33" i="40"/>
  <c r="CB33" i="40"/>
  <c r="CA33" i="40"/>
  <c r="BY33" i="40"/>
  <c r="BX33" i="40"/>
  <c r="BV33" i="40"/>
  <c r="BU33" i="40"/>
  <c r="BW33" i="40" s="1"/>
  <c r="BT33" i="40"/>
  <c r="BS33" i="40"/>
  <c r="BR33" i="40"/>
  <c r="BQ33" i="40"/>
  <c r="BP33" i="40"/>
  <c r="BO33" i="40"/>
  <c r="BM33" i="40"/>
  <c r="BL33" i="40"/>
  <c r="BN33" i="40" s="1"/>
  <c r="BJ33" i="40"/>
  <c r="BI33" i="40"/>
  <c r="BK33" i="40" s="1"/>
  <c r="BG33" i="40"/>
  <c r="BF33" i="40"/>
  <c r="BH33" i="40" s="1"/>
  <c r="BD33" i="40"/>
  <c r="BC33" i="40"/>
  <c r="BE33" i="40" s="1"/>
  <c r="BA33" i="40"/>
  <c r="AZ33" i="40"/>
  <c r="BB33" i="40" s="1"/>
  <c r="AX33" i="40"/>
  <c r="AW33" i="40"/>
  <c r="AY33" i="40" s="1"/>
  <c r="AV33" i="40"/>
  <c r="AU33" i="40"/>
  <c r="AT33" i="40"/>
  <c r="AR33" i="40"/>
  <c r="AQ33" i="40"/>
  <c r="AO33" i="40"/>
  <c r="AN33" i="40"/>
  <c r="AP33" i="40" s="1"/>
  <c r="AL33" i="40"/>
  <c r="AK33" i="40"/>
  <c r="AM33" i="40" s="1"/>
  <c r="AI33" i="40"/>
  <c r="AH33" i="40"/>
  <c r="AJ33" i="40" s="1"/>
  <c r="AF33" i="40"/>
  <c r="AG33" i="40" s="1"/>
  <c r="AE33" i="40"/>
  <c r="AC33" i="40"/>
  <c r="AB33" i="40"/>
  <c r="AD33" i="40" s="1"/>
  <c r="Z33" i="40"/>
  <c r="Y33" i="40"/>
  <c r="AA33" i="40" s="1"/>
  <c r="W33" i="40"/>
  <c r="V33" i="40"/>
  <c r="X33" i="40" s="1"/>
  <c r="T33" i="40"/>
  <c r="S33" i="40"/>
  <c r="U33" i="40" s="1"/>
  <c r="Q33" i="40"/>
  <c r="P33" i="40"/>
  <c r="N33" i="40"/>
  <c r="M33" i="40"/>
  <c r="O33" i="40" s="1"/>
  <c r="L33" i="40"/>
  <c r="K33" i="40"/>
  <c r="J33" i="40"/>
  <c r="I33" i="40"/>
  <c r="H33" i="40"/>
  <c r="G33" i="40"/>
  <c r="E33" i="40"/>
  <c r="D33" i="40"/>
  <c r="F33" i="40" s="1"/>
  <c r="CK32" i="40"/>
  <c r="CJ32" i="40"/>
  <c r="CH32" i="40"/>
  <c r="CG32" i="40"/>
  <c r="CI32" i="40" s="1"/>
  <c r="CF32" i="40"/>
  <c r="CE32" i="40"/>
  <c r="CD32" i="40"/>
  <c r="CB32" i="40"/>
  <c r="CA32" i="40"/>
  <c r="BY32" i="40"/>
  <c r="BX32" i="40"/>
  <c r="BZ32" i="40" s="1"/>
  <c r="BV32" i="40"/>
  <c r="BU32" i="40"/>
  <c r="BW32" i="40" s="1"/>
  <c r="BS32" i="40"/>
  <c r="BR32" i="40"/>
  <c r="BT32" i="40" s="1"/>
  <c r="BQ32" i="40"/>
  <c r="BP32" i="40"/>
  <c r="BO32" i="40"/>
  <c r="BM32" i="40"/>
  <c r="BL32" i="40"/>
  <c r="BN32" i="40" s="1"/>
  <c r="BJ32" i="40"/>
  <c r="BI32" i="40"/>
  <c r="BK32" i="40" s="1"/>
  <c r="BH32" i="40"/>
  <c r="BG32" i="40"/>
  <c r="BF32" i="40"/>
  <c r="BD32" i="40"/>
  <c r="BC32" i="40"/>
  <c r="BE32" i="40" s="1"/>
  <c r="BA32" i="40"/>
  <c r="AZ32" i="40"/>
  <c r="BB32" i="40" s="1"/>
  <c r="AX32" i="40"/>
  <c r="AW32" i="40"/>
  <c r="AY32" i="40" s="1"/>
  <c r="AU32" i="40"/>
  <c r="AT32" i="40"/>
  <c r="AV32" i="40" s="1"/>
  <c r="AR32" i="40"/>
  <c r="AS32" i="40" s="1"/>
  <c r="AQ32" i="40"/>
  <c r="AO32" i="40"/>
  <c r="AN32" i="40"/>
  <c r="AP32" i="40" s="1"/>
  <c r="AL32" i="40"/>
  <c r="AK32" i="40"/>
  <c r="AI32" i="40"/>
  <c r="AH32" i="40"/>
  <c r="AJ32" i="40" s="1"/>
  <c r="AF32" i="40"/>
  <c r="AE32" i="40"/>
  <c r="AC32" i="40"/>
  <c r="AB32" i="40"/>
  <c r="AD32" i="40" s="1"/>
  <c r="Z32" i="40"/>
  <c r="Y32" i="40"/>
  <c r="AA32" i="40" s="1"/>
  <c r="X32" i="40"/>
  <c r="W32" i="40"/>
  <c r="V32" i="40"/>
  <c r="T32" i="40"/>
  <c r="S32" i="40"/>
  <c r="U32" i="40" s="1"/>
  <c r="Q32" i="40"/>
  <c r="P32" i="40"/>
  <c r="R32" i="40" s="1"/>
  <c r="N32" i="40"/>
  <c r="M32" i="40"/>
  <c r="O32" i="40" s="1"/>
  <c r="K32" i="40"/>
  <c r="J32" i="40"/>
  <c r="L32" i="40" s="1"/>
  <c r="I32" i="40"/>
  <c r="H32" i="40"/>
  <c r="G32" i="40"/>
  <c r="E32" i="40"/>
  <c r="D32" i="40"/>
  <c r="F32" i="40" s="1"/>
  <c r="CK31" i="40"/>
  <c r="CJ31" i="40"/>
  <c r="CH31" i="40"/>
  <c r="CG31" i="40"/>
  <c r="CI31" i="40" s="1"/>
  <c r="CE31" i="40"/>
  <c r="CD31" i="40"/>
  <c r="CF31" i="40" s="1"/>
  <c r="CB31" i="40"/>
  <c r="CC31" i="40" s="1"/>
  <c r="CA31" i="40"/>
  <c r="BY31" i="40"/>
  <c r="BX31" i="40"/>
  <c r="BZ31" i="40" s="1"/>
  <c r="BV31" i="40"/>
  <c r="BU31" i="40"/>
  <c r="BW31" i="40" s="1"/>
  <c r="BS31" i="40"/>
  <c r="BR31" i="40"/>
  <c r="BT31" i="40" s="1"/>
  <c r="BP31" i="40"/>
  <c r="BO31" i="40"/>
  <c r="BQ31" i="40" s="1"/>
  <c r="BM31" i="40"/>
  <c r="BL31" i="40"/>
  <c r="BJ31" i="40"/>
  <c r="BI31" i="40"/>
  <c r="BK31" i="40" s="1"/>
  <c r="BH31" i="40"/>
  <c r="BG31" i="40"/>
  <c r="BF31" i="40"/>
  <c r="BD31" i="40"/>
  <c r="BC31" i="40"/>
  <c r="BA31" i="40"/>
  <c r="AZ31" i="40"/>
  <c r="BB31" i="40" s="1"/>
  <c r="AX31" i="40"/>
  <c r="AW31" i="40"/>
  <c r="AY31" i="40" s="1"/>
  <c r="AU31" i="40"/>
  <c r="AT31" i="40"/>
  <c r="AV31" i="40" s="1"/>
  <c r="AR31" i="40"/>
  <c r="AS31" i="40" s="1"/>
  <c r="AQ31" i="40"/>
  <c r="AO31" i="40"/>
  <c r="AN31" i="40"/>
  <c r="AP31" i="40" s="1"/>
  <c r="AL31" i="40"/>
  <c r="AK31" i="40"/>
  <c r="AI31" i="40"/>
  <c r="AH31" i="40"/>
  <c r="AJ31" i="40" s="1"/>
  <c r="AF31" i="40"/>
  <c r="AE31" i="40"/>
  <c r="AC31" i="40"/>
  <c r="AB31" i="40"/>
  <c r="AD31" i="40" s="1"/>
  <c r="Z31" i="40"/>
  <c r="Y31" i="40"/>
  <c r="AA31" i="40" s="1"/>
  <c r="W31" i="40"/>
  <c r="X31" i="40" s="1"/>
  <c r="V31" i="40"/>
  <c r="T31" i="40"/>
  <c r="S31" i="40"/>
  <c r="Q31" i="40"/>
  <c r="P31" i="40"/>
  <c r="N31" i="40"/>
  <c r="M31" i="40"/>
  <c r="O31" i="40" s="1"/>
  <c r="L31" i="40"/>
  <c r="K31" i="40"/>
  <c r="J31" i="40"/>
  <c r="I31" i="40"/>
  <c r="H31" i="40"/>
  <c r="G31" i="40"/>
  <c r="E31" i="40"/>
  <c r="D31" i="40"/>
  <c r="F31" i="40" s="1"/>
  <c r="CK30" i="40"/>
  <c r="CJ30" i="40"/>
  <c r="CH30" i="40"/>
  <c r="CG30" i="40"/>
  <c r="CI30" i="40" s="1"/>
  <c r="CF30" i="40"/>
  <c r="CE30" i="40"/>
  <c r="CD30" i="40"/>
  <c r="CB30" i="40"/>
  <c r="CA30" i="40"/>
  <c r="BY30" i="40"/>
  <c r="BX30" i="40"/>
  <c r="BZ30" i="40" s="1"/>
  <c r="BV30" i="40"/>
  <c r="BU30" i="40"/>
  <c r="BW30" i="40" s="1"/>
  <c r="BS30" i="40"/>
  <c r="BR30" i="40"/>
  <c r="BT30" i="40" s="1"/>
  <c r="BQ30" i="40"/>
  <c r="BP30" i="40"/>
  <c r="BO30" i="40"/>
  <c r="BM30" i="40"/>
  <c r="BL30" i="40"/>
  <c r="BN30" i="40" s="1"/>
  <c r="BJ30" i="40"/>
  <c r="BI30" i="40"/>
  <c r="BK30" i="40" s="1"/>
  <c r="BH30" i="40"/>
  <c r="BG30" i="40"/>
  <c r="BF30" i="40"/>
  <c r="BD30" i="40"/>
  <c r="BC30" i="40"/>
  <c r="BE30" i="40" s="1"/>
  <c r="BA30" i="40"/>
  <c r="AZ30" i="40"/>
  <c r="BB30" i="40" s="1"/>
  <c r="AX30" i="40"/>
  <c r="AW30" i="40"/>
  <c r="AY30" i="40" s="1"/>
  <c r="AU30" i="40"/>
  <c r="AT30" i="40"/>
  <c r="AV30" i="40" s="1"/>
  <c r="AR30" i="40"/>
  <c r="AS30" i="40" s="1"/>
  <c r="AQ30" i="40"/>
  <c r="AO30" i="40"/>
  <c r="AN30" i="40"/>
  <c r="AP30" i="40" s="1"/>
  <c r="AL30" i="40"/>
  <c r="AK30" i="40"/>
  <c r="AM30" i="40" s="1"/>
  <c r="AI30" i="40"/>
  <c r="AH30" i="40"/>
  <c r="AJ30" i="40" s="1"/>
  <c r="AF30" i="40"/>
  <c r="AE30" i="40"/>
  <c r="AG30" i="40" s="1"/>
  <c r="AC30" i="40"/>
  <c r="AB30" i="40"/>
  <c r="AD30" i="40" s="1"/>
  <c r="Z30" i="40"/>
  <c r="Y30" i="40"/>
  <c r="AA30" i="40" s="1"/>
  <c r="X30" i="40"/>
  <c r="W30" i="40"/>
  <c r="V30" i="40"/>
  <c r="T30" i="40"/>
  <c r="S30" i="40"/>
  <c r="Q30" i="40"/>
  <c r="P30" i="40"/>
  <c r="R30" i="40" s="1"/>
  <c r="N30" i="40"/>
  <c r="M30" i="40"/>
  <c r="O30" i="40" s="1"/>
  <c r="K30" i="40"/>
  <c r="J30" i="40"/>
  <c r="L30" i="40" s="1"/>
  <c r="H30" i="40"/>
  <c r="I30" i="40" s="1"/>
  <c r="G30" i="40"/>
  <c r="E30" i="40"/>
  <c r="D30" i="40"/>
  <c r="F30" i="40" s="1"/>
  <c r="CK29" i="40"/>
  <c r="CJ29" i="40"/>
  <c r="CH29" i="40"/>
  <c r="CG29" i="40"/>
  <c r="CI29" i="40" s="1"/>
  <c r="CF29" i="40"/>
  <c r="CE29" i="40"/>
  <c r="CD29" i="40"/>
  <c r="CB29" i="40"/>
  <c r="CA29" i="40"/>
  <c r="BY29" i="40"/>
  <c r="BX29" i="40"/>
  <c r="BZ29" i="40" s="1"/>
  <c r="BV29" i="40"/>
  <c r="BU29" i="40"/>
  <c r="BW29" i="40" s="1"/>
  <c r="BS29" i="40"/>
  <c r="BR29" i="40"/>
  <c r="BT29" i="40" s="1"/>
  <c r="BQ29" i="40"/>
  <c r="BP29" i="40"/>
  <c r="BO29" i="40"/>
  <c r="BM29" i="40"/>
  <c r="BL29" i="40"/>
  <c r="BN29" i="40" s="1"/>
  <c r="BJ29" i="40"/>
  <c r="BI29" i="40"/>
  <c r="BK29" i="40" s="1"/>
  <c r="BH29" i="40"/>
  <c r="BG29" i="40"/>
  <c r="BF29" i="40"/>
  <c r="BD29" i="40"/>
  <c r="BC29" i="40"/>
  <c r="BE29" i="40" s="1"/>
  <c r="BA29" i="40"/>
  <c r="AZ29" i="40"/>
  <c r="BB29" i="40" s="1"/>
  <c r="AX29" i="40"/>
  <c r="AW29" i="40"/>
  <c r="AY29" i="40" s="1"/>
  <c r="AU29" i="40"/>
  <c r="AT29" i="40"/>
  <c r="AV29" i="40" s="1"/>
  <c r="AR29" i="40"/>
  <c r="AS29" i="40" s="1"/>
  <c r="AQ29" i="40"/>
  <c r="AO29" i="40"/>
  <c r="AN29" i="40"/>
  <c r="AP29" i="40" s="1"/>
  <c r="AL29" i="40"/>
  <c r="AK29" i="40"/>
  <c r="AM29" i="40" s="1"/>
  <c r="AI29" i="40"/>
  <c r="AH29" i="40"/>
  <c r="AJ29" i="40" s="1"/>
  <c r="AF29" i="40"/>
  <c r="AE29" i="40"/>
  <c r="AG29" i="40" s="1"/>
  <c r="AC29" i="40"/>
  <c r="AB29" i="40"/>
  <c r="AD29" i="40" s="1"/>
  <c r="Z29" i="40"/>
  <c r="Y29" i="40"/>
  <c r="AA29" i="40" s="1"/>
  <c r="X29" i="40"/>
  <c r="W29" i="40"/>
  <c r="V29" i="40"/>
  <c r="T29" i="40"/>
  <c r="U29" i="40" s="1"/>
  <c r="S29" i="40"/>
  <c r="Q29" i="40"/>
  <c r="P29" i="40"/>
  <c r="R29" i="40" s="1"/>
  <c r="N29" i="40"/>
  <c r="M29" i="40"/>
  <c r="K29" i="40"/>
  <c r="J29" i="40"/>
  <c r="L29" i="40" s="1"/>
  <c r="I29" i="40"/>
  <c r="H29" i="40"/>
  <c r="G29" i="40"/>
  <c r="E29" i="40"/>
  <c r="D29" i="40"/>
  <c r="F29" i="40" s="1"/>
  <c r="CK28" i="40"/>
  <c r="CJ28" i="40"/>
  <c r="CH28" i="40"/>
  <c r="CG28" i="40"/>
  <c r="CI28" i="40" s="1"/>
  <c r="CE28" i="40"/>
  <c r="CD28" i="40"/>
  <c r="CF28" i="40" s="1"/>
  <c r="CB28" i="40"/>
  <c r="CC28" i="40" s="1"/>
  <c r="CA28" i="40"/>
  <c r="BY28" i="40"/>
  <c r="BX28" i="40"/>
  <c r="BZ28" i="40" s="1"/>
  <c r="BV28" i="40"/>
  <c r="BU28" i="40"/>
  <c r="BW28" i="40" s="1"/>
  <c r="BS28" i="40"/>
  <c r="BR28" i="40"/>
  <c r="BT28" i="40" s="1"/>
  <c r="BP28" i="40"/>
  <c r="BO28" i="40"/>
  <c r="BQ28" i="40" s="1"/>
  <c r="BM28" i="40"/>
  <c r="BL28" i="40"/>
  <c r="BN28" i="40" s="1"/>
  <c r="BJ28" i="40"/>
  <c r="BI28" i="40"/>
  <c r="BK28" i="40" s="1"/>
  <c r="BH28" i="40"/>
  <c r="BG28" i="40"/>
  <c r="BF28" i="40"/>
  <c r="BE28" i="40"/>
  <c r="BD28" i="40"/>
  <c r="BC28" i="40"/>
  <c r="BA28" i="40"/>
  <c r="AZ28" i="40"/>
  <c r="BB28" i="40" s="1"/>
  <c r="AX28" i="40"/>
  <c r="AW28" i="40"/>
  <c r="AY28" i="40" s="1"/>
  <c r="AU28" i="40"/>
  <c r="AT28" i="40"/>
  <c r="AV28" i="40" s="1"/>
  <c r="AR28" i="40"/>
  <c r="AQ28" i="40"/>
  <c r="AO28" i="40"/>
  <c r="AN28" i="40"/>
  <c r="AP28" i="40" s="1"/>
  <c r="AL28" i="40"/>
  <c r="AK28" i="40"/>
  <c r="AM28" i="40" s="1"/>
  <c r="AI28" i="40"/>
  <c r="AJ28" i="40" s="1"/>
  <c r="AH28" i="40"/>
  <c r="AF28" i="40"/>
  <c r="AE28" i="40"/>
  <c r="AC28" i="40"/>
  <c r="AB28" i="40"/>
  <c r="AD28" i="40" s="1"/>
  <c r="Z28" i="40"/>
  <c r="Y28" i="40"/>
  <c r="AA28" i="40" s="1"/>
  <c r="X28" i="40"/>
  <c r="W28" i="40"/>
  <c r="V28" i="40"/>
  <c r="T28" i="40"/>
  <c r="S28" i="40"/>
  <c r="Q28" i="40"/>
  <c r="P28" i="40"/>
  <c r="R28" i="40" s="1"/>
  <c r="N28" i="40"/>
  <c r="M28" i="40"/>
  <c r="O28" i="40" s="1"/>
  <c r="K28" i="40"/>
  <c r="J28" i="40"/>
  <c r="L28" i="40" s="1"/>
  <c r="I28" i="40"/>
  <c r="H28" i="40"/>
  <c r="G28" i="40"/>
  <c r="E28" i="40"/>
  <c r="D28" i="40"/>
  <c r="F28" i="40" s="1"/>
  <c r="CK27" i="40"/>
  <c r="CJ27" i="40"/>
  <c r="CH27" i="40"/>
  <c r="CG27" i="40"/>
  <c r="CI27" i="40" s="1"/>
  <c r="CE27" i="40"/>
  <c r="CD27" i="40"/>
  <c r="CB27" i="40"/>
  <c r="CC27" i="40" s="1"/>
  <c r="CA27" i="40"/>
  <c r="BY27" i="40"/>
  <c r="BX27" i="40"/>
  <c r="BZ27" i="40" s="1"/>
  <c r="BV27" i="40"/>
  <c r="BU27" i="40"/>
  <c r="BW27" i="40" s="1"/>
  <c r="BT27" i="40"/>
  <c r="BS27" i="40"/>
  <c r="BR27" i="40"/>
  <c r="BP27" i="40"/>
  <c r="BO27" i="40"/>
  <c r="BQ27" i="40" s="1"/>
  <c r="BM27" i="40"/>
  <c r="BL27" i="40"/>
  <c r="BJ27" i="40"/>
  <c r="BI27" i="40"/>
  <c r="BK27" i="40" s="1"/>
  <c r="BG27" i="40"/>
  <c r="BF27" i="40"/>
  <c r="BH27" i="40" s="1"/>
  <c r="BE27" i="40"/>
  <c r="BD27" i="40"/>
  <c r="BC27" i="40"/>
  <c r="BA27" i="40"/>
  <c r="AZ27" i="40"/>
  <c r="BB27" i="40" s="1"/>
  <c r="AX27" i="40"/>
  <c r="AW27" i="40"/>
  <c r="AY27" i="40" s="1"/>
  <c r="AV27" i="40"/>
  <c r="AU27" i="40"/>
  <c r="AT27" i="40"/>
  <c r="AR27" i="40"/>
  <c r="AQ27" i="40"/>
  <c r="AO27" i="40"/>
  <c r="AN27" i="40"/>
  <c r="AL27" i="40"/>
  <c r="AK27" i="40"/>
  <c r="AM27" i="40" s="1"/>
  <c r="AJ27" i="40"/>
  <c r="AI27" i="40"/>
  <c r="AH27" i="40"/>
  <c r="AG27" i="40"/>
  <c r="AF27" i="40"/>
  <c r="AE27" i="40"/>
  <c r="AC27" i="40"/>
  <c r="AB27" i="40"/>
  <c r="AD27" i="40" s="1"/>
  <c r="Z27" i="40"/>
  <c r="Y27" i="40"/>
  <c r="AA27" i="40" s="1"/>
  <c r="W27" i="40"/>
  <c r="V27" i="40"/>
  <c r="X27" i="40" s="1"/>
  <c r="U27" i="40"/>
  <c r="T27" i="40"/>
  <c r="S27" i="40"/>
  <c r="Q27" i="40"/>
  <c r="P27" i="40"/>
  <c r="R27" i="40" s="1"/>
  <c r="N27" i="40"/>
  <c r="M27" i="40"/>
  <c r="O27" i="40" s="1"/>
  <c r="L27" i="40"/>
  <c r="K27" i="40"/>
  <c r="J27" i="40"/>
  <c r="H27" i="40"/>
  <c r="G27" i="40"/>
  <c r="I27" i="40" s="1"/>
  <c r="E27" i="40"/>
  <c r="D27" i="40"/>
  <c r="F27" i="40" s="1"/>
  <c r="CK26" i="40"/>
  <c r="CJ26" i="40"/>
  <c r="CH26" i="40"/>
  <c r="CG26" i="40"/>
  <c r="CI26" i="40" s="1"/>
  <c r="CE26" i="40"/>
  <c r="CF26" i="40" s="1"/>
  <c r="CD26" i="40"/>
  <c r="CB26" i="40"/>
  <c r="CA26" i="40"/>
  <c r="BY26" i="40"/>
  <c r="BX26" i="40"/>
  <c r="BV26" i="40"/>
  <c r="BU26" i="40"/>
  <c r="BW26" i="40" s="1"/>
  <c r="BT26" i="40"/>
  <c r="BS26" i="40"/>
  <c r="BR26" i="40"/>
  <c r="BQ26" i="40"/>
  <c r="BP26" i="40"/>
  <c r="BO26" i="40"/>
  <c r="BM26" i="40"/>
  <c r="BL26" i="40"/>
  <c r="BN26" i="40" s="1"/>
  <c r="BJ26" i="40"/>
  <c r="BI26" i="40"/>
  <c r="BK26" i="40" s="1"/>
  <c r="BG26" i="40"/>
  <c r="BF26" i="40"/>
  <c r="BH26" i="40" s="1"/>
  <c r="BD26" i="40"/>
  <c r="BC26" i="40"/>
  <c r="BE26" i="40" s="1"/>
  <c r="BA26" i="40"/>
  <c r="AZ26" i="40"/>
  <c r="BB26" i="40" s="1"/>
  <c r="AX26" i="40"/>
  <c r="AW26" i="40"/>
  <c r="AY26" i="40" s="1"/>
  <c r="AV26" i="40"/>
  <c r="AU26" i="40"/>
  <c r="AT26" i="40"/>
  <c r="AR26" i="40"/>
  <c r="AQ26" i="40"/>
  <c r="AO26" i="40"/>
  <c r="AN26" i="40"/>
  <c r="AP26" i="40" s="1"/>
  <c r="AL26" i="40"/>
  <c r="AK26" i="40"/>
  <c r="AM26" i="40" s="1"/>
  <c r="AI26" i="40"/>
  <c r="AH26" i="40"/>
  <c r="AJ26" i="40" s="1"/>
  <c r="AF26" i="40"/>
  <c r="AE26" i="40"/>
  <c r="AG26" i="40" s="1"/>
  <c r="AC26" i="40"/>
  <c r="AB26" i="40"/>
  <c r="AD26" i="40" s="1"/>
  <c r="Z26" i="40"/>
  <c r="Y26" i="40"/>
  <c r="AA26" i="40" s="1"/>
  <c r="W26" i="40"/>
  <c r="X26" i="40" s="1"/>
  <c r="V26" i="40"/>
  <c r="T26" i="40"/>
  <c r="U26" i="40" s="1"/>
  <c r="S26" i="40"/>
  <c r="Q26" i="40"/>
  <c r="P26" i="40"/>
  <c r="N26" i="40"/>
  <c r="M26" i="40"/>
  <c r="K26" i="40"/>
  <c r="J26" i="40"/>
  <c r="L26" i="40" s="1"/>
  <c r="I26" i="40"/>
  <c r="H26" i="40"/>
  <c r="G26" i="40"/>
  <c r="E26" i="40"/>
  <c r="D26" i="40"/>
  <c r="CK25" i="40"/>
  <c r="CJ25" i="40"/>
  <c r="CH25" i="40"/>
  <c r="CG25" i="40"/>
  <c r="CE25" i="40"/>
  <c r="CD25" i="40"/>
  <c r="CF25" i="40" s="1"/>
  <c r="CB25" i="40"/>
  <c r="CA25" i="40"/>
  <c r="CC25" i="40" s="1"/>
  <c r="BY25" i="40"/>
  <c r="BX25" i="40"/>
  <c r="BV25" i="40"/>
  <c r="BU25" i="40"/>
  <c r="BW25" i="40" s="1"/>
  <c r="BT25" i="40"/>
  <c r="BS25" i="40"/>
  <c r="BR25" i="40"/>
  <c r="BQ25" i="40"/>
  <c r="BP25" i="40"/>
  <c r="BO25" i="40"/>
  <c r="BM25" i="40"/>
  <c r="BL25" i="40"/>
  <c r="BN25" i="40" s="1"/>
  <c r="BJ25" i="40"/>
  <c r="BI25" i="40"/>
  <c r="BK25" i="40" s="1"/>
  <c r="BG25" i="40"/>
  <c r="BF25" i="40"/>
  <c r="BH25" i="40" s="1"/>
  <c r="BD25" i="40"/>
  <c r="BC25" i="40"/>
  <c r="BE25" i="40" s="1"/>
  <c r="BA25" i="40"/>
  <c r="AZ25" i="40"/>
  <c r="BB25" i="40" s="1"/>
  <c r="AX25" i="40"/>
  <c r="AW25" i="40"/>
  <c r="AY25" i="40" s="1"/>
  <c r="AV25" i="40"/>
  <c r="AU25" i="40"/>
  <c r="AT25" i="40"/>
  <c r="AR25" i="40"/>
  <c r="AQ25" i="40"/>
  <c r="AO25" i="40"/>
  <c r="AN25" i="40"/>
  <c r="AP25" i="40" s="1"/>
  <c r="AL25" i="40"/>
  <c r="AK25" i="40"/>
  <c r="AM25" i="40" s="1"/>
  <c r="AI25" i="40"/>
  <c r="AH25" i="40"/>
  <c r="AJ25" i="40" s="1"/>
  <c r="AF25" i="40"/>
  <c r="AG25" i="40" s="1"/>
  <c r="AE25" i="40"/>
  <c r="AC25" i="40"/>
  <c r="AB25" i="40"/>
  <c r="AD25" i="40" s="1"/>
  <c r="Z25" i="40"/>
  <c r="Y25" i="40"/>
  <c r="W25" i="40"/>
  <c r="V25" i="40"/>
  <c r="X25" i="40" s="1"/>
  <c r="T25" i="40"/>
  <c r="S25" i="40"/>
  <c r="U25" i="40" s="1"/>
  <c r="Q25" i="40"/>
  <c r="P25" i="40"/>
  <c r="R25" i="40" s="1"/>
  <c r="N25" i="40"/>
  <c r="M25" i="40"/>
  <c r="O25" i="40" s="1"/>
  <c r="L25" i="40"/>
  <c r="K25" i="40"/>
  <c r="J25" i="40"/>
  <c r="I25" i="40"/>
  <c r="H25" i="40"/>
  <c r="G25" i="40"/>
  <c r="E25" i="40"/>
  <c r="D25" i="40"/>
  <c r="F25" i="40" s="1"/>
  <c r="CK24" i="40"/>
  <c r="CJ24" i="40"/>
  <c r="CH24" i="40"/>
  <c r="CG24" i="40"/>
  <c r="CI24" i="40" s="1"/>
  <c r="CF24" i="40"/>
  <c r="CE24" i="40"/>
  <c r="CD24" i="40"/>
  <c r="CC24" i="40"/>
  <c r="CB24" i="40"/>
  <c r="CA24" i="40"/>
  <c r="BY24" i="40"/>
  <c r="BX24" i="40"/>
  <c r="BZ24" i="40" s="1"/>
  <c r="BV24" i="40"/>
  <c r="BU24" i="40"/>
  <c r="BW24" i="40" s="1"/>
  <c r="BS24" i="40"/>
  <c r="BR24" i="40"/>
  <c r="BT24" i="40" s="1"/>
  <c r="BP24" i="40"/>
  <c r="BO24" i="40"/>
  <c r="BQ24" i="40" s="1"/>
  <c r="BM24" i="40"/>
  <c r="BL24" i="40"/>
  <c r="BN24" i="40" s="1"/>
  <c r="BJ24" i="40"/>
  <c r="BI24" i="40"/>
  <c r="BK24" i="40" s="1"/>
  <c r="BH24" i="40"/>
  <c r="BG24" i="40"/>
  <c r="BF24" i="40"/>
  <c r="BE24" i="40"/>
  <c r="BD24" i="40"/>
  <c r="BC24" i="40"/>
  <c r="BA24" i="40"/>
  <c r="AZ24" i="40"/>
  <c r="BB24" i="40" s="1"/>
  <c r="AX24" i="40"/>
  <c r="AW24" i="40"/>
  <c r="AY24" i="40" s="1"/>
  <c r="AU24" i="40"/>
  <c r="AT24" i="40"/>
  <c r="AV24" i="40" s="1"/>
  <c r="AR24" i="40"/>
  <c r="AQ24" i="40"/>
  <c r="AS24" i="40" s="1"/>
  <c r="AO24" i="40"/>
  <c r="AN24" i="40"/>
  <c r="AP24" i="40" s="1"/>
  <c r="AL24" i="40"/>
  <c r="AK24" i="40"/>
  <c r="AM24" i="40" s="1"/>
  <c r="AJ24" i="40"/>
  <c r="AI24" i="40"/>
  <c r="AH24" i="40"/>
  <c r="AG24" i="40"/>
  <c r="AF24" i="40"/>
  <c r="AE24" i="40"/>
  <c r="AC24" i="40"/>
  <c r="AB24" i="40"/>
  <c r="AD24" i="40" s="1"/>
  <c r="Z24" i="40"/>
  <c r="Y24" i="40"/>
  <c r="AA24" i="40" s="1"/>
  <c r="W24" i="40"/>
  <c r="V24" i="40"/>
  <c r="X24" i="40" s="1"/>
  <c r="T24" i="40"/>
  <c r="S24" i="40"/>
  <c r="Q24" i="40"/>
  <c r="P24" i="40"/>
  <c r="R24" i="40" s="1"/>
  <c r="N24" i="40"/>
  <c r="M24" i="40"/>
  <c r="O24" i="40" s="1"/>
  <c r="L24" i="40"/>
  <c r="K24" i="40"/>
  <c r="J24" i="40"/>
  <c r="H24" i="40"/>
  <c r="G24" i="40"/>
  <c r="I24" i="40" s="1"/>
  <c r="E24" i="40"/>
  <c r="D24" i="40"/>
  <c r="F24" i="40" s="1"/>
  <c r="CK23" i="40"/>
  <c r="CJ23" i="40"/>
  <c r="CH23" i="40"/>
  <c r="CG23" i="40"/>
  <c r="CI23" i="40" s="1"/>
  <c r="CE23" i="40"/>
  <c r="CF23" i="40" s="1"/>
  <c r="CD23" i="40"/>
  <c r="CB23" i="40"/>
  <c r="CA23" i="40"/>
  <c r="CC23" i="40" s="1"/>
  <c r="BY23" i="40"/>
  <c r="BX23" i="40"/>
  <c r="BZ23" i="40" s="1"/>
  <c r="BV23" i="40"/>
  <c r="BU23" i="40"/>
  <c r="BW23" i="40" s="1"/>
  <c r="BS23" i="40"/>
  <c r="BR23" i="40"/>
  <c r="BT23" i="40" s="1"/>
  <c r="BQ23" i="40"/>
  <c r="BP23" i="40"/>
  <c r="BO23" i="40"/>
  <c r="BM23" i="40"/>
  <c r="BL23" i="40"/>
  <c r="BN23" i="40" s="1"/>
  <c r="BJ23" i="40"/>
  <c r="BI23" i="40"/>
  <c r="BK23" i="40" s="1"/>
  <c r="BH23" i="40"/>
  <c r="BG23" i="40"/>
  <c r="BF23" i="40"/>
  <c r="BD23" i="40"/>
  <c r="BC23" i="40"/>
  <c r="BE23" i="40" s="1"/>
  <c r="BA23" i="40"/>
  <c r="AZ23" i="40"/>
  <c r="BB23" i="40" s="1"/>
  <c r="AX23" i="40"/>
  <c r="AW23" i="40"/>
  <c r="AY23" i="40" s="1"/>
  <c r="AU23" i="40"/>
  <c r="AT23" i="40"/>
  <c r="AV23" i="40" s="1"/>
  <c r="AR23" i="40"/>
  <c r="AS23" i="40" s="1"/>
  <c r="AQ23" i="40"/>
  <c r="AO23" i="40"/>
  <c r="AN23" i="40"/>
  <c r="AP23" i="40" s="1"/>
  <c r="AL23" i="40"/>
  <c r="AK23" i="40"/>
  <c r="AI23" i="40"/>
  <c r="AH23" i="40"/>
  <c r="AJ23" i="40" s="1"/>
  <c r="AF23" i="40"/>
  <c r="AE23" i="40"/>
  <c r="AG23" i="40" s="1"/>
  <c r="AC23" i="40"/>
  <c r="AB23" i="40"/>
  <c r="AD23" i="40" s="1"/>
  <c r="Z23" i="40"/>
  <c r="Y23" i="40"/>
  <c r="AA23" i="40" s="1"/>
  <c r="X23" i="40"/>
  <c r="W23" i="40"/>
  <c r="V23" i="40"/>
  <c r="U23" i="40"/>
  <c r="T23" i="40"/>
  <c r="S23" i="40"/>
  <c r="Q23" i="40"/>
  <c r="P23" i="40"/>
  <c r="R23" i="40" s="1"/>
  <c r="N23" i="40"/>
  <c r="M23" i="40"/>
  <c r="O23" i="40" s="1"/>
  <c r="K23" i="40"/>
  <c r="J23" i="40"/>
  <c r="L23" i="40" s="1"/>
  <c r="H23" i="40"/>
  <c r="G23" i="40"/>
  <c r="I23" i="40" s="1"/>
  <c r="E23" i="40"/>
  <c r="D23" i="40"/>
  <c r="F23" i="40" s="1"/>
  <c r="CK22" i="40"/>
  <c r="CJ22" i="40"/>
  <c r="CH22" i="40"/>
  <c r="CG22" i="40"/>
  <c r="CE22" i="40"/>
  <c r="CD22" i="40"/>
  <c r="CF22" i="40" s="1"/>
  <c r="CB22" i="40"/>
  <c r="CA22" i="40"/>
  <c r="CC22" i="40" s="1"/>
  <c r="BY22" i="40"/>
  <c r="BX22" i="40"/>
  <c r="BV22" i="40"/>
  <c r="BU22" i="40"/>
  <c r="BW22" i="40" s="1"/>
  <c r="BT22" i="40"/>
  <c r="BS22" i="40"/>
  <c r="BR22" i="40"/>
  <c r="BQ22" i="40"/>
  <c r="BP22" i="40"/>
  <c r="BO22" i="40"/>
  <c r="BM22" i="40"/>
  <c r="BL22" i="40"/>
  <c r="BN22" i="40" s="1"/>
  <c r="BJ22" i="40"/>
  <c r="BI22" i="40"/>
  <c r="BK22" i="40" s="1"/>
  <c r="BG22" i="40"/>
  <c r="BF22" i="40"/>
  <c r="BH22" i="40" s="1"/>
  <c r="BD22" i="40"/>
  <c r="BC22" i="40"/>
  <c r="BE22" i="40" s="1"/>
  <c r="BA22" i="40"/>
  <c r="AZ22" i="40"/>
  <c r="BB22" i="40" s="1"/>
  <c r="AX22" i="40"/>
  <c r="AW22" i="40"/>
  <c r="AY22" i="40" s="1"/>
  <c r="AV22" i="40"/>
  <c r="AU22" i="40"/>
  <c r="AT22" i="40"/>
  <c r="AR22" i="40"/>
  <c r="AQ22" i="40"/>
  <c r="AO22" i="40"/>
  <c r="AN22" i="40"/>
  <c r="AP22" i="40" s="1"/>
  <c r="AL22" i="40"/>
  <c r="AK22" i="40"/>
  <c r="AM22" i="40" s="1"/>
  <c r="AI22" i="40"/>
  <c r="AH22" i="40"/>
  <c r="AJ22" i="40" s="1"/>
  <c r="AF22" i="40"/>
  <c r="AG22" i="40" s="1"/>
  <c r="AE22" i="40"/>
  <c r="AC22" i="40"/>
  <c r="AB22" i="40"/>
  <c r="AD22" i="40" s="1"/>
  <c r="Z22" i="40"/>
  <c r="Y22" i="40"/>
  <c r="AA22" i="40" s="1"/>
  <c r="W22" i="40"/>
  <c r="V22" i="40"/>
  <c r="X22" i="40" s="1"/>
  <c r="T22" i="40"/>
  <c r="S22" i="40"/>
  <c r="Q22" i="40"/>
  <c r="P22" i="40"/>
  <c r="R22" i="40" s="1"/>
  <c r="N22" i="40"/>
  <c r="M22" i="40"/>
  <c r="O22" i="40" s="1"/>
  <c r="K22" i="40"/>
  <c r="L22" i="40" s="1"/>
  <c r="J22" i="40"/>
  <c r="H22" i="40"/>
  <c r="G22" i="40"/>
  <c r="I22" i="40" s="1"/>
  <c r="E22" i="40"/>
  <c r="D22" i="40"/>
  <c r="F22" i="40" s="1"/>
  <c r="CK21" i="40"/>
  <c r="CJ21" i="40"/>
  <c r="W15" i="21" s="1"/>
  <c r="CH21" i="40"/>
  <c r="CG21" i="40"/>
  <c r="CI21" i="40" s="1"/>
  <c r="CF21" i="40"/>
  <c r="CE21" i="40"/>
  <c r="CD21" i="40"/>
  <c r="CB21" i="40"/>
  <c r="CA21" i="40"/>
  <c r="BY21" i="40"/>
  <c r="BX21" i="40"/>
  <c r="BZ21" i="40" s="1"/>
  <c r="BV21" i="40"/>
  <c r="BU21" i="40"/>
  <c r="BW21" i="40" s="1"/>
  <c r="BT21" i="40"/>
  <c r="BS21" i="40"/>
  <c r="BR21" i="40"/>
  <c r="BQ21" i="40"/>
  <c r="BP21" i="40"/>
  <c r="BO21" i="40"/>
  <c r="BM21" i="40"/>
  <c r="BL21" i="40"/>
  <c r="BN21" i="40" s="1"/>
  <c r="BJ21" i="40"/>
  <c r="BI21" i="40"/>
  <c r="BK21" i="40" s="1"/>
  <c r="BG21" i="40"/>
  <c r="BF21" i="40"/>
  <c r="BH21" i="40" s="1"/>
  <c r="BD21" i="40"/>
  <c r="BC21" i="40"/>
  <c r="BE21" i="40" s="1"/>
  <c r="BA21" i="40"/>
  <c r="AZ21" i="40"/>
  <c r="BB21" i="40" s="1"/>
  <c r="AX21" i="40"/>
  <c r="AW21" i="40"/>
  <c r="AY21" i="40" s="1"/>
  <c r="AV21" i="40"/>
  <c r="AU21" i="40"/>
  <c r="AT21" i="40"/>
  <c r="AR21" i="40"/>
  <c r="AQ21" i="40"/>
  <c r="AO21" i="40"/>
  <c r="AN21" i="40"/>
  <c r="AP21" i="40" s="1"/>
  <c r="AL21" i="40"/>
  <c r="AK21" i="40"/>
  <c r="AM21" i="40" s="1"/>
  <c r="AI21" i="40"/>
  <c r="AH21" i="40"/>
  <c r="AJ21" i="40" s="1"/>
  <c r="AG21" i="40"/>
  <c r="AF21" i="40"/>
  <c r="AE21" i="40"/>
  <c r="AC21" i="40"/>
  <c r="AB21" i="40"/>
  <c r="AD21" i="40" s="1"/>
  <c r="Z21" i="40"/>
  <c r="Y21" i="40"/>
  <c r="AA21" i="40" s="1"/>
  <c r="W21" i="40"/>
  <c r="X21" i="40" s="1"/>
  <c r="V21" i="40"/>
  <c r="T21" i="40"/>
  <c r="S21" i="40"/>
  <c r="Q21" i="40"/>
  <c r="P21" i="40"/>
  <c r="R21" i="40" s="1"/>
  <c r="N21" i="40"/>
  <c r="M21" i="40"/>
  <c r="O21" i="40" s="1"/>
  <c r="L21" i="40"/>
  <c r="K21" i="40"/>
  <c r="J21" i="40"/>
  <c r="I21" i="40"/>
  <c r="H21" i="40"/>
  <c r="G21" i="40"/>
  <c r="E21" i="40"/>
  <c r="D21" i="40"/>
  <c r="F21" i="40" s="1"/>
  <c r="CK20" i="40"/>
  <c r="CJ20" i="40"/>
  <c r="W14" i="21" s="1"/>
  <c r="CH20" i="40"/>
  <c r="CG20" i="40"/>
  <c r="CI20" i="40" s="1"/>
  <c r="CF20" i="40"/>
  <c r="CE20" i="40"/>
  <c r="CD20" i="40"/>
  <c r="CB20" i="40"/>
  <c r="CA20" i="40"/>
  <c r="BY20" i="40"/>
  <c r="BX20" i="40"/>
  <c r="BZ20" i="40" s="1"/>
  <c r="BV20" i="40"/>
  <c r="BU20" i="40"/>
  <c r="BW20" i="40" s="1"/>
  <c r="BS20" i="40"/>
  <c r="BR20" i="40"/>
  <c r="BT20" i="40" s="1"/>
  <c r="BQ20" i="40"/>
  <c r="BP20" i="40"/>
  <c r="BO20" i="40"/>
  <c r="BM20" i="40"/>
  <c r="BL20" i="40"/>
  <c r="BN20" i="40" s="1"/>
  <c r="BJ20" i="40"/>
  <c r="BI20" i="40"/>
  <c r="BK20" i="40" s="1"/>
  <c r="BH20" i="40"/>
  <c r="BG20" i="40"/>
  <c r="BF20" i="40"/>
  <c r="BD20" i="40"/>
  <c r="BC20" i="40"/>
  <c r="BE20" i="40" s="1"/>
  <c r="BA20" i="40"/>
  <c r="AZ20" i="40"/>
  <c r="BB20" i="40" s="1"/>
  <c r="AX20" i="40"/>
  <c r="AW20" i="40"/>
  <c r="AY20" i="40" s="1"/>
  <c r="AU20" i="40"/>
  <c r="AT20" i="40"/>
  <c r="AV20" i="40" s="1"/>
  <c r="AR20" i="40"/>
  <c r="AS20" i="40" s="1"/>
  <c r="AQ20" i="40"/>
  <c r="AO20" i="40"/>
  <c r="AN20" i="40"/>
  <c r="AP20" i="40" s="1"/>
  <c r="AL20" i="40"/>
  <c r="AK20" i="40"/>
  <c r="AM20" i="40" s="1"/>
  <c r="AI20" i="40"/>
  <c r="AH20" i="40"/>
  <c r="AJ20" i="40" s="1"/>
  <c r="AF20" i="40"/>
  <c r="AE20" i="40"/>
  <c r="AG20" i="40" s="1"/>
  <c r="AC20" i="40"/>
  <c r="AB20" i="40"/>
  <c r="Z20" i="40"/>
  <c r="Y20" i="40"/>
  <c r="AA20" i="40" s="1"/>
  <c r="X20" i="40"/>
  <c r="W20" i="40"/>
  <c r="V20" i="40"/>
  <c r="T20" i="40"/>
  <c r="S20" i="40"/>
  <c r="Q20" i="40"/>
  <c r="P20" i="40"/>
  <c r="R20" i="40" s="1"/>
  <c r="N20" i="40"/>
  <c r="M20" i="40"/>
  <c r="O20" i="40" s="1"/>
  <c r="K20" i="40"/>
  <c r="J20" i="40"/>
  <c r="L20" i="40" s="1"/>
  <c r="I20" i="40"/>
  <c r="H20" i="40"/>
  <c r="G20" i="40"/>
  <c r="E20" i="40"/>
  <c r="D20" i="40"/>
  <c r="F20" i="40" s="1"/>
  <c r="CK19" i="40"/>
  <c r="CJ19" i="40"/>
  <c r="W13" i="21" s="1"/>
  <c r="CH19" i="40"/>
  <c r="CG19" i="40"/>
  <c r="CI19" i="40" s="1"/>
  <c r="CE19" i="40"/>
  <c r="CD19" i="40"/>
  <c r="CF19" i="40" s="1"/>
  <c r="CB19" i="40"/>
  <c r="CC19" i="40" s="1"/>
  <c r="CA19" i="40"/>
  <c r="BY19" i="40"/>
  <c r="BX19" i="40"/>
  <c r="BZ19" i="40" s="1"/>
  <c r="BV19" i="40"/>
  <c r="BU19" i="40"/>
  <c r="BW19" i="40" s="1"/>
  <c r="BS19" i="40"/>
  <c r="BR19" i="40"/>
  <c r="BT19" i="40" s="1"/>
  <c r="BP19" i="40"/>
  <c r="BO19" i="40"/>
  <c r="BQ19" i="40" s="1"/>
  <c r="BM19" i="40"/>
  <c r="BL19" i="40"/>
  <c r="BN19" i="40" s="1"/>
  <c r="BJ19" i="40"/>
  <c r="BI19" i="40"/>
  <c r="BK19" i="40" s="1"/>
  <c r="BH19" i="40"/>
  <c r="BG19" i="40"/>
  <c r="BF19" i="40"/>
  <c r="BE19" i="40"/>
  <c r="BD19" i="40"/>
  <c r="BC19" i="40"/>
  <c r="BA19" i="40"/>
  <c r="AZ19" i="40"/>
  <c r="BB19" i="40" s="1"/>
  <c r="AX19" i="40"/>
  <c r="AW19" i="40"/>
  <c r="AY19" i="40" s="1"/>
  <c r="AU19" i="40"/>
  <c r="AT19" i="40"/>
  <c r="AV19" i="40" s="1"/>
  <c r="AR19" i="40"/>
  <c r="AQ19" i="40"/>
  <c r="AO19" i="40"/>
  <c r="AN19" i="40"/>
  <c r="AP19" i="40" s="1"/>
  <c r="AL19" i="40"/>
  <c r="AK19" i="40"/>
  <c r="AM19" i="40" s="1"/>
  <c r="AJ19" i="40"/>
  <c r="AI19" i="40"/>
  <c r="AH19" i="40"/>
  <c r="AF19" i="40"/>
  <c r="AE19" i="40"/>
  <c r="AC19" i="40"/>
  <c r="AB19" i="40"/>
  <c r="AD19" i="40" s="1"/>
  <c r="Z19" i="40"/>
  <c r="Y19" i="40"/>
  <c r="AA19" i="40" s="1"/>
  <c r="X19" i="40"/>
  <c r="W19" i="40"/>
  <c r="V19" i="40"/>
  <c r="T19" i="40"/>
  <c r="S19" i="40"/>
  <c r="Q19" i="40"/>
  <c r="P19" i="40"/>
  <c r="R19" i="40" s="1"/>
  <c r="N19" i="40"/>
  <c r="M19" i="40"/>
  <c r="O19" i="40" s="1"/>
  <c r="K19" i="40"/>
  <c r="J19" i="40"/>
  <c r="L19" i="40" s="1"/>
  <c r="I19" i="40"/>
  <c r="H19" i="40"/>
  <c r="G19" i="40"/>
  <c r="E19" i="40"/>
  <c r="D19" i="40"/>
  <c r="F19" i="40" s="1"/>
  <c r="CK18" i="40"/>
  <c r="CJ18" i="40"/>
  <c r="W12" i="21" s="1"/>
  <c r="CH18" i="40"/>
  <c r="CG18" i="40"/>
  <c r="CI18" i="40" s="1"/>
  <c r="CE18" i="40"/>
  <c r="CD18" i="40"/>
  <c r="CF18" i="40" s="1"/>
  <c r="CC18" i="40"/>
  <c r="CB18" i="40"/>
  <c r="CA18" i="40"/>
  <c r="BY18" i="40"/>
  <c r="BX18" i="40"/>
  <c r="BZ18" i="40" s="1"/>
  <c r="BV18" i="40"/>
  <c r="BU18" i="40"/>
  <c r="BW18" i="40" s="1"/>
  <c r="BS18" i="40"/>
  <c r="BT18" i="40" s="1"/>
  <c r="BR18" i="40"/>
  <c r="BP18" i="40"/>
  <c r="BO18" i="40"/>
  <c r="BQ18" i="40" s="1"/>
  <c r="BM18" i="40"/>
  <c r="BL18" i="40"/>
  <c r="BN18" i="40" s="1"/>
  <c r="BJ18" i="40"/>
  <c r="BJ14" i="40" s="1"/>
  <c r="BI18" i="40"/>
  <c r="BK18" i="40" s="1"/>
  <c r="BG18" i="40"/>
  <c r="BF18" i="40"/>
  <c r="BH18" i="40" s="1"/>
  <c r="BE18" i="40"/>
  <c r="BD18" i="40"/>
  <c r="BC18" i="40"/>
  <c r="BA18" i="40"/>
  <c r="BA14" i="40" s="1"/>
  <c r="AZ18" i="40"/>
  <c r="BB18" i="40" s="1"/>
  <c r="AX18" i="40"/>
  <c r="AW18" i="40"/>
  <c r="AY18" i="40" s="1"/>
  <c r="AV18" i="40"/>
  <c r="AU18" i="40"/>
  <c r="AT18" i="40"/>
  <c r="AR18" i="40"/>
  <c r="AQ18" i="40"/>
  <c r="AO18" i="40"/>
  <c r="AN18" i="40"/>
  <c r="AL18" i="40"/>
  <c r="AK18" i="40"/>
  <c r="AM18" i="40" s="1"/>
  <c r="AJ18" i="40"/>
  <c r="AI18" i="40"/>
  <c r="AH18" i="40"/>
  <c r="AF18" i="40"/>
  <c r="AG18" i="40" s="1"/>
  <c r="AE18" i="40"/>
  <c r="AC18" i="40"/>
  <c r="AB18" i="40"/>
  <c r="AD18" i="40" s="1"/>
  <c r="Z18" i="40"/>
  <c r="Y18" i="40"/>
  <c r="W18" i="40"/>
  <c r="V18" i="40"/>
  <c r="X18" i="40" s="1"/>
  <c r="T18" i="40"/>
  <c r="S18" i="40"/>
  <c r="U18" i="40" s="1"/>
  <c r="Q18" i="40"/>
  <c r="P18" i="40"/>
  <c r="R18" i="40" s="1"/>
  <c r="N18" i="40"/>
  <c r="M18" i="40"/>
  <c r="O18" i="40" s="1"/>
  <c r="L18" i="40"/>
  <c r="K18" i="40"/>
  <c r="J18" i="40"/>
  <c r="I18" i="40"/>
  <c r="H18" i="40"/>
  <c r="G18" i="40"/>
  <c r="E18" i="40"/>
  <c r="D18" i="40"/>
  <c r="F18" i="40" s="1"/>
  <c r="CK17" i="40"/>
  <c r="CJ17" i="40"/>
  <c r="CH17" i="40"/>
  <c r="CG17" i="40"/>
  <c r="CI17" i="40" s="1"/>
  <c r="CF17" i="40"/>
  <c r="CE17" i="40"/>
  <c r="CD17" i="40"/>
  <c r="CC17" i="40"/>
  <c r="CB17" i="40"/>
  <c r="CA17" i="40"/>
  <c r="BY17" i="40"/>
  <c r="BX17" i="40"/>
  <c r="BZ17" i="40" s="1"/>
  <c r="BV17" i="40"/>
  <c r="BU17" i="40"/>
  <c r="BW17" i="40" s="1"/>
  <c r="BS17" i="40"/>
  <c r="BR17" i="40"/>
  <c r="BT17" i="40" s="1"/>
  <c r="BP17" i="40"/>
  <c r="BO17" i="40"/>
  <c r="BQ17" i="40" s="1"/>
  <c r="BM17" i="40"/>
  <c r="BL17" i="40"/>
  <c r="BN17" i="40" s="1"/>
  <c r="BJ17" i="40"/>
  <c r="BI17" i="40"/>
  <c r="BK17" i="40" s="1"/>
  <c r="BH17" i="40"/>
  <c r="BG17" i="40"/>
  <c r="BF17" i="40"/>
  <c r="BD17" i="40"/>
  <c r="BC17" i="40"/>
  <c r="BE17" i="40" s="1"/>
  <c r="BA17" i="40"/>
  <c r="AZ17" i="40"/>
  <c r="BB17" i="40" s="1"/>
  <c r="AX17" i="40"/>
  <c r="AW17" i="40"/>
  <c r="AY17" i="40" s="1"/>
  <c r="AU17" i="40"/>
  <c r="AT17" i="40"/>
  <c r="AV17" i="40" s="1"/>
  <c r="AS17" i="40"/>
  <c r="AR17" i="40"/>
  <c r="AQ17" i="40"/>
  <c r="AO17" i="40"/>
  <c r="AN17" i="40"/>
  <c r="AP17" i="40" s="1"/>
  <c r="AL17" i="40"/>
  <c r="AK17" i="40"/>
  <c r="AM17" i="40" s="1"/>
  <c r="AJ17" i="40"/>
  <c r="AI17" i="40"/>
  <c r="AH17" i="40"/>
  <c r="AH14" i="40" s="1"/>
  <c r="AF17" i="40"/>
  <c r="AE17" i="40"/>
  <c r="AC17" i="40"/>
  <c r="AB17" i="40"/>
  <c r="AD17" i="40" s="1"/>
  <c r="AA17" i="40"/>
  <c r="Z17" i="40"/>
  <c r="Y17" i="40"/>
  <c r="W17" i="40"/>
  <c r="V17" i="40"/>
  <c r="X17" i="40" s="1"/>
  <c r="T17" i="40"/>
  <c r="S17" i="40"/>
  <c r="U17" i="40" s="1"/>
  <c r="Q17" i="40"/>
  <c r="P17" i="40"/>
  <c r="R17" i="40" s="1"/>
  <c r="N17" i="40"/>
  <c r="M17" i="40"/>
  <c r="O17" i="40" s="1"/>
  <c r="L17" i="40"/>
  <c r="K17" i="40"/>
  <c r="J17" i="40"/>
  <c r="H17" i="40"/>
  <c r="G17" i="40"/>
  <c r="E17" i="40"/>
  <c r="D17" i="40"/>
  <c r="F17" i="40" s="1"/>
  <c r="C17" i="40"/>
  <c r="CK16" i="40"/>
  <c r="CJ16" i="40"/>
  <c r="CH16" i="40"/>
  <c r="CH14" i="40" s="1"/>
  <c r="CG16" i="40"/>
  <c r="CI16" i="40" s="1"/>
  <c r="CE16" i="40"/>
  <c r="CD16" i="40"/>
  <c r="CF16" i="40" s="1"/>
  <c r="CB16" i="40"/>
  <c r="CA16" i="40"/>
  <c r="BY16" i="40"/>
  <c r="BY14" i="40" s="1"/>
  <c r="BX16" i="40"/>
  <c r="BZ16" i="40" s="1"/>
  <c r="BW16" i="40"/>
  <c r="BV16" i="40"/>
  <c r="BU16" i="40"/>
  <c r="BS16" i="40"/>
  <c r="BS14" i="40" s="1"/>
  <c r="BR16" i="40"/>
  <c r="BP16" i="40"/>
  <c r="BO16" i="40"/>
  <c r="BQ16" i="40" s="1"/>
  <c r="BM16" i="40"/>
  <c r="BL16" i="40"/>
  <c r="BN16" i="40" s="1"/>
  <c r="BJ16" i="40"/>
  <c r="BI16" i="40"/>
  <c r="BK16" i="40" s="1"/>
  <c r="BH16" i="40"/>
  <c r="BG16" i="40"/>
  <c r="BF16" i="40"/>
  <c r="BD16" i="40"/>
  <c r="BC16" i="40"/>
  <c r="BA16" i="40"/>
  <c r="AZ16" i="40"/>
  <c r="BB16" i="40" s="1"/>
  <c r="AX16" i="40"/>
  <c r="AW16" i="40"/>
  <c r="AY16" i="40" s="1"/>
  <c r="AU16" i="40"/>
  <c r="AT16" i="40"/>
  <c r="AV16" i="40" s="1"/>
  <c r="AS16" i="40"/>
  <c r="AR16" i="40"/>
  <c r="AQ16" i="40"/>
  <c r="AO16" i="40"/>
  <c r="AN16" i="40"/>
  <c r="AP16" i="40" s="1"/>
  <c r="AL16" i="40"/>
  <c r="AK16" i="40"/>
  <c r="AM16" i="40" s="1"/>
  <c r="AJ16" i="40"/>
  <c r="AI16" i="40"/>
  <c r="AH16" i="40"/>
  <c r="AF16" i="40"/>
  <c r="AE16" i="40"/>
  <c r="AG16" i="40" s="1"/>
  <c r="AC16" i="40"/>
  <c r="AB16" i="40"/>
  <c r="AD16" i="40" s="1"/>
  <c r="Z16" i="40"/>
  <c r="Y16" i="40"/>
  <c r="AA16" i="40" s="1"/>
  <c r="W16" i="40"/>
  <c r="V16" i="40"/>
  <c r="X16" i="40" s="1"/>
  <c r="U16" i="40"/>
  <c r="T16" i="40"/>
  <c r="S16" i="40"/>
  <c r="Q16" i="40"/>
  <c r="P16" i="40"/>
  <c r="R16" i="40" s="1"/>
  <c r="N16" i="40"/>
  <c r="M16" i="40"/>
  <c r="O16" i="40" s="1"/>
  <c r="K16" i="40"/>
  <c r="L16" i="40" s="1"/>
  <c r="J16" i="40"/>
  <c r="H16" i="40"/>
  <c r="G16" i="40"/>
  <c r="I16" i="40" s="1"/>
  <c r="E16" i="40"/>
  <c r="D16" i="40"/>
  <c r="F16" i="40" s="1"/>
  <c r="CK15" i="40"/>
  <c r="CJ15" i="40"/>
  <c r="CH15" i="40"/>
  <c r="CG15" i="40"/>
  <c r="CI15" i="40" s="1"/>
  <c r="CE15" i="40"/>
  <c r="CF15" i="40" s="1"/>
  <c r="CD15" i="40"/>
  <c r="CB15" i="40"/>
  <c r="CA15" i="40"/>
  <c r="CC15" i="40" s="1"/>
  <c r="BY15" i="40"/>
  <c r="BX15" i="40"/>
  <c r="BZ15" i="40" s="1"/>
  <c r="BV15" i="40"/>
  <c r="BU15" i="40"/>
  <c r="BW15" i="40" s="1"/>
  <c r="BS15" i="40"/>
  <c r="BR15" i="40"/>
  <c r="BT15" i="40" s="1"/>
  <c r="BQ15" i="40"/>
  <c r="BP15" i="40"/>
  <c r="BO15" i="40"/>
  <c r="BM15" i="40"/>
  <c r="BL15" i="40"/>
  <c r="BN15" i="40" s="1"/>
  <c r="BJ15" i="40"/>
  <c r="BI15" i="40"/>
  <c r="BK15" i="40" s="1"/>
  <c r="BH15" i="40"/>
  <c r="BG15" i="40"/>
  <c r="BF15" i="40"/>
  <c r="BD15" i="40"/>
  <c r="BC15" i="40"/>
  <c r="BE15" i="40" s="1"/>
  <c r="BA15" i="40"/>
  <c r="AZ15" i="40"/>
  <c r="BB15" i="40" s="1"/>
  <c r="AX15" i="40"/>
  <c r="AW15" i="40"/>
  <c r="AY15" i="40" s="1"/>
  <c r="AU15" i="40"/>
  <c r="AT15" i="40"/>
  <c r="AV15" i="40" s="1"/>
  <c r="AS15" i="40"/>
  <c r="AR15" i="40"/>
  <c r="AQ15" i="40"/>
  <c r="AO15" i="40"/>
  <c r="AO14" i="40" s="1"/>
  <c r="AN15" i="40"/>
  <c r="AP15" i="40" s="1"/>
  <c r="AL15" i="40"/>
  <c r="AK15" i="40"/>
  <c r="AM15" i="40" s="1"/>
  <c r="AI15" i="40"/>
  <c r="AJ15" i="40" s="1"/>
  <c r="AH15" i="40"/>
  <c r="AF15" i="40"/>
  <c r="AF14" i="40" s="1"/>
  <c r="AE15" i="40"/>
  <c r="AG15" i="40" s="1"/>
  <c r="AC15" i="40"/>
  <c r="AB15" i="40"/>
  <c r="AD15" i="40" s="1"/>
  <c r="Z15" i="40"/>
  <c r="Z14" i="40" s="1"/>
  <c r="Y15" i="40"/>
  <c r="AA15" i="40" s="1"/>
  <c r="V15" i="40"/>
  <c r="X15" i="40" s="1"/>
  <c r="U15" i="40"/>
  <c r="T15" i="40"/>
  <c r="S15" i="40"/>
  <c r="Q15" i="40"/>
  <c r="Q14" i="40" s="1"/>
  <c r="P15" i="40"/>
  <c r="R15" i="40" s="1"/>
  <c r="N15" i="40"/>
  <c r="M15" i="40"/>
  <c r="O15" i="40" s="1"/>
  <c r="L15" i="40"/>
  <c r="K15" i="40"/>
  <c r="J15" i="40"/>
  <c r="H15" i="40"/>
  <c r="H14" i="40" s="1"/>
  <c r="G15" i="40"/>
  <c r="I15" i="40" s="1"/>
  <c r="E15" i="40"/>
  <c r="D15" i="40"/>
  <c r="F15" i="40" s="1"/>
  <c r="CK14" i="40"/>
  <c r="CJ14" i="40"/>
  <c r="CL14" i="40" s="1"/>
  <c r="CD14" i="40"/>
  <c r="CB14" i="40"/>
  <c r="BX14" i="40"/>
  <c r="BV14" i="40"/>
  <c r="BU14" i="40"/>
  <c r="BW14" i="40" s="1"/>
  <c r="BP14" i="40"/>
  <c r="BM14" i="40"/>
  <c r="BL14" i="40"/>
  <c r="BN14" i="40" s="1"/>
  <c r="BI14" i="40"/>
  <c r="BF14" i="40"/>
  <c r="BD14" i="40"/>
  <c r="AZ14" i="40"/>
  <c r="AX14" i="40"/>
  <c r="AW14" i="40"/>
  <c r="AY14" i="40" s="1"/>
  <c r="AU14" i="40"/>
  <c r="AT14" i="40"/>
  <c r="AV14" i="40" s="1"/>
  <c r="AR14" i="40"/>
  <c r="AL14" i="40"/>
  <c r="AK14" i="40"/>
  <c r="AM14" i="40" s="1"/>
  <c r="AC14" i="40"/>
  <c r="AB14" i="40"/>
  <c r="AD14" i="40" s="1"/>
  <c r="T14" i="40"/>
  <c r="N14" i="40"/>
  <c r="M14" i="40"/>
  <c r="O14" i="40" s="1"/>
  <c r="J14" i="40"/>
  <c r="E14" i="40"/>
  <c r="D14" i="40"/>
  <c r="F14" i="40" s="1"/>
  <c r="BL58" i="39"/>
  <c r="BK58" i="39"/>
  <c r="BJ58" i="39"/>
  <c r="BI58" i="39"/>
  <c r="BH58" i="39"/>
  <c r="BG58" i="39"/>
  <c r="BF58" i="39"/>
  <c r="BE58" i="39"/>
  <c r="BD58" i="39"/>
  <c r="BC58" i="39"/>
  <c r="BB58" i="39"/>
  <c r="BN58" i="39" s="1"/>
  <c r="BA58" i="39"/>
  <c r="BM58" i="39" s="1"/>
  <c r="C58" i="39" s="1"/>
  <c r="AZ58" i="39"/>
  <c r="AV58" i="39"/>
  <c r="AU58" i="39"/>
  <c r="AG58" i="39"/>
  <c r="AF58" i="39"/>
  <c r="R58" i="39"/>
  <c r="Q58" i="39"/>
  <c r="BL57" i="39"/>
  <c r="BK57" i="39"/>
  <c r="BJ57" i="39"/>
  <c r="BI57" i="39"/>
  <c r="BH57" i="39"/>
  <c r="BG57" i="39"/>
  <c r="BF57" i="39"/>
  <c r="BE57" i="39"/>
  <c r="BD57" i="39"/>
  <c r="BC57" i="39"/>
  <c r="BB57" i="39"/>
  <c r="BN57" i="39" s="1"/>
  <c r="BA57" i="39"/>
  <c r="BM57" i="39" s="1"/>
  <c r="C57" i="39" s="1"/>
  <c r="AZ57" i="39"/>
  <c r="AV57" i="39"/>
  <c r="AU57" i="39"/>
  <c r="AG57" i="39"/>
  <c r="AF57" i="39"/>
  <c r="R57" i="39"/>
  <c r="Q57" i="39"/>
  <c r="BL56" i="39"/>
  <c r="BK56" i="39"/>
  <c r="BJ56" i="39"/>
  <c r="BI56" i="39"/>
  <c r="BH56" i="39"/>
  <c r="BG56" i="39"/>
  <c r="BF56" i="39"/>
  <c r="BE56" i="39"/>
  <c r="BD56" i="39"/>
  <c r="BC56" i="39"/>
  <c r="BB56" i="39"/>
  <c r="BN56" i="39" s="1"/>
  <c r="BA56" i="39"/>
  <c r="BM56" i="39" s="1"/>
  <c r="C56" i="39" s="1"/>
  <c r="AZ56" i="39"/>
  <c r="AV56" i="39"/>
  <c r="AU56" i="39"/>
  <c r="AG56" i="39"/>
  <c r="AF56" i="39"/>
  <c r="R56" i="39"/>
  <c r="Q56" i="39"/>
  <c r="BL55" i="39"/>
  <c r="BK55" i="39"/>
  <c r="BJ55" i="39"/>
  <c r="BI55" i="39"/>
  <c r="BH55" i="39"/>
  <c r="BG55" i="39"/>
  <c r="BF55" i="39"/>
  <c r="BE55" i="39"/>
  <c r="BD55" i="39"/>
  <c r="BC55" i="39"/>
  <c r="BB55" i="39"/>
  <c r="BN55" i="39" s="1"/>
  <c r="BA55" i="39"/>
  <c r="BM55" i="39" s="1"/>
  <c r="C55" i="39" s="1"/>
  <c r="AZ55" i="39"/>
  <c r="AV55" i="39"/>
  <c r="AU55" i="39"/>
  <c r="AG55" i="39"/>
  <c r="AF55" i="39"/>
  <c r="R55" i="39"/>
  <c r="Q55" i="39"/>
  <c r="BL54" i="39"/>
  <c r="BK54" i="39"/>
  <c r="BJ54" i="39"/>
  <c r="BI54" i="39"/>
  <c r="BH54" i="39"/>
  <c r="BG54" i="39"/>
  <c r="BF54" i="39"/>
  <c r="BE54" i="39"/>
  <c r="BD54" i="39"/>
  <c r="BC54" i="39"/>
  <c r="BB54" i="39"/>
  <c r="BN54" i="39" s="1"/>
  <c r="BA54" i="39"/>
  <c r="BM54" i="39" s="1"/>
  <c r="C54" i="39" s="1"/>
  <c r="AZ54" i="39"/>
  <c r="AV54" i="39"/>
  <c r="AU54" i="39"/>
  <c r="AG54" i="39"/>
  <c r="AF54" i="39"/>
  <c r="R54" i="39"/>
  <c r="Q54" i="39"/>
  <c r="BL53" i="39"/>
  <c r="BK53" i="39"/>
  <c r="BJ53" i="39"/>
  <c r="BI53" i="39"/>
  <c r="BH53" i="39"/>
  <c r="BG53" i="39"/>
  <c r="BF53" i="39"/>
  <c r="BE53" i="39"/>
  <c r="BD53" i="39"/>
  <c r="BC53" i="39"/>
  <c r="BB53" i="39"/>
  <c r="BN53" i="39" s="1"/>
  <c r="BA53" i="39"/>
  <c r="BM53" i="39" s="1"/>
  <c r="C53" i="39" s="1"/>
  <c r="AZ53" i="39"/>
  <c r="AV53" i="39"/>
  <c r="AU53" i="39"/>
  <c r="AG53" i="39"/>
  <c r="AF53" i="39"/>
  <c r="R53" i="39"/>
  <c r="Q53" i="39"/>
  <c r="BL52" i="39"/>
  <c r="BK52" i="39"/>
  <c r="BJ52" i="39"/>
  <c r="BI52" i="39"/>
  <c r="BH52" i="39"/>
  <c r="BG52" i="39"/>
  <c r="BF52" i="39"/>
  <c r="BE52" i="39"/>
  <c r="BD52" i="39"/>
  <c r="BC52" i="39"/>
  <c r="BB52" i="39"/>
  <c r="BN52" i="39" s="1"/>
  <c r="BA52" i="39"/>
  <c r="BM52" i="39" s="1"/>
  <c r="C52" i="39" s="1"/>
  <c r="AZ52" i="39"/>
  <c r="AV52" i="39"/>
  <c r="AU52" i="39"/>
  <c r="AG52" i="39"/>
  <c r="AF52" i="39"/>
  <c r="R52" i="39"/>
  <c r="Q52" i="39"/>
  <c r="BL51" i="39"/>
  <c r="BK51" i="39"/>
  <c r="BJ51" i="39"/>
  <c r="BI51" i="39"/>
  <c r="BH51" i="39"/>
  <c r="BG51" i="39"/>
  <c r="BF51" i="39"/>
  <c r="BE51" i="39"/>
  <c r="BD51" i="39"/>
  <c r="BC51" i="39"/>
  <c r="BB51" i="39"/>
  <c r="BN51" i="39" s="1"/>
  <c r="BA51" i="39"/>
  <c r="BM51" i="39" s="1"/>
  <c r="C51" i="39" s="1"/>
  <c r="AZ51" i="39"/>
  <c r="AV51" i="39"/>
  <c r="AU51" i="39"/>
  <c r="AG51" i="39"/>
  <c r="AF51" i="39"/>
  <c r="R51" i="39"/>
  <c r="Q51" i="39"/>
  <c r="BL50" i="39"/>
  <c r="BK50" i="39"/>
  <c r="BJ50" i="39"/>
  <c r="BI50" i="39"/>
  <c r="BH50" i="39"/>
  <c r="BG50" i="39"/>
  <c r="BF50" i="39"/>
  <c r="BE50" i="39"/>
  <c r="BD50" i="39"/>
  <c r="BC50" i="39"/>
  <c r="BB50" i="39"/>
  <c r="BN50" i="39" s="1"/>
  <c r="BA50" i="39"/>
  <c r="BM50" i="39" s="1"/>
  <c r="C50" i="39" s="1"/>
  <c r="AZ50" i="39"/>
  <c r="AV50" i="39"/>
  <c r="AU50" i="39"/>
  <c r="AG50" i="39"/>
  <c r="AF50" i="39"/>
  <c r="R50" i="39"/>
  <c r="Q50" i="39"/>
  <c r="BL49" i="39"/>
  <c r="BK49" i="39"/>
  <c r="BJ49" i="39"/>
  <c r="BI49" i="39"/>
  <c r="BH49" i="39"/>
  <c r="BG49" i="39"/>
  <c r="BF49" i="39"/>
  <c r="BE49" i="39"/>
  <c r="BD49" i="39"/>
  <c r="BC49" i="39"/>
  <c r="BB49" i="39"/>
  <c r="BN49" i="39" s="1"/>
  <c r="BA49" i="39"/>
  <c r="BM49" i="39" s="1"/>
  <c r="C49" i="39" s="1"/>
  <c r="AZ49" i="39"/>
  <c r="AV49" i="39"/>
  <c r="AU49" i="39"/>
  <c r="AG49" i="39"/>
  <c r="AF49" i="39"/>
  <c r="R49" i="39"/>
  <c r="Q49" i="39"/>
  <c r="BL48" i="39"/>
  <c r="BK48" i="39"/>
  <c r="BJ48" i="39"/>
  <c r="BI48" i="39"/>
  <c r="BH48" i="39"/>
  <c r="BG48" i="39"/>
  <c r="BF48" i="39"/>
  <c r="BE48" i="39"/>
  <c r="BD48" i="39"/>
  <c r="BC48" i="39"/>
  <c r="BB48" i="39"/>
  <c r="BN48" i="39" s="1"/>
  <c r="BA48" i="39"/>
  <c r="BM48" i="39" s="1"/>
  <c r="C48" i="39" s="1"/>
  <c r="AZ48" i="39"/>
  <c r="AV48" i="39"/>
  <c r="AU48" i="39"/>
  <c r="AG48" i="39"/>
  <c r="AF48" i="39"/>
  <c r="R48" i="39"/>
  <c r="Q48" i="39"/>
  <c r="BL47" i="39"/>
  <c r="BK47" i="39"/>
  <c r="BJ47" i="39"/>
  <c r="BI47" i="39"/>
  <c r="BH47" i="39"/>
  <c r="BG47" i="39"/>
  <c r="BF47" i="39"/>
  <c r="BE47" i="39"/>
  <c r="BD47" i="39"/>
  <c r="BC47" i="39"/>
  <c r="BB47" i="39"/>
  <c r="BN47" i="39" s="1"/>
  <c r="BA47" i="39"/>
  <c r="BM47" i="39" s="1"/>
  <c r="C47" i="39" s="1"/>
  <c r="AZ47" i="39"/>
  <c r="AV47" i="39"/>
  <c r="AU47" i="39"/>
  <c r="AG47" i="39"/>
  <c r="AF47" i="39"/>
  <c r="R47" i="39"/>
  <c r="Q47" i="39"/>
  <c r="BL46" i="39"/>
  <c r="BK46" i="39"/>
  <c r="BJ46" i="39"/>
  <c r="BI46" i="39"/>
  <c r="BH46" i="39"/>
  <c r="BG46" i="39"/>
  <c r="BF46" i="39"/>
  <c r="BE46" i="39"/>
  <c r="BD46" i="39"/>
  <c r="BC46" i="39"/>
  <c r="BB46" i="39"/>
  <c r="BN46" i="39" s="1"/>
  <c r="BA46" i="39"/>
  <c r="BM46" i="39" s="1"/>
  <c r="C46" i="39" s="1"/>
  <c r="AZ46" i="39"/>
  <c r="AV46" i="39"/>
  <c r="AU46" i="39"/>
  <c r="AG46" i="39"/>
  <c r="AF46" i="39"/>
  <c r="R46" i="39"/>
  <c r="Q46" i="39"/>
  <c r="BL45" i="39"/>
  <c r="BK45" i="39"/>
  <c r="BJ45" i="39"/>
  <c r="BI45" i="39"/>
  <c r="BH45" i="39"/>
  <c r="BG45" i="39"/>
  <c r="BF45" i="39"/>
  <c r="BE45" i="39"/>
  <c r="BD45" i="39"/>
  <c r="BC45" i="39"/>
  <c r="BB45" i="39"/>
  <c r="BN45" i="39" s="1"/>
  <c r="BA45" i="39"/>
  <c r="BM45" i="39" s="1"/>
  <c r="C45" i="39" s="1"/>
  <c r="AZ45" i="39"/>
  <c r="AV45" i="39"/>
  <c r="AU45" i="39"/>
  <c r="AG45" i="39"/>
  <c r="AF45" i="39"/>
  <c r="R45" i="39"/>
  <c r="Q45" i="39"/>
  <c r="BL44" i="39"/>
  <c r="BK44" i="39"/>
  <c r="BJ44" i="39"/>
  <c r="BI44" i="39"/>
  <c r="BH44" i="39"/>
  <c r="BG44" i="39"/>
  <c r="BF44" i="39"/>
  <c r="BE44" i="39"/>
  <c r="BD44" i="39"/>
  <c r="BC44" i="39"/>
  <c r="BB44" i="39"/>
  <c r="BN44" i="39" s="1"/>
  <c r="BA44" i="39"/>
  <c r="BM44" i="39" s="1"/>
  <c r="C44" i="39" s="1"/>
  <c r="AZ44" i="39"/>
  <c r="AV44" i="39"/>
  <c r="AU44" i="39"/>
  <c r="AG44" i="39"/>
  <c r="AF44" i="39"/>
  <c r="R44" i="39"/>
  <c r="Q44" i="39"/>
  <c r="BL43" i="39"/>
  <c r="BJ43" i="39"/>
  <c r="BI43" i="39"/>
  <c r="BH43" i="39"/>
  <c r="BG43" i="39"/>
  <c r="BF43" i="39"/>
  <c r="BE43" i="39"/>
  <c r="BD43" i="39"/>
  <c r="BC43" i="39"/>
  <c r="BB43" i="39"/>
  <c r="BN43" i="39" s="1"/>
  <c r="BA43" i="39"/>
  <c r="BM43" i="39" s="1"/>
  <c r="C43" i="39" s="1"/>
  <c r="AZ43" i="39"/>
  <c r="AV43" i="39"/>
  <c r="AU43" i="39"/>
  <c r="AG43" i="39"/>
  <c r="AF43" i="39"/>
  <c r="R43" i="39"/>
  <c r="Q43" i="39"/>
  <c r="BL42" i="39"/>
  <c r="BK42" i="39"/>
  <c r="BJ42" i="39"/>
  <c r="BI42" i="39"/>
  <c r="BH42" i="39"/>
  <c r="BG42" i="39"/>
  <c r="BF42" i="39"/>
  <c r="BE42" i="39"/>
  <c r="BD42" i="39"/>
  <c r="BC42" i="39"/>
  <c r="BB42" i="39"/>
  <c r="BN42" i="39" s="1"/>
  <c r="BA42" i="39"/>
  <c r="BM42" i="39" s="1"/>
  <c r="C42" i="39" s="1"/>
  <c r="AZ42" i="39"/>
  <c r="AV42" i="39"/>
  <c r="AU42" i="39"/>
  <c r="AG42" i="39"/>
  <c r="AF42" i="39"/>
  <c r="R42" i="39"/>
  <c r="Q42" i="39"/>
  <c r="BL41" i="39"/>
  <c r="BK41" i="39"/>
  <c r="BJ41" i="39"/>
  <c r="BI41" i="39"/>
  <c r="BH41" i="39"/>
  <c r="BG41" i="39"/>
  <c r="BF41" i="39"/>
  <c r="BE41" i="39"/>
  <c r="BD41" i="39"/>
  <c r="BC41" i="39"/>
  <c r="BB41" i="39"/>
  <c r="BN41" i="39" s="1"/>
  <c r="BA41" i="39"/>
  <c r="BM41" i="39" s="1"/>
  <c r="C41" i="39" s="1"/>
  <c r="AZ41" i="39"/>
  <c r="AV41" i="39"/>
  <c r="AU41" i="39"/>
  <c r="AG41" i="39"/>
  <c r="AF41" i="39"/>
  <c r="R41" i="39"/>
  <c r="Q41" i="39"/>
  <c r="BL40" i="39"/>
  <c r="BK40" i="39"/>
  <c r="BJ40" i="39"/>
  <c r="BI40" i="39"/>
  <c r="BH40" i="39"/>
  <c r="BG40" i="39"/>
  <c r="BF40" i="39"/>
  <c r="BE40" i="39"/>
  <c r="BD40" i="39"/>
  <c r="BC40" i="39"/>
  <c r="BB40" i="39"/>
  <c r="BN40" i="39" s="1"/>
  <c r="BA40" i="39"/>
  <c r="BM40" i="39" s="1"/>
  <c r="C40" i="39" s="1"/>
  <c r="AZ40" i="39"/>
  <c r="AV40" i="39"/>
  <c r="AU40" i="39"/>
  <c r="AG40" i="39"/>
  <c r="AF40" i="39"/>
  <c r="R40" i="39"/>
  <c r="Q40" i="39"/>
  <c r="BL39" i="39"/>
  <c r="BK39" i="39"/>
  <c r="BJ39" i="39"/>
  <c r="BI39" i="39"/>
  <c r="BH39" i="39"/>
  <c r="BG39" i="39"/>
  <c r="BF39" i="39"/>
  <c r="BE39" i="39"/>
  <c r="BD39" i="39"/>
  <c r="BC39" i="39"/>
  <c r="BB39" i="39"/>
  <c r="BN39" i="39" s="1"/>
  <c r="BA39" i="39"/>
  <c r="BM39" i="39" s="1"/>
  <c r="C39" i="39" s="1"/>
  <c r="AZ39" i="39"/>
  <c r="AV39" i="39"/>
  <c r="AU39" i="39"/>
  <c r="AG39" i="39"/>
  <c r="AF39" i="39"/>
  <c r="R39" i="39"/>
  <c r="Q39" i="39"/>
  <c r="BL38" i="39"/>
  <c r="BK38" i="39"/>
  <c r="BJ38" i="39"/>
  <c r="BI38" i="39"/>
  <c r="BH38" i="39"/>
  <c r="BG38" i="39"/>
  <c r="BF38" i="39"/>
  <c r="BE38" i="39"/>
  <c r="BD38" i="39"/>
  <c r="BC38" i="39"/>
  <c r="BB38" i="39"/>
  <c r="BN38" i="39" s="1"/>
  <c r="BA38" i="39"/>
  <c r="BM38" i="39" s="1"/>
  <c r="C38" i="39" s="1"/>
  <c r="AZ38" i="39"/>
  <c r="AV38" i="39"/>
  <c r="AU38" i="39"/>
  <c r="AG38" i="39"/>
  <c r="AF38" i="39"/>
  <c r="R38" i="39"/>
  <c r="Q38" i="39"/>
  <c r="BL37" i="39"/>
  <c r="BK37" i="39"/>
  <c r="BJ37" i="39"/>
  <c r="BI37" i="39"/>
  <c r="BH37" i="39"/>
  <c r="BG37" i="39"/>
  <c r="BF37" i="39"/>
  <c r="BE37" i="39"/>
  <c r="BD37" i="39"/>
  <c r="BC37" i="39"/>
  <c r="BB37" i="39"/>
  <c r="BN37" i="39" s="1"/>
  <c r="BA37" i="39"/>
  <c r="BM37" i="39" s="1"/>
  <c r="C37" i="39" s="1"/>
  <c r="AZ37" i="39"/>
  <c r="AV37" i="39"/>
  <c r="AU37" i="39"/>
  <c r="AG37" i="39"/>
  <c r="AF37" i="39"/>
  <c r="R37" i="39"/>
  <c r="Q37" i="39"/>
  <c r="BL36" i="39"/>
  <c r="BK36" i="39"/>
  <c r="BJ36" i="39"/>
  <c r="BI36" i="39"/>
  <c r="BH36" i="39"/>
  <c r="BG36" i="39"/>
  <c r="BF36" i="39"/>
  <c r="BE36" i="39"/>
  <c r="BD36" i="39"/>
  <c r="BC36" i="39"/>
  <c r="BB36" i="39"/>
  <c r="BN36" i="39" s="1"/>
  <c r="BA36" i="39"/>
  <c r="BM36" i="39" s="1"/>
  <c r="C36" i="39" s="1"/>
  <c r="AZ36" i="39"/>
  <c r="AV36" i="39"/>
  <c r="AU36" i="39"/>
  <c r="AG36" i="39"/>
  <c r="AF36" i="39"/>
  <c r="R36" i="39"/>
  <c r="Q36" i="39"/>
  <c r="BL35" i="39"/>
  <c r="BK35" i="39"/>
  <c r="BJ35" i="39"/>
  <c r="BI35" i="39"/>
  <c r="BH35" i="39"/>
  <c r="BG35" i="39"/>
  <c r="BF35" i="39"/>
  <c r="BE35" i="39"/>
  <c r="BD35" i="39"/>
  <c r="BC35" i="39"/>
  <c r="BB35" i="39"/>
  <c r="BN35" i="39" s="1"/>
  <c r="BA35" i="39"/>
  <c r="BM35" i="39" s="1"/>
  <c r="C35" i="39" s="1"/>
  <c r="AZ35" i="39"/>
  <c r="AV35" i="39"/>
  <c r="AU35" i="39"/>
  <c r="AG35" i="39"/>
  <c r="AF35" i="39"/>
  <c r="R35" i="39"/>
  <c r="Q35" i="39"/>
  <c r="BL34" i="39"/>
  <c r="BK34" i="39"/>
  <c r="BJ34" i="39"/>
  <c r="BI34" i="39"/>
  <c r="BH34" i="39"/>
  <c r="BG34" i="39"/>
  <c r="BF34" i="39"/>
  <c r="BE34" i="39"/>
  <c r="BD34" i="39"/>
  <c r="BC34" i="39"/>
  <c r="BB34" i="39"/>
  <c r="BN34" i="39" s="1"/>
  <c r="BA34" i="39"/>
  <c r="BM34" i="39" s="1"/>
  <c r="C34" i="39" s="1"/>
  <c r="AZ34" i="39"/>
  <c r="AV34" i="39"/>
  <c r="AU34" i="39"/>
  <c r="AG34" i="39"/>
  <c r="AF34" i="39"/>
  <c r="R34" i="39"/>
  <c r="Q34" i="39"/>
  <c r="BL33" i="39"/>
  <c r="BK33" i="39"/>
  <c r="BJ33" i="39"/>
  <c r="BI33" i="39"/>
  <c r="BH33" i="39"/>
  <c r="BG33" i="39"/>
  <c r="BF33" i="39"/>
  <c r="BE33" i="39"/>
  <c r="BD33" i="39"/>
  <c r="BC33" i="39"/>
  <c r="BB33" i="39"/>
  <c r="BN33" i="39" s="1"/>
  <c r="BA33" i="39"/>
  <c r="BM33" i="39" s="1"/>
  <c r="C33" i="39" s="1"/>
  <c r="AZ33" i="39"/>
  <c r="AV33" i="39"/>
  <c r="AU33" i="39"/>
  <c r="AG33" i="39"/>
  <c r="AF33" i="39"/>
  <c r="R33" i="39"/>
  <c r="Q33" i="39"/>
  <c r="BL32" i="39"/>
  <c r="BK32" i="39"/>
  <c r="BJ32" i="39"/>
  <c r="BI32" i="39"/>
  <c r="BH32" i="39"/>
  <c r="BG32" i="39"/>
  <c r="BF32" i="39"/>
  <c r="BE32" i="39"/>
  <c r="BD32" i="39"/>
  <c r="BC32" i="39"/>
  <c r="BB32" i="39"/>
  <c r="BN32" i="39" s="1"/>
  <c r="BA32" i="39"/>
  <c r="BM32" i="39" s="1"/>
  <c r="C32" i="39" s="1"/>
  <c r="AZ32" i="39"/>
  <c r="AV32" i="39"/>
  <c r="AU32" i="39"/>
  <c r="AG32" i="39"/>
  <c r="AF32" i="39"/>
  <c r="R32" i="39"/>
  <c r="Q32" i="39"/>
  <c r="BL31" i="39"/>
  <c r="BK31" i="39"/>
  <c r="BJ31" i="39"/>
  <c r="BI31" i="39"/>
  <c r="BH31" i="39"/>
  <c r="BG31" i="39"/>
  <c r="BF31" i="39"/>
  <c r="BE31" i="39"/>
  <c r="BD31" i="39"/>
  <c r="BC31" i="39"/>
  <c r="BB31" i="39"/>
  <c r="BN31" i="39" s="1"/>
  <c r="BA31" i="39"/>
  <c r="AZ31" i="39"/>
  <c r="AV31" i="39"/>
  <c r="AU31" i="39"/>
  <c r="AG31" i="39"/>
  <c r="AF31" i="39"/>
  <c r="R31" i="39"/>
  <c r="Q31" i="39"/>
  <c r="BM31" i="39" s="1"/>
  <c r="C31" i="39" s="1"/>
  <c r="BL30" i="39"/>
  <c r="BK30" i="39"/>
  <c r="BJ30" i="39"/>
  <c r="BI30" i="39"/>
  <c r="BH30" i="39"/>
  <c r="BG30" i="39"/>
  <c r="BF30" i="39"/>
  <c r="BE30" i="39"/>
  <c r="BD30" i="39"/>
  <c r="BC30" i="39"/>
  <c r="BB30" i="39"/>
  <c r="BN30" i="39" s="1"/>
  <c r="BA30" i="39"/>
  <c r="AZ30" i="39"/>
  <c r="AV30" i="39"/>
  <c r="AU30" i="39"/>
  <c r="AG30" i="39"/>
  <c r="AF30" i="39"/>
  <c r="R30" i="39"/>
  <c r="Q30" i="39"/>
  <c r="BM30" i="39" s="1"/>
  <c r="C30" i="39" s="1"/>
  <c r="BL29" i="39"/>
  <c r="BK29" i="39"/>
  <c r="BJ29" i="39"/>
  <c r="BI29" i="39"/>
  <c r="BH29" i="39"/>
  <c r="BG29" i="39"/>
  <c r="BF29" i="39"/>
  <c r="BE29" i="39"/>
  <c r="BD29" i="39"/>
  <c r="BC29" i="39"/>
  <c r="BB29" i="39"/>
  <c r="BN29" i="39" s="1"/>
  <c r="BA29" i="39"/>
  <c r="AZ29" i="39"/>
  <c r="AV29" i="39"/>
  <c r="AU29" i="39"/>
  <c r="AG29" i="39"/>
  <c r="AF29" i="39"/>
  <c r="R29" i="39"/>
  <c r="Q29" i="39"/>
  <c r="BM29" i="39" s="1"/>
  <c r="C29" i="39" s="1"/>
  <c r="BL28" i="39"/>
  <c r="BK28" i="39"/>
  <c r="BJ28" i="39"/>
  <c r="BI28" i="39"/>
  <c r="BH28" i="39"/>
  <c r="BG28" i="39"/>
  <c r="BF28" i="39"/>
  <c r="BE28" i="39"/>
  <c r="BD28" i="39"/>
  <c r="BC28" i="39"/>
  <c r="BB28" i="39"/>
  <c r="BN28" i="39" s="1"/>
  <c r="BA28" i="39"/>
  <c r="AZ28" i="39"/>
  <c r="AV28" i="39"/>
  <c r="AU28" i="39"/>
  <c r="AG28" i="39"/>
  <c r="AF28" i="39"/>
  <c r="R28" i="39"/>
  <c r="Q28" i="39"/>
  <c r="BM28" i="39" s="1"/>
  <c r="C28" i="39" s="1"/>
  <c r="BL27" i="39"/>
  <c r="BK27" i="39"/>
  <c r="BJ27" i="39"/>
  <c r="BI27" i="39"/>
  <c r="BH27" i="39"/>
  <c r="BG27" i="39"/>
  <c r="BF27" i="39"/>
  <c r="BE27" i="39"/>
  <c r="BD27" i="39"/>
  <c r="BC27" i="39"/>
  <c r="BB27" i="39"/>
  <c r="BN27" i="39" s="1"/>
  <c r="BA27" i="39"/>
  <c r="AZ27" i="39"/>
  <c r="AV27" i="39"/>
  <c r="AU27" i="39"/>
  <c r="AG27" i="39"/>
  <c r="AF27" i="39"/>
  <c r="R27" i="39"/>
  <c r="Q27" i="39"/>
  <c r="BM27" i="39" s="1"/>
  <c r="C27" i="39" s="1"/>
  <c r="BL26" i="39"/>
  <c r="BK26" i="39"/>
  <c r="BJ26" i="39"/>
  <c r="BI26" i="39"/>
  <c r="BH26" i="39"/>
  <c r="BG26" i="39"/>
  <c r="BF26" i="39"/>
  <c r="BE26" i="39"/>
  <c r="BD26" i="39"/>
  <c r="BC26" i="39"/>
  <c r="BB26" i="39"/>
  <c r="BN26" i="39" s="1"/>
  <c r="BA26" i="39"/>
  <c r="AZ26" i="39"/>
  <c r="AV26" i="39"/>
  <c r="AU26" i="39"/>
  <c r="AG26" i="39"/>
  <c r="AF26" i="39"/>
  <c r="R26" i="39"/>
  <c r="Q26" i="39"/>
  <c r="BM26" i="39" s="1"/>
  <c r="C26" i="39" s="1"/>
  <c r="BL25" i="39"/>
  <c r="BK25" i="39"/>
  <c r="BJ25" i="39"/>
  <c r="BI25" i="39"/>
  <c r="BH25" i="39"/>
  <c r="BG25" i="39"/>
  <c r="BF25" i="39"/>
  <c r="BE25" i="39"/>
  <c r="BD25" i="39"/>
  <c r="BC25" i="39"/>
  <c r="BB25" i="39"/>
  <c r="BN25" i="39" s="1"/>
  <c r="BA25" i="39"/>
  <c r="AZ25" i="39"/>
  <c r="AV25" i="39"/>
  <c r="AU25" i="39"/>
  <c r="AG25" i="39"/>
  <c r="AF25" i="39"/>
  <c r="BM25" i="39" s="1"/>
  <c r="C25" i="39" s="1"/>
  <c r="R25" i="39"/>
  <c r="Q25" i="39"/>
  <c r="BL24" i="39"/>
  <c r="BK24" i="39"/>
  <c r="BJ24" i="39"/>
  <c r="BI24" i="39"/>
  <c r="BH24" i="39"/>
  <c r="BG24" i="39"/>
  <c r="BF24" i="39"/>
  <c r="BE24" i="39"/>
  <c r="BD24" i="39"/>
  <c r="BC24" i="39"/>
  <c r="BB24" i="39"/>
  <c r="BN24" i="39" s="1"/>
  <c r="BA24" i="39"/>
  <c r="AZ24" i="39"/>
  <c r="AV24" i="39"/>
  <c r="AU24" i="39"/>
  <c r="AG24" i="39"/>
  <c r="AF24" i="39"/>
  <c r="R24" i="39"/>
  <c r="Q24" i="39"/>
  <c r="BM24" i="39" s="1"/>
  <c r="C24" i="39" s="1"/>
  <c r="BL23" i="39"/>
  <c r="BK23" i="39"/>
  <c r="BJ23" i="39"/>
  <c r="BI23" i="39"/>
  <c r="BH23" i="39"/>
  <c r="BG23" i="39"/>
  <c r="BF23" i="39"/>
  <c r="BE23" i="39"/>
  <c r="BD23" i="39"/>
  <c r="BC23" i="39"/>
  <c r="BB23" i="39"/>
  <c r="BN23" i="39" s="1"/>
  <c r="BA23" i="39"/>
  <c r="AZ23" i="39"/>
  <c r="AV23" i="39"/>
  <c r="AU23" i="39"/>
  <c r="AG23" i="39"/>
  <c r="AF23" i="39"/>
  <c r="BM23" i="39" s="1"/>
  <c r="C23" i="39" s="1"/>
  <c r="R23" i="39"/>
  <c r="Q23" i="39"/>
  <c r="BL22" i="39"/>
  <c r="BK22" i="39"/>
  <c r="BJ22" i="39"/>
  <c r="BI22" i="39"/>
  <c r="BH22" i="39"/>
  <c r="BG22" i="39"/>
  <c r="BF22" i="39"/>
  <c r="BE22" i="39"/>
  <c r="BD22" i="39"/>
  <c r="BC22" i="39"/>
  <c r="BB22" i="39"/>
  <c r="BN22" i="39" s="1"/>
  <c r="BA22" i="39"/>
  <c r="AZ22" i="39"/>
  <c r="AV22" i="39"/>
  <c r="AU22" i="39"/>
  <c r="AG22" i="39"/>
  <c r="AF22" i="39"/>
  <c r="R22" i="39"/>
  <c r="Q22" i="39"/>
  <c r="BM22" i="39" s="1"/>
  <c r="C22" i="39" s="1"/>
  <c r="BL21" i="39"/>
  <c r="BK21" i="39"/>
  <c r="BJ21" i="39"/>
  <c r="BI21" i="39"/>
  <c r="BH21" i="39"/>
  <c r="BG21" i="39"/>
  <c r="BF21" i="39"/>
  <c r="BE21" i="39"/>
  <c r="BD21" i="39"/>
  <c r="BC21" i="39"/>
  <c r="BB21" i="39"/>
  <c r="BN21" i="39" s="1"/>
  <c r="BA21" i="39"/>
  <c r="AZ21" i="39"/>
  <c r="AV21" i="39"/>
  <c r="AU21" i="39"/>
  <c r="AG21" i="39"/>
  <c r="AF21" i="39"/>
  <c r="BM21" i="39" s="1"/>
  <c r="C21" i="39" s="1"/>
  <c r="R21" i="39"/>
  <c r="Q21" i="39"/>
  <c r="BL20" i="39"/>
  <c r="BK20" i="39"/>
  <c r="BJ20" i="39"/>
  <c r="BI20" i="39"/>
  <c r="BH20" i="39"/>
  <c r="BG20" i="39"/>
  <c r="BF20" i="39"/>
  <c r="BE20" i="39"/>
  <c r="BD20" i="39"/>
  <c r="BC20" i="39"/>
  <c r="BB20" i="39"/>
  <c r="BN20" i="39" s="1"/>
  <c r="BA20" i="39"/>
  <c r="AZ20" i="39"/>
  <c r="AV20" i="39"/>
  <c r="AU20" i="39"/>
  <c r="AG20" i="39"/>
  <c r="AF20" i="39"/>
  <c r="R20" i="39"/>
  <c r="Q20" i="39"/>
  <c r="BM20" i="39" s="1"/>
  <c r="C20" i="39" s="1"/>
  <c r="BL19" i="39"/>
  <c r="BK19" i="39"/>
  <c r="BJ19" i="39"/>
  <c r="BI19" i="39"/>
  <c r="BH19" i="39"/>
  <c r="BG19" i="39"/>
  <c r="BF19" i="39"/>
  <c r="BE19" i="39"/>
  <c r="BD19" i="39"/>
  <c r="BC19" i="39"/>
  <c r="BB19" i="39"/>
  <c r="BN19" i="39" s="1"/>
  <c r="BA19" i="39"/>
  <c r="AZ19" i="39"/>
  <c r="AV19" i="39"/>
  <c r="AU19" i="39"/>
  <c r="AG19" i="39"/>
  <c r="AF19" i="39"/>
  <c r="BM19" i="39" s="1"/>
  <c r="C19" i="39" s="1"/>
  <c r="R19" i="39"/>
  <c r="Q19" i="39"/>
  <c r="BL18" i="39"/>
  <c r="BK18" i="39"/>
  <c r="BJ18" i="39"/>
  <c r="BI18" i="39"/>
  <c r="BH18" i="39"/>
  <c r="BG18" i="39"/>
  <c r="BF18" i="39"/>
  <c r="BE18" i="39"/>
  <c r="BD18" i="39"/>
  <c r="BC18" i="39"/>
  <c r="BB18" i="39"/>
  <c r="BN18" i="39" s="1"/>
  <c r="BA18" i="39"/>
  <c r="AZ18" i="39"/>
  <c r="AV18" i="39"/>
  <c r="AU18" i="39"/>
  <c r="AG18" i="39"/>
  <c r="AF18" i="39"/>
  <c r="R18" i="39"/>
  <c r="Q18" i="39"/>
  <c r="BM18" i="39" s="1"/>
  <c r="C18" i="39" s="1"/>
  <c r="BL17" i="39"/>
  <c r="BK17" i="39"/>
  <c r="BJ17" i="39"/>
  <c r="BI17" i="39"/>
  <c r="BH17" i="39"/>
  <c r="BG17" i="39"/>
  <c r="BF17" i="39"/>
  <c r="BE17" i="39"/>
  <c r="BD17" i="39"/>
  <c r="BC17" i="39"/>
  <c r="BB17" i="39"/>
  <c r="BN17" i="39" s="1"/>
  <c r="BA17" i="39"/>
  <c r="AZ17" i="39"/>
  <c r="AV17" i="39"/>
  <c r="AU17" i="39"/>
  <c r="AG17" i="39"/>
  <c r="AF17" i="39"/>
  <c r="BM17" i="39" s="1"/>
  <c r="C17" i="39" s="1"/>
  <c r="R17" i="39"/>
  <c r="Q17" i="39"/>
  <c r="BL16" i="39"/>
  <c r="BK16" i="39"/>
  <c r="BJ16" i="39"/>
  <c r="BI16" i="39"/>
  <c r="BH16" i="39"/>
  <c r="BG16" i="39"/>
  <c r="BF16" i="39"/>
  <c r="BE16" i="39"/>
  <c r="BD16" i="39"/>
  <c r="BC16" i="39"/>
  <c r="BB16" i="39"/>
  <c r="BN16" i="39" s="1"/>
  <c r="BA16" i="39"/>
  <c r="AZ16" i="39"/>
  <c r="AV16" i="39"/>
  <c r="AU16" i="39"/>
  <c r="AG16" i="39"/>
  <c r="AF16" i="39"/>
  <c r="R16" i="39"/>
  <c r="Q16" i="39"/>
  <c r="BM16" i="39" s="1"/>
  <c r="C16" i="39" s="1"/>
  <c r="BL15" i="39"/>
  <c r="BK15" i="39"/>
  <c r="BJ15" i="39"/>
  <c r="BI15" i="39"/>
  <c r="BH15" i="39"/>
  <c r="BG15" i="39"/>
  <c r="BF15" i="39"/>
  <c r="BE15" i="39"/>
  <c r="BD15" i="39"/>
  <c r="BC15" i="39"/>
  <c r="BB15" i="39"/>
  <c r="BN15" i="39" s="1"/>
  <c r="BA15" i="39"/>
  <c r="AZ15" i="39"/>
  <c r="AV15" i="39"/>
  <c r="AU15" i="39"/>
  <c r="AG15" i="39"/>
  <c r="AF15" i="39"/>
  <c r="BM15" i="39" s="1"/>
  <c r="C15" i="39" s="1"/>
  <c r="R15" i="39"/>
  <c r="Q15" i="39"/>
  <c r="BL14" i="39"/>
  <c r="BK14" i="39"/>
  <c r="BK13" i="39" s="1"/>
  <c r="BJ14" i="39"/>
  <c r="BJ13" i="39" s="1"/>
  <c r="BI14" i="39"/>
  <c r="BH14" i="39"/>
  <c r="BG14" i="39"/>
  <c r="BG13" i="39" s="1"/>
  <c r="BF14" i="39"/>
  <c r="BF13" i="39" s="1"/>
  <c r="BE14" i="39"/>
  <c r="BD14" i="39"/>
  <c r="BC14" i="39"/>
  <c r="BC13" i="39" s="1"/>
  <c r="BB14" i="39"/>
  <c r="BB13" i="39" s="1"/>
  <c r="BA14" i="39"/>
  <c r="AZ14" i="39"/>
  <c r="AV14" i="39"/>
  <c r="AU14" i="39"/>
  <c r="AU13" i="39" s="1"/>
  <c r="AG14" i="39"/>
  <c r="AF14" i="39"/>
  <c r="R14" i="39"/>
  <c r="R13" i="39" s="1"/>
  <c r="Q14" i="39"/>
  <c r="BM14" i="39" s="1"/>
  <c r="BL13" i="39"/>
  <c r="BI13" i="39"/>
  <c r="BH13" i="39"/>
  <c r="BE13" i="39"/>
  <c r="BD13" i="39"/>
  <c r="BA13" i="39"/>
  <c r="AZ13" i="39"/>
  <c r="AY13" i="39"/>
  <c r="AX13" i="39"/>
  <c r="AW13" i="39"/>
  <c r="AV13" i="39"/>
  <c r="AT13" i="39"/>
  <c r="AS13" i="39"/>
  <c r="AR13" i="39"/>
  <c r="AQ13" i="39"/>
  <c r="AP13" i="39"/>
  <c r="AO13" i="39"/>
  <c r="AN13" i="39"/>
  <c r="AM13" i="39"/>
  <c r="AL13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Y14" i="40" l="1"/>
  <c r="AA14" i="40" s="1"/>
  <c r="AN14" i="40"/>
  <c r="AP14" i="40" s="1"/>
  <c r="BB14" i="40"/>
  <c r="BR14" i="40"/>
  <c r="BT14" i="40" s="1"/>
  <c r="CC16" i="40"/>
  <c r="CL16" i="40"/>
  <c r="W10" i="21"/>
  <c r="AI14" i="40"/>
  <c r="AJ14" i="40" s="1"/>
  <c r="CL17" i="40"/>
  <c r="W11" i="21"/>
  <c r="AA18" i="40"/>
  <c r="AS19" i="40"/>
  <c r="AD20" i="40"/>
  <c r="U22" i="40"/>
  <c r="BZ22" i="40"/>
  <c r="CI22" i="40"/>
  <c r="AM23" i="40"/>
  <c r="U24" i="40"/>
  <c r="CL24" i="40"/>
  <c r="W18" i="21"/>
  <c r="AA25" i="40"/>
  <c r="BZ25" i="40"/>
  <c r="CI25" i="40"/>
  <c r="F26" i="40"/>
  <c r="O26" i="40"/>
  <c r="AP27" i="40"/>
  <c r="CF27" i="40"/>
  <c r="CL27" i="40"/>
  <c r="W22" i="21"/>
  <c r="O29" i="40"/>
  <c r="CC29" i="40"/>
  <c r="CL15" i="40"/>
  <c r="W9" i="21"/>
  <c r="BC14" i="40"/>
  <c r="BE14" i="40" s="1"/>
  <c r="BG14" i="40"/>
  <c r="BH14" i="40" s="1"/>
  <c r="G14" i="40"/>
  <c r="I14" i="40" s="1"/>
  <c r="K14" i="40"/>
  <c r="L14" i="40" s="1"/>
  <c r="AE14" i="40"/>
  <c r="AG14" i="40" s="1"/>
  <c r="CL23" i="40"/>
  <c r="W17" i="21"/>
  <c r="CL26" i="40"/>
  <c r="W20" i="21"/>
  <c r="X14" i="40"/>
  <c r="U19" i="40"/>
  <c r="U20" i="40"/>
  <c r="CC20" i="40"/>
  <c r="AS21" i="40"/>
  <c r="AS22" i="40"/>
  <c r="CL22" i="40"/>
  <c r="W16" i="21"/>
  <c r="AS25" i="40"/>
  <c r="CL25" i="40"/>
  <c r="W19" i="21"/>
  <c r="U28" i="40"/>
  <c r="CC30" i="40"/>
  <c r="P14" i="40"/>
  <c r="R14" i="40" s="1"/>
  <c r="BK14" i="40"/>
  <c r="BZ14" i="40"/>
  <c r="CG14" i="40"/>
  <c r="CI14" i="40" s="1"/>
  <c r="BE16" i="40"/>
  <c r="CE14" i="40"/>
  <c r="CF14" i="40" s="1"/>
  <c r="I17" i="40"/>
  <c r="AS18" i="40"/>
  <c r="AG19" i="40"/>
  <c r="U21" i="40"/>
  <c r="CC21" i="40"/>
  <c r="AS26" i="40"/>
  <c r="CC26" i="40"/>
  <c r="AG28" i="40"/>
  <c r="U30" i="40"/>
  <c r="R26" i="40"/>
  <c r="BZ26" i="40"/>
  <c r="AS27" i="40"/>
  <c r="BN27" i="40"/>
  <c r="AS28" i="40"/>
  <c r="CL29" i="40"/>
  <c r="W24" i="21"/>
  <c r="CL30" i="40"/>
  <c r="W25" i="21"/>
  <c r="R31" i="40"/>
  <c r="AG31" i="40"/>
  <c r="AM31" i="40"/>
  <c r="BN31" i="40"/>
  <c r="AG32" i="40"/>
  <c r="AM32" i="40"/>
  <c r="CL32" i="40"/>
  <c r="W27" i="21"/>
  <c r="R33" i="40"/>
  <c r="BZ33" i="40"/>
  <c r="AS34" i="40"/>
  <c r="I37" i="40"/>
  <c r="R37" i="40"/>
  <c r="X37" i="40"/>
  <c r="AM37" i="40"/>
  <c r="AS37" i="40"/>
  <c r="O39" i="40"/>
  <c r="U39" i="40"/>
  <c r="AJ39" i="40"/>
  <c r="U40" i="40"/>
  <c r="CL41" i="40"/>
  <c r="CL43" i="40"/>
  <c r="CL45" i="40"/>
  <c r="CL47" i="40"/>
  <c r="CF48" i="40"/>
  <c r="I49" i="40"/>
  <c r="O49" i="40"/>
  <c r="AS49" i="40"/>
  <c r="BT49" i="40"/>
  <c r="X51" i="40"/>
  <c r="AD51" i="40"/>
  <c r="AJ51" i="40"/>
  <c r="AP51" i="40"/>
  <c r="BZ51" i="40"/>
  <c r="CF51" i="40"/>
  <c r="AJ54" i="40"/>
  <c r="AS55" i="40"/>
  <c r="CC55" i="40"/>
  <c r="CL33" i="40"/>
  <c r="W28" i="21"/>
  <c r="CC46" i="40"/>
  <c r="L47" i="40"/>
  <c r="U47" i="40"/>
  <c r="AJ47" i="40"/>
  <c r="AS47" i="40"/>
  <c r="CF47" i="40"/>
  <c r="I48" i="40"/>
  <c r="BW48" i="40"/>
  <c r="CF49" i="40"/>
  <c r="CL49" i="40"/>
  <c r="W45" i="21"/>
  <c r="AP53" i="40"/>
  <c r="BZ53" i="40"/>
  <c r="CI53" i="40"/>
  <c r="F54" i="40"/>
  <c r="O54" i="40"/>
  <c r="CL54" i="40"/>
  <c r="W50" i="21"/>
  <c r="AJ55" i="40"/>
  <c r="BE31" i="40"/>
  <c r="CC32" i="40"/>
  <c r="AS33" i="40"/>
  <c r="CI34" i="40"/>
  <c r="X35" i="40"/>
  <c r="CI37" i="40"/>
  <c r="CI39" i="40"/>
  <c r="CL55" i="40"/>
  <c r="W51" i="21"/>
  <c r="CL28" i="40"/>
  <c r="W23" i="21"/>
  <c r="U31" i="40"/>
  <c r="CL31" i="40"/>
  <c r="W26" i="21"/>
  <c r="CC33" i="40"/>
  <c r="AG34" i="40"/>
  <c r="CL35" i="40"/>
  <c r="W30" i="21"/>
  <c r="CL36" i="40"/>
  <c r="W31" i="21"/>
  <c r="AA37" i="40"/>
  <c r="AM39" i="40"/>
  <c r="C41" i="40"/>
  <c r="C43" i="40"/>
  <c r="C45" i="40"/>
  <c r="C47" i="40"/>
  <c r="CL48" i="40"/>
  <c r="AG53" i="40"/>
  <c r="AS54" i="40"/>
  <c r="CC54" i="40"/>
  <c r="I56" i="40"/>
  <c r="X48" i="40"/>
  <c r="BT48" i="40"/>
  <c r="CC48" i="40"/>
  <c r="L49" i="40"/>
  <c r="U49" i="40"/>
  <c r="AP49" i="40"/>
  <c r="F50" i="40"/>
  <c r="X50" i="40"/>
  <c r="AG50" i="40"/>
  <c r="AS50" i="40"/>
  <c r="AG51" i="40"/>
  <c r="AS51" i="40"/>
  <c r="BW51" i="40"/>
  <c r="AS53" i="40"/>
  <c r="CL53" i="40"/>
  <c r="R54" i="40"/>
  <c r="AA54" i="40"/>
  <c r="BZ54" i="40"/>
  <c r="R55" i="40"/>
  <c r="AA55" i="40"/>
  <c r="BZ55" i="40"/>
  <c r="R56" i="40"/>
  <c r="AG56" i="40"/>
  <c r="AM56" i="40"/>
  <c r="CL56" i="40"/>
  <c r="AA57" i="40"/>
  <c r="BZ57" i="40"/>
  <c r="CI57" i="40"/>
  <c r="F58" i="40"/>
  <c r="O58" i="40"/>
  <c r="AM58" i="40"/>
  <c r="BZ58" i="40"/>
  <c r="CI58" i="40"/>
  <c r="F59" i="40"/>
  <c r="O59" i="40"/>
  <c r="CL59" i="40"/>
  <c r="W53" i="21"/>
  <c r="W49" i="21"/>
  <c r="BW56" i="40"/>
  <c r="U56" i="40"/>
  <c r="W54" i="21"/>
  <c r="W46" i="21"/>
  <c r="BT16" i="40"/>
  <c r="AG17" i="40"/>
  <c r="C14" i="40"/>
  <c r="S14" i="40"/>
  <c r="U14" i="40" s="1"/>
  <c r="BO14" i="40"/>
  <c r="BQ14" i="40" s="1"/>
  <c r="CA14" i="40"/>
  <c r="CC14" i="40" s="1"/>
  <c r="C15" i="40"/>
  <c r="C16" i="40"/>
  <c r="AP18" i="40"/>
  <c r="CL18" i="40"/>
  <c r="C18" i="40"/>
  <c r="CL21" i="40"/>
  <c r="C21" i="40"/>
  <c r="CL19" i="40"/>
  <c r="C19" i="40"/>
  <c r="CL20" i="40"/>
  <c r="C20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C34" i="40"/>
  <c r="AS35" i="40"/>
  <c r="C36" i="40"/>
  <c r="U37" i="40"/>
  <c r="AG38" i="40"/>
  <c r="CC38" i="40"/>
  <c r="X39" i="40"/>
  <c r="BT39" i="40"/>
  <c r="L40" i="40"/>
  <c r="AJ40" i="40"/>
  <c r="C35" i="40"/>
  <c r="AG37" i="40"/>
  <c r="CC37" i="40"/>
  <c r="AS38" i="40"/>
  <c r="AM49" i="40"/>
  <c r="CI49" i="40"/>
  <c r="CI50" i="40"/>
  <c r="CL50" i="40"/>
  <c r="AM51" i="40"/>
  <c r="AA50" i="40"/>
  <c r="AA51" i="40"/>
  <c r="CL51" i="40"/>
  <c r="C51" i="40"/>
  <c r="CL52" i="40"/>
  <c r="C52" i="40"/>
  <c r="C53" i="40"/>
  <c r="C54" i="40"/>
  <c r="C55" i="40"/>
  <c r="C56" i="40"/>
  <c r="C57" i="40"/>
  <c r="C58" i="40"/>
  <c r="C59" i="40"/>
  <c r="C14" i="39"/>
  <c r="BM13" i="39"/>
  <c r="C13" i="39" s="1"/>
  <c r="BN14" i="39"/>
  <c r="BN13" i="39" s="1"/>
  <c r="Q13" i="39"/>
  <c r="AS14" i="40" l="1"/>
  <c r="BM13" i="37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37" i="21"/>
  <c r="G36" i="21" s="1"/>
  <c r="G7" i="21" s="1"/>
  <c r="U37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22" i="21"/>
  <c r="G10" i="21"/>
  <c r="G11" i="21"/>
  <c r="G12" i="21"/>
  <c r="G13" i="21"/>
  <c r="G14" i="21"/>
  <c r="G15" i="21"/>
  <c r="G16" i="21"/>
  <c r="G17" i="21"/>
  <c r="G18" i="21"/>
  <c r="G19" i="21"/>
  <c r="G20" i="21"/>
  <c r="G9" i="21"/>
  <c r="CH59" i="38"/>
  <c r="CG59" i="38"/>
  <c r="CI59" i="38" s="1"/>
  <c r="CE59" i="38"/>
  <c r="CD59" i="38"/>
  <c r="CF59" i="38" s="1"/>
  <c r="CB59" i="38"/>
  <c r="CC59" i="38" s="1"/>
  <c r="CA59" i="38"/>
  <c r="BY59" i="38"/>
  <c r="BX59" i="38"/>
  <c r="BZ59" i="38" s="1"/>
  <c r="BV59" i="38"/>
  <c r="BU59" i="38"/>
  <c r="BW59" i="38" s="1"/>
  <c r="BS59" i="38"/>
  <c r="BR59" i="38"/>
  <c r="BT59" i="38" s="1"/>
  <c r="BQ59" i="38"/>
  <c r="BM59" i="38"/>
  <c r="BL59" i="38"/>
  <c r="BN59" i="38" s="1"/>
  <c r="BK59" i="38"/>
  <c r="BH59" i="38"/>
  <c r="BE59" i="38"/>
  <c r="BB59" i="38"/>
  <c r="AY59" i="38"/>
  <c r="AV59" i="38"/>
  <c r="AR59" i="38"/>
  <c r="AQ59" i="38"/>
  <c r="AS59" i="38" s="1"/>
  <c r="AP59" i="38"/>
  <c r="AM59" i="38"/>
  <c r="AJ59" i="38"/>
  <c r="AG59" i="38"/>
  <c r="AD59" i="38"/>
  <c r="AA59" i="38"/>
  <c r="W59" i="38"/>
  <c r="CK59" i="38" s="1"/>
  <c r="V59" i="38"/>
  <c r="X59" i="38" s="1"/>
  <c r="U59" i="38"/>
  <c r="R59" i="38"/>
  <c r="O59" i="38"/>
  <c r="L59" i="38"/>
  <c r="I59" i="38"/>
  <c r="F59" i="38"/>
  <c r="CH58" i="38"/>
  <c r="CG58" i="38"/>
  <c r="CE58" i="38"/>
  <c r="CD58" i="38"/>
  <c r="CB58" i="38"/>
  <c r="CA58" i="38"/>
  <c r="CC58" i="38" s="1"/>
  <c r="BY58" i="38"/>
  <c r="BX58" i="38"/>
  <c r="BZ58" i="38" s="1"/>
  <c r="BV58" i="38"/>
  <c r="BW58" i="38" s="1"/>
  <c r="BU58" i="38"/>
  <c r="BS58" i="38"/>
  <c r="BR58" i="38"/>
  <c r="BT58" i="38" s="1"/>
  <c r="BQ58" i="38"/>
  <c r="BM58" i="38"/>
  <c r="BL58" i="38"/>
  <c r="BN58" i="38" s="1"/>
  <c r="BK58" i="38"/>
  <c r="BH58" i="38"/>
  <c r="BE58" i="38"/>
  <c r="BB58" i="38"/>
  <c r="AY58" i="38"/>
  <c r="AV58" i="38"/>
  <c r="AR58" i="38"/>
  <c r="AQ58" i="38"/>
  <c r="AP58" i="38"/>
  <c r="AM58" i="38"/>
  <c r="AJ58" i="38"/>
  <c r="AG58" i="38"/>
  <c r="AD58" i="38"/>
  <c r="AA58" i="38"/>
  <c r="W58" i="38"/>
  <c r="CK58" i="38" s="1"/>
  <c r="V58" i="38"/>
  <c r="CJ58" i="38" s="1"/>
  <c r="V54" i="21" s="1"/>
  <c r="U58" i="38"/>
  <c r="R58" i="38"/>
  <c r="O58" i="38"/>
  <c r="L58" i="38"/>
  <c r="I58" i="38"/>
  <c r="F58" i="38"/>
  <c r="CH57" i="38"/>
  <c r="CG57" i="38"/>
  <c r="CI57" i="38" s="1"/>
  <c r="CE57" i="38"/>
  <c r="CD57" i="38"/>
  <c r="CF57" i="38" s="1"/>
  <c r="CB57" i="38"/>
  <c r="CC57" i="38" s="1"/>
  <c r="CA57" i="38"/>
  <c r="BY57" i="38"/>
  <c r="BX57" i="38"/>
  <c r="BZ57" i="38" s="1"/>
  <c r="BV57" i="38"/>
  <c r="BU57" i="38"/>
  <c r="BW57" i="38" s="1"/>
  <c r="BS57" i="38"/>
  <c r="BR57" i="38"/>
  <c r="BT57" i="38" s="1"/>
  <c r="BQ57" i="38"/>
  <c r="BM57" i="38"/>
  <c r="BL57" i="38"/>
  <c r="BN57" i="38" s="1"/>
  <c r="BK57" i="38"/>
  <c r="BH57" i="38"/>
  <c r="BE57" i="38"/>
  <c r="BB57" i="38"/>
  <c r="AY57" i="38"/>
  <c r="AV57" i="38"/>
  <c r="AR57" i="38"/>
  <c r="AQ57" i="38"/>
  <c r="AS57" i="38" s="1"/>
  <c r="AP57" i="38"/>
  <c r="AM57" i="38"/>
  <c r="AJ57" i="38"/>
  <c r="AG57" i="38"/>
  <c r="AD57" i="38"/>
  <c r="AA57" i="38"/>
  <c r="W57" i="38"/>
  <c r="CK57" i="38" s="1"/>
  <c r="V57" i="38"/>
  <c r="X57" i="38" s="1"/>
  <c r="U57" i="38"/>
  <c r="R57" i="38"/>
  <c r="O57" i="38"/>
  <c r="L57" i="38"/>
  <c r="I57" i="38"/>
  <c r="F57" i="38"/>
  <c r="CH56" i="38"/>
  <c r="CG56" i="38"/>
  <c r="CE56" i="38"/>
  <c r="CD56" i="38"/>
  <c r="CB56" i="38"/>
  <c r="CA56" i="38"/>
  <c r="CC56" i="38" s="1"/>
  <c r="BY56" i="38"/>
  <c r="BX56" i="38"/>
  <c r="BZ56" i="38" s="1"/>
  <c r="BV56" i="38"/>
  <c r="BW56" i="38" s="1"/>
  <c r="BU56" i="38"/>
  <c r="BS56" i="38"/>
  <c r="BR56" i="38"/>
  <c r="BT56" i="38" s="1"/>
  <c r="BQ56" i="38"/>
  <c r="BM56" i="38"/>
  <c r="BL56" i="38"/>
  <c r="BN56" i="38" s="1"/>
  <c r="BK56" i="38"/>
  <c r="BH56" i="38"/>
  <c r="BE56" i="38"/>
  <c r="BB56" i="38"/>
  <c r="AY56" i="38"/>
  <c r="AV56" i="38"/>
  <c r="AR56" i="38"/>
  <c r="AS56" i="38" s="1"/>
  <c r="AQ56" i="38"/>
  <c r="AP56" i="38"/>
  <c r="AM56" i="38"/>
  <c r="AJ56" i="38"/>
  <c r="AG56" i="38"/>
  <c r="AD56" i="38"/>
  <c r="AA56" i="38"/>
  <c r="W56" i="38"/>
  <c r="V56" i="38"/>
  <c r="CJ56" i="38" s="1"/>
  <c r="V52" i="21" s="1"/>
  <c r="U56" i="38"/>
  <c r="R56" i="38"/>
  <c r="O56" i="38"/>
  <c r="L56" i="38"/>
  <c r="I56" i="38"/>
  <c r="F56" i="38"/>
  <c r="CH55" i="38"/>
  <c r="CG55" i="38"/>
  <c r="CI55" i="38" s="1"/>
  <c r="CF55" i="38"/>
  <c r="CE55" i="38"/>
  <c r="CD55" i="38"/>
  <c r="CC55" i="38"/>
  <c r="CB55" i="38"/>
  <c r="CA55" i="38"/>
  <c r="BY55" i="38"/>
  <c r="BX55" i="38"/>
  <c r="BZ55" i="38" s="1"/>
  <c r="BV55" i="38"/>
  <c r="BU55" i="38"/>
  <c r="BW55" i="38" s="1"/>
  <c r="BS55" i="38"/>
  <c r="BR55" i="38"/>
  <c r="BT55" i="38" s="1"/>
  <c r="BQ55" i="38"/>
  <c r="BM55" i="38"/>
  <c r="BL55" i="38"/>
  <c r="BN55" i="38" s="1"/>
  <c r="BK55" i="38"/>
  <c r="BH55" i="38"/>
  <c r="BE55" i="38"/>
  <c r="BB55" i="38"/>
  <c r="AY55" i="38"/>
  <c r="AV55" i="38"/>
  <c r="AR55" i="38"/>
  <c r="AQ55" i="38"/>
  <c r="AS55" i="38" s="1"/>
  <c r="AP55" i="38"/>
  <c r="AM55" i="38"/>
  <c r="AJ55" i="38"/>
  <c r="AG55" i="38"/>
  <c r="AD55" i="38"/>
  <c r="AA55" i="38"/>
  <c r="W55" i="38"/>
  <c r="CK55" i="38" s="1"/>
  <c r="V55" i="38"/>
  <c r="X55" i="38" s="1"/>
  <c r="U55" i="38"/>
  <c r="R55" i="38"/>
  <c r="O55" i="38"/>
  <c r="L55" i="38"/>
  <c r="I55" i="38"/>
  <c r="F55" i="38"/>
  <c r="CI54" i="38"/>
  <c r="CH54" i="38"/>
  <c r="CG54" i="38"/>
  <c r="CE54" i="38"/>
  <c r="CD54" i="38"/>
  <c r="CF54" i="38" s="1"/>
  <c r="CB54" i="38"/>
  <c r="CA54" i="38"/>
  <c r="BY54" i="38"/>
  <c r="BX54" i="38"/>
  <c r="BZ54" i="38" s="1"/>
  <c r="BV54" i="38"/>
  <c r="BU54" i="38"/>
  <c r="BW54" i="38" s="1"/>
  <c r="BS54" i="38"/>
  <c r="BR54" i="38"/>
  <c r="BQ54" i="38"/>
  <c r="BM54" i="38"/>
  <c r="BL54" i="38"/>
  <c r="BN54" i="38" s="1"/>
  <c r="BK54" i="38"/>
  <c r="BH54" i="38"/>
  <c r="BE54" i="38"/>
  <c r="BB54" i="38"/>
  <c r="AY54" i="38"/>
  <c r="AV54" i="38"/>
  <c r="AR54" i="38"/>
  <c r="AQ54" i="38"/>
  <c r="AP54" i="38"/>
  <c r="AM54" i="38"/>
  <c r="AJ54" i="38"/>
  <c r="AG54" i="38"/>
  <c r="AD54" i="38"/>
  <c r="AA54" i="38"/>
  <c r="W54" i="38"/>
  <c r="CK54" i="38" s="1"/>
  <c r="V54" i="38"/>
  <c r="U54" i="38"/>
  <c r="R54" i="38"/>
  <c r="O54" i="38"/>
  <c r="L54" i="38"/>
  <c r="I54" i="38"/>
  <c r="F54" i="38"/>
  <c r="CH53" i="38"/>
  <c r="CG53" i="38"/>
  <c r="CE53" i="38"/>
  <c r="CD53" i="38"/>
  <c r="CF53" i="38" s="1"/>
  <c r="CB53" i="38"/>
  <c r="CA53" i="38"/>
  <c r="CC53" i="38" s="1"/>
  <c r="BY53" i="38"/>
  <c r="BX53" i="38"/>
  <c r="BZ53" i="38" s="1"/>
  <c r="BV53" i="38"/>
  <c r="BU53" i="38"/>
  <c r="BW53" i="38" s="1"/>
  <c r="BT53" i="38"/>
  <c r="BS53" i="38"/>
  <c r="BR53" i="38"/>
  <c r="BQ53" i="38"/>
  <c r="BN53" i="38"/>
  <c r="BM53" i="38"/>
  <c r="BL53" i="38"/>
  <c r="BK53" i="38"/>
  <c r="BH53" i="38"/>
  <c r="BE53" i="38"/>
  <c r="BB53" i="38"/>
  <c r="AY53" i="38"/>
  <c r="AV53" i="38"/>
  <c r="AR53" i="38"/>
  <c r="AQ53" i="38"/>
  <c r="AP53" i="38"/>
  <c r="AM53" i="38"/>
  <c r="AJ53" i="38"/>
  <c r="AG53" i="38"/>
  <c r="AD53" i="38"/>
  <c r="AA53" i="38"/>
  <c r="W53" i="38"/>
  <c r="CK53" i="38" s="1"/>
  <c r="V53" i="38"/>
  <c r="X53" i="38" s="1"/>
  <c r="U53" i="38"/>
  <c r="R53" i="38"/>
  <c r="O53" i="38"/>
  <c r="L53" i="38"/>
  <c r="I53" i="38"/>
  <c r="F53" i="38"/>
  <c r="CH52" i="38"/>
  <c r="CG52" i="38"/>
  <c r="CI52" i="38" s="1"/>
  <c r="CE52" i="38"/>
  <c r="CD52" i="38"/>
  <c r="CF52" i="38" s="1"/>
  <c r="CB52" i="38"/>
  <c r="CA52" i="38"/>
  <c r="CC52" i="38" s="1"/>
  <c r="BZ52" i="38"/>
  <c r="BY52" i="38"/>
  <c r="BX52" i="38"/>
  <c r="BW52" i="38"/>
  <c r="BV52" i="38"/>
  <c r="BU52" i="38"/>
  <c r="BS52" i="38"/>
  <c r="BR52" i="38"/>
  <c r="BT52" i="38" s="1"/>
  <c r="BQ52" i="38"/>
  <c r="BM52" i="38"/>
  <c r="BL52" i="38"/>
  <c r="BN52" i="38" s="1"/>
  <c r="BK52" i="38"/>
  <c r="BH52" i="38"/>
  <c r="BE52" i="38"/>
  <c r="BB52" i="38"/>
  <c r="AY52" i="38"/>
  <c r="AV52" i="38"/>
  <c r="AR52" i="38"/>
  <c r="AQ52" i="38"/>
  <c r="AS52" i="38" s="1"/>
  <c r="AP52" i="38"/>
  <c r="AM52" i="38"/>
  <c r="AJ52" i="38"/>
  <c r="AG52" i="38"/>
  <c r="AD52" i="38"/>
  <c r="AA52" i="38"/>
  <c r="W52" i="38"/>
  <c r="CK52" i="38" s="1"/>
  <c r="V52" i="38"/>
  <c r="CJ52" i="38" s="1"/>
  <c r="V48" i="21" s="1"/>
  <c r="U52" i="38"/>
  <c r="R52" i="38"/>
  <c r="O52" i="38"/>
  <c r="L52" i="38"/>
  <c r="I52" i="38"/>
  <c r="F52" i="38"/>
  <c r="CH51" i="38"/>
  <c r="CG51" i="38"/>
  <c r="CE51" i="38"/>
  <c r="CD51" i="38"/>
  <c r="CF51" i="38" s="1"/>
  <c r="CB51" i="38"/>
  <c r="CC51" i="38" s="1"/>
  <c r="CA51" i="38"/>
  <c r="BY51" i="38"/>
  <c r="BX51" i="38"/>
  <c r="BZ51" i="38" s="1"/>
  <c r="BV51" i="38"/>
  <c r="BU51" i="38"/>
  <c r="BS51" i="38"/>
  <c r="BR51" i="38"/>
  <c r="BT51" i="38" s="1"/>
  <c r="BQ51" i="38"/>
  <c r="BM51" i="38"/>
  <c r="BL51" i="38"/>
  <c r="BN51" i="38" s="1"/>
  <c r="BK51" i="38"/>
  <c r="BH51" i="38"/>
  <c r="BE51" i="38"/>
  <c r="BB51" i="38"/>
  <c r="AY51" i="38"/>
  <c r="AV51" i="38"/>
  <c r="AR51" i="38"/>
  <c r="AQ51" i="38"/>
  <c r="AP51" i="38"/>
  <c r="AM51" i="38"/>
  <c r="AJ51" i="38"/>
  <c r="AG51" i="38"/>
  <c r="AD51" i="38"/>
  <c r="AA51" i="38"/>
  <c r="W51" i="38"/>
  <c r="CK51" i="38" s="1"/>
  <c r="V51" i="38"/>
  <c r="X51" i="38" s="1"/>
  <c r="U51" i="38"/>
  <c r="R51" i="38"/>
  <c r="O51" i="38"/>
  <c r="L51" i="38"/>
  <c r="I51" i="38"/>
  <c r="F51" i="38"/>
  <c r="CH50" i="38"/>
  <c r="CI50" i="38" s="1"/>
  <c r="CG50" i="38"/>
  <c r="CE50" i="38"/>
  <c r="CD50" i="38"/>
  <c r="CF50" i="38" s="1"/>
  <c r="CB50" i="38"/>
  <c r="CA50" i="38"/>
  <c r="CC50" i="38" s="1"/>
  <c r="BY50" i="38"/>
  <c r="BX50" i="38"/>
  <c r="BZ50" i="38" s="1"/>
  <c r="BW50" i="38"/>
  <c r="BV50" i="38"/>
  <c r="BU50" i="38"/>
  <c r="BS50" i="38"/>
  <c r="BR50" i="38"/>
  <c r="BQ50" i="38"/>
  <c r="BM50" i="38"/>
  <c r="BL50" i="38"/>
  <c r="BN50" i="38" s="1"/>
  <c r="BK50" i="38"/>
  <c r="BH50" i="38"/>
  <c r="BE50" i="38"/>
  <c r="BB50" i="38"/>
  <c r="AY50" i="38"/>
  <c r="AV50" i="38"/>
  <c r="AR50" i="38"/>
  <c r="AQ50" i="38"/>
  <c r="AP50" i="38"/>
  <c r="AM50" i="38"/>
  <c r="AJ50" i="38"/>
  <c r="AG50" i="38"/>
  <c r="AD50" i="38"/>
  <c r="AA50" i="38"/>
  <c r="W50" i="38"/>
  <c r="CK50" i="38" s="1"/>
  <c r="V50" i="38"/>
  <c r="U50" i="38"/>
  <c r="R50" i="38"/>
  <c r="O50" i="38"/>
  <c r="L50" i="38"/>
  <c r="I50" i="38"/>
  <c r="F50" i="38"/>
  <c r="CH49" i="38"/>
  <c r="CG49" i="38"/>
  <c r="CE49" i="38"/>
  <c r="CD49" i="38"/>
  <c r="CF49" i="38" s="1"/>
  <c r="CB49" i="38"/>
  <c r="CC49" i="38" s="1"/>
  <c r="CA49" i="38"/>
  <c r="BY49" i="38"/>
  <c r="BX49" i="38"/>
  <c r="BZ49" i="38" s="1"/>
  <c r="BV49" i="38"/>
  <c r="BU49" i="38"/>
  <c r="BS49" i="38"/>
  <c r="BR49" i="38"/>
  <c r="BT49" i="38" s="1"/>
  <c r="BQ49" i="38"/>
  <c r="BM49" i="38"/>
  <c r="BL49" i="38"/>
  <c r="BN49" i="38" s="1"/>
  <c r="BK49" i="38"/>
  <c r="BH49" i="38"/>
  <c r="BE49" i="38"/>
  <c r="BB49" i="38"/>
  <c r="AY49" i="38"/>
  <c r="AV49" i="38"/>
  <c r="AR49" i="38"/>
  <c r="AQ49" i="38"/>
  <c r="AP49" i="38"/>
  <c r="AM49" i="38"/>
  <c r="AJ49" i="38"/>
  <c r="AG49" i="38"/>
  <c r="AD49" i="38"/>
  <c r="AA49" i="38"/>
  <c r="W49" i="38"/>
  <c r="CK49" i="38" s="1"/>
  <c r="V49" i="38"/>
  <c r="U49" i="38"/>
  <c r="R49" i="38"/>
  <c r="O49" i="38"/>
  <c r="L49" i="38"/>
  <c r="I49" i="38"/>
  <c r="F49" i="38"/>
  <c r="CI48" i="38"/>
  <c r="CH48" i="38"/>
  <c r="CG48" i="38"/>
  <c r="CE48" i="38"/>
  <c r="CD48" i="38"/>
  <c r="CF48" i="38" s="1"/>
  <c r="CB48" i="38"/>
  <c r="CA48" i="38"/>
  <c r="BY48" i="38"/>
  <c r="BX48" i="38"/>
  <c r="BZ48" i="38" s="1"/>
  <c r="BV48" i="38"/>
  <c r="BW48" i="38" s="1"/>
  <c r="BU48" i="38"/>
  <c r="BS48" i="38"/>
  <c r="BR48" i="38"/>
  <c r="BQ48" i="38"/>
  <c r="BM48" i="38"/>
  <c r="BL48" i="38"/>
  <c r="BN48" i="38" s="1"/>
  <c r="BK48" i="38"/>
  <c r="BH48" i="38"/>
  <c r="BE48" i="38"/>
  <c r="BB48" i="38"/>
  <c r="AY48" i="38"/>
  <c r="AV48" i="38"/>
  <c r="AR48" i="38"/>
  <c r="AQ48" i="38"/>
  <c r="AP48" i="38"/>
  <c r="AM48" i="38"/>
  <c r="AJ48" i="38"/>
  <c r="AG48" i="38"/>
  <c r="AD48" i="38"/>
  <c r="AA48" i="38"/>
  <c r="W48" i="38"/>
  <c r="CK48" i="38" s="1"/>
  <c r="V48" i="38"/>
  <c r="U48" i="38"/>
  <c r="R48" i="38"/>
  <c r="O48" i="38"/>
  <c r="L48" i="38"/>
  <c r="I48" i="38"/>
  <c r="F48" i="38"/>
  <c r="CJ47" i="38"/>
  <c r="V43" i="21" s="1"/>
  <c r="CH47" i="38"/>
  <c r="CG47" i="38"/>
  <c r="CI47" i="38" s="1"/>
  <c r="CF47" i="38"/>
  <c r="CE47" i="38"/>
  <c r="CD47" i="38"/>
  <c r="CB47" i="38"/>
  <c r="CA47" i="38"/>
  <c r="BY47" i="38"/>
  <c r="BX47" i="38"/>
  <c r="BV47" i="38"/>
  <c r="BU47" i="38"/>
  <c r="BW47" i="38" s="1"/>
  <c r="BT47" i="38"/>
  <c r="BS47" i="38"/>
  <c r="BR47" i="38"/>
  <c r="BQ47" i="38"/>
  <c r="BN47" i="38"/>
  <c r="BM47" i="38"/>
  <c r="BL47" i="38"/>
  <c r="BK47" i="38"/>
  <c r="BH47" i="38"/>
  <c r="BE47" i="38"/>
  <c r="BB47" i="38"/>
  <c r="AY47" i="38"/>
  <c r="AV47" i="38"/>
  <c r="AQ47" i="38"/>
  <c r="AS47" i="38" s="1"/>
  <c r="AP47" i="38"/>
  <c r="AM47" i="38"/>
  <c r="AJ47" i="38"/>
  <c r="AG47" i="38"/>
  <c r="AD47" i="38"/>
  <c r="AA47" i="38"/>
  <c r="W47" i="38"/>
  <c r="CK47" i="38" s="1"/>
  <c r="V47" i="38"/>
  <c r="U47" i="38"/>
  <c r="R47" i="38"/>
  <c r="O47" i="38"/>
  <c r="L47" i="38"/>
  <c r="I47" i="38"/>
  <c r="F47" i="38"/>
  <c r="CH46" i="38"/>
  <c r="CG46" i="38"/>
  <c r="CE46" i="38"/>
  <c r="CD46" i="38"/>
  <c r="CB46" i="38"/>
  <c r="CA46" i="38"/>
  <c r="CC46" i="38" s="1"/>
  <c r="BY46" i="38"/>
  <c r="BZ46" i="38" s="1"/>
  <c r="BX46" i="38"/>
  <c r="BV46" i="38"/>
  <c r="BU46" i="38"/>
  <c r="BW46" i="38" s="1"/>
  <c r="BS46" i="38"/>
  <c r="BR46" i="38"/>
  <c r="BQ46" i="38"/>
  <c r="BM46" i="38"/>
  <c r="CK46" i="38" s="1"/>
  <c r="BL46" i="38"/>
  <c r="BK46" i="38"/>
  <c r="BH46" i="38"/>
  <c r="BE46" i="38"/>
  <c r="BB46" i="38"/>
  <c r="AV46" i="38"/>
  <c r="AR46" i="38"/>
  <c r="AQ46" i="38"/>
  <c r="AS46" i="38" s="1"/>
  <c r="AP46" i="38"/>
  <c r="AM46" i="38"/>
  <c r="AG46" i="38"/>
  <c r="AD46" i="38"/>
  <c r="AA46" i="38"/>
  <c r="W46" i="38"/>
  <c r="V46" i="38"/>
  <c r="U46" i="38"/>
  <c r="R46" i="38"/>
  <c r="O46" i="38"/>
  <c r="L46" i="38"/>
  <c r="I46" i="38"/>
  <c r="F46" i="38"/>
  <c r="CH45" i="38"/>
  <c r="CG45" i="38"/>
  <c r="CI45" i="38" s="1"/>
  <c r="CE45" i="38"/>
  <c r="CD45" i="38"/>
  <c r="CB45" i="38"/>
  <c r="CA45" i="38"/>
  <c r="CC45" i="38" s="1"/>
  <c r="BY45" i="38"/>
  <c r="BZ45" i="38" s="1"/>
  <c r="BX45" i="38"/>
  <c r="BV45" i="38"/>
  <c r="BU45" i="38"/>
  <c r="BS45" i="38"/>
  <c r="BR45" i="38"/>
  <c r="BQ45" i="38"/>
  <c r="BM45" i="38"/>
  <c r="BL45" i="38"/>
  <c r="BN45" i="38" s="1"/>
  <c r="BK45" i="38"/>
  <c r="BH45" i="38"/>
  <c r="BE45" i="38"/>
  <c r="BB45" i="38"/>
  <c r="AY45" i="38"/>
  <c r="AV45" i="38"/>
  <c r="AR45" i="38"/>
  <c r="AQ45" i="38"/>
  <c r="AP45" i="38"/>
  <c r="AM45" i="38"/>
  <c r="AJ45" i="38"/>
  <c r="AG45" i="38"/>
  <c r="AD45" i="38"/>
  <c r="AA45" i="38"/>
  <c r="W45" i="38"/>
  <c r="CK45" i="38" s="1"/>
  <c r="V45" i="38"/>
  <c r="CJ45" i="38" s="1"/>
  <c r="C45" i="38" s="1"/>
  <c r="U45" i="38"/>
  <c r="R45" i="38"/>
  <c r="O45" i="38"/>
  <c r="L45" i="38"/>
  <c r="I45" i="38"/>
  <c r="F45" i="38"/>
  <c r="CH44" i="38"/>
  <c r="CG44" i="38"/>
  <c r="CE44" i="38"/>
  <c r="CD44" i="38"/>
  <c r="CF44" i="38" s="1"/>
  <c r="CC44" i="38"/>
  <c r="CB44" i="38"/>
  <c r="CA44" i="38"/>
  <c r="BY44" i="38"/>
  <c r="BX44" i="38"/>
  <c r="BZ44" i="38" s="1"/>
  <c r="BV44" i="38"/>
  <c r="BU44" i="38"/>
  <c r="BW44" i="38" s="1"/>
  <c r="BT44" i="38"/>
  <c r="BS44" i="38"/>
  <c r="BR44" i="38"/>
  <c r="BQ44" i="38"/>
  <c r="BN44" i="38"/>
  <c r="BM44" i="38"/>
  <c r="BL44" i="38"/>
  <c r="BK44" i="38"/>
  <c r="BH44" i="38"/>
  <c r="BE44" i="38"/>
  <c r="BB44" i="38"/>
  <c r="AY44" i="38"/>
  <c r="AV44" i="38"/>
  <c r="AR44" i="38"/>
  <c r="AQ44" i="38"/>
  <c r="AS44" i="38" s="1"/>
  <c r="AP44" i="38"/>
  <c r="AM44" i="38"/>
  <c r="AJ44" i="38"/>
  <c r="AG44" i="38"/>
  <c r="AD44" i="38"/>
  <c r="AA44" i="38"/>
  <c r="W44" i="38"/>
  <c r="V44" i="38"/>
  <c r="X44" i="38" s="1"/>
  <c r="U44" i="38"/>
  <c r="R44" i="38"/>
  <c r="O44" i="38"/>
  <c r="L44" i="38"/>
  <c r="I44" i="38"/>
  <c r="F44" i="38"/>
  <c r="CH43" i="38"/>
  <c r="CG43" i="38"/>
  <c r="CI43" i="38" s="1"/>
  <c r="CE43" i="38"/>
  <c r="CD43" i="38"/>
  <c r="CB43" i="38"/>
  <c r="CA43" i="38"/>
  <c r="CC43" i="38" s="1"/>
  <c r="BY43" i="38"/>
  <c r="BX43" i="38"/>
  <c r="BZ43" i="38" s="1"/>
  <c r="BW43" i="38"/>
  <c r="BV43" i="38"/>
  <c r="BU43" i="38"/>
  <c r="BS43" i="38"/>
  <c r="BR43" i="38"/>
  <c r="BQ43" i="38"/>
  <c r="BM43" i="38"/>
  <c r="BL43" i="38"/>
  <c r="BN43" i="38" s="1"/>
  <c r="BK43" i="38"/>
  <c r="BH43" i="38"/>
  <c r="BE43" i="38"/>
  <c r="BB43" i="38"/>
  <c r="AY43" i="38"/>
  <c r="AV43" i="38"/>
  <c r="AR43" i="38"/>
  <c r="AQ43" i="38"/>
  <c r="AS43" i="38" s="1"/>
  <c r="AP43" i="38"/>
  <c r="AM43" i="38"/>
  <c r="AJ43" i="38"/>
  <c r="AG43" i="38"/>
  <c r="AD43" i="38"/>
  <c r="AA43" i="38"/>
  <c r="W43" i="38"/>
  <c r="V43" i="38"/>
  <c r="U43" i="38"/>
  <c r="R43" i="38"/>
  <c r="O43" i="38"/>
  <c r="L43" i="38"/>
  <c r="I43" i="38"/>
  <c r="F43" i="38"/>
  <c r="CH42" i="38"/>
  <c r="CG42" i="38"/>
  <c r="CI42" i="38" s="1"/>
  <c r="CF42" i="38"/>
  <c r="CE42" i="38"/>
  <c r="CD42" i="38"/>
  <c r="CC42" i="38"/>
  <c r="CB42" i="38"/>
  <c r="CA42" i="38"/>
  <c r="BY42" i="38"/>
  <c r="BX42" i="38"/>
  <c r="BZ42" i="38" s="1"/>
  <c r="BV42" i="38"/>
  <c r="BU42" i="38"/>
  <c r="BW42" i="38" s="1"/>
  <c r="BS42" i="38"/>
  <c r="BR42" i="38"/>
  <c r="BT42" i="38" s="1"/>
  <c r="BQ42" i="38"/>
  <c r="BM42" i="38"/>
  <c r="BL42" i="38"/>
  <c r="BN42" i="38" s="1"/>
  <c r="BK42" i="38"/>
  <c r="BH42" i="38"/>
  <c r="BE42" i="38"/>
  <c r="BB42" i="38"/>
  <c r="AY42" i="38"/>
  <c r="AV42" i="38"/>
  <c r="AR42" i="38"/>
  <c r="AQ42" i="38"/>
  <c r="AP42" i="38"/>
  <c r="AM42" i="38"/>
  <c r="AJ42" i="38"/>
  <c r="AG42" i="38"/>
  <c r="AD42" i="38"/>
  <c r="AA42" i="38"/>
  <c r="W42" i="38"/>
  <c r="CK42" i="38" s="1"/>
  <c r="V42" i="38"/>
  <c r="X42" i="38" s="1"/>
  <c r="U42" i="38"/>
  <c r="R42" i="38"/>
  <c r="O42" i="38"/>
  <c r="L42" i="38"/>
  <c r="I42" i="38"/>
  <c r="F42" i="38"/>
  <c r="CH41" i="38"/>
  <c r="CG41" i="38"/>
  <c r="CE41" i="38"/>
  <c r="CD41" i="38"/>
  <c r="CB41" i="38"/>
  <c r="CA41" i="38"/>
  <c r="BY41" i="38"/>
  <c r="BX41" i="38"/>
  <c r="BW41" i="38"/>
  <c r="BV41" i="38"/>
  <c r="BU41" i="38"/>
  <c r="BS41" i="38"/>
  <c r="BR41" i="38"/>
  <c r="BQ41" i="38"/>
  <c r="BM41" i="38"/>
  <c r="BL41" i="38"/>
  <c r="BN41" i="38" s="1"/>
  <c r="BK41" i="38"/>
  <c r="BH41" i="38"/>
  <c r="BE41" i="38"/>
  <c r="BB41" i="38"/>
  <c r="AY41" i="38"/>
  <c r="AV41" i="38"/>
  <c r="AR41" i="38"/>
  <c r="AQ41" i="38"/>
  <c r="AS41" i="38" s="1"/>
  <c r="AP41" i="38"/>
  <c r="AM41" i="38"/>
  <c r="AJ41" i="38"/>
  <c r="AG41" i="38"/>
  <c r="AD41" i="38"/>
  <c r="AA41" i="38"/>
  <c r="W41" i="38"/>
  <c r="CK41" i="38" s="1"/>
  <c r="V41" i="38"/>
  <c r="X41" i="38" s="1"/>
  <c r="U41" i="38"/>
  <c r="R41" i="38"/>
  <c r="O41" i="38"/>
  <c r="L41" i="38"/>
  <c r="I41" i="38"/>
  <c r="F41" i="38"/>
  <c r="CH40" i="38"/>
  <c r="CG40" i="38"/>
  <c r="CI40" i="38" s="1"/>
  <c r="CE40" i="38"/>
  <c r="CD40" i="38"/>
  <c r="CF40" i="38" s="1"/>
  <c r="CB40" i="38"/>
  <c r="CA40" i="38"/>
  <c r="CC40" i="38" s="1"/>
  <c r="BY40" i="38"/>
  <c r="BX40" i="38"/>
  <c r="BZ40" i="38" s="1"/>
  <c r="BV40" i="38"/>
  <c r="BU40" i="38"/>
  <c r="BW40" i="38" s="1"/>
  <c r="BS40" i="38"/>
  <c r="BR40" i="38"/>
  <c r="BT40" i="38" s="1"/>
  <c r="BQ40" i="38"/>
  <c r="BM40" i="38"/>
  <c r="BL40" i="38"/>
  <c r="BN40" i="38" s="1"/>
  <c r="BK40" i="38"/>
  <c r="BH40" i="38"/>
  <c r="BE40" i="38"/>
  <c r="BB40" i="38"/>
  <c r="AY40" i="38"/>
  <c r="AV40" i="38"/>
  <c r="AR40" i="38"/>
  <c r="AQ40" i="38"/>
  <c r="AS40" i="38" s="1"/>
  <c r="AP40" i="38"/>
  <c r="AM40" i="38"/>
  <c r="AJ40" i="38"/>
  <c r="AG40" i="38"/>
  <c r="AD40" i="38"/>
  <c r="AA40" i="38"/>
  <c r="W40" i="38"/>
  <c r="CK40" i="38" s="1"/>
  <c r="V40" i="38"/>
  <c r="X40" i="38" s="1"/>
  <c r="U40" i="38"/>
  <c r="R40" i="38"/>
  <c r="O40" i="38"/>
  <c r="L40" i="38"/>
  <c r="I40" i="38"/>
  <c r="F40" i="38"/>
  <c r="CH39" i="38"/>
  <c r="CG39" i="38"/>
  <c r="CE39" i="38"/>
  <c r="CD39" i="38"/>
  <c r="CF39" i="38" s="1"/>
  <c r="CC39" i="38"/>
  <c r="CB39" i="38"/>
  <c r="CA39" i="38"/>
  <c r="BY39" i="38"/>
  <c r="BX39" i="38"/>
  <c r="BV39" i="38"/>
  <c r="BU39" i="38"/>
  <c r="BW39" i="38" s="1"/>
  <c r="BS39" i="38"/>
  <c r="BR39" i="38"/>
  <c r="BQ39" i="38"/>
  <c r="BM39" i="38"/>
  <c r="BL39" i="38"/>
  <c r="BN39" i="38" s="1"/>
  <c r="BK39" i="38"/>
  <c r="BH39" i="38"/>
  <c r="BE39" i="38"/>
  <c r="BB39" i="38"/>
  <c r="AY39" i="38"/>
  <c r="AV39" i="38"/>
  <c r="AR39" i="38"/>
  <c r="AQ39" i="38"/>
  <c r="AS39" i="38" s="1"/>
  <c r="AP39" i="38"/>
  <c r="AM39" i="38"/>
  <c r="AJ39" i="38"/>
  <c r="AG39" i="38"/>
  <c r="AD39" i="38"/>
  <c r="AA39" i="38"/>
  <c r="W39" i="38"/>
  <c r="CK39" i="38" s="1"/>
  <c r="V39" i="38"/>
  <c r="X39" i="38" s="1"/>
  <c r="U39" i="38"/>
  <c r="R39" i="38"/>
  <c r="O39" i="38"/>
  <c r="L39" i="38"/>
  <c r="I39" i="38"/>
  <c r="F39" i="38"/>
  <c r="CI38" i="38"/>
  <c r="CH38" i="38"/>
  <c r="CG38" i="38"/>
  <c r="CF38" i="38"/>
  <c r="CE38" i="38"/>
  <c r="CD38" i="38"/>
  <c r="CB38" i="38"/>
  <c r="CA38" i="38"/>
  <c r="CC38" i="38" s="1"/>
  <c r="BY38" i="38"/>
  <c r="BX38" i="38"/>
  <c r="BV38" i="38"/>
  <c r="BU38" i="38"/>
  <c r="BW38" i="38" s="1"/>
  <c r="BS38" i="38"/>
  <c r="BR38" i="38"/>
  <c r="BQ38" i="38"/>
  <c r="BN38" i="38"/>
  <c r="BM38" i="38"/>
  <c r="BL38" i="38"/>
  <c r="BK38" i="38"/>
  <c r="BH38" i="38"/>
  <c r="BE38" i="38"/>
  <c r="BB38" i="38"/>
  <c r="AY38" i="38"/>
  <c r="AV38" i="38"/>
  <c r="AR38" i="38"/>
  <c r="AQ38" i="38"/>
  <c r="AS38" i="38" s="1"/>
  <c r="AP38" i="38"/>
  <c r="AM38" i="38"/>
  <c r="AJ38" i="38"/>
  <c r="AG38" i="38"/>
  <c r="AD38" i="38"/>
  <c r="AA38" i="38"/>
  <c r="W38" i="38"/>
  <c r="CK38" i="38" s="1"/>
  <c r="V38" i="38"/>
  <c r="CJ38" i="38" s="1"/>
  <c r="U38" i="38"/>
  <c r="R38" i="38"/>
  <c r="O38" i="38"/>
  <c r="L38" i="38"/>
  <c r="I38" i="38"/>
  <c r="F38" i="38"/>
  <c r="CI37" i="38"/>
  <c r="CH37" i="38"/>
  <c r="CG37" i="38"/>
  <c r="CE37" i="38"/>
  <c r="CD37" i="38"/>
  <c r="CF37" i="38" s="1"/>
  <c r="CC37" i="38"/>
  <c r="CB37" i="38"/>
  <c r="CA37" i="38"/>
  <c r="BZ37" i="38"/>
  <c r="BY37" i="38"/>
  <c r="BX37" i="38"/>
  <c r="BV37" i="38"/>
  <c r="BU37" i="38"/>
  <c r="BW37" i="38" s="1"/>
  <c r="BS37" i="38"/>
  <c r="BR37" i="38"/>
  <c r="BT37" i="38" s="1"/>
  <c r="BQ37" i="38"/>
  <c r="BM37" i="38"/>
  <c r="BL37" i="38"/>
  <c r="BK37" i="38"/>
  <c r="BH37" i="38"/>
  <c r="BE37" i="38"/>
  <c r="BB37" i="38"/>
  <c r="AY37" i="38"/>
  <c r="AV37" i="38"/>
  <c r="AS37" i="38"/>
  <c r="AR37" i="38"/>
  <c r="AQ37" i="38"/>
  <c r="AP37" i="38"/>
  <c r="AM37" i="38"/>
  <c r="AJ37" i="38"/>
  <c r="AA37" i="38"/>
  <c r="W37" i="38"/>
  <c r="V37" i="38"/>
  <c r="U37" i="38"/>
  <c r="R37" i="38"/>
  <c r="O37" i="38"/>
  <c r="L37" i="38"/>
  <c r="I37" i="38"/>
  <c r="F37" i="38"/>
  <c r="CH36" i="38"/>
  <c r="CG36" i="38"/>
  <c r="CI36" i="38" s="1"/>
  <c r="CE36" i="38"/>
  <c r="CD36" i="38"/>
  <c r="CF36" i="38" s="1"/>
  <c r="CB36" i="38"/>
  <c r="CA36" i="38"/>
  <c r="CC36" i="38" s="1"/>
  <c r="BY36" i="38"/>
  <c r="BX36" i="38"/>
  <c r="BZ36" i="38" s="1"/>
  <c r="BV36" i="38"/>
  <c r="BU36" i="38"/>
  <c r="BW36" i="38" s="1"/>
  <c r="BS36" i="38"/>
  <c r="BR36" i="38"/>
  <c r="BT36" i="38" s="1"/>
  <c r="BQ36" i="38"/>
  <c r="BM36" i="38"/>
  <c r="BL36" i="38"/>
  <c r="BN36" i="38" s="1"/>
  <c r="BK36" i="38"/>
  <c r="BH36" i="38"/>
  <c r="BE36" i="38"/>
  <c r="BB36" i="38"/>
  <c r="AY36" i="38"/>
  <c r="AV36" i="38"/>
  <c r="AR36" i="38"/>
  <c r="AQ36" i="38"/>
  <c r="AS36" i="38" s="1"/>
  <c r="AP36" i="38"/>
  <c r="AM36" i="38"/>
  <c r="AJ36" i="38"/>
  <c r="AG36" i="38"/>
  <c r="AD36" i="38"/>
  <c r="AA36" i="38"/>
  <c r="W36" i="38"/>
  <c r="CK36" i="38" s="1"/>
  <c r="V36" i="38"/>
  <c r="X36" i="38" s="1"/>
  <c r="U36" i="38"/>
  <c r="R36" i="38"/>
  <c r="O36" i="38"/>
  <c r="L36" i="38"/>
  <c r="I36" i="38"/>
  <c r="F36" i="38"/>
  <c r="CI35" i="38"/>
  <c r="CH35" i="38"/>
  <c r="CG35" i="38"/>
  <c r="CE35" i="38"/>
  <c r="CD35" i="38"/>
  <c r="CF35" i="38" s="1"/>
  <c r="CB35" i="38"/>
  <c r="CA35" i="38"/>
  <c r="CC35" i="38" s="1"/>
  <c r="BY35" i="38"/>
  <c r="BX35" i="38"/>
  <c r="BZ35" i="38" s="1"/>
  <c r="BV35" i="38"/>
  <c r="BU35" i="38"/>
  <c r="BW35" i="38" s="1"/>
  <c r="BS35" i="38"/>
  <c r="BR35" i="38"/>
  <c r="BQ35" i="38"/>
  <c r="BM35" i="38"/>
  <c r="BL35" i="38"/>
  <c r="BN35" i="38" s="1"/>
  <c r="BK35" i="38"/>
  <c r="BH35" i="38"/>
  <c r="BE35" i="38"/>
  <c r="BB35" i="38"/>
  <c r="AY35" i="38"/>
  <c r="AV35" i="38"/>
  <c r="AS35" i="38"/>
  <c r="AR35" i="38"/>
  <c r="AQ35" i="38"/>
  <c r="AP35" i="38"/>
  <c r="AM35" i="38"/>
  <c r="AJ35" i="38"/>
  <c r="AG35" i="38"/>
  <c r="AD35" i="38"/>
  <c r="AA35" i="38"/>
  <c r="X35" i="38"/>
  <c r="W35" i="38"/>
  <c r="V35" i="38"/>
  <c r="U35" i="38"/>
  <c r="R35" i="38"/>
  <c r="O35" i="38"/>
  <c r="L35" i="38"/>
  <c r="I35" i="38"/>
  <c r="F35" i="38"/>
  <c r="CH34" i="38"/>
  <c r="CG34" i="38"/>
  <c r="CI34" i="38" s="1"/>
  <c r="CF34" i="38"/>
  <c r="CE34" i="38"/>
  <c r="CD34" i="38"/>
  <c r="CB34" i="38"/>
  <c r="CA34" i="38"/>
  <c r="CC34" i="38" s="1"/>
  <c r="BY34" i="38"/>
  <c r="BX34" i="38"/>
  <c r="BZ34" i="38" s="1"/>
  <c r="BV34" i="38"/>
  <c r="BU34" i="38"/>
  <c r="BW34" i="38" s="1"/>
  <c r="BS34" i="38"/>
  <c r="BR34" i="38"/>
  <c r="BT34" i="38" s="1"/>
  <c r="BQ34" i="38"/>
  <c r="BM34" i="38"/>
  <c r="BL34" i="38"/>
  <c r="BN34" i="38" s="1"/>
  <c r="BK34" i="38"/>
  <c r="BH34" i="38"/>
  <c r="BE34" i="38"/>
  <c r="BB34" i="38"/>
  <c r="AY34" i="38"/>
  <c r="AV34" i="38"/>
  <c r="AR34" i="38"/>
  <c r="AQ34" i="38"/>
  <c r="AS34" i="38" s="1"/>
  <c r="AP34" i="38"/>
  <c r="AM34" i="38"/>
  <c r="AJ34" i="38"/>
  <c r="AG34" i="38"/>
  <c r="AD34" i="38"/>
  <c r="AA34" i="38"/>
  <c r="W34" i="38"/>
  <c r="CK34" i="38" s="1"/>
  <c r="V34" i="38"/>
  <c r="X34" i="38" s="1"/>
  <c r="U34" i="38"/>
  <c r="R34" i="38"/>
  <c r="O34" i="38"/>
  <c r="L34" i="38"/>
  <c r="I34" i="38"/>
  <c r="F34" i="38"/>
  <c r="CH33" i="38"/>
  <c r="CG33" i="38"/>
  <c r="CI33" i="38" s="1"/>
  <c r="CE33" i="38"/>
  <c r="CD33" i="38"/>
  <c r="CF33" i="38" s="1"/>
  <c r="CB33" i="38"/>
  <c r="CA33" i="38"/>
  <c r="CC33" i="38" s="1"/>
  <c r="BY33" i="38"/>
  <c r="BX33" i="38"/>
  <c r="BZ33" i="38" s="1"/>
  <c r="BW33" i="38"/>
  <c r="BV33" i="38"/>
  <c r="BU33" i="38"/>
  <c r="BS33" i="38"/>
  <c r="BR33" i="38"/>
  <c r="BQ33" i="38"/>
  <c r="BM33" i="38"/>
  <c r="BL33" i="38"/>
  <c r="BN33" i="38" s="1"/>
  <c r="BK33" i="38"/>
  <c r="BH33" i="38"/>
  <c r="BE33" i="38"/>
  <c r="BB33" i="38"/>
  <c r="AY33" i="38"/>
  <c r="AV33" i="38"/>
  <c r="AR33" i="38"/>
  <c r="AQ33" i="38"/>
  <c r="AS33" i="38" s="1"/>
  <c r="AP33" i="38"/>
  <c r="AM33" i="38"/>
  <c r="AJ33" i="38"/>
  <c r="AG33" i="38"/>
  <c r="AD33" i="38"/>
  <c r="AA33" i="38"/>
  <c r="X33" i="38"/>
  <c r="W33" i="38"/>
  <c r="V33" i="38"/>
  <c r="U33" i="38"/>
  <c r="R33" i="38"/>
  <c r="O33" i="38"/>
  <c r="L33" i="38"/>
  <c r="I33" i="38"/>
  <c r="F33" i="38"/>
  <c r="CH32" i="38"/>
  <c r="CG32" i="38"/>
  <c r="CE32" i="38"/>
  <c r="CD32" i="38"/>
  <c r="CF32" i="38" s="1"/>
  <c r="CB32" i="38"/>
  <c r="CA32" i="38"/>
  <c r="CC32" i="38" s="1"/>
  <c r="BY32" i="38"/>
  <c r="BX32" i="38"/>
  <c r="BV32" i="38"/>
  <c r="BU32" i="38"/>
  <c r="BW32" i="38" s="1"/>
  <c r="BT32" i="38"/>
  <c r="BS32" i="38"/>
  <c r="BR32" i="38"/>
  <c r="BQ32" i="38"/>
  <c r="BN32" i="38"/>
  <c r="BM32" i="38"/>
  <c r="BL32" i="38"/>
  <c r="BK32" i="38"/>
  <c r="BH32" i="38"/>
  <c r="BE32" i="38"/>
  <c r="BB32" i="38"/>
  <c r="AY32" i="38"/>
  <c r="AV32" i="38"/>
  <c r="AR32" i="38"/>
  <c r="AQ32" i="38"/>
  <c r="AS32" i="38" s="1"/>
  <c r="AP32" i="38"/>
  <c r="AM32" i="38"/>
  <c r="AJ32" i="38"/>
  <c r="AG32" i="38"/>
  <c r="AD32" i="38"/>
  <c r="AA32" i="38"/>
  <c r="W32" i="38"/>
  <c r="CK32" i="38" s="1"/>
  <c r="V32" i="38"/>
  <c r="X32" i="38" s="1"/>
  <c r="U32" i="38"/>
  <c r="R32" i="38"/>
  <c r="O32" i="38"/>
  <c r="L32" i="38"/>
  <c r="I32" i="38"/>
  <c r="F32" i="38"/>
  <c r="CH31" i="38"/>
  <c r="CG31" i="38"/>
  <c r="CI31" i="38" s="1"/>
  <c r="CE31" i="38"/>
  <c r="CD31" i="38"/>
  <c r="CB31" i="38"/>
  <c r="CA31" i="38"/>
  <c r="CC31" i="38" s="1"/>
  <c r="BZ31" i="38"/>
  <c r="BY31" i="38"/>
  <c r="BX31" i="38"/>
  <c r="BW31" i="38"/>
  <c r="BV31" i="38"/>
  <c r="BU31" i="38"/>
  <c r="BS31" i="38"/>
  <c r="BR31" i="38"/>
  <c r="BT31" i="38" s="1"/>
  <c r="BQ31" i="38"/>
  <c r="BM31" i="38"/>
  <c r="BL31" i="38"/>
  <c r="BN31" i="38" s="1"/>
  <c r="BK31" i="38"/>
  <c r="BH31" i="38"/>
  <c r="BE31" i="38"/>
  <c r="BB31" i="38"/>
  <c r="AY31" i="38"/>
  <c r="AV31" i="38"/>
  <c r="AR31" i="38"/>
  <c r="AQ31" i="38"/>
  <c r="AP31" i="38"/>
  <c r="AM31" i="38"/>
  <c r="AJ31" i="38"/>
  <c r="AG31" i="38"/>
  <c r="AD31" i="38"/>
  <c r="AA31" i="38"/>
  <c r="W31" i="38"/>
  <c r="CK31" i="38" s="1"/>
  <c r="V31" i="38"/>
  <c r="CJ31" i="38" s="1"/>
  <c r="V26" i="21" s="1"/>
  <c r="U31" i="38"/>
  <c r="R31" i="38"/>
  <c r="O31" i="38"/>
  <c r="L31" i="38"/>
  <c r="I31" i="38"/>
  <c r="F31" i="38"/>
  <c r="CH30" i="38"/>
  <c r="CG30" i="38"/>
  <c r="CI30" i="38" s="1"/>
  <c r="CF30" i="38"/>
  <c r="CE30" i="38"/>
  <c r="CD30" i="38"/>
  <c r="CB30" i="38"/>
  <c r="CC30" i="38" s="1"/>
  <c r="CA30" i="38"/>
  <c r="BY30" i="38"/>
  <c r="BX30" i="38"/>
  <c r="BZ30" i="38" s="1"/>
  <c r="BV30" i="38"/>
  <c r="BU30" i="38"/>
  <c r="BS30" i="38"/>
  <c r="BR30" i="38"/>
  <c r="BT30" i="38" s="1"/>
  <c r="BQ30" i="38"/>
  <c r="BM30" i="38"/>
  <c r="BL30" i="38"/>
  <c r="BN30" i="38" s="1"/>
  <c r="BK30" i="38"/>
  <c r="BH30" i="38"/>
  <c r="BE30" i="38"/>
  <c r="BB30" i="38"/>
  <c r="AY30" i="38"/>
  <c r="AV30" i="38"/>
  <c r="AR30" i="38"/>
  <c r="AQ30" i="38"/>
  <c r="AS30" i="38" s="1"/>
  <c r="AP30" i="38"/>
  <c r="AM30" i="38"/>
  <c r="AJ30" i="38"/>
  <c r="AG30" i="38"/>
  <c r="AD30" i="38"/>
  <c r="AA30" i="38"/>
  <c r="W30" i="38"/>
  <c r="CK30" i="38" s="1"/>
  <c r="V30" i="38"/>
  <c r="X30" i="38" s="1"/>
  <c r="U30" i="38"/>
  <c r="R30" i="38"/>
  <c r="O30" i="38"/>
  <c r="L30" i="38"/>
  <c r="I30" i="38"/>
  <c r="F30" i="38"/>
  <c r="CH29" i="38"/>
  <c r="CG29" i="38"/>
  <c r="CI29" i="38" s="1"/>
  <c r="CE29" i="38"/>
  <c r="CD29" i="38"/>
  <c r="CF29" i="38" s="1"/>
  <c r="CB29" i="38"/>
  <c r="CA29" i="38"/>
  <c r="CC29" i="38" s="1"/>
  <c r="BY29" i="38"/>
  <c r="BX29" i="38"/>
  <c r="BZ29" i="38" s="1"/>
  <c r="BW29" i="38"/>
  <c r="BV29" i="38"/>
  <c r="BU29" i="38"/>
  <c r="BS29" i="38"/>
  <c r="BR29" i="38"/>
  <c r="BQ29" i="38"/>
  <c r="BM29" i="38"/>
  <c r="BL29" i="38"/>
  <c r="BN29" i="38" s="1"/>
  <c r="BK29" i="38"/>
  <c r="BH29" i="38"/>
  <c r="BE29" i="38"/>
  <c r="BB29" i="38"/>
  <c r="AY29" i="38"/>
  <c r="AV29" i="38"/>
  <c r="AR29" i="38"/>
  <c r="AQ29" i="38"/>
  <c r="AP29" i="38"/>
  <c r="AM29" i="38"/>
  <c r="AJ29" i="38"/>
  <c r="AG29" i="38"/>
  <c r="AD29" i="38"/>
  <c r="AA29" i="38"/>
  <c r="W29" i="38"/>
  <c r="CK29" i="38" s="1"/>
  <c r="V29" i="38"/>
  <c r="U29" i="38"/>
  <c r="R29" i="38"/>
  <c r="O29" i="38"/>
  <c r="L29" i="38"/>
  <c r="I29" i="38"/>
  <c r="F29" i="38"/>
  <c r="CH28" i="38"/>
  <c r="CG28" i="38"/>
  <c r="CE28" i="38"/>
  <c r="CD28" i="38"/>
  <c r="CF28" i="38" s="1"/>
  <c r="CB28" i="38"/>
  <c r="CC28" i="38" s="1"/>
  <c r="CA28" i="38"/>
  <c r="BY28" i="38"/>
  <c r="BX28" i="38"/>
  <c r="BZ28" i="38" s="1"/>
  <c r="BV28" i="38"/>
  <c r="BU28" i="38"/>
  <c r="BW28" i="38" s="1"/>
  <c r="BS28" i="38"/>
  <c r="BR28" i="38"/>
  <c r="BT28" i="38" s="1"/>
  <c r="BQ28" i="38"/>
  <c r="BM28" i="38"/>
  <c r="BL28" i="38"/>
  <c r="BN28" i="38" s="1"/>
  <c r="BK28" i="38"/>
  <c r="BH28" i="38"/>
  <c r="BE28" i="38"/>
  <c r="BB28" i="38"/>
  <c r="AY28" i="38"/>
  <c r="AV28" i="38"/>
  <c r="AR28" i="38"/>
  <c r="AQ28" i="38"/>
  <c r="AP28" i="38"/>
  <c r="AM28" i="38"/>
  <c r="AJ28" i="38"/>
  <c r="AG28" i="38"/>
  <c r="AD28" i="38"/>
  <c r="AA28" i="38"/>
  <c r="W28" i="38"/>
  <c r="CK28" i="38" s="1"/>
  <c r="V28" i="38"/>
  <c r="U28" i="38"/>
  <c r="R28" i="38"/>
  <c r="O28" i="38"/>
  <c r="L28" i="38"/>
  <c r="I28" i="38"/>
  <c r="F28" i="38"/>
  <c r="CI27" i="38"/>
  <c r="CH27" i="38"/>
  <c r="CG27" i="38"/>
  <c r="CE27" i="38"/>
  <c r="CD27" i="38"/>
  <c r="CF27" i="38" s="1"/>
  <c r="CB27" i="38"/>
  <c r="CA27" i="38"/>
  <c r="CC27" i="38" s="1"/>
  <c r="BY27" i="38"/>
  <c r="BX27" i="38"/>
  <c r="BZ27" i="38" s="1"/>
  <c r="BV27" i="38"/>
  <c r="BU27" i="38"/>
  <c r="BW27" i="38" s="1"/>
  <c r="BS27" i="38"/>
  <c r="BR27" i="38"/>
  <c r="BQ27" i="38"/>
  <c r="BM27" i="38"/>
  <c r="BL27" i="38"/>
  <c r="BN27" i="38" s="1"/>
  <c r="BK27" i="38"/>
  <c r="BH27" i="38"/>
  <c r="BE27" i="38"/>
  <c r="BB27" i="38"/>
  <c r="AY27" i="38"/>
  <c r="AV27" i="38"/>
  <c r="AR27" i="38"/>
  <c r="AS27" i="38" s="1"/>
  <c r="AQ27" i="38"/>
  <c r="AP27" i="38"/>
  <c r="AM27" i="38"/>
  <c r="AJ27" i="38"/>
  <c r="AG27" i="38"/>
  <c r="AD27" i="38"/>
  <c r="AA27" i="38"/>
  <c r="X27" i="38"/>
  <c r="U27" i="38"/>
  <c r="O27" i="38"/>
  <c r="L27" i="38"/>
  <c r="I27" i="38"/>
  <c r="F27" i="38"/>
  <c r="CH26" i="38"/>
  <c r="CG26" i="38"/>
  <c r="CI26" i="38" s="1"/>
  <c r="CE26" i="38"/>
  <c r="CD26" i="38"/>
  <c r="CB26" i="38"/>
  <c r="CA26" i="38"/>
  <c r="CC26" i="38" s="1"/>
  <c r="BY26" i="38"/>
  <c r="BZ26" i="38" s="1"/>
  <c r="BX26" i="38"/>
  <c r="BV26" i="38"/>
  <c r="BU26" i="38"/>
  <c r="BW26" i="38" s="1"/>
  <c r="BS26" i="38"/>
  <c r="BR26" i="38"/>
  <c r="BQ26" i="38"/>
  <c r="BM26" i="38"/>
  <c r="BL26" i="38"/>
  <c r="BN26" i="38" s="1"/>
  <c r="BK26" i="38"/>
  <c r="BH26" i="38"/>
  <c r="BE26" i="38"/>
  <c r="BB26" i="38"/>
  <c r="AY26" i="38"/>
  <c r="AV26" i="38"/>
  <c r="AR26" i="38"/>
  <c r="AQ26" i="38"/>
  <c r="AS26" i="38" s="1"/>
  <c r="AP26" i="38"/>
  <c r="AM26" i="38"/>
  <c r="AJ26" i="38"/>
  <c r="AG26" i="38"/>
  <c r="AD26" i="38"/>
  <c r="AA26" i="38"/>
  <c r="W26" i="38"/>
  <c r="V26" i="38"/>
  <c r="CJ26" i="38" s="1"/>
  <c r="V20" i="21" s="1"/>
  <c r="U26" i="38"/>
  <c r="R26" i="38"/>
  <c r="O26" i="38"/>
  <c r="L26" i="38"/>
  <c r="I26" i="38"/>
  <c r="F26" i="38"/>
  <c r="CH25" i="38"/>
  <c r="CI25" i="38" s="1"/>
  <c r="CG25" i="38"/>
  <c r="CE25" i="38"/>
  <c r="CD25" i="38"/>
  <c r="CF25" i="38" s="1"/>
  <c r="CB25" i="38"/>
  <c r="CA25" i="38"/>
  <c r="CC25" i="38" s="1"/>
  <c r="BY25" i="38"/>
  <c r="BX25" i="38"/>
  <c r="BV25" i="38"/>
  <c r="BU25" i="38"/>
  <c r="BW25" i="38" s="1"/>
  <c r="BS25" i="38"/>
  <c r="BT25" i="38" s="1"/>
  <c r="BR25" i="38"/>
  <c r="BQ25" i="38"/>
  <c r="BN25" i="38"/>
  <c r="BM25" i="38"/>
  <c r="BL25" i="38"/>
  <c r="BK25" i="38"/>
  <c r="BH25" i="38"/>
  <c r="BE25" i="38"/>
  <c r="BB25" i="38"/>
  <c r="AY25" i="38"/>
  <c r="AV25" i="38"/>
  <c r="AS25" i="38"/>
  <c r="AR25" i="38"/>
  <c r="AQ25" i="38"/>
  <c r="AP25" i="38"/>
  <c r="AM25" i="38"/>
  <c r="AJ25" i="38"/>
  <c r="AG25" i="38"/>
  <c r="AD25" i="38"/>
  <c r="AA25" i="38"/>
  <c r="W25" i="38"/>
  <c r="V25" i="38"/>
  <c r="CJ25" i="38" s="1"/>
  <c r="V19" i="21" s="1"/>
  <c r="U25" i="38"/>
  <c r="R25" i="38"/>
  <c r="O25" i="38"/>
  <c r="L25" i="38"/>
  <c r="I25" i="38"/>
  <c r="F25" i="38"/>
  <c r="CH24" i="38"/>
  <c r="CG24" i="38"/>
  <c r="CI24" i="38" s="1"/>
  <c r="CE24" i="38"/>
  <c r="CD24" i="38"/>
  <c r="CF24" i="38" s="1"/>
  <c r="CB24" i="38"/>
  <c r="CA24" i="38"/>
  <c r="CC24" i="38" s="1"/>
  <c r="BZ24" i="38"/>
  <c r="BY24" i="38"/>
  <c r="BX24" i="38"/>
  <c r="BV24" i="38"/>
  <c r="BU24" i="38"/>
  <c r="BW24" i="38" s="1"/>
  <c r="BS24" i="38"/>
  <c r="BR24" i="38"/>
  <c r="BT24" i="38" s="1"/>
  <c r="BQ24" i="38"/>
  <c r="BM24" i="38"/>
  <c r="BL24" i="38"/>
  <c r="BN24" i="38" s="1"/>
  <c r="BK24" i="38"/>
  <c r="BH24" i="38"/>
  <c r="BE24" i="38"/>
  <c r="BB24" i="38"/>
  <c r="AY24" i="38"/>
  <c r="AV24" i="38"/>
  <c r="AR24" i="38"/>
  <c r="AQ24" i="38"/>
  <c r="AS24" i="38" s="1"/>
  <c r="AP24" i="38"/>
  <c r="AM24" i="38"/>
  <c r="AJ24" i="38"/>
  <c r="AG24" i="38"/>
  <c r="AD24" i="38"/>
  <c r="AA24" i="38"/>
  <c r="W24" i="38"/>
  <c r="X24" i="38" s="1"/>
  <c r="V24" i="38"/>
  <c r="CJ24" i="38" s="1"/>
  <c r="V18" i="21" s="1"/>
  <c r="U24" i="38"/>
  <c r="R24" i="38"/>
  <c r="O24" i="38"/>
  <c r="L24" i="38"/>
  <c r="I24" i="38"/>
  <c r="F24" i="38"/>
  <c r="CI23" i="38"/>
  <c r="CH23" i="38"/>
  <c r="CG23" i="38"/>
  <c r="CE23" i="38"/>
  <c r="CD23" i="38"/>
  <c r="CB23" i="38"/>
  <c r="CA23" i="38"/>
  <c r="CC23" i="38" s="1"/>
  <c r="BY23" i="38"/>
  <c r="BX23" i="38"/>
  <c r="BZ23" i="38" s="1"/>
  <c r="BV23" i="38"/>
  <c r="BU23" i="38"/>
  <c r="BW23" i="38" s="1"/>
  <c r="BT23" i="38"/>
  <c r="BS23" i="38"/>
  <c r="BR23" i="38"/>
  <c r="BQ23" i="38"/>
  <c r="BN23" i="38"/>
  <c r="BM23" i="38"/>
  <c r="BL23" i="38"/>
  <c r="BK23" i="38"/>
  <c r="BH23" i="38"/>
  <c r="BE23" i="38"/>
  <c r="BB23" i="38"/>
  <c r="AY23" i="38"/>
  <c r="AV23" i="38"/>
  <c r="AR23" i="38"/>
  <c r="AQ23" i="38"/>
  <c r="AS23" i="38" s="1"/>
  <c r="AP23" i="38"/>
  <c r="AM23" i="38"/>
  <c r="AJ23" i="38"/>
  <c r="AG23" i="38"/>
  <c r="AD23" i="38"/>
  <c r="AA23" i="38"/>
  <c r="W23" i="38"/>
  <c r="CK23" i="38" s="1"/>
  <c r="V23" i="38"/>
  <c r="CJ23" i="38" s="1"/>
  <c r="V17" i="21" s="1"/>
  <c r="U23" i="38"/>
  <c r="R23" i="38"/>
  <c r="O23" i="38"/>
  <c r="L23" i="38"/>
  <c r="I23" i="38"/>
  <c r="F23" i="38"/>
  <c r="CH22" i="38"/>
  <c r="CG22" i="38"/>
  <c r="CI22" i="38" s="1"/>
  <c r="CE22" i="38"/>
  <c r="CD22" i="38"/>
  <c r="CB22" i="38"/>
  <c r="CA22" i="38"/>
  <c r="BY22" i="38"/>
  <c r="BX22" i="38"/>
  <c r="BV22" i="38"/>
  <c r="BU22" i="38"/>
  <c r="BS22" i="38"/>
  <c r="BR22" i="38"/>
  <c r="BT22" i="38" s="1"/>
  <c r="BQ22" i="38"/>
  <c r="BM22" i="38"/>
  <c r="BL22" i="38"/>
  <c r="BN22" i="38" s="1"/>
  <c r="BK22" i="38"/>
  <c r="BH22" i="38"/>
  <c r="BE22" i="38"/>
  <c r="BB22" i="38"/>
  <c r="AY22" i="38"/>
  <c r="AV22" i="38"/>
  <c r="AR22" i="38"/>
  <c r="AQ22" i="38"/>
  <c r="AP22" i="38"/>
  <c r="AM22" i="38"/>
  <c r="AJ22" i="38"/>
  <c r="AG22" i="38"/>
  <c r="AD22" i="38"/>
  <c r="AA22" i="38"/>
  <c r="W22" i="38"/>
  <c r="X22" i="38" s="1"/>
  <c r="V22" i="38"/>
  <c r="CJ22" i="38" s="1"/>
  <c r="V16" i="21" s="1"/>
  <c r="U22" i="38"/>
  <c r="R22" i="38"/>
  <c r="O22" i="38"/>
  <c r="L22" i="38"/>
  <c r="I22" i="38"/>
  <c r="F22" i="38"/>
  <c r="CI21" i="38"/>
  <c r="CH21" i="38"/>
  <c r="CG21" i="38"/>
  <c r="CF21" i="38"/>
  <c r="CE21" i="38"/>
  <c r="CD21" i="38"/>
  <c r="CB21" i="38"/>
  <c r="CA21" i="38"/>
  <c r="CC21" i="38" s="1"/>
  <c r="BY21" i="38"/>
  <c r="BX21" i="38"/>
  <c r="BZ21" i="38" s="1"/>
  <c r="BV21" i="38"/>
  <c r="BU21" i="38"/>
  <c r="BW21" i="38" s="1"/>
  <c r="BS21" i="38"/>
  <c r="BR21" i="38"/>
  <c r="BT21" i="38" s="1"/>
  <c r="BQ21" i="38"/>
  <c r="BM21" i="38"/>
  <c r="BL21" i="38"/>
  <c r="BN21" i="38" s="1"/>
  <c r="BK21" i="38"/>
  <c r="BH21" i="38"/>
  <c r="BE21" i="38"/>
  <c r="BB21" i="38"/>
  <c r="AY21" i="38"/>
  <c r="AV21" i="38"/>
  <c r="AS21" i="38"/>
  <c r="AR21" i="38"/>
  <c r="AQ21" i="38"/>
  <c r="AP21" i="38"/>
  <c r="AM21" i="38"/>
  <c r="AJ21" i="38"/>
  <c r="AG21" i="38"/>
  <c r="AD21" i="38"/>
  <c r="AA21" i="38"/>
  <c r="W21" i="38"/>
  <c r="V21" i="38"/>
  <c r="U21" i="38"/>
  <c r="R21" i="38"/>
  <c r="O21" i="38"/>
  <c r="L21" i="38"/>
  <c r="I21" i="38"/>
  <c r="F21" i="38"/>
  <c r="CH20" i="38"/>
  <c r="CG20" i="38"/>
  <c r="CE20" i="38"/>
  <c r="CD20" i="38"/>
  <c r="CF20" i="38" s="1"/>
  <c r="CB20" i="38"/>
  <c r="CC20" i="38" s="1"/>
  <c r="CA20" i="38"/>
  <c r="BZ20" i="38"/>
  <c r="BY20" i="38"/>
  <c r="BX20" i="38"/>
  <c r="BV20" i="38"/>
  <c r="BU20" i="38"/>
  <c r="BW20" i="38" s="1"/>
  <c r="BS20" i="38"/>
  <c r="BR20" i="38"/>
  <c r="BT20" i="38" s="1"/>
  <c r="BQ20" i="38"/>
  <c r="BM20" i="38"/>
  <c r="BL20" i="38"/>
  <c r="BN20" i="38" s="1"/>
  <c r="BK20" i="38"/>
  <c r="BH20" i="38"/>
  <c r="BE20" i="38"/>
  <c r="BB20" i="38"/>
  <c r="AY20" i="38"/>
  <c r="AV20" i="38"/>
  <c r="AR20" i="38"/>
  <c r="AQ20" i="38"/>
  <c r="AP20" i="38"/>
  <c r="AM20" i="38"/>
  <c r="AJ20" i="38"/>
  <c r="AG20" i="38"/>
  <c r="AD20" i="38"/>
  <c r="AA20" i="38"/>
  <c r="W20" i="38"/>
  <c r="CK20" i="38" s="1"/>
  <c r="V20" i="38"/>
  <c r="U20" i="38"/>
  <c r="R20" i="38"/>
  <c r="O20" i="38"/>
  <c r="L20" i="38"/>
  <c r="I20" i="38"/>
  <c r="F20" i="38"/>
  <c r="CH19" i="38"/>
  <c r="CI19" i="38" s="1"/>
  <c r="CG19" i="38"/>
  <c r="CF19" i="38"/>
  <c r="CE19" i="38"/>
  <c r="CD19" i="38"/>
  <c r="CB19" i="38"/>
  <c r="CA19" i="38"/>
  <c r="BY19" i="38"/>
  <c r="BX19" i="38"/>
  <c r="BZ19" i="38" s="1"/>
  <c r="BV19" i="38"/>
  <c r="BU19" i="38"/>
  <c r="BW19" i="38" s="1"/>
  <c r="BS19" i="38"/>
  <c r="BT19" i="38" s="1"/>
  <c r="BR19" i="38"/>
  <c r="BQ19" i="38"/>
  <c r="BN19" i="38"/>
  <c r="BM19" i="38"/>
  <c r="BL19" i="38"/>
  <c r="BK19" i="38"/>
  <c r="BH19" i="38"/>
  <c r="BE19" i="38"/>
  <c r="BB19" i="38"/>
  <c r="AY19" i="38"/>
  <c r="AV19" i="38"/>
  <c r="AR19" i="38"/>
  <c r="AQ19" i="38"/>
  <c r="AS19" i="38" s="1"/>
  <c r="AP19" i="38"/>
  <c r="AM19" i="38"/>
  <c r="AJ19" i="38"/>
  <c r="AG19" i="38"/>
  <c r="AD19" i="38"/>
  <c r="AA19" i="38"/>
  <c r="W19" i="38"/>
  <c r="V19" i="38"/>
  <c r="X19" i="38" s="1"/>
  <c r="U19" i="38"/>
  <c r="R19" i="38"/>
  <c r="O19" i="38"/>
  <c r="L19" i="38"/>
  <c r="I19" i="38"/>
  <c r="F19" i="38"/>
  <c r="CH18" i="38"/>
  <c r="CG18" i="38"/>
  <c r="CI18" i="38" s="1"/>
  <c r="CE18" i="38"/>
  <c r="CD18" i="38"/>
  <c r="CF18" i="38" s="1"/>
  <c r="CB18" i="38"/>
  <c r="CA18" i="38"/>
  <c r="CC18" i="38" s="1"/>
  <c r="BY18" i="38"/>
  <c r="BZ18" i="38" s="1"/>
  <c r="BX18" i="38"/>
  <c r="BV18" i="38"/>
  <c r="BU18" i="38"/>
  <c r="BS18" i="38"/>
  <c r="BR18" i="38"/>
  <c r="BQ18" i="38"/>
  <c r="BM18" i="38"/>
  <c r="BL18" i="38"/>
  <c r="BN18" i="38" s="1"/>
  <c r="BK18" i="38"/>
  <c r="BH18" i="38"/>
  <c r="BE18" i="38"/>
  <c r="BB18" i="38"/>
  <c r="AY18" i="38"/>
  <c r="AV18" i="38"/>
  <c r="AR18" i="38"/>
  <c r="AQ18" i="38"/>
  <c r="AP18" i="38"/>
  <c r="AM18" i="38"/>
  <c r="AJ18" i="38"/>
  <c r="AG18" i="38"/>
  <c r="AD18" i="38"/>
  <c r="AA18" i="38"/>
  <c r="X18" i="38"/>
  <c r="W18" i="38"/>
  <c r="V18" i="38"/>
  <c r="U18" i="38"/>
  <c r="R18" i="38"/>
  <c r="O18" i="38"/>
  <c r="L18" i="38"/>
  <c r="I18" i="38"/>
  <c r="F18" i="38"/>
  <c r="CI17" i="38"/>
  <c r="CH17" i="38"/>
  <c r="CG17" i="38"/>
  <c r="CF17" i="38"/>
  <c r="CE17" i="38"/>
  <c r="CD17" i="38"/>
  <c r="CB17" i="38"/>
  <c r="CA17" i="38"/>
  <c r="CC17" i="38" s="1"/>
  <c r="BY17" i="38"/>
  <c r="BX17" i="38"/>
  <c r="BZ17" i="38" s="1"/>
  <c r="BW17" i="38"/>
  <c r="BV17" i="38"/>
  <c r="BU17" i="38"/>
  <c r="BS17" i="38"/>
  <c r="BR17" i="38"/>
  <c r="BT17" i="38" s="1"/>
  <c r="BQ17" i="38"/>
  <c r="BM17" i="38"/>
  <c r="BL17" i="38"/>
  <c r="BN17" i="38" s="1"/>
  <c r="BK17" i="38"/>
  <c r="BH17" i="38"/>
  <c r="BE17" i="38"/>
  <c r="BB17" i="38"/>
  <c r="AY17" i="38"/>
  <c r="AV17" i="38"/>
  <c r="AS17" i="38"/>
  <c r="AR17" i="38"/>
  <c r="AQ17" i="38"/>
  <c r="AP17" i="38"/>
  <c r="AM17" i="38"/>
  <c r="AJ17" i="38"/>
  <c r="AG17" i="38"/>
  <c r="AD17" i="38"/>
  <c r="AA17" i="38"/>
  <c r="W17" i="38"/>
  <c r="V17" i="38"/>
  <c r="X17" i="38" s="1"/>
  <c r="U17" i="38"/>
  <c r="R17" i="38"/>
  <c r="O17" i="38"/>
  <c r="L17" i="38"/>
  <c r="I17" i="38"/>
  <c r="F17" i="38"/>
  <c r="CH16" i="38"/>
  <c r="CG16" i="38"/>
  <c r="CI16" i="38" s="1"/>
  <c r="CE16" i="38"/>
  <c r="CD16" i="38"/>
  <c r="CF16" i="38" s="1"/>
  <c r="CC16" i="38"/>
  <c r="CB16" i="38"/>
  <c r="CA16" i="38"/>
  <c r="BZ16" i="38"/>
  <c r="BY16" i="38"/>
  <c r="BX16" i="38"/>
  <c r="BV16" i="38"/>
  <c r="BU16" i="38"/>
  <c r="BW16" i="38" s="1"/>
  <c r="BS16" i="38"/>
  <c r="BR16" i="38"/>
  <c r="BQ16" i="38"/>
  <c r="BM16" i="38"/>
  <c r="BL16" i="38"/>
  <c r="BK16" i="38"/>
  <c r="BH16" i="38"/>
  <c r="BE16" i="38"/>
  <c r="BB16" i="38"/>
  <c r="AY16" i="38"/>
  <c r="AV16" i="38"/>
  <c r="AR16" i="38"/>
  <c r="AQ16" i="38"/>
  <c r="AP16" i="38"/>
  <c r="AM16" i="38"/>
  <c r="AJ16" i="38"/>
  <c r="AG16" i="38"/>
  <c r="AD16" i="38"/>
  <c r="AA16" i="38"/>
  <c r="X16" i="38"/>
  <c r="W16" i="38"/>
  <c r="V16" i="38"/>
  <c r="U16" i="38"/>
  <c r="R16" i="38"/>
  <c r="O16" i="38"/>
  <c r="L16" i="38"/>
  <c r="I16" i="38"/>
  <c r="F16" i="38"/>
  <c r="CI15" i="38"/>
  <c r="CH15" i="38"/>
  <c r="CG15" i="38"/>
  <c r="CF15" i="38"/>
  <c r="CE15" i="38"/>
  <c r="CE14" i="38" s="1"/>
  <c r="CD15" i="38"/>
  <c r="CB15" i="38"/>
  <c r="CA15" i="38"/>
  <c r="BY15" i="38"/>
  <c r="BX15" i="38"/>
  <c r="BV15" i="38"/>
  <c r="BU15" i="38"/>
  <c r="BU14" i="38" s="1"/>
  <c r="BS15" i="38"/>
  <c r="BR15" i="38"/>
  <c r="BT15" i="38" s="1"/>
  <c r="BQ15" i="38"/>
  <c r="BM15" i="38"/>
  <c r="BL15" i="38"/>
  <c r="BN15" i="38" s="1"/>
  <c r="BK15" i="38"/>
  <c r="BH15" i="38"/>
  <c r="BE15" i="38"/>
  <c r="BB15" i="38"/>
  <c r="AY15" i="38"/>
  <c r="AV15" i="38"/>
  <c r="AR15" i="38"/>
  <c r="AQ15" i="38"/>
  <c r="AS15" i="38" s="1"/>
  <c r="AP15" i="38"/>
  <c r="AM15" i="38"/>
  <c r="AJ15" i="38"/>
  <c r="AG15" i="38"/>
  <c r="AD15" i="38"/>
  <c r="AA15" i="38"/>
  <c r="W15" i="38"/>
  <c r="CK15" i="38" s="1"/>
  <c r="V15" i="38"/>
  <c r="X15" i="38" s="1"/>
  <c r="U15" i="38"/>
  <c r="R15" i="38"/>
  <c r="O15" i="38"/>
  <c r="L15" i="38"/>
  <c r="I15" i="38"/>
  <c r="F15" i="38"/>
  <c r="CH14" i="38"/>
  <c r="CD14" i="38"/>
  <c r="BP14" i="38"/>
  <c r="BO14" i="38"/>
  <c r="BQ14" i="38" s="1"/>
  <c r="BJ14" i="38"/>
  <c r="BI14" i="38"/>
  <c r="BK14" i="38" s="1"/>
  <c r="BG14" i="38"/>
  <c r="BF14" i="38"/>
  <c r="BH14" i="38" s="1"/>
  <c r="BD14" i="38"/>
  <c r="BC14" i="38"/>
  <c r="BE14" i="38" s="1"/>
  <c r="BB14" i="38"/>
  <c r="BA14" i="38"/>
  <c r="AZ14" i="38"/>
  <c r="AX14" i="38"/>
  <c r="AW14" i="38"/>
  <c r="AU14" i="38"/>
  <c r="AT14" i="38"/>
  <c r="AV14" i="38" s="1"/>
  <c r="AO14" i="38"/>
  <c r="AP14" i="38" s="1"/>
  <c r="AN14" i="38"/>
  <c r="AL14" i="38"/>
  <c r="AK14" i="38"/>
  <c r="AI14" i="38"/>
  <c r="AH14" i="38"/>
  <c r="AF14" i="38"/>
  <c r="AE14" i="38"/>
  <c r="AG14" i="38" s="1"/>
  <c r="AD14" i="38"/>
  <c r="AC14" i="38"/>
  <c r="AB14" i="38"/>
  <c r="Z14" i="38"/>
  <c r="Y14" i="38"/>
  <c r="AA14" i="38" s="1"/>
  <c r="U14" i="38"/>
  <c r="T14" i="38"/>
  <c r="S14" i="38"/>
  <c r="Q14" i="38"/>
  <c r="R14" i="38" s="1"/>
  <c r="P14" i="38"/>
  <c r="N14" i="38"/>
  <c r="M14" i="38"/>
  <c r="O14" i="38" s="1"/>
  <c r="K14" i="38"/>
  <c r="J14" i="38"/>
  <c r="H14" i="38"/>
  <c r="G14" i="38"/>
  <c r="I14" i="38" s="1"/>
  <c r="E14" i="38"/>
  <c r="F14" i="38" s="1"/>
  <c r="D14" i="38"/>
  <c r="BL58" i="37"/>
  <c r="BK58" i="37"/>
  <c r="BJ58" i="37"/>
  <c r="BI58" i="37"/>
  <c r="BH58" i="37"/>
  <c r="BG58" i="37"/>
  <c r="BF58" i="37"/>
  <c r="BE58" i="37"/>
  <c r="BD58" i="37"/>
  <c r="BC58" i="37"/>
  <c r="BB58" i="37"/>
  <c r="BN58" i="37" s="1"/>
  <c r="BA58" i="37"/>
  <c r="BM58" i="37" s="1"/>
  <c r="C58" i="37" s="1"/>
  <c r="AZ58" i="37"/>
  <c r="AV58" i="37"/>
  <c r="AU58" i="37"/>
  <c r="AG58" i="37"/>
  <c r="AF58" i="37"/>
  <c r="R58" i="37"/>
  <c r="Q58" i="37"/>
  <c r="BL57" i="37"/>
  <c r="BK57" i="37"/>
  <c r="BJ57" i="37"/>
  <c r="BI57" i="37"/>
  <c r="BH57" i="37"/>
  <c r="BG57" i="37"/>
  <c r="BF57" i="37"/>
  <c r="BE57" i="37"/>
  <c r="BD57" i="37"/>
  <c r="BC57" i="37"/>
  <c r="BB57" i="37"/>
  <c r="BN57" i="37" s="1"/>
  <c r="BA57" i="37"/>
  <c r="BM57" i="37" s="1"/>
  <c r="C57" i="37" s="1"/>
  <c r="AZ57" i="37"/>
  <c r="AV57" i="37"/>
  <c r="AU57" i="37"/>
  <c r="AG57" i="37"/>
  <c r="AF57" i="37"/>
  <c r="R57" i="37"/>
  <c r="Q57" i="37"/>
  <c r="BL56" i="37"/>
  <c r="BK56" i="37"/>
  <c r="BJ56" i="37"/>
  <c r="BI56" i="37"/>
  <c r="BH56" i="37"/>
  <c r="BG56" i="37"/>
  <c r="BF56" i="37"/>
  <c r="BE56" i="37"/>
  <c r="BD56" i="37"/>
  <c r="BC56" i="37"/>
  <c r="BB56" i="37"/>
  <c r="BN56" i="37" s="1"/>
  <c r="BA56" i="37"/>
  <c r="BM56" i="37" s="1"/>
  <c r="C56" i="37" s="1"/>
  <c r="AZ56" i="37"/>
  <c r="AV56" i="37"/>
  <c r="AU56" i="37"/>
  <c r="AG56" i="37"/>
  <c r="AF56" i="37"/>
  <c r="R56" i="37"/>
  <c r="Q56" i="37"/>
  <c r="BL55" i="37"/>
  <c r="BK55" i="37"/>
  <c r="BJ55" i="37"/>
  <c r="BI55" i="37"/>
  <c r="BH55" i="37"/>
  <c r="BG55" i="37"/>
  <c r="BF55" i="37"/>
  <c r="BE55" i="37"/>
  <c r="BD55" i="37"/>
  <c r="BC55" i="37"/>
  <c r="BB55" i="37"/>
  <c r="BN55" i="37" s="1"/>
  <c r="BA55" i="37"/>
  <c r="BM55" i="37" s="1"/>
  <c r="C55" i="37" s="1"/>
  <c r="AZ55" i="37"/>
  <c r="AV55" i="37"/>
  <c r="AU55" i="37"/>
  <c r="AG55" i="37"/>
  <c r="AF55" i="37"/>
  <c r="R55" i="37"/>
  <c r="Q55" i="37"/>
  <c r="BL54" i="37"/>
  <c r="BK54" i="37"/>
  <c r="BJ54" i="37"/>
  <c r="BI54" i="37"/>
  <c r="BH54" i="37"/>
  <c r="BG54" i="37"/>
  <c r="BF54" i="37"/>
  <c r="BE54" i="37"/>
  <c r="BD54" i="37"/>
  <c r="BC54" i="37"/>
  <c r="BB54" i="37"/>
  <c r="BN54" i="37" s="1"/>
  <c r="BA54" i="37"/>
  <c r="BM54" i="37" s="1"/>
  <c r="C54" i="37" s="1"/>
  <c r="AZ54" i="37"/>
  <c r="AV54" i="37"/>
  <c r="AU54" i="37"/>
  <c r="AG54" i="37"/>
  <c r="AF54" i="37"/>
  <c r="R54" i="37"/>
  <c r="Q54" i="37"/>
  <c r="BL53" i="37"/>
  <c r="BK53" i="37"/>
  <c r="BJ53" i="37"/>
  <c r="BI53" i="37"/>
  <c r="BH53" i="37"/>
  <c r="BG53" i="37"/>
  <c r="BF53" i="37"/>
  <c r="BE53" i="37"/>
  <c r="BD53" i="37"/>
  <c r="BC53" i="37"/>
  <c r="BB53" i="37"/>
  <c r="BN53" i="37" s="1"/>
  <c r="BA53" i="37"/>
  <c r="BM53" i="37" s="1"/>
  <c r="C53" i="37" s="1"/>
  <c r="AZ53" i="37"/>
  <c r="AV53" i="37"/>
  <c r="AU53" i="37"/>
  <c r="AG53" i="37"/>
  <c r="AF53" i="37"/>
  <c r="R53" i="37"/>
  <c r="Q53" i="37"/>
  <c r="BL52" i="37"/>
  <c r="BK52" i="37"/>
  <c r="BJ52" i="37"/>
  <c r="BI52" i="37"/>
  <c r="BH52" i="37"/>
  <c r="BG52" i="37"/>
  <c r="BF52" i="37"/>
  <c r="BE52" i="37"/>
  <c r="BD52" i="37"/>
  <c r="BC52" i="37"/>
  <c r="BB52" i="37"/>
  <c r="BN52" i="37" s="1"/>
  <c r="BA52" i="37"/>
  <c r="BM52" i="37" s="1"/>
  <c r="C52" i="37" s="1"/>
  <c r="AZ52" i="37"/>
  <c r="AV52" i="37"/>
  <c r="AU52" i="37"/>
  <c r="AG52" i="37"/>
  <c r="AF52" i="37"/>
  <c r="R52" i="37"/>
  <c r="Q52" i="37"/>
  <c r="BL51" i="37"/>
  <c r="BK51" i="37"/>
  <c r="BJ51" i="37"/>
  <c r="BI51" i="37"/>
  <c r="BH51" i="37"/>
  <c r="BG51" i="37"/>
  <c r="BF51" i="37"/>
  <c r="BE51" i="37"/>
  <c r="BD51" i="37"/>
  <c r="BC51" i="37"/>
  <c r="BB51" i="37"/>
  <c r="BN51" i="37" s="1"/>
  <c r="BA51" i="37"/>
  <c r="BM51" i="37" s="1"/>
  <c r="C51" i="37" s="1"/>
  <c r="AZ51" i="37"/>
  <c r="AV51" i="37"/>
  <c r="AU51" i="37"/>
  <c r="AG51" i="37"/>
  <c r="AF51" i="37"/>
  <c r="R51" i="37"/>
  <c r="Q51" i="37"/>
  <c r="BL50" i="37"/>
  <c r="BK50" i="37"/>
  <c r="BJ50" i="37"/>
  <c r="BI50" i="37"/>
  <c r="BH50" i="37"/>
  <c r="BG50" i="37"/>
  <c r="BF50" i="37"/>
  <c r="BE50" i="37"/>
  <c r="BD50" i="37"/>
  <c r="BC50" i="37"/>
  <c r="BB50" i="37"/>
  <c r="BN50" i="37" s="1"/>
  <c r="BA50" i="37"/>
  <c r="BM50" i="37" s="1"/>
  <c r="C50" i="37" s="1"/>
  <c r="AZ50" i="37"/>
  <c r="AV50" i="37"/>
  <c r="AU50" i="37"/>
  <c r="AG50" i="37"/>
  <c r="AF50" i="37"/>
  <c r="R50" i="37"/>
  <c r="Q50" i="37"/>
  <c r="BL49" i="37"/>
  <c r="BK49" i="37"/>
  <c r="BJ49" i="37"/>
  <c r="BI49" i="37"/>
  <c r="BH49" i="37"/>
  <c r="BG49" i="37"/>
  <c r="BF49" i="37"/>
  <c r="BE49" i="37"/>
  <c r="BD49" i="37"/>
  <c r="BC49" i="37"/>
  <c r="BB49" i="37"/>
  <c r="BN49" i="37" s="1"/>
  <c r="BA49" i="37"/>
  <c r="BM49" i="37" s="1"/>
  <c r="C49" i="37" s="1"/>
  <c r="AZ49" i="37"/>
  <c r="AV49" i="37"/>
  <c r="AU49" i="37"/>
  <c r="AG49" i="37"/>
  <c r="AF49" i="37"/>
  <c r="R49" i="37"/>
  <c r="Q49" i="37"/>
  <c r="BL48" i="37"/>
  <c r="BK48" i="37"/>
  <c r="BJ48" i="37"/>
  <c r="BI48" i="37"/>
  <c r="BH48" i="37"/>
  <c r="BG48" i="37"/>
  <c r="BF48" i="37"/>
  <c r="BE48" i="37"/>
  <c r="BD48" i="37"/>
  <c r="BC48" i="37"/>
  <c r="BB48" i="37"/>
  <c r="BN48" i="37" s="1"/>
  <c r="BA48" i="37"/>
  <c r="BM48" i="37" s="1"/>
  <c r="C48" i="37" s="1"/>
  <c r="AZ48" i="37"/>
  <c r="AV48" i="37"/>
  <c r="AU48" i="37"/>
  <c r="AG48" i="37"/>
  <c r="AF48" i="37"/>
  <c r="R48" i="37"/>
  <c r="Q48" i="37"/>
  <c r="BL47" i="37"/>
  <c r="BK47" i="37"/>
  <c r="BJ47" i="37"/>
  <c r="BI47" i="37"/>
  <c r="BH47" i="37"/>
  <c r="BG47" i="37"/>
  <c r="BF47" i="37"/>
  <c r="BE47" i="37"/>
  <c r="BD47" i="37"/>
  <c r="BC47" i="37"/>
  <c r="BB47" i="37"/>
  <c r="BN47" i="37" s="1"/>
  <c r="BA47" i="37"/>
  <c r="BM47" i="37" s="1"/>
  <c r="C47" i="37" s="1"/>
  <c r="AZ47" i="37"/>
  <c r="AV47" i="37"/>
  <c r="AU47" i="37"/>
  <c r="AG47" i="37"/>
  <c r="AF47" i="37"/>
  <c r="R47" i="37"/>
  <c r="Q47" i="37"/>
  <c r="BL46" i="37"/>
  <c r="BK46" i="37"/>
  <c r="BJ46" i="37"/>
  <c r="BI46" i="37"/>
  <c r="BH46" i="37"/>
  <c r="BG46" i="37"/>
  <c r="BF46" i="37"/>
  <c r="BE46" i="37"/>
  <c r="BD46" i="37"/>
  <c r="BC46" i="37"/>
  <c r="BB46" i="37"/>
  <c r="BN46" i="37" s="1"/>
  <c r="BA46" i="37"/>
  <c r="BM46" i="37" s="1"/>
  <c r="C46" i="37" s="1"/>
  <c r="AZ46" i="37"/>
  <c r="AV46" i="37"/>
  <c r="AU46" i="37"/>
  <c r="AG46" i="37"/>
  <c r="AF46" i="37"/>
  <c r="R46" i="37"/>
  <c r="Q46" i="37"/>
  <c r="BL45" i="37"/>
  <c r="BK45" i="37"/>
  <c r="BJ45" i="37"/>
  <c r="BI45" i="37"/>
  <c r="BH45" i="37"/>
  <c r="BG45" i="37"/>
  <c r="BF45" i="37"/>
  <c r="BE45" i="37"/>
  <c r="BD45" i="37"/>
  <c r="BC45" i="37"/>
  <c r="BB45" i="37"/>
  <c r="BN45" i="37" s="1"/>
  <c r="BA45" i="37"/>
  <c r="BM45" i="37" s="1"/>
  <c r="C45" i="37" s="1"/>
  <c r="AZ45" i="37"/>
  <c r="AV45" i="37"/>
  <c r="AU45" i="37"/>
  <c r="AG45" i="37"/>
  <c r="AF45" i="37"/>
  <c r="R45" i="37"/>
  <c r="Q45" i="37"/>
  <c r="BL44" i="37"/>
  <c r="BK44" i="37"/>
  <c r="BJ44" i="37"/>
  <c r="BI44" i="37"/>
  <c r="BH44" i="37"/>
  <c r="BG44" i="37"/>
  <c r="BF44" i="37"/>
  <c r="BE44" i="37"/>
  <c r="BD44" i="37"/>
  <c r="BC44" i="37"/>
  <c r="BB44" i="37"/>
  <c r="BN44" i="37" s="1"/>
  <c r="BA44" i="37"/>
  <c r="BM44" i="37" s="1"/>
  <c r="C44" i="37" s="1"/>
  <c r="AZ44" i="37"/>
  <c r="AV44" i="37"/>
  <c r="AU44" i="37"/>
  <c r="AG44" i="37"/>
  <c r="AF44" i="37"/>
  <c r="R44" i="37"/>
  <c r="Q44" i="37"/>
  <c r="BN43" i="37"/>
  <c r="BL43" i="37"/>
  <c r="BJ43" i="37"/>
  <c r="BI43" i="37"/>
  <c r="BH43" i="37"/>
  <c r="BG43" i="37"/>
  <c r="BF43" i="37"/>
  <c r="BE43" i="37"/>
  <c r="BD43" i="37"/>
  <c r="BC43" i="37"/>
  <c r="BB43" i="37"/>
  <c r="BA43" i="37"/>
  <c r="BM43" i="37" s="1"/>
  <c r="C43" i="37" s="1"/>
  <c r="AZ43" i="37"/>
  <c r="AV43" i="37"/>
  <c r="AU43" i="37"/>
  <c r="AG43" i="37"/>
  <c r="AF43" i="37"/>
  <c r="R43" i="37"/>
  <c r="Q43" i="37"/>
  <c r="BL42" i="37"/>
  <c r="BK42" i="37"/>
  <c r="BJ42" i="37"/>
  <c r="BI42" i="37"/>
  <c r="BH42" i="37"/>
  <c r="BG42" i="37"/>
  <c r="BF42" i="37"/>
  <c r="BE42" i="37"/>
  <c r="BD42" i="37"/>
  <c r="BC42" i="37"/>
  <c r="BB42" i="37"/>
  <c r="BN42" i="37" s="1"/>
  <c r="BA42" i="37"/>
  <c r="BM42" i="37" s="1"/>
  <c r="C42" i="37" s="1"/>
  <c r="AZ42" i="37"/>
  <c r="AV42" i="37"/>
  <c r="AU42" i="37"/>
  <c r="AG42" i="37"/>
  <c r="AF42" i="37"/>
  <c r="R42" i="37"/>
  <c r="Q42" i="37"/>
  <c r="BL41" i="37"/>
  <c r="BK41" i="37"/>
  <c r="BJ41" i="37"/>
  <c r="BI41" i="37"/>
  <c r="BH41" i="37"/>
  <c r="BG41" i="37"/>
  <c r="BF41" i="37"/>
  <c r="BE41" i="37"/>
  <c r="BD41" i="37"/>
  <c r="BC41" i="37"/>
  <c r="BB41" i="37"/>
  <c r="BN41" i="37" s="1"/>
  <c r="BA41" i="37"/>
  <c r="BM41" i="37" s="1"/>
  <c r="C41" i="37" s="1"/>
  <c r="AZ41" i="37"/>
  <c r="AV41" i="37"/>
  <c r="AU41" i="37"/>
  <c r="AG41" i="37"/>
  <c r="AF41" i="37"/>
  <c r="R41" i="37"/>
  <c r="Q41" i="37"/>
  <c r="BL40" i="37"/>
  <c r="BK40" i="37"/>
  <c r="BJ40" i="37"/>
  <c r="BI40" i="37"/>
  <c r="BH40" i="37"/>
  <c r="BG40" i="37"/>
  <c r="BF40" i="37"/>
  <c r="BE40" i="37"/>
  <c r="BD40" i="37"/>
  <c r="BC40" i="37"/>
  <c r="BB40" i="37"/>
  <c r="BN40" i="37" s="1"/>
  <c r="BA40" i="37"/>
  <c r="BM40" i="37" s="1"/>
  <c r="C40" i="37" s="1"/>
  <c r="AZ40" i="37"/>
  <c r="AV40" i="37"/>
  <c r="AU40" i="37"/>
  <c r="AG40" i="37"/>
  <c r="AF40" i="37"/>
  <c r="R40" i="37"/>
  <c r="Q40" i="37"/>
  <c r="BL39" i="37"/>
  <c r="BK39" i="37"/>
  <c r="BJ39" i="37"/>
  <c r="BI39" i="37"/>
  <c r="BH39" i="37"/>
  <c r="BG39" i="37"/>
  <c r="BF39" i="37"/>
  <c r="BE39" i="37"/>
  <c r="BD39" i="37"/>
  <c r="BC39" i="37"/>
  <c r="BB39" i="37"/>
  <c r="BN39" i="37" s="1"/>
  <c r="BA39" i="37"/>
  <c r="BM39" i="37" s="1"/>
  <c r="C39" i="37" s="1"/>
  <c r="AZ39" i="37"/>
  <c r="AV39" i="37"/>
  <c r="AU39" i="37"/>
  <c r="AG39" i="37"/>
  <c r="AF39" i="37"/>
  <c r="R39" i="37"/>
  <c r="Q39" i="37"/>
  <c r="BL38" i="37"/>
  <c r="BK38" i="37"/>
  <c r="BJ38" i="37"/>
  <c r="BI38" i="37"/>
  <c r="BH38" i="37"/>
  <c r="BG38" i="37"/>
  <c r="BF38" i="37"/>
  <c r="BE38" i="37"/>
  <c r="BD38" i="37"/>
  <c r="BC38" i="37"/>
  <c r="BB38" i="37"/>
  <c r="BN38" i="37" s="1"/>
  <c r="BA38" i="37"/>
  <c r="BM38" i="37" s="1"/>
  <c r="C38" i="37" s="1"/>
  <c r="AZ38" i="37"/>
  <c r="AV38" i="37"/>
  <c r="AU38" i="37"/>
  <c r="AG38" i="37"/>
  <c r="AF38" i="37"/>
  <c r="R38" i="37"/>
  <c r="Q38" i="37"/>
  <c r="BL37" i="37"/>
  <c r="BK37" i="37"/>
  <c r="BJ37" i="37"/>
  <c r="BI37" i="37"/>
  <c r="BH37" i="37"/>
  <c r="BG37" i="37"/>
  <c r="BF37" i="37"/>
  <c r="BE37" i="37"/>
  <c r="BD37" i="37"/>
  <c r="BC37" i="37"/>
  <c r="BB37" i="37"/>
  <c r="BN37" i="37" s="1"/>
  <c r="BA37" i="37"/>
  <c r="BM37" i="37" s="1"/>
  <c r="C37" i="37" s="1"/>
  <c r="AZ37" i="37"/>
  <c r="AV37" i="37"/>
  <c r="AU37" i="37"/>
  <c r="AG37" i="37"/>
  <c r="AF37" i="37"/>
  <c r="R37" i="37"/>
  <c r="Q37" i="37"/>
  <c r="BL36" i="37"/>
  <c r="BK36" i="37"/>
  <c r="BJ36" i="37"/>
  <c r="BI36" i="37"/>
  <c r="BH36" i="37"/>
  <c r="BG36" i="37"/>
  <c r="BF36" i="37"/>
  <c r="BE36" i="37"/>
  <c r="BD36" i="37"/>
  <c r="BC36" i="37"/>
  <c r="BB36" i="37"/>
  <c r="BN36" i="37" s="1"/>
  <c r="BA36" i="37"/>
  <c r="BM36" i="37" s="1"/>
  <c r="C36" i="37" s="1"/>
  <c r="AZ36" i="37"/>
  <c r="AV36" i="37"/>
  <c r="AU36" i="37"/>
  <c r="AG36" i="37"/>
  <c r="AF36" i="37"/>
  <c r="R36" i="37"/>
  <c r="Q36" i="37"/>
  <c r="BL35" i="37"/>
  <c r="BK35" i="37"/>
  <c r="BJ35" i="37"/>
  <c r="BI35" i="37"/>
  <c r="BH35" i="37"/>
  <c r="BG35" i="37"/>
  <c r="BF35" i="37"/>
  <c r="BE35" i="37"/>
  <c r="BD35" i="37"/>
  <c r="BC35" i="37"/>
  <c r="BB35" i="37"/>
  <c r="BN35" i="37" s="1"/>
  <c r="BA35" i="37"/>
  <c r="BM35" i="37" s="1"/>
  <c r="C35" i="37" s="1"/>
  <c r="AZ35" i="37"/>
  <c r="AV35" i="37"/>
  <c r="AU35" i="37"/>
  <c r="AG35" i="37"/>
  <c r="AF35" i="37"/>
  <c r="R35" i="37"/>
  <c r="Q35" i="37"/>
  <c r="BL34" i="37"/>
  <c r="BK34" i="37"/>
  <c r="BJ34" i="37"/>
  <c r="BI34" i="37"/>
  <c r="BH34" i="37"/>
  <c r="BG34" i="37"/>
  <c r="BF34" i="37"/>
  <c r="BE34" i="37"/>
  <c r="BD34" i="37"/>
  <c r="BC34" i="37"/>
  <c r="BB34" i="37"/>
  <c r="BN34" i="37" s="1"/>
  <c r="BA34" i="37"/>
  <c r="BM34" i="37" s="1"/>
  <c r="C34" i="37" s="1"/>
  <c r="AZ34" i="37"/>
  <c r="AV34" i="37"/>
  <c r="AU34" i="37"/>
  <c r="AG34" i="37"/>
  <c r="AF34" i="37"/>
  <c r="R34" i="37"/>
  <c r="Q34" i="37"/>
  <c r="BL33" i="37"/>
  <c r="BK33" i="37"/>
  <c r="BJ33" i="37"/>
  <c r="BI33" i="37"/>
  <c r="BH33" i="37"/>
  <c r="BG33" i="37"/>
  <c r="BF33" i="37"/>
  <c r="BE33" i="37"/>
  <c r="BD33" i="37"/>
  <c r="BC33" i="37"/>
  <c r="BB33" i="37"/>
  <c r="BN33" i="37" s="1"/>
  <c r="BA33" i="37"/>
  <c r="BM33" i="37" s="1"/>
  <c r="C33" i="37" s="1"/>
  <c r="AZ33" i="37"/>
  <c r="AV33" i="37"/>
  <c r="AU33" i="37"/>
  <c r="AG33" i="37"/>
  <c r="AF33" i="37"/>
  <c r="R33" i="37"/>
  <c r="Q33" i="37"/>
  <c r="BL32" i="37"/>
  <c r="BK32" i="37"/>
  <c r="BJ32" i="37"/>
  <c r="BI32" i="37"/>
  <c r="BH32" i="37"/>
  <c r="BG32" i="37"/>
  <c r="BF32" i="37"/>
  <c r="BE32" i="37"/>
  <c r="BD32" i="37"/>
  <c r="BC32" i="37"/>
  <c r="BB32" i="37"/>
  <c r="BN32" i="37" s="1"/>
  <c r="BA32" i="37"/>
  <c r="BM32" i="37" s="1"/>
  <c r="C32" i="37" s="1"/>
  <c r="AZ32" i="37"/>
  <c r="AV32" i="37"/>
  <c r="AU32" i="37"/>
  <c r="AG32" i="37"/>
  <c r="AF32" i="37"/>
  <c r="R32" i="37"/>
  <c r="Q32" i="37"/>
  <c r="BL31" i="37"/>
  <c r="BK31" i="37"/>
  <c r="BJ31" i="37"/>
  <c r="BI31" i="37"/>
  <c r="BH31" i="37"/>
  <c r="BG31" i="37"/>
  <c r="BF31" i="37"/>
  <c r="BE31" i="37"/>
  <c r="BD31" i="37"/>
  <c r="BC31" i="37"/>
  <c r="BB31" i="37"/>
  <c r="BN31" i="37" s="1"/>
  <c r="BA31" i="37"/>
  <c r="BM31" i="37" s="1"/>
  <c r="C31" i="37" s="1"/>
  <c r="AZ31" i="37"/>
  <c r="AV31" i="37"/>
  <c r="AU31" i="37"/>
  <c r="AG31" i="37"/>
  <c r="AF31" i="37"/>
  <c r="R31" i="37"/>
  <c r="Q31" i="37"/>
  <c r="BL30" i="37"/>
  <c r="BK30" i="37"/>
  <c r="BJ30" i="37"/>
  <c r="BI30" i="37"/>
  <c r="BH30" i="37"/>
  <c r="BG30" i="37"/>
  <c r="BF30" i="37"/>
  <c r="BE30" i="37"/>
  <c r="BD30" i="37"/>
  <c r="BC30" i="37"/>
  <c r="BB30" i="37"/>
  <c r="BN30" i="37" s="1"/>
  <c r="BA30" i="37"/>
  <c r="BM30" i="37" s="1"/>
  <c r="C30" i="37" s="1"/>
  <c r="AZ30" i="37"/>
  <c r="AV30" i="37"/>
  <c r="AU30" i="37"/>
  <c r="AG30" i="37"/>
  <c r="AF30" i="37"/>
  <c r="R30" i="37"/>
  <c r="Q30" i="37"/>
  <c r="BL29" i="37"/>
  <c r="BK29" i="37"/>
  <c r="BJ29" i="37"/>
  <c r="BI29" i="37"/>
  <c r="BH29" i="37"/>
  <c r="BG29" i="37"/>
  <c r="BF29" i="37"/>
  <c r="BE29" i="37"/>
  <c r="BD29" i="37"/>
  <c r="BC29" i="37"/>
  <c r="BB29" i="37"/>
  <c r="BN29" i="37" s="1"/>
  <c r="BA29" i="37"/>
  <c r="BM29" i="37" s="1"/>
  <c r="C29" i="37" s="1"/>
  <c r="AZ29" i="37"/>
  <c r="AV29" i="37"/>
  <c r="AU29" i="37"/>
  <c r="AG29" i="37"/>
  <c r="AF29" i="37"/>
  <c r="R29" i="37"/>
  <c r="Q29" i="37"/>
  <c r="BL28" i="37"/>
  <c r="BK28" i="37"/>
  <c r="BJ28" i="37"/>
  <c r="BI28" i="37"/>
  <c r="BH28" i="37"/>
  <c r="BG28" i="37"/>
  <c r="BF28" i="37"/>
  <c r="BE28" i="37"/>
  <c r="BD28" i="37"/>
  <c r="BC28" i="37"/>
  <c r="BB28" i="37"/>
  <c r="BN28" i="37" s="1"/>
  <c r="BA28" i="37"/>
  <c r="BM28" i="37" s="1"/>
  <c r="C28" i="37" s="1"/>
  <c r="AZ28" i="37"/>
  <c r="AV28" i="37"/>
  <c r="AU28" i="37"/>
  <c r="AG28" i="37"/>
  <c r="AF28" i="37"/>
  <c r="R28" i="37"/>
  <c r="Q28" i="37"/>
  <c r="BL27" i="37"/>
  <c r="BK27" i="37"/>
  <c r="BJ27" i="37"/>
  <c r="BI27" i="37"/>
  <c r="BH27" i="37"/>
  <c r="BG27" i="37"/>
  <c r="BF27" i="37"/>
  <c r="BE27" i="37"/>
  <c r="BD27" i="37"/>
  <c r="BC27" i="37"/>
  <c r="BB27" i="37"/>
  <c r="BN27" i="37" s="1"/>
  <c r="BA27" i="37"/>
  <c r="BM27" i="37" s="1"/>
  <c r="C27" i="37" s="1"/>
  <c r="AZ27" i="37"/>
  <c r="AV27" i="37"/>
  <c r="AU27" i="37"/>
  <c r="AG27" i="37"/>
  <c r="AF27" i="37"/>
  <c r="R27" i="37"/>
  <c r="Q27" i="37"/>
  <c r="BL26" i="37"/>
  <c r="BK26" i="37"/>
  <c r="BJ26" i="37"/>
  <c r="BI26" i="37"/>
  <c r="BH26" i="37"/>
  <c r="BG26" i="37"/>
  <c r="BF26" i="37"/>
  <c r="BE26" i="37"/>
  <c r="BD26" i="37"/>
  <c r="BC26" i="37"/>
  <c r="BB26" i="37"/>
  <c r="BN26" i="37" s="1"/>
  <c r="BA26" i="37"/>
  <c r="BM26" i="37" s="1"/>
  <c r="C26" i="37" s="1"/>
  <c r="AZ26" i="37"/>
  <c r="AV26" i="37"/>
  <c r="AU26" i="37"/>
  <c r="AG26" i="37"/>
  <c r="AF26" i="37"/>
  <c r="R26" i="37"/>
  <c r="Q26" i="37"/>
  <c r="BL25" i="37"/>
  <c r="BK25" i="37"/>
  <c r="BJ25" i="37"/>
  <c r="BI25" i="37"/>
  <c r="BH25" i="37"/>
  <c r="BG25" i="37"/>
  <c r="BF25" i="37"/>
  <c r="BE25" i="37"/>
  <c r="BD25" i="37"/>
  <c r="BC25" i="37"/>
  <c r="BB25" i="37"/>
  <c r="BN25" i="37" s="1"/>
  <c r="BA25" i="37"/>
  <c r="BM25" i="37" s="1"/>
  <c r="C25" i="37" s="1"/>
  <c r="AZ25" i="37"/>
  <c r="AV25" i="37"/>
  <c r="AU25" i="37"/>
  <c r="AG25" i="37"/>
  <c r="AF25" i="37"/>
  <c r="R25" i="37"/>
  <c r="Q25" i="37"/>
  <c r="BL24" i="37"/>
  <c r="BK24" i="37"/>
  <c r="BJ24" i="37"/>
  <c r="BI24" i="37"/>
  <c r="BH24" i="37"/>
  <c r="BG24" i="37"/>
  <c r="BF24" i="37"/>
  <c r="BE24" i="37"/>
  <c r="BD24" i="37"/>
  <c r="BC24" i="37"/>
  <c r="BB24" i="37"/>
  <c r="BN24" i="37" s="1"/>
  <c r="BA24" i="37"/>
  <c r="BM24" i="37" s="1"/>
  <c r="C24" i="37" s="1"/>
  <c r="AZ24" i="37"/>
  <c r="AV24" i="37"/>
  <c r="AU24" i="37"/>
  <c r="AG24" i="37"/>
  <c r="AF24" i="37"/>
  <c r="R24" i="37"/>
  <c r="Q24" i="37"/>
  <c r="BL23" i="37"/>
  <c r="BK23" i="37"/>
  <c r="BJ23" i="37"/>
  <c r="BI23" i="37"/>
  <c r="BH23" i="37"/>
  <c r="BG23" i="37"/>
  <c r="BF23" i="37"/>
  <c r="BE23" i="37"/>
  <c r="BD23" i="37"/>
  <c r="BC23" i="37"/>
  <c r="BB23" i="37"/>
  <c r="BN23" i="37" s="1"/>
  <c r="BA23" i="37"/>
  <c r="BM23" i="37" s="1"/>
  <c r="C23" i="37" s="1"/>
  <c r="AZ23" i="37"/>
  <c r="AV23" i="37"/>
  <c r="AU23" i="37"/>
  <c r="AG23" i="37"/>
  <c r="AF23" i="37"/>
  <c r="R23" i="37"/>
  <c r="Q23" i="37"/>
  <c r="BL22" i="37"/>
  <c r="BK22" i="37"/>
  <c r="BJ22" i="37"/>
  <c r="BI22" i="37"/>
  <c r="BH22" i="37"/>
  <c r="BG22" i="37"/>
  <c r="BF22" i="37"/>
  <c r="BE22" i="37"/>
  <c r="BD22" i="37"/>
  <c r="BC22" i="37"/>
  <c r="BB22" i="37"/>
  <c r="BN22" i="37" s="1"/>
  <c r="BA22" i="37"/>
  <c r="AZ22" i="37"/>
  <c r="AV22" i="37"/>
  <c r="AU22" i="37"/>
  <c r="AG22" i="37"/>
  <c r="AF22" i="37"/>
  <c r="R22" i="37"/>
  <c r="Q22" i="37"/>
  <c r="BM22" i="37" s="1"/>
  <c r="C22" i="37" s="1"/>
  <c r="BL21" i="37"/>
  <c r="BK21" i="37"/>
  <c r="BJ21" i="37"/>
  <c r="BI21" i="37"/>
  <c r="BH21" i="37"/>
  <c r="BG21" i="37"/>
  <c r="BF21" i="37"/>
  <c r="BE21" i="37"/>
  <c r="BD21" i="37"/>
  <c r="BC21" i="37"/>
  <c r="BB21" i="37"/>
  <c r="BN21" i="37" s="1"/>
  <c r="BA21" i="37"/>
  <c r="AZ21" i="37"/>
  <c r="AV21" i="37"/>
  <c r="AU21" i="37"/>
  <c r="AG21" i="37"/>
  <c r="AF21" i="37"/>
  <c r="BM21" i="37" s="1"/>
  <c r="C21" i="37" s="1"/>
  <c r="R21" i="37"/>
  <c r="Q21" i="37"/>
  <c r="BL20" i="37"/>
  <c r="BK20" i="37"/>
  <c r="BJ20" i="37"/>
  <c r="BI20" i="37"/>
  <c r="BH20" i="37"/>
  <c r="BG20" i="37"/>
  <c r="BF20" i="37"/>
  <c r="BE20" i="37"/>
  <c r="BD20" i="37"/>
  <c r="BC20" i="37"/>
  <c r="BB20" i="37"/>
  <c r="BN20" i="37" s="1"/>
  <c r="BA20" i="37"/>
  <c r="AZ20" i="37"/>
  <c r="AV20" i="37"/>
  <c r="AU20" i="37"/>
  <c r="AG20" i="37"/>
  <c r="AF20" i="37"/>
  <c r="R20" i="37"/>
  <c r="Q20" i="37"/>
  <c r="BM20" i="37" s="1"/>
  <c r="C20" i="37" s="1"/>
  <c r="BL19" i="37"/>
  <c r="BK19" i="37"/>
  <c r="BJ19" i="37"/>
  <c r="BI19" i="37"/>
  <c r="BH19" i="37"/>
  <c r="BG19" i="37"/>
  <c r="BF19" i="37"/>
  <c r="BE19" i="37"/>
  <c r="BD19" i="37"/>
  <c r="BC19" i="37"/>
  <c r="BB19" i="37"/>
  <c r="BN19" i="37" s="1"/>
  <c r="BA19" i="37"/>
  <c r="AZ19" i="37"/>
  <c r="AV19" i="37"/>
  <c r="AU19" i="37"/>
  <c r="AG19" i="37"/>
  <c r="AF19" i="37"/>
  <c r="BM19" i="37" s="1"/>
  <c r="C19" i="37" s="1"/>
  <c r="R19" i="37"/>
  <c r="Q19" i="37"/>
  <c r="BL18" i="37"/>
  <c r="BK18" i="37"/>
  <c r="BJ18" i="37"/>
  <c r="BI18" i="37"/>
  <c r="BH18" i="37"/>
  <c r="BG18" i="37"/>
  <c r="BF18" i="37"/>
  <c r="BE18" i="37"/>
  <c r="BD18" i="37"/>
  <c r="BC18" i="37"/>
  <c r="BB18" i="37"/>
  <c r="BN18" i="37" s="1"/>
  <c r="BA18" i="37"/>
  <c r="AZ18" i="37"/>
  <c r="AV18" i="37"/>
  <c r="AU18" i="37"/>
  <c r="AG18" i="37"/>
  <c r="AF18" i="37"/>
  <c r="R18" i="37"/>
  <c r="Q18" i="37"/>
  <c r="BM18" i="37" s="1"/>
  <c r="C18" i="37" s="1"/>
  <c r="BL17" i="37"/>
  <c r="BK17" i="37"/>
  <c r="BJ17" i="37"/>
  <c r="BI17" i="37"/>
  <c r="BH17" i="37"/>
  <c r="BG17" i="37"/>
  <c r="BF17" i="37"/>
  <c r="BE17" i="37"/>
  <c r="BD17" i="37"/>
  <c r="BC17" i="37"/>
  <c r="BB17" i="37"/>
  <c r="BN17" i="37" s="1"/>
  <c r="BA17" i="37"/>
  <c r="AZ17" i="37"/>
  <c r="AV17" i="37"/>
  <c r="AU17" i="37"/>
  <c r="AG17" i="37"/>
  <c r="AF17" i="37"/>
  <c r="BM17" i="37" s="1"/>
  <c r="C17" i="37" s="1"/>
  <c r="R17" i="37"/>
  <c r="Q17" i="37"/>
  <c r="BL16" i="37"/>
  <c r="BK16" i="37"/>
  <c r="BJ16" i="37"/>
  <c r="BI16" i="37"/>
  <c r="BH16" i="37"/>
  <c r="BG16" i="37"/>
  <c r="BF16" i="37"/>
  <c r="BE16" i="37"/>
  <c r="BD16" i="37"/>
  <c r="BC16" i="37"/>
  <c r="BB16" i="37"/>
  <c r="BN16" i="37" s="1"/>
  <c r="BA16" i="37"/>
  <c r="AZ16" i="37"/>
  <c r="AV16" i="37"/>
  <c r="AU16" i="37"/>
  <c r="AG16" i="37"/>
  <c r="AF16" i="37"/>
  <c r="R16" i="37"/>
  <c r="Q16" i="37"/>
  <c r="BM16" i="37" s="1"/>
  <c r="C16" i="37" s="1"/>
  <c r="BL15" i="37"/>
  <c r="BK15" i="37"/>
  <c r="BJ15" i="37"/>
  <c r="BI15" i="37"/>
  <c r="BH15" i="37"/>
  <c r="BG15" i="37"/>
  <c r="BF15" i="37"/>
  <c r="BE15" i="37"/>
  <c r="BD15" i="37"/>
  <c r="BC15" i="37"/>
  <c r="BB15" i="37"/>
  <c r="BN15" i="37" s="1"/>
  <c r="BA15" i="37"/>
  <c r="AZ15" i="37"/>
  <c r="AV15" i="37"/>
  <c r="AU15" i="37"/>
  <c r="AG15" i="37"/>
  <c r="AF15" i="37"/>
  <c r="BM15" i="37" s="1"/>
  <c r="C15" i="37" s="1"/>
  <c r="R15" i="37"/>
  <c r="Q15" i="37"/>
  <c r="BL14" i="37"/>
  <c r="BK14" i="37"/>
  <c r="BK13" i="37" s="1"/>
  <c r="BJ14" i="37"/>
  <c r="BJ13" i="37" s="1"/>
  <c r="BI14" i="37"/>
  <c r="BH14" i="37"/>
  <c r="BG14" i="37"/>
  <c r="BG13" i="37" s="1"/>
  <c r="BF14" i="37"/>
  <c r="BF13" i="37" s="1"/>
  <c r="BE14" i="37"/>
  <c r="BD14" i="37"/>
  <c r="BC14" i="37"/>
  <c r="BC13" i="37" s="1"/>
  <c r="BB14" i="37"/>
  <c r="BB13" i="37" s="1"/>
  <c r="BA14" i="37"/>
  <c r="AZ14" i="37"/>
  <c r="AV14" i="37"/>
  <c r="AU14" i="37"/>
  <c r="AU13" i="37" s="1"/>
  <c r="AG14" i="37"/>
  <c r="AF14" i="37"/>
  <c r="R14" i="37"/>
  <c r="R13" i="37" s="1"/>
  <c r="Q14" i="37"/>
  <c r="BM14" i="37" s="1"/>
  <c r="BL13" i="37"/>
  <c r="BI13" i="37"/>
  <c r="BH13" i="37"/>
  <c r="BE13" i="37"/>
  <c r="BD13" i="37"/>
  <c r="BA13" i="37"/>
  <c r="AZ13" i="37"/>
  <c r="AY13" i="37"/>
  <c r="AX13" i="37"/>
  <c r="AW13" i="37"/>
  <c r="AV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C13" i="37"/>
  <c r="AB13" i="37"/>
  <c r="AA13" i="37"/>
  <c r="Z13" i="37"/>
  <c r="Y13" i="37"/>
  <c r="X13" i="37"/>
  <c r="W13" i="37"/>
  <c r="V13" i="37"/>
  <c r="U13" i="37"/>
  <c r="T13" i="37"/>
  <c r="S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K17" i="38" l="1"/>
  <c r="CJ17" i="38"/>
  <c r="V11" i="21" s="1"/>
  <c r="CK18" i="38"/>
  <c r="AS18" i="38"/>
  <c r="CJ19" i="38"/>
  <c r="V13" i="21" s="1"/>
  <c r="BW22" i="38"/>
  <c r="CC22" i="38"/>
  <c r="W17" i="1"/>
  <c r="W18" i="1"/>
  <c r="W26" i="1"/>
  <c r="W54" i="1"/>
  <c r="AR14" i="38"/>
  <c r="BM14" i="38"/>
  <c r="BW15" i="38"/>
  <c r="BV14" i="38"/>
  <c r="BW14" i="38" s="1"/>
  <c r="CF23" i="38"/>
  <c r="W19" i="1"/>
  <c r="W20" i="1"/>
  <c r="W43" i="1"/>
  <c r="W52" i="1"/>
  <c r="CJ16" i="38"/>
  <c r="BT16" i="38"/>
  <c r="AS20" i="38"/>
  <c r="W16" i="1"/>
  <c r="BZ25" i="38"/>
  <c r="X26" i="38"/>
  <c r="V33" i="21"/>
  <c r="C38" i="38"/>
  <c r="W48" i="1"/>
  <c r="CF26" i="38"/>
  <c r="CK27" i="38"/>
  <c r="X28" i="38"/>
  <c r="AS28" i="38"/>
  <c r="CI28" i="38"/>
  <c r="CJ29" i="38"/>
  <c r="V24" i="21" s="1"/>
  <c r="BT29" i="38"/>
  <c r="BW30" i="38"/>
  <c r="CK33" i="38"/>
  <c r="BT33" i="38"/>
  <c r="CK35" i="38"/>
  <c r="CI39" i="38"/>
  <c r="CC41" i="38"/>
  <c r="CI41" i="38"/>
  <c r="AS42" i="38"/>
  <c r="BT43" i="38"/>
  <c r="CI44" i="38"/>
  <c r="AS45" i="38"/>
  <c r="CF45" i="38"/>
  <c r="BN46" i="38"/>
  <c r="CF46" i="38"/>
  <c r="CJ48" i="38"/>
  <c r="V44" i="21" s="1"/>
  <c r="BT48" i="38"/>
  <c r="X49" i="38"/>
  <c r="AS49" i="38"/>
  <c r="CI49" i="38"/>
  <c r="CJ50" i="38"/>
  <c r="V46" i="21" s="1"/>
  <c r="BT50" i="38"/>
  <c r="AS51" i="38"/>
  <c r="CI51" i="38"/>
  <c r="CI58" i="38"/>
  <c r="X54" i="38"/>
  <c r="AS54" i="38"/>
  <c r="CI56" i="38"/>
  <c r="CF58" i="38"/>
  <c r="V41" i="21"/>
  <c r="X29" i="38"/>
  <c r="AS29" i="38"/>
  <c r="CK37" i="38"/>
  <c r="BZ39" i="38"/>
  <c r="X43" i="38"/>
  <c r="CC47" i="38"/>
  <c r="X48" i="38"/>
  <c r="AS48" i="38"/>
  <c r="X50" i="38"/>
  <c r="AS50" i="38"/>
  <c r="X52" i="38"/>
  <c r="AS53" i="38"/>
  <c r="CK56" i="38"/>
  <c r="CF56" i="38"/>
  <c r="X58" i="38"/>
  <c r="AS58" i="38"/>
  <c r="CJ18" i="38"/>
  <c r="BT18" i="38"/>
  <c r="AS22" i="38"/>
  <c r="BZ22" i="38"/>
  <c r="CF22" i="38"/>
  <c r="CK25" i="38"/>
  <c r="BT26" i="38"/>
  <c r="CJ27" i="38"/>
  <c r="V22" i="21" s="1"/>
  <c r="X31" i="38"/>
  <c r="AS31" i="38"/>
  <c r="CF31" i="38"/>
  <c r="BZ32" i="38"/>
  <c r="CI32" i="38"/>
  <c r="CJ33" i="38"/>
  <c r="V28" i="21" s="1"/>
  <c r="BT35" i="38"/>
  <c r="BT38" i="38"/>
  <c r="BZ38" i="38"/>
  <c r="BZ41" i="38"/>
  <c r="CK44" i="38"/>
  <c r="BT45" i="38"/>
  <c r="BT46" i="38"/>
  <c r="X47" i="38"/>
  <c r="BZ47" i="38"/>
  <c r="CC48" i="38"/>
  <c r="BW49" i="38"/>
  <c r="BW51" i="38"/>
  <c r="CI53" i="38"/>
  <c r="CJ54" i="38"/>
  <c r="V50" i="21" s="1"/>
  <c r="BT54" i="38"/>
  <c r="CC54" i="38"/>
  <c r="X56" i="38"/>
  <c r="V14" i="38"/>
  <c r="X14" i="38" s="1"/>
  <c r="CA14" i="38"/>
  <c r="CC15" i="38"/>
  <c r="CJ15" i="38"/>
  <c r="V9" i="21" s="1"/>
  <c r="C18" i="38"/>
  <c r="X20" i="38"/>
  <c r="L14" i="38"/>
  <c r="W14" i="38"/>
  <c r="AM14" i="38"/>
  <c r="AY14" i="38"/>
  <c r="BY14" i="38"/>
  <c r="CG14" i="38"/>
  <c r="CI14" i="38" s="1"/>
  <c r="BS14" i="38"/>
  <c r="CB14" i="38"/>
  <c r="AS16" i="38"/>
  <c r="BN16" i="38"/>
  <c r="BL14" i="38"/>
  <c r="BN14" i="38" s="1"/>
  <c r="BW18" i="38"/>
  <c r="CK21" i="38"/>
  <c r="C23" i="38"/>
  <c r="CL23" i="38"/>
  <c r="CL31" i="38"/>
  <c r="C31" i="38"/>
  <c r="BR14" i="38"/>
  <c r="BZ15" i="38"/>
  <c r="BX14" i="38"/>
  <c r="CK16" i="38"/>
  <c r="CK19" i="38"/>
  <c r="CL19" i="38" s="1"/>
  <c r="CC19" i="38"/>
  <c r="C19" i="38"/>
  <c r="CJ20" i="38"/>
  <c r="V14" i="21" s="1"/>
  <c r="CI20" i="38"/>
  <c r="C25" i="38"/>
  <c r="CL25" i="38"/>
  <c r="AQ14" i="38"/>
  <c r="AS14" i="38" s="1"/>
  <c r="AJ14" i="38"/>
  <c r="CL17" i="38"/>
  <c r="C17" i="38"/>
  <c r="CL22" i="38"/>
  <c r="C22" i="38"/>
  <c r="C24" i="38"/>
  <c r="CL27" i="38"/>
  <c r="CL33" i="38"/>
  <c r="C33" i="38"/>
  <c r="CF14" i="38"/>
  <c r="CJ21" i="38"/>
  <c r="V15" i="21" s="1"/>
  <c r="X21" i="38"/>
  <c r="C26" i="38"/>
  <c r="CL29" i="38"/>
  <c r="C29" i="38"/>
  <c r="X23" i="38"/>
  <c r="X25" i="38"/>
  <c r="BN37" i="38"/>
  <c r="X38" i="38"/>
  <c r="BT39" i="38"/>
  <c r="CJ41" i="38"/>
  <c r="V37" i="21" s="1"/>
  <c r="CF41" i="38"/>
  <c r="CJ42" i="38"/>
  <c r="V38" i="21" s="1"/>
  <c r="X45" i="38"/>
  <c r="BW45" i="38"/>
  <c r="CJ46" i="38"/>
  <c r="V42" i="21" s="1"/>
  <c r="X46" i="38"/>
  <c r="CL56" i="38"/>
  <c r="C56" i="38"/>
  <c r="CK22" i="38"/>
  <c r="CK24" i="38"/>
  <c r="CL24" i="38" s="1"/>
  <c r="CK26" i="38"/>
  <c r="CL26" i="38" s="1"/>
  <c r="CJ28" i="38"/>
  <c r="V23" i="21" s="1"/>
  <c r="CJ30" i="38"/>
  <c r="V25" i="21" s="1"/>
  <c r="CJ32" i="38"/>
  <c r="V27" i="21" s="1"/>
  <c r="CJ34" i="38"/>
  <c r="V29" i="21" s="1"/>
  <c r="CJ37" i="38"/>
  <c r="V32" i="21" s="1"/>
  <c r="X37" i="38"/>
  <c r="BT41" i="38"/>
  <c r="CJ43" i="38"/>
  <c r="V39" i="21" s="1"/>
  <c r="CF43" i="38"/>
  <c r="CJ44" i="38"/>
  <c r="V40" i="21" s="1"/>
  <c r="CL45" i="38"/>
  <c r="CI46" i="38"/>
  <c r="CL47" i="38"/>
  <c r="C47" i="38"/>
  <c r="CL48" i="38"/>
  <c r="C48" i="38"/>
  <c r="CJ35" i="38"/>
  <c r="V30" i="21" s="1"/>
  <c r="CL38" i="38"/>
  <c r="CK43" i="38"/>
  <c r="BT27" i="38"/>
  <c r="CJ36" i="38"/>
  <c r="V31" i="21" s="1"/>
  <c r="CJ39" i="38"/>
  <c r="V34" i="21" s="1"/>
  <c r="CJ40" i="38"/>
  <c r="V35" i="21" s="1"/>
  <c r="CL50" i="38"/>
  <c r="C50" i="38"/>
  <c r="CL52" i="38"/>
  <c r="C52" i="38"/>
  <c r="CL58" i="38"/>
  <c r="C58" i="38"/>
  <c r="CJ49" i="38"/>
  <c r="V45" i="21" s="1"/>
  <c r="CJ51" i="38"/>
  <c r="V47" i="21" s="1"/>
  <c r="CJ53" i="38"/>
  <c r="V49" i="21" s="1"/>
  <c r="CJ55" i="38"/>
  <c r="V51" i="21" s="1"/>
  <c r="CJ57" i="38"/>
  <c r="V53" i="21" s="1"/>
  <c r="CJ59" i="38"/>
  <c r="V55" i="21" s="1"/>
  <c r="C14" i="37"/>
  <c r="C13" i="37"/>
  <c r="BN14" i="37"/>
  <c r="BN13" i="37" s="1"/>
  <c r="W50" i="1" l="1"/>
  <c r="W55" i="1"/>
  <c r="W53" i="1"/>
  <c r="W45" i="1"/>
  <c r="W34" i="1"/>
  <c r="CL54" i="38"/>
  <c r="W39" i="1"/>
  <c r="W29" i="1"/>
  <c r="CL18" i="38"/>
  <c r="V12" i="21"/>
  <c r="W33" i="1"/>
  <c r="X52" i="1"/>
  <c r="Y52" i="1" s="1"/>
  <c r="X20" i="1"/>
  <c r="Y20" i="1" s="1"/>
  <c r="W31" i="1"/>
  <c r="W41" i="1"/>
  <c r="X48" i="1"/>
  <c r="Y48" i="1" s="1"/>
  <c r="X54" i="1"/>
  <c r="Y54" i="1"/>
  <c r="Y18" i="1"/>
  <c r="X18" i="1"/>
  <c r="W51" i="1"/>
  <c r="W15" i="1"/>
  <c r="W49" i="1"/>
  <c r="W40" i="1"/>
  <c r="W25" i="1"/>
  <c r="W42" i="1"/>
  <c r="C27" i="38"/>
  <c r="W14" i="1"/>
  <c r="W9" i="1"/>
  <c r="W46" i="1"/>
  <c r="X43" i="1"/>
  <c r="Y43" i="1" s="1"/>
  <c r="X19" i="1"/>
  <c r="Y19" i="1" s="1"/>
  <c r="W11" i="1"/>
  <c r="W27" i="1"/>
  <c r="W38" i="1"/>
  <c r="W22" i="1"/>
  <c r="W47" i="1"/>
  <c r="W35" i="1"/>
  <c r="C54" i="38"/>
  <c r="W30" i="1"/>
  <c r="W32" i="1"/>
  <c r="W23" i="1"/>
  <c r="W37" i="1"/>
  <c r="Y37" i="1" s="1"/>
  <c r="W28" i="1"/>
  <c r="W44" i="1"/>
  <c r="W24" i="1"/>
  <c r="C16" i="38"/>
  <c r="V10" i="21"/>
  <c r="X26" i="1"/>
  <c r="Y26" i="1" s="1"/>
  <c r="X17" i="1"/>
  <c r="Y17" i="1"/>
  <c r="W13" i="1"/>
  <c r="CL57" i="38"/>
  <c r="C57" i="38"/>
  <c r="CL49" i="38"/>
  <c r="C49" i="38"/>
  <c r="CL39" i="38"/>
  <c r="C39" i="38"/>
  <c r="CL43" i="38"/>
  <c r="C43" i="38"/>
  <c r="CL34" i="38"/>
  <c r="C34" i="38"/>
  <c r="C20" i="38"/>
  <c r="CL20" i="38"/>
  <c r="BT14" i="38"/>
  <c r="CL15" i="38"/>
  <c r="CJ14" i="38"/>
  <c r="C15" i="38"/>
  <c r="CL55" i="38"/>
  <c r="C55" i="38"/>
  <c r="CL36" i="38"/>
  <c r="C36" i="38"/>
  <c r="CL32" i="38"/>
  <c r="C32" i="38"/>
  <c r="CL42" i="38"/>
  <c r="C42" i="38"/>
  <c r="CL16" i="38"/>
  <c r="CK14" i="38"/>
  <c r="CL53" i="38"/>
  <c r="C53" i="38"/>
  <c r="CL44" i="38"/>
  <c r="C44" i="38"/>
  <c r="CL30" i="38"/>
  <c r="C30" i="38"/>
  <c r="C46" i="38"/>
  <c r="CL46" i="38"/>
  <c r="C21" i="38"/>
  <c r="CL21" i="38"/>
  <c r="BZ14" i="38"/>
  <c r="CC14" i="38"/>
  <c r="CL59" i="38"/>
  <c r="C59" i="38"/>
  <c r="CL51" i="38"/>
  <c r="C51" i="38"/>
  <c r="CL40" i="38"/>
  <c r="C40" i="38"/>
  <c r="CL35" i="38"/>
  <c r="C35" i="38"/>
  <c r="C37" i="38"/>
  <c r="CL37" i="38"/>
  <c r="CL28" i="38"/>
  <c r="C28" i="38"/>
  <c r="CL41" i="38"/>
  <c r="C41" i="38"/>
  <c r="X49" i="1" l="1"/>
  <c r="Y49" i="1"/>
  <c r="X29" i="1"/>
  <c r="Y29" i="1"/>
  <c r="X47" i="1"/>
  <c r="Y47" i="1"/>
  <c r="X38" i="1"/>
  <c r="Y38" i="1"/>
  <c r="X11" i="1"/>
  <c r="Y11" i="1" s="1"/>
  <c r="X46" i="1"/>
  <c r="Y46" i="1"/>
  <c r="X14" i="1"/>
  <c r="Y14" i="1" s="1"/>
  <c r="X45" i="1"/>
  <c r="Y45" i="1"/>
  <c r="X55" i="1"/>
  <c r="Y55" i="1"/>
  <c r="X25" i="1"/>
  <c r="Y25" i="1"/>
  <c r="X41" i="1"/>
  <c r="Y41" i="1"/>
  <c r="X33" i="1"/>
  <c r="Y33" i="1"/>
  <c r="X35" i="1"/>
  <c r="Y35" i="1"/>
  <c r="X22" i="1"/>
  <c r="Y22" i="1"/>
  <c r="X27" i="1"/>
  <c r="Y27" i="1"/>
  <c r="X9" i="1"/>
  <c r="Y9" i="1" s="1"/>
  <c r="AK9" i="1" s="1"/>
  <c r="X34" i="1"/>
  <c r="Y34" i="1"/>
  <c r="X53" i="1"/>
  <c r="Y53" i="1"/>
  <c r="X50" i="1"/>
  <c r="Y50" i="1"/>
  <c r="W10" i="1"/>
  <c r="X32" i="1"/>
  <c r="Y32" i="1"/>
  <c r="X51" i="1"/>
  <c r="Y51" i="1"/>
  <c r="X13" i="1"/>
  <c r="Y13" i="1"/>
  <c r="X24" i="1"/>
  <c r="Y24" i="1"/>
  <c r="X28" i="1"/>
  <c r="Y28" i="1"/>
  <c r="X23" i="1"/>
  <c r="Y23" i="1"/>
  <c r="X30" i="1"/>
  <c r="Y30" i="1"/>
  <c r="X42" i="1"/>
  <c r="Y42" i="1"/>
  <c r="X40" i="1"/>
  <c r="Y40" i="1"/>
  <c r="X15" i="1"/>
  <c r="Y15" i="1" s="1"/>
  <c r="X31" i="1"/>
  <c r="Y31" i="1"/>
  <c r="W12" i="1"/>
  <c r="X39" i="1"/>
  <c r="Y39" i="1"/>
  <c r="C14" i="38"/>
  <c r="CL14" i="38"/>
  <c r="X10" i="1" l="1"/>
  <c r="Y10" i="1" s="1"/>
  <c r="X12" i="1"/>
  <c r="Y12" i="1" s="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22" i="21"/>
  <c r="U10" i="21"/>
  <c r="U11" i="21"/>
  <c r="U12" i="21"/>
  <c r="U13" i="21"/>
  <c r="U14" i="21"/>
  <c r="U15" i="21"/>
  <c r="U16" i="21"/>
  <c r="U17" i="21"/>
  <c r="U18" i="21"/>
  <c r="U19" i="21"/>
  <c r="U20" i="21"/>
  <c r="U9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37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2" i="21"/>
  <c r="F10" i="21"/>
  <c r="F11" i="21"/>
  <c r="F12" i="21"/>
  <c r="F13" i="21"/>
  <c r="F14" i="21"/>
  <c r="F15" i="21"/>
  <c r="F16" i="21"/>
  <c r="F17" i="21"/>
  <c r="F18" i="21"/>
  <c r="F19" i="21"/>
  <c r="F20" i="21"/>
  <c r="F9" i="21"/>
  <c r="CH59" i="36"/>
  <c r="CG59" i="36"/>
  <c r="CI59" i="36" s="1"/>
  <c r="CF59" i="36"/>
  <c r="CE59" i="36"/>
  <c r="CD59" i="36"/>
  <c r="CC59" i="36"/>
  <c r="CB59" i="36"/>
  <c r="CA59" i="36"/>
  <c r="BY59" i="36"/>
  <c r="BX59" i="36"/>
  <c r="BZ59" i="36" s="1"/>
  <c r="BV59" i="36"/>
  <c r="BU59" i="36"/>
  <c r="BW59" i="36" s="1"/>
  <c r="BT59" i="36"/>
  <c r="BS59" i="36"/>
  <c r="BR59" i="36"/>
  <c r="BQ59" i="36"/>
  <c r="BN59" i="36"/>
  <c r="BM59" i="36"/>
  <c r="BL59" i="36"/>
  <c r="BK59" i="36"/>
  <c r="BH59" i="36"/>
  <c r="BE59" i="36"/>
  <c r="BB59" i="36"/>
  <c r="AY59" i="36"/>
  <c r="AV59" i="36"/>
  <c r="AR59" i="36"/>
  <c r="AQ59" i="36"/>
  <c r="AS59" i="36" s="1"/>
  <c r="AP59" i="36"/>
  <c r="AM59" i="36"/>
  <c r="AJ59" i="36"/>
  <c r="AG59" i="36"/>
  <c r="AD59" i="36"/>
  <c r="AA59" i="36"/>
  <c r="W59" i="36"/>
  <c r="CK59" i="36" s="1"/>
  <c r="V59" i="36"/>
  <c r="X59" i="36" s="1"/>
  <c r="U59" i="36"/>
  <c r="R59" i="36"/>
  <c r="O59" i="36"/>
  <c r="L59" i="36"/>
  <c r="I59" i="36"/>
  <c r="F59" i="36"/>
  <c r="CI58" i="36"/>
  <c r="CH58" i="36"/>
  <c r="CG58" i="36"/>
  <c r="CE58" i="36"/>
  <c r="CD58" i="36"/>
  <c r="CF58" i="36" s="1"/>
  <c r="CB58" i="36"/>
  <c r="CA58" i="36"/>
  <c r="CC58" i="36" s="1"/>
  <c r="BZ58" i="36"/>
  <c r="BY58" i="36"/>
  <c r="BX58" i="36"/>
  <c r="BW58" i="36"/>
  <c r="BV58" i="36"/>
  <c r="BU58" i="36"/>
  <c r="BS58" i="36"/>
  <c r="BR58" i="36"/>
  <c r="BT58" i="36" s="1"/>
  <c r="BQ58" i="36"/>
  <c r="BM58" i="36"/>
  <c r="BL58" i="36"/>
  <c r="BN58" i="36" s="1"/>
  <c r="BK58" i="36"/>
  <c r="BH58" i="36"/>
  <c r="BE58" i="36"/>
  <c r="BB58" i="36"/>
  <c r="AY58" i="36"/>
  <c r="AV58" i="36"/>
  <c r="AS58" i="36"/>
  <c r="AR58" i="36"/>
  <c r="AQ58" i="36"/>
  <c r="AP58" i="36"/>
  <c r="AM58" i="36"/>
  <c r="AJ58" i="36"/>
  <c r="AG58" i="36"/>
  <c r="AD58" i="36"/>
  <c r="AA58" i="36"/>
  <c r="X58" i="36"/>
  <c r="W58" i="36"/>
  <c r="CK58" i="36" s="1"/>
  <c r="V58" i="36"/>
  <c r="CJ58" i="36" s="1"/>
  <c r="U58" i="36"/>
  <c r="R58" i="36"/>
  <c r="O58" i="36"/>
  <c r="L58" i="36"/>
  <c r="I58" i="36"/>
  <c r="F58" i="36"/>
  <c r="CH57" i="36"/>
  <c r="CG57" i="36"/>
  <c r="CI57" i="36" s="1"/>
  <c r="CF57" i="36"/>
  <c r="CE57" i="36"/>
  <c r="CD57" i="36"/>
  <c r="CC57" i="36"/>
  <c r="CB57" i="36"/>
  <c r="CA57" i="36"/>
  <c r="BY57" i="36"/>
  <c r="BX57" i="36"/>
  <c r="BZ57" i="36" s="1"/>
  <c r="BV57" i="36"/>
  <c r="BU57" i="36"/>
  <c r="BW57" i="36" s="1"/>
  <c r="BT57" i="36"/>
  <c r="BS57" i="36"/>
  <c r="BR57" i="36"/>
  <c r="BQ57" i="36"/>
  <c r="BN57" i="36"/>
  <c r="BM57" i="36"/>
  <c r="BL57" i="36"/>
  <c r="BK57" i="36"/>
  <c r="BH57" i="36"/>
  <c r="BE57" i="36"/>
  <c r="BB57" i="36"/>
  <c r="AY57" i="36"/>
  <c r="AV57" i="36"/>
  <c r="AR57" i="36"/>
  <c r="AQ57" i="36"/>
  <c r="AS57" i="36" s="1"/>
  <c r="AP57" i="36"/>
  <c r="AM57" i="36"/>
  <c r="AJ57" i="36"/>
  <c r="AG57" i="36"/>
  <c r="AD57" i="36"/>
  <c r="AA57" i="36"/>
  <c r="W57" i="36"/>
  <c r="CK57" i="36" s="1"/>
  <c r="V57" i="36"/>
  <c r="X57" i="36" s="1"/>
  <c r="U57" i="36"/>
  <c r="R57" i="36"/>
  <c r="O57" i="36"/>
  <c r="L57" i="36"/>
  <c r="I57" i="36"/>
  <c r="F57" i="36"/>
  <c r="CI56" i="36"/>
  <c r="CH56" i="36"/>
  <c r="CG56" i="36"/>
  <c r="CE56" i="36"/>
  <c r="CD56" i="36"/>
  <c r="CF56" i="36" s="1"/>
  <c r="CB56" i="36"/>
  <c r="CA56" i="36"/>
  <c r="CC56" i="36" s="1"/>
  <c r="BZ56" i="36"/>
  <c r="BY56" i="36"/>
  <c r="BX56" i="36"/>
  <c r="BW56" i="36"/>
  <c r="BV56" i="36"/>
  <c r="BU56" i="36"/>
  <c r="BS56" i="36"/>
  <c r="BR56" i="36"/>
  <c r="BT56" i="36" s="1"/>
  <c r="BQ56" i="36"/>
  <c r="BM56" i="36"/>
  <c r="BL56" i="36"/>
  <c r="BN56" i="36" s="1"/>
  <c r="BK56" i="36"/>
  <c r="BH56" i="36"/>
  <c r="BE56" i="36"/>
  <c r="BB56" i="36"/>
  <c r="AY56" i="36"/>
  <c r="AV56" i="36"/>
  <c r="AS56" i="36"/>
  <c r="AR56" i="36"/>
  <c r="AQ56" i="36"/>
  <c r="AP56" i="36"/>
  <c r="AM56" i="36"/>
  <c r="AJ56" i="36"/>
  <c r="AG56" i="36"/>
  <c r="AD56" i="36"/>
  <c r="AA56" i="36"/>
  <c r="X56" i="36"/>
  <c r="W56" i="36"/>
  <c r="CK56" i="36" s="1"/>
  <c r="V56" i="36"/>
  <c r="CJ56" i="36" s="1"/>
  <c r="U56" i="36"/>
  <c r="R56" i="36"/>
  <c r="O56" i="36"/>
  <c r="L56" i="36"/>
  <c r="I56" i="36"/>
  <c r="F56" i="36"/>
  <c r="CI55" i="36"/>
  <c r="CH55" i="36"/>
  <c r="CG55" i="36"/>
  <c r="CF55" i="36"/>
  <c r="CE55" i="36"/>
  <c r="CD55" i="36"/>
  <c r="CB55" i="36"/>
  <c r="CA55" i="36"/>
  <c r="CC55" i="36" s="1"/>
  <c r="BY55" i="36"/>
  <c r="BX55" i="36"/>
  <c r="BZ55" i="36" s="1"/>
  <c r="BW55" i="36"/>
  <c r="BV55" i="36"/>
  <c r="BU55" i="36"/>
  <c r="BT55" i="36"/>
  <c r="BS55" i="36"/>
  <c r="BR55" i="36"/>
  <c r="BQ55" i="36"/>
  <c r="BN55" i="36"/>
  <c r="BM55" i="36"/>
  <c r="BL55" i="36"/>
  <c r="BK55" i="36"/>
  <c r="BH55" i="36"/>
  <c r="BE55" i="36"/>
  <c r="BB55" i="36"/>
  <c r="AY55" i="36"/>
  <c r="AV55" i="36"/>
  <c r="AS55" i="36"/>
  <c r="AR55" i="36"/>
  <c r="AQ55" i="36"/>
  <c r="AP55" i="36"/>
  <c r="AM55" i="36"/>
  <c r="AJ55" i="36"/>
  <c r="AG55" i="36"/>
  <c r="AD55" i="36"/>
  <c r="AA55" i="36"/>
  <c r="W55" i="36"/>
  <c r="V55" i="36"/>
  <c r="X55" i="36" s="1"/>
  <c r="U55" i="36"/>
  <c r="R55" i="36"/>
  <c r="O55" i="36"/>
  <c r="L55" i="36"/>
  <c r="I55" i="36"/>
  <c r="F55" i="36"/>
  <c r="CK54" i="36"/>
  <c r="CH54" i="36"/>
  <c r="CG54" i="36"/>
  <c r="CI54" i="36" s="1"/>
  <c r="CE54" i="36"/>
  <c r="CD54" i="36"/>
  <c r="CF54" i="36" s="1"/>
  <c r="CC54" i="36"/>
  <c r="CB54" i="36"/>
  <c r="CA54" i="36"/>
  <c r="BZ54" i="36"/>
  <c r="BY54" i="36"/>
  <c r="BX54" i="36"/>
  <c r="BV54" i="36"/>
  <c r="BU54" i="36"/>
  <c r="BW54" i="36" s="1"/>
  <c r="BS54" i="36"/>
  <c r="BR54" i="36"/>
  <c r="BT54" i="36" s="1"/>
  <c r="BQ54" i="36"/>
  <c r="BM54" i="36"/>
  <c r="BL54" i="36"/>
  <c r="BN54" i="36" s="1"/>
  <c r="BK54" i="36"/>
  <c r="BH54" i="36"/>
  <c r="BE54" i="36"/>
  <c r="BB54" i="36"/>
  <c r="AY54" i="36"/>
  <c r="AV54" i="36"/>
  <c r="AR54" i="36"/>
  <c r="AQ54" i="36"/>
  <c r="AS54" i="36" s="1"/>
  <c r="AP54" i="36"/>
  <c r="AM54" i="36"/>
  <c r="AJ54" i="36"/>
  <c r="AG54" i="36"/>
  <c r="AD54" i="36"/>
  <c r="AA54" i="36"/>
  <c r="X54" i="36"/>
  <c r="W54" i="36"/>
  <c r="V54" i="36"/>
  <c r="CJ54" i="36" s="1"/>
  <c r="CL54" i="36" s="1"/>
  <c r="U54" i="36"/>
  <c r="R54" i="36"/>
  <c r="O54" i="36"/>
  <c r="L54" i="36"/>
  <c r="I54" i="36"/>
  <c r="F54" i="36"/>
  <c r="CI53" i="36"/>
  <c r="CH53" i="36"/>
  <c r="CG53" i="36"/>
  <c r="CF53" i="36"/>
  <c r="CE53" i="36"/>
  <c r="CD53" i="36"/>
  <c r="CB53" i="36"/>
  <c r="CA53" i="36"/>
  <c r="CC53" i="36" s="1"/>
  <c r="BY53" i="36"/>
  <c r="BX53" i="36"/>
  <c r="BZ53" i="36" s="1"/>
  <c r="BW53" i="36"/>
  <c r="BV53" i="36"/>
  <c r="BU53" i="36"/>
  <c r="BS53" i="36"/>
  <c r="BT53" i="36" s="1"/>
  <c r="BR53" i="36"/>
  <c r="BQ53" i="36"/>
  <c r="BN53" i="36"/>
  <c r="BM53" i="36"/>
  <c r="BL53" i="36"/>
  <c r="BK53" i="36"/>
  <c r="BH53" i="36"/>
  <c r="BE53" i="36"/>
  <c r="BB53" i="36"/>
  <c r="AY53" i="36"/>
  <c r="AV53" i="36"/>
  <c r="AS53" i="36"/>
  <c r="AR53" i="36"/>
  <c r="AQ53" i="36"/>
  <c r="AP53" i="36"/>
  <c r="AM53" i="36"/>
  <c r="AJ53" i="36"/>
  <c r="AG53" i="36"/>
  <c r="AD53" i="36"/>
  <c r="AA53" i="36"/>
  <c r="W53" i="36"/>
  <c r="V53" i="36"/>
  <c r="X53" i="36" s="1"/>
  <c r="U53" i="36"/>
  <c r="R53" i="36"/>
  <c r="O53" i="36"/>
  <c r="L53" i="36"/>
  <c r="I53" i="36"/>
  <c r="F53" i="36"/>
  <c r="CK52" i="36"/>
  <c r="CH52" i="36"/>
  <c r="CG52" i="36"/>
  <c r="CI52" i="36" s="1"/>
  <c r="CE52" i="36"/>
  <c r="CD52" i="36"/>
  <c r="CF52" i="36" s="1"/>
  <c r="CC52" i="36"/>
  <c r="CB52" i="36"/>
  <c r="CA52" i="36"/>
  <c r="BZ52" i="36"/>
  <c r="BY52" i="36"/>
  <c r="BX52" i="36"/>
  <c r="BV52" i="36"/>
  <c r="BU52" i="36"/>
  <c r="BW52" i="36" s="1"/>
  <c r="BS52" i="36"/>
  <c r="BR52" i="36"/>
  <c r="BT52" i="36" s="1"/>
  <c r="BQ52" i="36"/>
  <c r="BM52" i="36"/>
  <c r="BL52" i="36"/>
  <c r="BN52" i="36" s="1"/>
  <c r="BK52" i="36"/>
  <c r="BH52" i="36"/>
  <c r="BE52" i="36"/>
  <c r="BB52" i="36"/>
  <c r="AY52" i="36"/>
  <c r="AV52" i="36"/>
  <c r="AR52" i="36"/>
  <c r="AQ52" i="36"/>
  <c r="AS52" i="36" s="1"/>
  <c r="AP52" i="36"/>
  <c r="AM52" i="36"/>
  <c r="AJ52" i="36"/>
  <c r="AG52" i="36"/>
  <c r="AD52" i="36"/>
  <c r="AA52" i="36"/>
  <c r="X52" i="36"/>
  <c r="W52" i="36"/>
  <c r="V52" i="36"/>
  <c r="CJ52" i="36" s="1"/>
  <c r="CL52" i="36" s="1"/>
  <c r="U52" i="36"/>
  <c r="R52" i="36"/>
  <c r="O52" i="36"/>
  <c r="L52" i="36"/>
  <c r="I52" i="36"/>
  <c r="F52" i="36"/>
  <c r="CI51" i="36"/>
  <c r="CH51" i="36"/>
  <c r="CG51" i="36"/>
  <c r="CF51" i="36"/>
  <c r="CE51" i="36"/>
  <c r="CD51" i="36"/>
  <c r="CB51" i="36"/>
  <c r="CA51" i="36"/>
  <c r="CC51" i="36" s="1"/>
  <c r="BY51" i="36"/>
  <c r="BX51" i="36"/>
  <c r="BZ51" i="36" s="1"/>
  <c r="BW51" i="36"/>
  <c r="BV51" i="36"/>
  <c r="BU51" i="36"/>
  <c r="BT51" i="36"/>
  <c r="BS51" i="36"/>
  <c r="BR51" i="36"/>
  <c r="BQ51" i="36"/>
  <c r="BN51" i="36"/>
  <c r="BM51" i="36"/>
  <c r="BL51" i="36"/>
  <c r="BK51" i="36"/>
  <c r="BH51" i="36"/>
  <c r="BE51" i="36"/>
  <c r="BB51" i="36"/>
  <c r="AY51" i="36"/>
  <c r="AV51" i="36"/>
  <c r="AS51" i="36"/>
  <c r="AR51" i="36"/>
  <c r="AQ51" i="36"/>
  <c r="AP51" i="36"/>
  <c r="AM51" i="36"/>
  <c r="AJ51" i="36"/>
  <c r="AG51" i="36"/>
  <c r="AD51" i="36"/>
  <c r="AA51" i="36"/>
  <c r="W51" i="36"/>
  <c r="V51" i="36"/>
  <c r="X51" i="36" s="1"/>
  <c r="U51" i="36"/>
  <c r="R51" i="36"/>
  <c r="O51" i="36"/>
  <c r="L51" i="36"/>
  <c r="I51" i="36"/>
  <c r="F51" i="36"/>
  <c r="CH50" i="36"/>
  <c r="CG50" i="36"/>
  <c r="CI50" i="36" s="1"/>
  <c r="CE50" i="36"/>
  <c r="CD50" i="36"/>
  <c r="CF50" i="36" s="1"/>
  <c r="CC50" i="36"/>
  <c r="CB50" i="36"/>
  <c r="CA50" i="36"/>
  <c r="BY50" i="36"/>
  <c r="BZ50" i="36" s="1"/>
  <c r="BX50" i="36"/>
  <c r="BV50" i="36"/>
  <c r="BU50" i="36"/>
  <c r="BW50" i="36" s="1"/>
  <c r="BS50" i="36"/>
  <c r="BR50" i="36"/>
  <c r="BT50" i="36" s="1"/>
  <c r="BQ50" i="36"/>
  <c r="BM50" i="36"/>
  <c r="BL50" i="36"/>
  <c r="BN50" i="36" s="1"/>
  <c r="BK50" i="36"/>
  <c r="BH50" i="36"/>
  <c r="BE50" i="36"/>
  <c r="BB50" i="36"/>
  <c r="AY50" i="36"/>
  <c r="AV50" i="36"/>
  <c r="AR50" i="36"/>
  <c r="AQ50" i="36"/>
  <c r="AS50" i="36" s="1"/>
  <c r="AP50" i="36"/>
  <c r="AM50" i="36"/>
  <c r="AJ50" i="36"/>
  <c r="AG50" i="36"/>
  <c r="AD50" i="36"/>
  <c r="AA50" i="36"/>
  <c r="W50" i="36"/>
  <c r="X50" i="36" s="1"/>
  <c r="V50" i="36"/>
  <c r="CJ50" i="36" s="1"/>
  <c r="U50" i="36"/>
  <c r="R50" i="36"/>
  <c r="O50" i="36"/>
  <c r="L50" i="36"/>
  <c r="I50" i="36"/>
  <c r="F50" i="36"/>
  <c r="C50" i="36"/>
  <c r="CI49" i="36"/>
  <c r="CH49" i="36"/>
  <c r="CG49" i="36"/>
  <c r="CE49" i="36"/>
  <c r="CF49" i="36" s="1"/>
  <c r="CD49" i="36"/>
  <c r="CB49" i="36"/>
  <c r="CA49" i="36"/>
  <c r="CC49" i="36" s="1"/>
  <c r="BY49" i="36"/>
  <c r="BX49" i="36"/>
  <c r="BZ49" i="36" s="1"/>
  <c r="BW49" i="36"/>
  <c r="BV49" i="36"/>
  <c r="BU49" i="36"/>
  <c r="BS49" i="36"/>
  <c r="BT49" i="36" s="1"/>
  <c r="BR49" i="36"/>
  <c r="BQ49" i="36"/>
  <c r="BN49" i="36"/>
  <c r="BM49" i="36"/>
  <c r="BL49" i="36"/>
  <c r="BK49" i="36"/>
  <c r="BH49" i="36"/>
  <c r="BE49" i="36"/>
  <c r="BB49" i="36"/>
  <c r="AY49" i="36"/>
  <c r="AV49" i="36"/>
  <c r="AS49" i="36"/>
  <c r="AR49" i="36"/>
  <c r="AQ49" i="36"/>
  <c r="AP49" i="36"/>
  <c r="AM49" i="36"/>
  <c r="AJ49" i="36"/>
  <c r="AG49" i="36"/>
  <c r="AD49" i="36"/>
  <c r="AA49" i="36"/>
  <c r="W49" i="36"/>
  <c r="CK49" i="36" s="1"/>
  <c r="V49" i="36"/>
  <c r="X49" i="36" s="1"/>
  <c r="U49" i="36"/>
  <c r="R49" i="36"/>
  <c r="O49" i="36"/>
  <c r="L49" i="36"/>
  <c r="I49" i="36"/>
  <c r="F49" i="36"/>
  <c r="CH48" i="36"/>
  <c r="CG48" i="36"/>
  <c r="CI48" i="36" s="1"/>
  <c r="CE48" i="36"/>
  <c r="CD48" i="36"/>
  <c r="CF48" i="36" s="1"/>
  <c r="CC48" i="36"/>
  <c r="CB48" i="36"/>
  <c r="CA48" i="36"/>
  <c r="BY48" i="36"/>
  <c r="BZ48" i="36" s="1"/>
  <c r="BX48" i="36"/>
  <c r="BV48" i="36"/>
  <c r="BU48" i="36"/>
  <c r="BW48" i="36" s="1"/>
  <c r="BS48" i="36"/>
  <c r="BR48" i="36"/>
  <c r="BT48" i="36" s="1"/>
  <c r="BQ48" i="36"/>
  <c r="BM48" i="36"/>
  <c r="BL48" i="36"/>
  <c r="BN48" i="36" s="1"/>
  <c r="BK48" i="36"/>
  <c r="BH48" i="36"/>
  <c r="BE48" i="36"/>
  <c r="BB48" i="36"/>
  <c r="AY48" i="36"/>
  <c r="AV48" i="36"/>
  <c r="AR48" i="36"/>
  <c r="AQ48" i="36"/>
  <c r="AS48" i="36" s="1"/>
  <c r="AP48" i="36"/>
  <c r="AM48" i="36"/>
  <c r="AJ48" i="36"/>
  <c r="AG48" i="36"/>
  <c r="AD48" i="36"/>
  <c r="AA48" i="36"/>
  <c r="W48" i="36"/>
  <c r="X48" i="36" s="1"/>
  <c r="V48" i="36"/>
  <c r="CJ48" i="36" s="1"/>
  <c r="U48" i="36"/>
  <c r="R48" i="36"/>
  <c r="O48" i="36"/>
  <c r="L48" i="36"/>
  <c r="I48" i="36"/>
  <c r="F48" i="36"/>
  <c r="CI47" i="36"/>
  <c r="CH47" i="36"/>
  <c r="CG47" i="36"/>
  <c r="CF47" i="36"/>
  <c r="CE47" i="36"/>
  <c r="CD47" i="36"/>
  <c r="CB47" i="36"/>
  <c r="CA47" i="36"/>
  <c r="CC47" i="36" s="1"/>
  <c r="BY47" i="36"/>
  <c r="BX47" i="36"/>
  <c r="BZ47" i="36" s="1"/>
  <c r="BW47" i="36"/>
  <c r="BV47" i="36"/>
  <c r="BU47" i="36"/>
  <c r="BT47" i="36"/>
  <c r="BS47" i="36"/>
  <c r="BR47" i="36"/>
  <c r="BQ47" i="36"/>
  <c r="BN47" i="36"/>
  <c r="BM47" i="36"/>
  <c r="CK47" i="36" s="1"/>
  <c r="BL47" i="36"/>
  <c r="BK47" i="36"/>
  <c r="BH47" i="36"/>
  <c r="BE47" i="36"/>
  <c r="BB47" i="36"/>
  <c r="AY47" i="36"/>
  <c r="AV47" i="36"/>
  <c r="AS47" i="36"/>
  <c r="AQ47" i="36"/>
  <c r="AP47" i="36"/>
  <c r="AM47" i="36"/>
  <c r="AJ47" i="36"/>
  <c r="AG47" i="36"/>
  <c r="AD47" i="36"/>
  <c r="AA47" i="36"/>
  <c r="X47" i="36"/>
  <c r="W47" i="36"/>
  <c r="V47" i="36"/>
  <c r="CJ47" i="36" s="1"/>
  <c r="U47" i="36"/>
  <c r="R47" i="36"/>
  <c r="O47" i="36"/>
  <c r="L47" i="36"/>
  <c r="I47" i="36"/>
  <c r="F47" i="36"/>
  <c r="CJ46" i="36"/>
  <c r="CH46" i="36"/>
  <c r="CG46" i="36"/>
  <c r="CI46" i="36" s="1"/>
  <c r="CF46" i="36"/>
  <c r="CE46" i="36"/>
  <c r="CD46" i="36"/>
  <c r="CB46" i="36"/>
  <c r="CC46" i="36" s="1"/>
  <c r="CA46" i="36"/>
  <c r="BY46" i="36"/>
  <c r="BX46" i="36"/>
  <c r="BZ46" i="36" s="1"/>
  <c r="BV46" i="36"/>
  <c r="BU46" i="36"/>
  <c r="BW46" i="36" s="1"/>
  <c r="BT46" i="36"/>
  <c r="BS46" i="36"/>
  <c r="BR46" i="36"/>
  <c r="BQ46" i="36"/>
  <c r="BN46" i="36"/>
  <c r="BM46" i="36"/>
  <c r="BL46" i="36"/>
  <c r="BK46" i="36"/>
  <c r="BH46" i="36"/>
  <c r="BE46" i="36"/>
  <c r="BB46" i="36"/>
  <c r="AV46" i="36"/>
  <c r="AS46" i="36"/>
  <c r="AR46" i="36"/>
  <c r="AQ46" i="36"/>
  <c r="AP46" i="36"/>
  <c r="AM46" i="36"/>
  <c r="AG46" i="36"/>
  <c r="AD46" i="36"/>
  <c r="AA46" i="36"/>
  <c r="X46" i="36"/>
  <c r="W46" i="36"/>
  <c r="CK46" i="36" s="1"/>
  <c r="V46" i="36"/>
  <c r="U46" i="36"/>
  <c r="R46" i="36"/>
  <c r="O46" i="36"/>
  <c r="L46" i="36"/>
  <c r="I46" i="36"/>
  <c r="F46" i="36"/>
  <c r="CH45" i="36"/>
  <c r="CG45" i="36"/>
  <c r="CI45" i="36" s="1"/>
  <c r="CF45" i="36"/>
  <c r="CE45" i="36"/>
  <c r="CD45" i="36"/>
  <c r="CB45" i="36"/>
  <c r="CC45" i="36" s="1"/>
  <c r="CA45" i="36"/>
  <c r="BY45" i="36"/>
  <c r="BX45" i="36"/>
  <c r="BZ45" i="36" s="1"/>
  <c r="BV45" i="36"/>
  <c r="BU45" i="36"/>
  <c r="BW45" i="36" s="1"/>
  <c r="BT45" i="36"/>
  <c r="BS45" i="36"/>
  <c r="BR45" i="36"/>
  <c r="BQ45" i="36"/>
  <c r="BN45" i="36"/>
  <c r="BM45" i="36"/>
  <c r="BL45" i="36"/>
  <c r="BK45" i="36"/>
  <c r="BH45" i="36"/>
  <c r="BE45" i="36"/>
  <c r="BB45" i="36"/>
  <c r="AY45" i="36"/>
  <c r="AV45" i="36"/>
  <c r="AR45" i="36"/>
  <c r="AQ45" i="36"/>
  <c r="AS45" i="36" s="1"/>
  <c r="AP45" i="36"/>
  <c r="AM45" i="36"/>
  <c r="AJ45" i="36"/>
  <c r="AG45" i="36"/>
  <c r="AD45" i="36"/>
  <c r="AA45" i="36"/>
  <c r="W45" i="36"/>
  <c r="CK45" i="36" s="1"/>
  <c r="V45" i="36"/>
  <c r="X45" i="36" s="1"/>
  <c r="U45" i="36"/>
  <c r="R45" i="36"/>
  <c r="O45" i="36"/>
  <c r="L45" i="36"/>
  <c r="I45" i="36"/>
  <c r="F45" i="36"/>
  <c r="CH44" i="36"/>
  <c r="CI44" i="36" s="1"/>
  <c r="CG44" i="36"/>
  <c r="CE44" i="36"/>
  <c r="CD44" i="36"/>
  <c r="CF44" i="36" s="1"/>
  <c r="CB44" i="36"/>
  <c r="CA44" i="36"/>
  <c r="CC44" i="36" s="1"/>
  <c r="BZ44" i="36"/>
  <c r="BY44" i="36"/>
  <c r="BX44" i="36"/>
  <c r="BV44" i="36"/>
  <c r="BW44" i="36" s="1"/>
  <c r="BU44" i="36"/>
  <c r="BS44" i="36"/>
  <c r="BR44" i="36"/>
  <c r="BT44" i="36" s="1"/>
  <c r="BQ44" i="36"/>
  <c r="BM44" i="36"/>
  <c r="BL44" i="36"/>
  <c r="BN44" i="36" s="1"/>
  <c r="BK44" i="36"/>
  <c r="BH44" i="36"/>
  <c r="BE44" i="36"/>
  <c r="BB44" i="36"/>
  <c r="AY44" i="36"/>
  <c r="AV44" i="36"/>
  <c r="AR44" i="36"/>
  <c r="AS44" i="36" s="1"/>
  <c r="AQ44" i="36"/>
  <c r="AP44" i="36"/>
  <c r="AM44" i="36"/>
  <c r="AJ44" i="36"/>
  <c r="AG44" i="36"/>
  <c r="AD44" i="36"/>
  <c r="AA44" i="36"/>
  <c r="X44" i="36"/>
  <c r="W44" i="36"/>
  <c r="CK44" i="36" s="1"/>
  <c r="V44" i="36"/>
  <c r="CJ44" i="36" s="1"/>
  <c r="C44" i="36" s="1"/>
  <c r="U44" i="36"/>
  <c r="R44" i="36"/>
  <c r="O44" i="36"/>
  <c r="L44" i="36"/>
  <c r="I44" i="36"/>
  <c r="F44" i="36"/>
  <c r="CJ43" i="36"/>
  <c r="CH43" i="36"/>
  <c r="CG43" i="36"/>
  <c r="CI43" i="36" s="1"/>
  <c r="CF43" i="36"/>
  <c r="CE43" i="36"/>
  <c r="CD43" i="36"/>
  <c r="CC43" i="36"/>
  <c r="CB43" i="36"/>
  <c r="CA43" i="36"/>
  <c r="BY43" i="36"/>
  <c r="BX43" i="36"/>
  <c r="BZ43" i="36" s="1"/>
  <c r="BV43" i="36"/>
  <c r="BU43" i="36"/>
  <c r="BW43" i="36" s="1"/>
  <c r="BT43" i="36"/>
  <c r="BS43" i="36"/>
  <c r="BR43" i="36"/>
  <c r="BQ43" i="36"/>
  <c r="BN43" i="36"/>
  <c r="BM43" i="36"/>
  <c r="BL43" i="36"/>
  <c r="BK43" i="36"/>
  <c r="BH43" i="36"/>
  <c r="BE43" i="36"/>
  <c r="BB43" i="36"/>
  <c r="AY43" i="36"/>
  <c r="AV43" i="36"/>
  <c r="AR43" i="36"/>
  <c r="AQ43" i="36"/>
  <c r="AS43" i="36" s="1"/>
  <c r="AP43" i="36"/>
  <c r="AM43" i="36"/>
  <c r="AJ43" i="36"/>
  <c r="AG43" i="36"/>
  <c r="AD43" i="36"/>
  <c r="AA43" i="36"/>
  <c r="W43" i="36"/>
  <c r="CK43" i="36" s="1"/>
  <c r="V43" i="36"/>
  <c r="X43" i="36" s="1"/>
  <c r="U43" i="36"/>
  <c r="R43" i="36"/>
  <c r="O43" i="36"/>
  <c r="L43" i="36"/>
  <c r="I43" i="36"/>
  <c r="F43" i="36"/>
  <c r="CI42" i="36"/>
  <c r="CH42" i="36"/>
  <c r="CG42" i="36"/>
  <c r="CE42" i="36"/>
  <c r="CD42" i="36"/>
  <c r="CF42" i="36" s="1"/>
  <c r="CB42" i="36"/>
  <c r="CA42" i="36"/>
  <c r="CC42" i="36" s="1"/>
  <c r="BZ42" i="36"/>
  <c r="BY42" i="36"/>
  <c r="BX42" i="36"/>
  <c r="BW42" i="36"/>
  <c r="BV42" i="36"/>
  <c r="BU42" i="36"/>
  <c r="BS42" i="36"/>
  <c r="BR42" i="36"/>
  <c r="BT42" i="36" s="1"/>
  <c r="BQ42" i="36"/>
  <c r="BM42" i="36"/>
  <c r="BL42" i="36"/>
  <c r="BN42" i="36" s="1"/>
  <c r="BK42" i="36"/>
  <c r="BH42" i="36"/>
  <c r="BE42" i="36"/>
  <c r="BB42" i="36"/>
  <c r="AY42" i="36"/>
  <c r="AV42" i="36"/>
  <c r="AR42" i="36"/>
  <c r="AS42" i="36" s="1"/>
  <c r="AQ42" i="36"/>
  <c r="AP42" i="36"/>
  <c r="AM42" i="36"/>
  <c r="AJ42" i="36"/>
  <c r="AG42" i="36"/>
  <c r="AD42" i="36"/>
  <c r="AA42" i="36"/>
  <c r="X42" i="36"/>
  <c r="W42" i="36"/>
  <c r="CK42" i="36" s="1"/>
  <c r="V42" i="36"/>
  <c r="CJ42" i="36" s="1"/>
  <c r="C42" i="36" s="1"/>
  <c r="U42" i="36"/>
  <c r="R42" i="36"/>
  <c r="O42" i="36"/>
  <c r="L42" i="36"/>
  <c r="I42" i="36"/>
  <c r="F42" i="36"/>
  <c r="CJ41" i="36"/>
  <c r="CH41" i="36"/>
  <c r="CG41" i="36"/>
  <c r="CI41" i="36" s="1"/>
  <c r="CF41" i="36"/>
  <c r="CE41" i="36"/>
  <c r="CD41" i="36"/>
  <c r="CB41" i="36"/>
  <c r="CC41" i="36" s="1"/>
  <c r="CA41" i="36"/>
  <c r="BY41" i="36"/>
  <c r="BX41" i="36"/>
  <c r="BZ41" i="36" s="1"/>
  <c r="BV41" i="36"/>
  <c r="BU41" i="36"/>
  <c r="BW41" i="36" s="1"/>
  <c r="BT41" i="36"/>
  <c r="BS41" i="36"/>
  <c r="BR41" i="36"/>
  <c r="BQ41" i="36"/>
  <c r="BN41" i="36"/>
  <c r="BM41" i="36"/>
  <c r="BL41" i="36"/>
  <c r="BK41" i="36"/>
  <c r="BH41" i="36"/>
  <c r="BE41" i="36"/>
  <c r="BB41" i="36"/>
  <c r="AY41" i="36"/>
  <c r="AV41" i="36"/>
  <c r="AR41" i="36"/>
  <c r="AQ41" i="36"/>
  <c r="AS41" i="36" s="1"/>
  <c r="AP41" i="36"/>
  <c r="AM41" i="36"/>
  <c r="AJ41" i="36"/>
  <c r="AG41" i="36"/>
  <c r="AD41" i="36"/>
  <c r="AA41" i="36"/>
  <c r="W41" i="36"/>
  <c r="CK41" i="36" s="1"/>
  <c r="V41" i="36"/>
  <c r="X41" i="36" s="1"/>
  <c r="U41" i="36"/>
  <c r="R41" i="36"/>
  <c r="O41" i="36"/>
  <c r="L41" i="36"/>
  <c r="I41" i="36"/>
  <c r="F41" i="36"/>
  <c r="CI40" i="36"/>
  <c r="CH40" i="36"/>
  <c r="CG40" i="36"/>
  <c r="CE40" i="36"/>
  <c r="CD40" i="36"/>
  <c r="CF40" i="36" s="1"/>
  <c r="CB40" i="36"/>
  <c r="CA40" i="36"/>
  <c r="CC40" i="36" s="1"/>
  <c r="BZ40" i="36"/>
  <c r="BY40" i="36"/>
  <c r="BX40" i="36"/>
  <c r="BW40" i="36"/>
  <c r="BV40" i="36"/>
  <c r="BU40" i="36"/>
  <c r="BS40" i="36"/>
  <c r="BR40" i="36"/>
  <c r="BT40" i="36" s="1"/>
  <c r="BQ40" i="36"/>
  <c r="BM40" i="36"/>
  <c r="BL40" i="36"/>
  <c r="BN40" i="36" s="1"/>
  <c r="BK40" i="36"/>
  <c r="BH40" i="36"/>
  <c r="BE40" i="36"/>
  <c r="BB40" i="36"/>
  <c r="AY40" i="36"/>
  <c r="AV40" i="36"/>
  <c r="AS40" i="36"/>
  <c r="AR40" i="36"/>
  <c r="AQ40" i="36"/>
  <c r="AP40" i="36"/>
  <c r="AM40" i="36"/>
  <c r="AJ40" i="36"/>
  <c r="AG40" i="36"/>
  <c r="AD40" i="36"/>
  <c r="AA40" i="36"/>
  <c r="X40" i="36"/>
  <c r="W40" i="36"/>
  <c r="CK40" i="36" s="1"/>
  <c r="V40" i="36"/>
  <c r="CJ40" i="36" s="1"/>
  <c r="C40" i="36" s="1"/>
  <c r="U40" i="36"/>
  <c r="R40" i="36"/>
  <c r="O40" i="36"/>
  <c r="L40" i="36"/>
  <c r="I40" i="36"/>
  <c r="F40" i="36"/>
  <c r="CJ39" i="36"/>
  <c r="CH39" i="36"/>
  <c r="CG39" i="36"/>
  <c r="CI39" i="36" s="1"/>
  <c r="CF39" i="36"/>
  <c r="CE39" i="36"/>
  <c r="CD39" i="36"/>
  <c r="CB39" i="36"/>
  <c r="CC39" i="36" s="1"/>
  <c r="CA39" i="36"/>
  <c r="BY39" i="36"/>
  <c r="BX39" i="36"/>
  <c r="BZ39" i="36" s="1"/>
  <c r="BV39" i="36"/>
  <c r="BU39" i="36"/>
  <c r="BW39" i="36" s="1"/>
  <c r="BT39" i="36"/>
  <c r="BS39" i="36"/>
  <c r="BR39" i="36"/>
  <c r="BQ39" i="36"/>
  <c r="BN39" i="36"/>
  <c r="BM39" i="36"/>
  <c r="BL39" i="36"/>
  <c r="BK39" i="36"/>
  <c r="BH39" i="36"/>
  <c r="BE39" i="36"/>
  <c r="BB39" i="36"/>
  <c r="AY39" i="36"/>
  <c r="AV39" i="36"/>
  <c r="AR39" i="36"/>
  <c r="AQ39" i="36"/>
  <c r="AS39" i="36" s="1"/>
  <c r="AP39" i="36"/>
  <c r="AM39" i="36"/>
  <c r="AJ39" i="36"/>
  <c r="AG39" i="36"/>
  <c r="AD39" i="36"/>
  <c r="AA39" i="36"/>
  <c r="X39" i="36"/>
  <c r="W39" i="36"/>
  <c r="CK39" i="36" s="1"/>
  <c r="V39" i="36"/>
  <c r="U39" i="36"/>
  <c r="R39" i="36"/>
  <c r="O39" i="36"/>
  <c r="L39" i="36"/>
  <c r="I39" i="36"/>
  <c r="F39" i="36"/>
  <c r="CI38" i="36"/>
  <c r="CH38" i="36"/>
  <c r="CG38" i="36"/>
  <c r="CE38" i="36"/>
  <c r="CD38" i="36"/>
  <c r="CF38" i="36" s="1"/>
  <c r="CB38" i="36"/>
  <c r="CA38" i="36"/>
  <c r="CC38" i="36" s="1"/>
  <c r="BZ38" i="36"/>
  <c r="BY38" i="36"/>
  <c r="BX38" i="36"/>
  <c r="BV38" i="36"/>
  <c r="BW38" i="36" s="1"/>
  <c r="BU38" i="36"/>
  <c r="BT38" i="36"/>
  <c r="BS38" i="36"/>
  <c r="BR38" i="36"/>
  <c r="BQ38" i="36"/>
  <c r="BN38" i="36"/>
  <c r="BM38" i="36"/>
  <c r="BL38" i="36"/>
  <c r="BK38" i="36"/>
  <c r="BH38" i="36"/>
  <c r="BE38" i="36"/>
  <c r="BB38" i="36"/>
  <c r="AY38" i="36"/>
  <c r="AV38" i="36"/>
  <c r="AR38" i="36"/>
  <c r="AS38" i="36" s="1"/>
  <c r="AQ38" i="36"/>
  <c r="AP38" i="36"/>
  <c r="AM38" i="36"/>
  <c r="AJ38" i="36"/>
  <c r="AG38" i="36"/>
  <c r="AD38" i="36"/>
  <c r="AA38" i="36"/>
  <c r="W38" i="36"/>
  <c r="CK38" i="36" s="1"/>
  <c r="V38" i="36"/>
  <c r="X38" i="36" s="1"/>
  <c r="U38" i="36"/>
  <c r="R38" i="36"/>
  <c r="O38" i="36"/>
  <c r="L38" i="36"/>
  <c r="I38" i="36"/>
  <c r="F38" i="36"/>
  <c r="CH37" i="36"/>
  <c r="CG37" i="36"/>
  <c r="CE37" i="36"/>
  <c r="CD37" i="36"/>
  <c r="CF37" i="36" s="1"/>
  <c r="CC37" i="36"/>
  <c r="CB37" i="36"/>
  <c r="CA37" i="36"/>
  <c r="BZ37" i="36"/>
  <c r="BY37" i="36"/>
  <c r="BX37" i="36"/>
  <c r="BV37" i="36"/>
  <c r="BU37" i="36"/>
  <c r="BW37" i="36" s="1"/>
  <c r="BS37" i="36"/>
  <c r="BR37" i="36"/>
  <c r="BT37" i="36" s="1"/>
  <c r="BQ37" i="36"/>
  <c r="BM37" i="36"/>
  <c r="BL37" i="36"/>
  <c r="CJ37" i="36" s="1"/>
  <c r="BK37" i="36"/>
  <c r="BH37" i="36"/>
  <c r="BE37" i="36"/>
  <c r="BB37" i="36"/>
  <c r="AY37" i="36"/>
  <c r="AV37" i="36"/>
  <c r="AR37" i="36"/>
  <c r="CK37" i="36" s="1"/>
  <c r="AQ37" i="36"/>
  <c r="AS37" i="36" s="1"/>
  <c r="AP37" i="36"/>
  <c r="AM37" i="36"/>
  <c r="AJ37" i="36"/>
  <c r="AA37" i="36"/>
  <c r="X37" i="36"/>
  <c r="W37" i="36"/>
  <c r="V37" i="36"/>
  <c r="U37" i="36"/>
  <c r="R37" i="36"/>
  <c r="O37" i="36"/>
  <c r="L37" i="36"/>
  <c r="I37" i="36"/>
  <c r="F37" i="36"/>
  <c r="CH36" i="36"/>
  <c r="CG36" i="36"/>
  <c r="CI36" i="36" s="1"/>
  <c r="CE36" i="36"/>
  <c r="CD36" i="36"/>
  <c r="CF36" i="36" s="1"/>
  <c r="CC36" i="36"/>
  <c r="CB36" i="36"/>
  <c r="CA36" i="36"/>
  <c r="BZ36" i="36"/>
  <c r="BY36" i="36"/>
  <c r="BX36" i="36"/>
  <c r="BV36" i="36"/>
  <c r="BU36" i="36"/>
  <c r="BW36" i="36" s="1"/>
  <c r="BT36" i="36"/>
  <c r="BS36" i="36"/>
  <c r="BR36" i="36"/>
  <c r="BQ36" i="36"/>
  <c r="BN36" i="36"/>
  <c r="BM36" i="36"/>
  <c r="BL36" i="36"/>
  <c r="BK36" i="36"/>
  <c r="BH36" i="36"/>
  <c r="BE36" i="36"/>
  <c r="BB36" i="36"/>
  <c r="AY36" i="36"/>
  <c r="AV36" i="36"/>
  <c r="AR36" i="36"/>
  <c r="AQ36" i="36"/>
  <c r="AS36" i="36" s="1"/>
  <c r="AP36" i="36"/>
  <c r="AM36" i="36"/>
  <c r="AJ36" i="36"/>
  <c r="AG36" i="36"/>
  <c r="AD36" i="36"/>
  <c r="AA36" i="36"/>
  <c r="W36" i="36"/>
  <c r="CK36" i="36" s="1"/>
  <c r="V36" i="36"/>
  <c r="X36" i="36" s="1"/>
  <c r="U36" i="36"/>
  <c r="R36" i="36"/>
  <c r="O36" i="36"/>
  <c r="L36" i="36"/>
  <c r="I36" i="36"/>
  <c r="F36" i="36"/>
  <c r="CJ35" i="36"/>
  <c r="C35" i="36" s="1"/>
  <c r="CI35" i="36"/>
  <c r="CH35" i="36"/>
  <c r="CG35" i="36"/>
  <c r="CF35" i="36"/>
  <c r="CE35" i="36"/>
  <c r="CD35" i="36"/>
  <c r="CB35" i="36"/>
  <c r="CA35" i="36"/>
  <c r="CC35" i="36" s="1"/>
  <c r="BY35" i="36"/>
  <c r="BX35" i="36"/>
  <c r="BZ35" i="36" s="1"/>
  <c r="BW35" i="36"/>
  <c r="BV35" i="36"/>
  <c r="BU35" i="36"/>
  <c r="BT35" i="36"/>
  <c r="BS35" i="36"/>
  <c r="BR35" i="36"/>
  <c r="BQ35" i="36"/>
  <c r="BN35" i="36"/>
  <c r="BM35" i="36"/>
  <c r="BL35" i="36"/>
  <c r="BK35" i="36"/>
  <c r="BH35" i="36"/>
  <c r="BE35" i="36"/>
  <c r="BB35" i="36"/>
  <c r="AY35" i="36"/>
  <c r="AV35" i="36"/>
  <c r="AS35" i="36"/>
  <c r="AR35" i="36"/>
  <c r="AQ35" i="36"/>
  <c r="AP35" i="36"/>
  <c r="AM35" i="36"/>
  <c r="AJ35" i="36"/>
  <c r="AG35" i="36"/>
  <c r="AD35" i="36"/>
  <c r="AA35" i="36"/>
  <c r="W35" i="36"/>
  <c r="V35" i="36"/>
  <c r="X35" i="36" s="1"/>
  <c r="U35" i="36"/>
  <c r="R35" i="36"/>
  <c r="O35" i="36"/>
  <c r="L35" i="36"/>
  <c r="I35" i="36"/>
  <c r="F35" i="36"/>
  <c r="CH34" i="36"/>
  <c r="CG34" i="36"/>
  <c r="CI34" i="36" s="1"/>
  <c r="CF34" i="36"/>
  <c r="CE34" i="36"/>
  <c r="CD34" i="36"/>
  <c r="CC34" i="36"/>
  <c r="CB34" i="36"/>
  <c r="CA34" i="36"/>
  <c r="BY34" i="36"/>
  <c r="BX34" i="36"/>
  <c r="BZ34" i="36" s="1"/>
  <c r="BV34" i="36"/>
  <c r="BU34" i="36"/>
  <c r="BW34" i="36" s="1"/>
  <c r="BS34" i="36"/>
  <c r="BR34" i="36"/>
  <c r="BT34" i="36" s="1"/>
  <c r="BQ34" i="36"/>
  <c r="BM34" i="36"/>
  <c r="BL34" i="36"/>
  <c r="BN34" i="36" s="1"/>
  <c r="BK34" i="36"/>
  <c r="BH34" i="36"/>
  <c r="BE34" i="36"/>
  <c r="BB34" i="36"/>
  <c r="AY34" i="36"/>
  <c r="AV34" i="36"/>
  <c r="AR34" i="36"/>
  <c r="AQ34" i="36"/>
  <c r="AS34" i="36" s="1"/>
  <c r="AP34" i="36"/>
  <c r="AM34" i="36"/>
  <c r="AJ34" i="36"/>
  <c r="AG34" i="36"/>
  <c r="AD34" i="36"/>
  <c r="AA34" i="36"/>
  <c r="X34" i="36"/>
  <c r="W34" i="36"/>
  <c r="CK34" i="36" s="1"/>
  <c r="V34" i="36"/>
  <c r="U34" i="36"/>
  <c r="R34" i="36"/>
  <c r="O34" i="36"/>
  <c r="L34" i="36"/>
  <c r="I34" i="36"/>
  <c r="F34" i="36"/>
  <c r="CI33" i="36"/>
  <c r="CH33" i="36"/>
  <c r="CG33" i="36"/>
  <c r="CF33" i="36"/>
  <c r="CE33" i="36"/>
  <c r="CD33" i="36"/>
  <c r="CB33" i="36"/>
  <c r="CA33" i="36"/>
  <c r="CC33" i="36" s="1"/>
  <c r="BY33" i="36"/>
  <c r="BX33" i="36"/>
  <c r="BZ33" i="36" s="1"/>
  <c r="BW33" i="36"/>
  <c r="BV33" i="36"/>
  <c r="BU33" i="36"/>
  <c r="BT33" i="36"/>
  <c r="BS33" i="36"/>
  <c r="BR33" i="36"/>
  <c r="BQ33" i="36"/>
  <c r="BN33" i="36"/>
  <c r="BM33" i="36"/>
  <c r="BL33" i="36"/>
  <c r="BK33" i="36"/>
  <c r="BH33" i="36"/>
  <c r="BE33" i="36"/>
  <c r="BB33" i="36"/>
  <c r="AY33" i="36"/>
  <c r="AV33" i="36"/>
  <c r="AS33" i="36"/>
  <c r="AR33" i="36"/>
  <c r="AQ33" i="36"/>
  <c r="AP33" i="36"/>
  <c r="AM33" i="36"/>
  <c r="AJ33" i="36"/>
  <c r="AG33" i="36"/>
  <c r="AD33" i="36"/>
  <c r="AA33" i="36"/>
  <c r="W33" i="36"/>
  <c r="CK33" i="36" s="1"/>
  <c r="V33" i="36"/>
  <c r="CJ33" i="36" s="1"/>
  <c r="U33" i="36"/>
  <c r="R33" i="36"/>
  <c r="O33" i="36"/>
  <c r="L33" i="36"/>
  <c r="I33" i="36"/>
  <c r="F33" i="36"/>
  <c r="CH32" i="36"/>
  <c r="CG32" i="36"/>
  <c r="CI32" i="36" s="1"/>
  <c r="CE32" i="36"/>
  <c r="CD32" i="36"/>
  <c r="CF32" i="36" s="1"/>
  <c r="CC32" i="36"/>
  <c r="CB32" i="36"/>
  <c r="CA32" i="36"/>
  <c r="BY32" i="36"/>
  <c r="BZ32" i="36" s="1"/>
  <c r="BX32" i="36"/>
  <c r="BV32" i="36"/>
  <c r="BU32" i="36"/>
  <c r="BW32" i="36" s="1"/>
  <c r="BS32" i="36"/>
  <c r="BR32" i="36"/>
  <c r="BT32" i="36" s="1"/>
  <c r="BQ32" i="36"/>
  <c r="BM32" i="36"/>
  <c r="BL32" i="36"/>
  <c r="BN32" i="36" s="1"/>
  <c r="BK32" i="36"/>
  <c r="BH32" i="36"/>
  <c r="BE32" i="36"/>
  <c r="BB32" i="36"/>
  <c r="AY32" i="36"/>
  <c r="AV32" i="36"/>
  <c r="AR32" i="36"/>
  <c r="AQ32" i="36"/>
  <c r="AS32" i="36" s="1"/>
  <c r="AP32" i="36"/>
  <c r="AM32" i="36"/>
  <c r="AJ32" i="36"/>
  <c r="AG32" i="36"/>
  <c r="AD32" i="36"/>
  <c r="AA32" i="36"/>
  <c r="X32" i="36"/>
  <c r="W32" i="36"/>
  <c r="CK32" i="36" s="1"/>
  <c r="V32" i="36"/>
  <c r="CJ32" i="36" s="1"/>
  <c r="U32" i="36"/>
  <c r="R32" i="36"/>
  <c r="O32" i="36"/>
  <c r="L32" i="36"/>
  <c r="I32" i="36"/>
  <c r="F32" i="36"/>
  <c r="CI31" i="36"/>
  <c r="CH31" i="36"/>
  <c r="CG31" i="36"/>
  <c r="CE31" i="36"/>
  <c r="CF31" i="36" s="1"/>
  <c r="CD31" i="36"/>
  <c r="CB31" i="36"/>
  <c r="CA31" i="36"/>
  <c r="CC31" i="36" s="1"/>
  <c r="BY31" i="36"/>
  <c r="BX31" i="36"/>
  <c r="BZ31" i="36" s="1"/>
  <c r="BW31" i="36"/>
  <c r="BV31" i="36"/>
  <c r="BU31" i="36"/>
  <c r="BS31" i="36"/>
  <c r="BT31" i="36" s="1"/>
  <c r="BR31" i="36"/>
  <c r="BQ31" i="36"/>
  <c r="BN31" i="36"/>
  <c r="BM31" i="36"/>
  <c r="BL31" i="36"/>
  <c r="BK31" i="36"/>
  <c r="BH31" i="36"/>
  <c r="BE31" i="36"/>
  <c r="BB31" i="36"/>
  <c r="AY31" i="36"/>
  <c r="AV31" i="36"/>
  <c r="AS31" i="36"/>
  <c r="AR31" i="36"/>
  <c r="AQ31" i="36"/>
  <c r="AP31" i="36"/>
  <c r="AM31" i="36"/>
  <c r="AJ31" i="36"/>
  <c r="AG31" i="36"/>
  <c r="AD31" i="36"/>
  <c r="AA31" i="36"/>
  <c r="W31" i="36"/>
  <c r="CK31" i="36" s="1"/>
  <c r="V31" i="36"/>
  <c r="CJ31" i="36" s="1"/>
  <c r="U31" i="36"/>
  <c r="R31" i="36"/>
  <c r="O31" i="36"/>
  <c r="L31" i="36"/>
  <c r="I31" i="36"/>
  <c r="F31" i="36"/>
  <c r="CH30" i="36"/>
  <c r="CG30" i="36"/>
  <c r="CI30" i="36" s="1"/>
  <c r="CE30" i="36"/>
  <c r="CD30" i="36"/>
  <c r="CF30" i="36" s="1"/>
  <c r="CC30" i="36"/>
  <c r="CB30" i="36"/>
  <c r="CA30" i="36"/>
  <c r="BZ30" i="36"/>
  <c r="BY30" i="36"/>
  <c r="BX30" i="36"/>
  <c r="BV30" i="36"/>
  <c r="BU30" i="36"/>
  <c r="BW30" i="36" s="1"/>
  <c r="BS30" i="36"/>
  <c r="BR30" i="36"/>
  <c r="BT30" i="36" s="1"/>
  <c r="BQ30" i="36"/>
  <c r="BM30" i="36"/>
  <c r="BL30" i="36"/>
  <c r="BN30" i="36" s="1"/>
  <c r="BK30" i="36"/>
  <c r="BH30" i="36"/>
  <c r="BE30" i="36"/>
  <c r="BB30" i="36"/>
  <c r="AY30" i="36"/>
  <c r="AV30" i="36"/>
  <c r="AR30" i="36"/>
  <c r="AQ30" i="36"/>
  <c r="AS30" i="36" s="1"/>
  <c r="AP30" i="36"/>
  <c r="AM30" i="36"/>
  <c r="AJ30" i="36"/>
  <c r="AG30" i="36"/>
  <c r="AD30" i="36"/>
  <c r="AA30" i="36"/>
  <c r="W30" i="36"/>
  <c r="X30" i="36" s="1"/>
  <c r="V30" i="36"/>
  <c r="CJ30" i="36" s="1"/>
  <c r="U30" i="36"/>
  <c r="R30" i="36"/>
  <c r="O30" i="36"/>
  <c r="L30" i="36"/>
  <c r="I30" i="36"/>
  <c r="F30" i="36"/>
  <c r="CI29" i="36"/>
  <c r="CH29" i="36"/>
  <c r="CG29" i="36"/>
  <c r="CF29" i="36"/>
  <c r="CE29" i="36"/>
  <c r="CD29" i="36"/>
  <c r="CB29" i="36"/>
  <c r="CA29" i="36"/>
  <c r="CC29" i="36" s="1"/>
  <c r="BY29" i="36"/>
  <c r="BX29" i="36"/>
  <c r="BZ29" i="36" s="1"/>
  <c r="BW29" i="36"/>
  <c r="BV29" i="36"/>
  <c r="BU29" i="36"/>
  <c r="BS29" i="36"/>
  <c r="BT29" i="36" s="1"/>
  <c r="BR29" i="36"/>
  <c r="BQ29" i="36"/>
  <c r="BN29" i="36"/>
  <c r="BM29" i="36"/>
  <c r="BL29" i="36"/>
  <c r="BK29" i="36"/>
  <c r="BH29" i="36"/>
  <c r="BE29" i="36"/>
  <c r="BB29" i="36"/>
  <c r="AY29" i="36"/>
  <c r="AV29" i="36"/>
  <c r="AS29" i="36"/>
  <c r="AR29" i="36"/>
  <c r="AQ29" i="36"/>
  <c r="AP29" i="36"/>
  <c r="AM29" i="36"/>
  <c r="AJ29" i="36"/>
  <c r="AG29" i="36"/>
  <c r="AD29" i="36"/>
  <c r="AA29" i="36"/>
  <c r="W29" i="36"/>
  <c r="CK29" i="36" s="1"/>
  <c r="V29" i="36"/>
  <c r="CJ29" i="36" s="1"/>
  <c r="U29" i="36"/>
  <c r="R29" i="36"/>
  <c r="O29" i="36"/>
  <c r="L29" i="36"/>
  <c r="I29" i="36"/>
  <c r="F29" i="36"/>
  <c r="CH28" i="36"/>
  <c r="CG28" i="36"/>
  <c r="CI28" i="36" s="1"/>
  <c r="CE28" i="36"/>
  <c r="CD28" i="36"/>
  <c r="CF28" i="36" s="1"/>
  <c r="CC28" i="36"/>
  <c r="CB28" i="36"/>
  <c r="CA28" i="36"/>
  <c r="BY28" i="36"/>
  <c r="BZ28" i="36" s="1"/>
  <c r="BX28" i="36"/>
  <c r="BV28" i="36"/>
  <c r="BU28" i="36"/>
  <c r="BW28" i="36" s="1"/>
  <c r="BS28" i="36"/>
  <c r="BR28" i="36"/>
  <c r="BT28" i="36" s="1"/>
  <c r="BQ28" i="36"/>
  <c r="BM28" i="36"/>
  <c r="BL28" i="36"/>
  <c r="BN28" i="36" s="1"/>
  <c r="BK28" i="36"/>
  <c r="BH28" i="36"/>
  <c r="BE28" i="36"/>
  <c r="BB28" i="36"/>
  <c r="AY28" i="36"/>
  <c r="AV28" i="36"/>
  <c r="AR28" i="36"/>
  <c r="AQ28" i="36"/>
  <c r="AS28" i="36" s="1"/>
  <c r="AP28" i="36"/>
  <c r="AM28" i="36"/>
  <c r="AJ28" i="36"/>
  <c r="AG28" i="36"/>
  <c r="AD28" i="36"/>
  <c r="AA28" i="36"/>
  <c r="W28" i="36"/>
  <c r="X28" i="36" s="1"/>
  <c r="V28" i="36"/>
  <c r="CJ28" i="36" s="1"/>
  <c r="U28" i="36"/>
  <c r="R28" i="36"/>
  <c r="O28" i="36"/>
  <c r="L28" i="36"/>
  <c r="I28" i="36"/>
  <c r="F28" i="36"/>
  <c r="CI27" i="36"/>
  <c r="CH27" i="36"/>
  <c r="CG27" i="36"/>
  <c r="CE27" i="36"/>
  <c r="CF27" i="36" s="1"/>
  <c r="CD27" i="36"/>
  <c r="CB27" i="36"/>
  <c r="CA27" i="36"/>
  <c r="CC27" i="36" s="1"/>
  <c r="BY27" i="36"/>
  <c r="BX27" i="36"/>
  <c r="CJ27" i="36" s="1"/>
  <c r="BW27" i="36"/>
  <c r="BV27" i="36"/>
  <c r="BU27" i="36"/>
  <c r="BT27" i="36"/>
  <c r="BS27" i="36"/>
  <c r="CK27" i="36" s="1"/>
  <c r="BR27" i="36"/>
  <c r="BQ27" i="36"/>
  <c r="BN27" i="36"/>
  <c r="BM27" i="36"/>
  <c r="BL27" i="36"/>
  <c r="BK27" i="36"/>
  <c r="BH27" i="36"/>
  <c r="BE27" i="36"/>
  <c r="BB27" i="36"/>
  <c r="AY27" i="36"/>
  <c r="AV27" i="36"/>
  <c r="AS27" i="36"/>
  <c r="AR27" i="36"/>
  <c r="AQ27" i="36"/>
  <c r="AP27" i="36"/>
  <c r="AM27" i="36"/>
  <c r="AJ27" i="36"/>
  <c r="AG27" i="36"/>
  <c r="AD27" i="36"/>
  <c r="AA27" i="36"/>
  <c r="X27" i="36"/>
  <c r="U27" i="36"/>
  <c r="O27" i="36"/>
  <c r="L27" i="36"/>
  <c r="I27" i="36"/>
  <c r="F27" i="36"/>
  <c r="CH26" i="36"/>
  <c r="CI26" i="36" s="1"/>
  <c r="CG26" i="36"/>
  <c r="CE26" i="36"/>
  <c r="CD26" i="36"/>
  <c r="CF26" i="36" s="1"/>
  <c r="CB26" i="36"/>
  <c r="CA26" i="36"/>
  <c r="CC26" i="36" s="1"/>
  <c r="BZ26" i="36"/>
  <c r="BY26" i="36"/>
  <c r="BX26" i="36"/>
  <c r="BW26" i="36"/>
  <c r="BV26" i="36"/>
  <c r="BU26" i="36"/>
  <c r="BS26" i="36"/>
  <c r="BR26" i="36"/>
  <c r="BT26" i="36" s="1"/>
  <c r="BQ26" i="36"/>
  <c r="BM26" i="36"/>
  <c r="BL26" i="36"/>
  <c r="BN26" i="36" s="1"/>
  <c r="BK26" i="36"/>
  <c r="BH26" i="36"/>
  <c r="BE26" i="36"/>
  <c r="BB26" i="36"/>
  <c r="AY26" i="36"/>
  <c r="AV26" i="36"/>
  <c r="AR26" i="36"/>
  <c r="AS26" i="36" s="1"/>
  <c r="AQ26" i="36"/>
  <c r="AP26" i="36"/>
  <c r="AM26" i="36"/>
  <c r="AJ26" i="36"/>
  <c r="AG26" i="36"/>
  <c r="AD26" i="36"/>
  <c r="AA26" i="36"/>
  <c r="X26" i="36"/>
  <c r="W26" i="36"/>
  <c r="CK26" i="36" s="1"/>
  <c r="V26" i="36"/>
  <c r="CJ26" i="36" s="1"/>
  <c r="U26" i="36"/>
  <c r="R26" i="36"/>
  <c r="O26" i="36"/>
  <c r="L26" i="36"/>
  <c r="I26" i="36"/>
  <c r="F26" i="36"/>
  <c r="CH25" i="36"/>
  <c r="CG25" i="36"/>
  <c r="CI25" i="36" s="1"/>
  <c r="CF25" i="36"/>
  <c r="CE25" i="36"/>
  <c r="CD25" i="36"/>
  <c r="CC25" i="36"/>
  <c r="CB25" i="36"/>
  <c r="CA25" i="36"/>
  <c r="BY25" i="36"/>
  <c r="BX25" i="36"/>
  <c r="BZ25" i="36" s="1"/>
  <c r="BV25" i="36"/>
  <c r="BU25" i="36"/>
  <c r="BW25" i="36" s="1"/>
  <c r="BT25" i="36"/>
  <c r="BS25" i="36"/>
  <c r="BR25" i="36"/>
  <c r="BQ25" i="36"/>
  <c r="BN25" i="36"/>
  <c r="BM25" i="36"/>
  <c r="BL25" i="36"/>
  <c r="BK25" i="36"/>
  <c r="BH25" i="36"/>
  <c r="BE25" i="36"/>
  <c r="BB25" i="36"/>
  <c r="AY25" i="36"/>
  <c r="AV25" i="36"/>
  <c r="AR25" i="36"/>
  <c r="AQ25" i="36"/>
  <c r="AS25" i="36" s="1"/>
  <c r="AP25" i="36"/>
  <c r="AM25" i="36"/>
  <c r="AJ25" i="36"/>
  <c r="AG25" i="36"/>
  <c r="AD25" i="36"/>
  <c r="AA25" i="36"/>
  <c r="W25" i="36"/>
  <c r="CK25" i="36" s="1"/>
  <c r="V25" i="36"/>
  <c r="CJ25" i="36" s="1"/>
  <c r="U25" i="36"/>
  <c r="R25" i="36"/>
  <c r="O25" i="36"/>
  <c r="L25" i="36"/>
  <c r="I25" i="36"/>
  <c r="F25" i="36"/>
  <c r="CI24" i="36"/>
  <c r="CH24" i="36"/>
  <c r="CG24" i="36"/>
  <c r="CE24" i="36"/>
  <c r="CD24" i="36"/>
  <c r="CF24" i="36" s="1"/>
  <c r="CB24" i="36"/>
  <c r="CA24" i="36"/>
  <c r="CC24" i="36" s="1"/>
  <c r="BZ24" i="36"/>
  <c r="BY24" i="36"/>
  <c r="BX24" i="36"/>
  <c r="BW24" i="36"/>
  <c r="BV24" i="36"/>
  <c r="BU24" i="36"/>
  <c r="BS24" i="36"/>
  <c r="BR24" i="36"/>
  <c r="BT24" i="36" s="1"/>
  <c r="BQ24" i="36"/>
  <c r="BM24" i="36"/>
  <c r="BL24" i="36"/>
  <c r="BN24" i="36" s="1"/>
  <c r="BK24" i="36"/>
  <c r="BH24" i="36"/>
  <c r="BE24" i="36"/>
  <c r="BB24" i="36"/>
  <c r="AY24" i="36"/>
  <c r="AV24" i="36"/>
  <c r="AS24" i="36"/>
  <c r="AR24" i="36"/>
  <c r="AQ24" i="36"/>
  <c r="AP24" i="36"/>
  <c r="AM24" i="36"/>
  <c r="AJ24" i="36"/>
  <c r="AG24" i="36"/>
  <c r="AD24" i="36"/>
  <c r="AA24" i="36"/>
  <c r="X24" i="36"/>
  <c r="W24" i="36"/>
  <c r="CK24" i="36" s="1"/>
  <c r="V24" i="36"/>
  <c r="CJ24" i="36" s="1"/>
  <c r="U24" i="36"/>
  <c r="R24" i="36"/>
  <c r="O24" i="36"/>
  <c r="L24" i="36"/>
  <c r="I24" i="36"/>
  <c r="F24" i="36"/>
  <c r="CH23" i="36"/>
  <c r="CG23" i="36"/>
  <c r="CI23" i="36" s="1"/>
  <c r="CF23" i="36"/>
  <c r="CE23" i="36"/>
  <c r="CD23" i="36"/>
  <c r="CC23" i="36"/>
  <c r="CB23" i="36"/>
  <c r="CA23" i="36"/>
  <c r="BY23" i="36"/>
  <c r="BX23" i="36"/>
  <c r="BZ23" i="36" s="1"/>
  <c r="BV23" i="36"/>
  <c r="BU23" i="36"/>
  <c r="BW23" i="36" s="1"/>
  <c r="BT23" i="36"/>
  <c r="BS23" i="36"/>
  <c r="BR23" i="36"/>
  <c r="BQ23" i="36"/>
  <c r="BN23" i="36"/>
  <c r="BM23" i="36"/>
  <c r="BL23" i="36"/>
  <c r="BK23" i="36"/>
  <c r="BH23" i="36"/>
  <c r="BE23" i="36"/>
  <c r="BB23" i="36"/>
  <c r="AY23" i="36"/>
  <c r="AV23" i="36"/>
  <c r="AR23" i="36"/>
  <c r="AQ23" i="36"/>
  <c r="AS23" i="36" s="1"/>
  <c r="AP23" i="36"/>
  <c r="AM23" i="36"/>
  <c r="AJ23" i="36"/>
  <c r="AG23" i="36"/>
  <c r="AD23" i="36"/>
  <c r="AA23" i="36"/>
  <c r="W23" i="36"/>
  <c r="CK23" i="36" s="1"/>
  <c r="V23" i="36"/>
  <c r="CJ23" i="36" s="1"/>
  <c r="U23" i="36"/>
  <c r="R23" i="36"/>
  <c r="O23" i="36"/>
  <c r="L23" i="36"/>
  <c r="I23" i="36"/>
  <c r="F23" i="36"/>
  <c r="CH22" i="36"/>
  <c r="CI22" i="36" s="1"/>
  <c r="CG22" i="36"/>
  <c r="CE22" i="36"/>
  <c r="CD22" i="36"/>
  <c r="CF22" i="36" s="1"/>
  <c r="CB22" i="36"/>
  <c r="CA22" i="36"/>
  <c r="CC22" i="36" s="1"/>
  <c r="BZ22" i="36"/>
  <c r="BY22" i="36"/>
  <c r="BX22" i="36"/>
  <c r="BV22" i="36"/>
  <c r="BW22" i="36" s="1"/>
  <c r="BU22" i="36"/>
  <c r="BS22" i="36"/>
  <c r="BR22" i="36"/>
  <c r="BT22" i="36" s="1"/>
  <c r="BQ22" i="36"/>
  <c r="BM22" i="36"/>
  <c r="BL22" i="36"/>
  <c r="BN22" i="36" s="1"/>
  <c r="BK22" i="36"/>
  <c r="BH22" i="36"/>
  <c r="BE22" i="36"/>
  <c r="BB22" i="36"/>
  <c r="AY22" i="36"/>
  <c r="AV22" i="36"/>
  <c r="AR22" i="36"/>
  <c r="AS22" i="36" s="1"/>
  <c r="AQ22" i="36"/>
  <c r="AP22" i="36"/>
  <c r="AM22" i="36"/>
  <c r="AJ22" i="36"/>
  <c r="AG22" i="36"/>
  <c r="AD22" i="36"/>
  <c r="AA22" i="36"/>
  <c r="X22" i="36"/>
  <c r="W22" i="36"/>
  <c r="CK22" i="36" s="1"/>
  <c r="V22" i="36"/>
  <c r="CJ22" i="36" s="1"/>
  <c r="U22" i="36"/>
  <c r="R22" i="36"/>
  <c r="O22" i="36"/>
  <c r="L22" i="36"/>
  <c r="I22" i="36"/>
  <c r="F22" i="36"/>
  <c r="CH21" i="36"/>
  <c r="CG21" i="36"/>
  <c r="CI21" i="36" s="1"/>
  <c r="CF21" i="36"/>
  <c r="CE21" i="36"/>
  <c r="CD21" i="36"/>
  <c r="CC21" i="36"/>
  <c r="CB21" i="36"/>
  <c r="CA21" i="36"/>
  <c r="BY21" i="36"/>
  <c r="BX21" i="36"/>
  <c r="BZ21" i="36" s="1"/>
  <c r="BV21" i="36"/>
  <c r="BU21" i="36"/>
  <c r="BW21" i="36" s="1"/>
  <c r="BT21" i="36"/>
  <c r="BS21" i="36"/>
  <c r="BR21" i="36"/>
  <c r="BQ21" i="36"/>
  <c r="BN21" i="36"/>
  <c r="BM21" i="36"/>
  <c r="BL21" i="36"/>
  <c r="BK21" i="36"/>
  <c r="BH21" i="36"/>
  <c r="BE21" i="36"/>
  <c r="BB21" i="36"/>
  <c r="AY21" i="36"/>
  <c r="AV21" i="36"/>
  <c r="AR21" i="36"/>
  <c r="AQ21" i="36"/>
  <c r="AS21" i="36" s="1"/>
  <c r="AP21" i="36"/>
  <c r="AM21" i="36"/>
  <c r="AJ21" i="36"/>
  <c r="AG21" i="36"/>
  <c r="AD21" i="36"/>
  <c r="AA21" i="36"/>
  <c r="W21" i="36"/>
  <c r="CK21" i="36" s="1"/>
  <c r="V21" i="36"/>
  <c r="CJ21" i="36" s="1"/>
  <c r="U21" i="36"/>
  <c r="R21" i="36"/>
  <c r="O21" i="36"/>
  <c r="L21" i="36"/>
  <c r="I21" i="36"/>
  <c r="F21" i="36"/>
  <c r="CH20" i="36"/>
  <c r="CI20" i="36" s="1"/>
  <c r="CG20" i="36"/>
  <c r="CE20" i="36"/>
  <c r="CD20" i="36"/>
  <c r="CF20" i="36" s="1"/>
  <c r="CB20" i="36"/>
  <c r="CA20" i="36"/>
  <c r="CC20" i="36" s="1"/>
  <c r="BZ20" i="36"/>
  <c r="BY20" i="36"/>
  <c r="BX20" i="36"/>
  <c r="BV20" i="36"/>
  <c r="BW20" i="36" s="1"/>
  <c r="BU20" i="36"/>
  <c r="BS20" i="36"/>
  <c r="BR20" i="36"/>
  <c r="BT20" i="36" s="1"/>
  <c r="BQ20" i="36"/>
  <c r="BM20" i="36"/>
  <c r="BL20" i="36"/>
  <c r="BN20" i="36" s="1"/>
  <c r="BK20" i="36"/>
  <c r="BH20" i="36"/>
  <c r="BE20" i="36"/>
  <c r="BB20" i="36"/>
  <c r="AY20" i="36"/>
  <c r="AV20" i="36"/>
  <c r="AR20" i="36"/>
  <c r="AS20" i="36" s="1"/>
  <c r="AQ20" i="36"/>
  <c r="AP20" i="36"/>
  <c r="AM20" i="36"/>
  <c r="AJ20" i="36"/>
  <c r="AG20" i="36"/>
  <c r="AD20" i="36"/>
  <c r="AA20" i="36"/>
  <c r="X20" i="36"/>
  <c r="W20" i="36"/>
  <c r="V20" i="36"/>
  <c r="U20" i="36"/>
  <c r="R20" i="36"/>
  <c r="O20" i="36"/>
  <c r="L20" i="36"/>
  <c r="I20" i="36"/>
  <c r="F20" i="36"/>
  <c r="CH19" i="36"/>
  <c r="CG19" i="36"/>
  <c r="CI19" i="36" s="1"/>
  <c r="CF19" i="36"/>
  <c r="CE19" i="36"/>
  <c r="CD19" i="36"/>
  <c r="CB19" i="36"/>
  <c r="CC19" i="36" s="1"/>
  <c r="CA19" i="36"/>
  <c r="BY19" i="36"/>
  <c r="BX19" i="36"/>
  <c r="BZ19" i="36" s="1"/>
  <c r="BV19" i="36"/>
  <c r="BU19" i="36"/>
  <c r="BW19" i="36" s="1"/>
  <c r="BT19" i="36"/>
  <c r="BS19" i="36"/>
  <c r="BR19" i="36"/>
  <c r="BQ19" i="36"/>
  <c r="BN19" i="36"/>
  <c r="BM19" i="36"/>
  <c r="BL19" i="36"/>
  <c r="BK19" i="36"/>
  <c r="BH19" i="36"/>
  <c r="BE19" i="36"/>
  <c r="BB19" i="36"/>
  <c r="AY19" i="36"/>
  <c r="AV19" i="36"/>
  <c r="AR19" i="36"/>
  <c r="AQ19" i="36"/>
  <c r="AS19" i="36" s="1"/>
  <c r="AP19" i="36"/>
  <c r="AM19" i="36"/>
  <c r="AJ19" i="36"/>
  <c r="AG19" i="36"/>
  <c r="AD19" i="36"/>
  <c r="AA19" i="36"/>
  <c r="W19" i="36"/>
  <c r="CK19" i="36" s="1"/>
  <c r="V19" i="36"/>
  <c r="X19" i="36" s="1"/>
  <c r="U19" i="36"/>
  <c r="R19" i="36"/>
  <c r="O19" i="36"/>
  <c r="L19" i="36"/>
  <c r="I19" i="36"/>
  <c r="F19" i="36"/>
  <c r="CI18" i="36"/>
  <c r="CH18" i="36"/>
  <c r="CG18" i="36"/>
  <c r="CE18" i="36"/>
  <c r="CD18" i="36"/>
  <c r="CF18" i="36" s="1"/>
  <c r="CB18" i="36"/>
  <c r="CA18" i="36"/>
  <c r="CC18" i="36" s="1"/>
  <c r="BZ18" i="36"/>
  <c r="BY18" i="36"/>
  <c r="BX18" i="36"/>
  <c r="BW18" i="36"/>
  <c r="BV18" i="36"/>
  <c r="BU18" i="36"/>
  <c r="BS18" i="36"/>
  <c r="BR18" i="36"/>
  <c r="BT18" i="36" s="1"/>
  <c r="BQ18" i="36"/>
  <c r="BM18" i="36"/>
  <c r="BL18" i="36"/>
  <c r="BN18" i="36" s="1"/>
  <c r="BK18" i="36"/>
  <c r="BH18" i="36"/>
  <c r="BE18" i="36"/>
  <c r="BB18" i="36"/>
  <c r="AY18" i="36"/>
  <c r="AV18" i="36"/>
  <c r="AS18" i="36"/>
  <c r="AR18" i="36"/>
  <c r="AR14" i="36" s="1"/>
  <c r="AQ18" i="36"/>
  <c r="AP18" i="36"/>
  <c r="AM18" i="36"/>
  <c r="AJ18" i="36"/>
  <c r="AG18" i="36"/>
  <c r="AD18" i="36"/>
  <c r="AA18" i="36"/>
  <c r="X18" i="36"/>
  <c r="W18" i="36"/>
  <c r="V18" i="36"/>
  <c r="U18" i="36"/>
  <c r="R18" i="36"/>
  <c r="O18" i="36"/>
  <c r="L18" i="36"/>
  <c r="I18" i="36"/>
  <c r="F18" i="36"/>
  <c r="CH17" i="36"/>
  <c r="CG17" i="36"/>
  <c r="CI17" i="36" s="1"/>
  <c r="CF17" i="36"/>
  <c r="CE17" i="36"/>
  <c r="CD17" i="36"/>
  <c r="CC17" i="36"/>
  <c r="CB17" i="36"/>
  <c r="CA17" i="36"/>
  <c r="BY17" i="36"/>
  <c r="BX17" i="36"/>
  <c r="BZ17" i="36" s="1"/>
  <c r="BV17" i="36"/>
  <c r="BU17" i="36"/>
  <c r="BW17" i="36" s="1"/>
  <c r="BT17" i="36"/>
  <c r="BS17" i="36"/>
  <c r="BR17" i="36"/>
  <c r="BQ17" i="36"/>
  <c r="BN17" i="36"/>
  <c r="BM17" i="36"/>
  <c r="BL17" i="36"/>
  <c r="BK17" i="36"/>
  <c r="BH17" i="36"/>
  <c r="BE17" i="36"/>
  <c r="BB17" i="36"/>
  <c r="AY17" i="36"/>
  <c r="AV17" i="36"/>
  <c r="AR17" i="36"/>
  <c r="AQ17" i="36"/>
  <c r="AS17" i="36" s="1"/>
  <c r="AP17" i="36"/>
  <c r="AM17" i="36"/>
  <c r="AJ17" i="36"/>
  <c r="AG17" i="36"/>
  <c r="AD17" i="36"/>
  <c r="AA17" i="36"/>
  <c r="W17" i="36"/>
  <c r="CK17" i="36" s="1"/>
  <c r="V17" i="36"/>
  <c r="X17" i="36" s="1"/>
  <c r="U17" i="36"/>
  <c r="R17" i="36"/>
  <c r="O17" i="36"/>
  <c r="L17" i="36"/>
  <c r="I17" i="36"/>
  <c r="F17" i="36"/>
  <c r="CI16" i="36"/>
  <c r="CH16" i="36"/>
  <c r="CG16" i="36"/>
  <c r="CE16" i="36"/>
  <c r="CD16" i="36"/>
  <c r="CF16" i="36" s="1"/>
  <c r="CB16" i="36"/>
  <c r="CA16" i="36"/>
  <c r="CC16" i="36" s="1"/>
  <c r="BZ16" i="36"/>
  <c r="BY16" i="36"/>
  <c r="BX16" i="36"/>
  <c r="BW16" i="36"/>
  <c r="BV16" i="36"/>
  <c r="BU16" i="36"/>
  <c r="BS16" i="36"/>
  <c r="BR16" i="36"/>
  <c r="BT16" i="36" s="1"/>
  <c r="BQ16" i="36"/>
  <c r="BM16" i="36"/>
  <c r="BM14" i="36" s="1"/>
  <c r="BL16" i="36"/>
  <c r="BN16" i="36" s="1"/>
  <c r="BK16" i="36"/>
  <c r="BH16" i="36"/>
  <c r="BE16" i="36"/>
  <c r="BB16" i="36"/>
  <c r="AY16" i="36"/>
  <c r="AV16" i="36"/>
  <c r="AS16" i="36"/>
  <c r="AR16" i="36"/>
  <c r="AQ16" i="36"/>
  <c r="AP16" i="36"/>
  <c r="AM16" i="36"/>
  <c r="AJ16" i="36"/>
  <c r="AG16" i="36"/>
  <c r="AD16" i="36"/>
  <c r="AA16" i="36"/>
  <c r="X16" i="36"/>
  <c r="W16" i="36"/>
  <c r="V16" i="36"/>
  <c r="CJ16" i="36" s="1"/>
  <c r="C16" i="36" s="1"/>
  <c r="U16" i="36"/>
  <c r="R16" i="36"/>
  <c r="O16" i="36"/>
  <c r="L16" i="36"/>
  <c r="I16" i="36"/>
  <c r="F16" i="36"/>
  <c r="CH15" i="36"/>
  <c r="CG15" i="36"/>
  <c r="CE15" i="36"/>
  <c r="CD15" i="36"/>
  <c r="CF15" i="36" s="1"/>
  <c r="CC15" i="36"/>
  <c r="CB15" i="36"/>
  <c r="CA15" i="36"/>
  <c r="BZ15" i="36"/>
  <c r="BY15" i="36"/>
  <c r="BY14" i="36" s="1"/>
  <c r="BX15" i="36"/>
  <c r="BV15" i="36"/>
  <c r="BU15" i="36"/>
  <c r="BS15" i="36"/>
  <c r="BR15" i="36"/>
  <c r="BT15" i="36" s="1"/>
  <c r="BQ15" i="36"/>
  <c r="BM15" i="36"/>
  <c r="BL15" i="36"/>
  <c r="BN15" i="36" s="1"/>
  <c r="BK15" i="36"/>
  <c r="BH15" i="36"/>
  <c r="BE15" i="36"/>
  <c r="BB15" i="36"/>
  <c r="AY15" i="36"/>
  <c r="AV15" i="36"/>
  <c r="AR15" i="36"/>
  <c r="AQ15" i="36"/>
  <c r="AS15" i="36" s="1"/>
  <c r="AP15" i="36"/>
  <c r="AM15" i="36"/>
  <c r="AJ15" i="36"/>
  <c r="AG15" i="36"/>
  <c r="AD15" i="36"/>
  <c r="AA15" i="36"/>
  <c r="W15" i="36"/>
  <c r="CK15" i="36" s="1"/>
  <c r="V15" i="36"/>
  <c r="CJ15" i="36" s="1"/>
  <c r="U15" i="36"/>
  <c r="R15" i="36"/>
  <c r="O15" i="36"/>
  <c r="L15" i="36"/>
  <c r="I15" i="36"/>
  <c r="F15" i="36"/>
  <c r="CH14" i="36"/>
  <c r="CE14" i="36"/>
  <c r="CB14" i="36"/>
  <c r="CA14" i="36"/>
  <c r="CC14" i="36" s="1"/>
  <c r="BV14" i="36"/>
  <c r="BS14" i="36"/>
  <c r="BR14" i="36"/>
  <c r="BT14" i="36" s="1"/>
  <c r="BP14" i="36"/>
  <c r="BO14" i="36"/>
  <c r="BQ14" i="36" s="1"/>
  <c r="BL14" i="36"/>
  <c r="BN14" i="36" s="1"/>
  <c r="BK14" i="36"/>
  <c r="BJ14" i="36"/>
  <c r="BI14" i="36"/>
  <c r="BH14" i="36"/>
  <c r="BG14" i="36"/>
  <c r="BF14" i="36"/>
  <c r="BD14" i="36"/>
  <c r="BC14" i="36"/>
  <c r="BE14" i="36" s="1"/>
  <c r="BB14" i="36"/>
  <c r="BA14" i="36"/>
  <c r="AZ14" i="36"/>
  <c r="AX14" i="36"/>
  <c r="AY14" i="36" s="1"/>
  <c r="AW14" i="36"/>
  <c r="AU14" i="36"/>
  <c r="AT14" i="36"/>
  <c r="AV14" i="36" s="1"/>
  <c r="AP14" i="36"/>
  <c r="AO14" i="36"/>
  <c r="AN14" i="36"/>
  <c r="AL14" i="36"/>
  <c r="AM14" i="36" s="1"/>
  <c r="AK14" i="36"/>
  <c r="AI14" i="36"/>
  <c r="AH14" i="36"/>
  <c r="AQ14" i="36" s="1"/>
  <c r="AS14" i="36" s="1"/>
  <c r="AF14" i="36"/>
  <c r="AE14" i="36"/>
  <c r="AG14" i="36" s="1"/>
  <c r="AD14" i="36"/>
  <c r="AC14" i="36"/>
  <c r="AB14" i="36"/>
  <c r="Z14" i="36"/>
  <c r="AA14" i="36" s="1"/>
  <c r="Y14" i="36"/>
  <c r="W14" i="36"/>
  <c r="V14" i="36"/>
  <c r="X14" i="36" s="1"/>
  <c r="T14" i="36"/>
  <c r="S14" i="36"/>
  <c r="U14" i="36" s="1"/>
  <c r="R14" i="36"/>
  <c r="Q14" i="36"/>
  <c r="P14" i="36"/>
  <c r="N14" i="36"/>
  <c r="O14" i="36" s="1"/>
  <c r="M14" i="36"/>
  <c r="K14" i="36"/>
  <c r="J14" i="36"/>
  <c r="L14" i="36" s="1"/>
  <c r="H14" i="36"/>
  <c r="G14" i="36"/>
  <c r="I14" i="36" s="1"/>
  <c r="F14" i="36"/>
  <c r="E14" i="36"/>
  <c r="D14" i="36"/>
  <c r="BL58" i="35"/>
  <c r="BK58" i="35"/>
  <c r="BJ58" i="35"/>
  <c r="BI58" i="35"/>
  <c r="BH58" i="35"/>
  <c r="BG58" i="35"/>
  <c r="BF58" i="35"/>
  <c r="BE58" i="35"/>
  <c r="BD58" i="35"/>
  <c r="BC58" i="35"/>
  <c r="BB58" i="35"/>
  <c r="BN58" i="35" s="1"/>
  <c r="BA58" i="35"/>
  <c r="BM58" i="35" s="1"/>
  <c r="C58" i="35" s="1"/>
  <c r="AZ58" i="35"/>
  <c r="AV58" i="35"/>
  <c r="AU58" i="35"/>
  <c r="AG58" i="35"/>
  <c r="AF58" i="35"/>
  <c r="R58" i="35"/>
  <c r="Q58" i="35"/>
  <c r="BL57" i="35"/>
  <c r="BK57" i="35"/>
  <c r="BJ57" i="35"/>
  <c r="BI57" i="35"/>
  <c r="BH57" i="35"/>
  <c r="BG57" i="35"/>
  <c r="BF57" i="35"/>
  <c r="BE57" i="35"/>
  <c r="BD57" i="35"/>
  <c r="BC57" i="35"/>
  <c r="BB57" i="35"/>
  <c r="BN57" i="35" s="1"/>
  <c r="BA57" i="35"/>
  <c r="BM57" i="35" s="1"/>
  <c r="C57" i="35" s="1"/>
  <c r="AZ57" i="35"/>
  <c r="AV57" i="35"/>
  <c r="AU57" i="35"/>
  <c r="AG57" i="35"/>
  <c r="AF57" i="35"/>
  <c r="R57" i="35"/>
  <c r="Q57" i="35"/>
  <c r="BL56" i="35"/>
  <c r="BK56" i="35"/>
  <c r="BJ56" i="35"/>
  <c r="BI56" i="35"/>
  <c r="BH56" i="35"/>
  <c r="BG56" i="35"/>
  <c r="BF56" i="35"/>
  <c r="BE56" i="35"/>
  <c r="BD56" i="35"/>
  <c r="BC56" i="35"/>
  <c r="BB56" i="35"/>
  <c r="BN56" i="35" s="1"/>
  <c r="BA56" i="35"/>
  <c r="BM56" i="35" s="1"/>
  <c r="C56" i="35" s="1"/>
  <c r="AZ56" i="35"/>
  <c r="AV56" i="35"/>
  <c r="AU56" i="35"/>
  <c r="AG56" i="35"/>
  <c r="AF56" i="35"/>
  <c r="R56" i="35"/>
  <c r="Q56" i="35"/>
  <c r="BL55" i="35"/>
  <c r="BK55" i="35"/>
  <c r="BJ55" i="35"/>
  <c r="BI55" i="35"/>
  <c r="BH55" i="35"/>
  <c r="BG55" i="35"/>
  <c r="BF55" i="35"/>
  <c r="BE55" i="35"/>
  <c r="BD55" i="35"/>
  <c r="BC55" i="35"/>
  <c r="BB55" i="35"/>
  <c r="BN55" i="35" s="1"/>
  <c r="BA55" i="35"/>
  <c r="BM55" i="35" s="1"/>
  <c r="C55" i="35" s="1"/>
  <c r="AZ55" i="35"/>
  <c r="AV55" i="35"/>
  <c r="AU55" i="35"/>
  <c r="AG55" i="35"/>
  <c r="AF55" i="35"/>
  <c r="R55" i="35"/>
  <c r="Q55" i="35"/>
  <c r="BL54" i="35"/>
  <c r="BK54" i="35"/>
  <c r="BJ54" i="35"/>
  <c r="BI54" i="35"/>
  <c r="BH54" i="35"/>
  <c r="BG54" i="35"/>
  <c r="BF54" i="35"/>
  <c r="BE54" i="35"/>
  <c r="BD54" i="35"/>
  <c r="BC54" i="35"/>
  <c r="BB54" i="35"/>
  <c r="BN54" i="35" s="1"/>
  <c r="BA54" i="35"/>
  <c r="BM54" i="35" s="1"/>
  <c r="C54" i="35" s="1"/>
  <c r="AZ54" i="35"/>
  <c r="AV54" i="35"/>
  <c r="AU54" i="35"/>
  <c r="AG54" i="35"/>
  <c r="AF54" i="35"/>
  <c r="R54" i="35"/>
  <c r="Q54" i="35"/>
  <c r="BL53" i="35"/>
  <c r="BK53" i="35"/>
  <c r="BJ53" i="35"/>
  <c r="BI53" i="35"/>
  <c r="BH53" i="35"/>
  <c r="BG53" i="35"/>
  <c r="BF53" i="35"/>
  <c r="BE53" i="35"/>
  <c r="BD53" i="35"/>
  <c r="BC53" i="35"/>
  <c r="BB53" i="35"/>
  <c r="BN53" i="35" s="1"/>
  <c r="BA53" i="35"/>
  <c r="BM53" i="35" s="1"/>
  <c r="C53" i="35" s="1"/>
  <c r="AZ53" i="35"/>
  <c r="AV53" i="35"/>
  <c r="AU53" i="35"/>
  <c r="AG53" i="35"/>
  <c r="AF53" i="35"/>
  <c r="R53" i="35"/>
  <c r="Q53" i="35"/>
  <c r="BL52" i="35"/>
  <c r="BK52" i="35"/>
  <c r="BJ52" i="35"/>
  <c r="BI52" i="35"/>
  <c r="BH52" i="35"/>
  <c r="BG52" i="35"/>
  <c r="BF52" i="35"/>
  <c r="BE52" i="35"/>
  <c r="BD52" i="35"/>
  <c r="BC52" i="35"/>
  <c r="BB52" i="35"/>
  <c r="BN52" i="35" s="1"/>
  <c r="BA52" i="35"/>
  <c r="BM52" i="35" s="1"/>
  <c r="C52" i="35" s="1"/>
  <c r="AZ52" i="35"/>
  <c r="AV52" i="35"/>
  <c r="AU52" i="35"/>
  <c r="AG52" i="35"/>
  <c r="AF52" i="35"/>
  <c r="R52" i="35"/>
  <c r="Q52" i="35"/>
  <c r="BL51" i="35"/>
  <c r="BK51" i="35"/>
  <c r="BJ51" i="35"/>
  <c r="BI51" i="35"/>
  <c r="BH51" i="35"/>
  <c r="BG51" i="35"/>
  <c r="BF51" i="35"/>
  <c r="BE51" i="35"/>
  <c r="BD51" i="35"/>
  <c r="BC51" i="35"/>
  <c r="BB51" i="35"/>
  <c r="BN51" i="35" s="1"/>
  <c r="BA51" i="35"/>
  <c r="BM51" i="35" s="1"/>
  <c r="C51" i="35" s="1"/>
  <c r="AZ51" i="35"/>
  <c r="AV51" i="35"/>
  <c r="AU51" i="35"/>
  <c r="AG51" i="35"/>
  <c r="AF51" i="35"/>
  <c r="R51" i="35"/>
  <c r="Q51" i="35"/>
  <c r="BL50" i="35"/>
  <c r="BK50" i="35"/>
  <c r="BJ50" i="35"/>
  <c r="BI50" i="35"/>
  <c r="BH50" i="35"/>
  <c r="BG50" i="35"/>
  <c r="BF50" i="35"/>
  <c r="BE50" i="35"/>
  <c r="BD50" i="35"/>
  <c r="BC50" i="35"/>
  <c r="BB50" i="35"/>
  <c r="BN50" i="35" s="1"/>
  <c r="BA50" i="35"/>
  <c r="BM50" i="35" s="1"/>
  <c r="C50" i="35" s="1"/>
  <c r="AZ50" i="35"/>
  <c r="AV50" i="35"/>
  <c r="AU50" i="35"/>
  <c r="AG50" i="35"/>
  <c r="AF50" i="35"/>
  <c r="R50" i="35"/>
  <c r="Q50" i="35"/>
  <c r="BL49" i="35"/>
  <c r="BK49" i="35"/>
  <c r="BJ49" i="35"/>
  <c r="BI49" i="35"/>
  <c r="BH49" i="35"/>
  <c r="BG49" i="35"/>
  <c r="BF49" i="35"/>
  <c r="BE49" i="35"/>
  <c r="BD49" i="35"/>
  <c r="BC49" i="35"/>
  <c r="BB49" i="35"/>
  <c r="BN49" i="35" s="1"/>
  <c r="BA49" i="35"/>
  <c r="BM49" i="35" s="1"/>
  <c r="C49" i="35" s="1"/>
  <c r="AZ49" i="35"/>
  <c r="AV49" i="35"/>
  <c r="AU49" i="35"/>
  <c r="AG49" i="35"/>
  <c r="AF49" i="35"/>
  <c r="R49" i="35"/>
  <c r="Q49" i="35"/>
  <c r="BL48" i="35"/>
  <c r="BK48" i="35"/>
  <c r="BJ48" i="35"/>
  <c r="BI48" i="35"/>
  <c r="BH48" i="35"/>
  <c r="BG48" i="35"/>
  <c r="BF48" i="35"/>
  <c r="BE48" i="35"/>
  <c r="BD48" i="35"/>
  <c r="BC48" i="35"/>
  <c r="BB48" i="35"/>
  <c r="BN48" i="35" s="1"/>
  <c r="BA48" i="35"/>
  <c r="BM48" i="35" s="1"/>
  <c r="C48" i="35" s="1"/>
  <c r="AZ48" i="35"/>
  <c r="AV48" i="35"/>
  <c r="AU48" i="35"/>
  <c r="AG48" i="35"/>
  <c r="AF48" i="35"/>
  <c r="R48" i="35"/>
  <c r="Q48" i="35"/>
  <c r="BL47" i="35"/>
  <c r="BK47" i="35"/>
  <c r="BJ47" i="35"/>
  <c r="BI47" i="35"/>
  <c r="BH47" i="35"/>
  <c r="BG47" i="35"/>
  <c r="BF47" i="35"/>
  <c r="BE47" i="35"/>
  <c r="BD47" i="35"/>
  <c r="BC47" i="35"/>
  <c r="BB47" i="35"/>
  <c r="BN47" i="35" s="1"/>
  <c r="BA47" i="35"/>
  <c r="BM47" i="35" s="1"/>
  <c r="C47" i="35" s="1"/>
  <c r="AZ47" i="35"/>
  <c r="AV47" i="35"/>
  <c r="AU47" i="35"/>
  <c r="AG47" i="35"/>
  <c r="AF47" i="35"/>
  <c r="R47" i="35"/>
  <c r="Q47" i="35"/>
  <c r="BL46" i="35"/>
  <c r="BK46" i="35"/>
  <c r="BJ46" i="35"/>
  <c r="BI46" i="35"/>
  <c r="BH46" i="35"/>
  <c r="BG46" i="35"/>
  <c r="BF46" i="35"/>
  <c r="BE46" i="35"/>
  <c r="BD46" i="35"/>
  <c r="BC46" i="35"/>
  <c r="BB46" i="35"/>
  <c r="BN46" i="35" s="1"/>
  <c r="BA46" i="35"/>
  <c r="BM46" i="35" s="1"/>
  <c r="C46" i="35" s="1"/>
  <c r="AZ46" i="35"/>
  <c r="AV46" i="35"/>
  <c r="AU46" i="35"/>
  <c r="AG46" i="35"/>
  <c r="AF46" i="35"/>
  <c r="R46" i="35"/>
  <c r="Q46" i="35"/>
  <c r="BL45" i="35"/>
  <c r="BK45" i="35"/>
  <c r="BJ45" i="35"/>
  <c r="BI45" i="35"/>
  <c r="BH45" i="35"/>
  <c r="BG45" i="35"/>
  <c r="BF45" i="35"/>
  <c r="BE45" i="35"/>
  <c r="BD45" i="35"/>
  <c r="BC45" i="35"/>
  <c r="BB45" i="35"/>
  <c r="BN45" i="35" s="1"/>
  <c r="BA45" i="35"/>
  <c r="BM45" i="35" s="1"/>
  <c r="C45" i="35" s="1"/>
  <c r="AZ45" i="35"/>
  <c r="AV45" i="35"/>
  <c r="AU45" i="35"/>
  <c r="AG45" i="35"/>
  <c r="AF45" i="35"/>
  <c r="R45" i="35"/>
  <c r="Q45" i="35"/>
  <c r="BL44" i="35"/>
  <c r="BK44" i="35"/>
  <c r="BJ44" i="35"/>
  <c r="BI44" i="35"/>
  <c r="BH44" i="35"/>
  <c r="BG44" i="35"/>
  <c r="BF44" i="35"/>
  <c r="BE44" i="35"/>
  <c r="BD44" i="35"/>
  <c r="BC44" i="35"/>
  <c r="BB44" i="35"/>
  <c r="BN44" i="35" s="1"/>
  <c r="BA44" i="35"/>
  <c r="BM44" i="35" s="1"/>
  <c r="C44" i="35" s="1"/>
  <c r="AZ44" i="35"/>
  <c r="AV44" i="35"/>
  <c r="AU44" i="35"/>
  <c r="AG44" i="35"/>
  <c r="AF44" i="35"/>
  <c r="R44" i="35"/>
  <c r="Q44" i="35"/>
  <c r="BL43" i="35"/>
  <c r="BJ43" i="35"/>
  <c r="BI43" i="35"/>
  <c r="BH43" i="35"/>
  <c r="BG43" i="35"/>
  <c r="BF43" i="35"/>
  <c r="BE43" i="35"/>
  <c r="BD43" i="35"/>
  <c r="BC43" i="35"/>
  <c r="BB43" i="35"/>
  <c r="BN43" i="35" s="1"/>
  <c r="BA43" i="35"/>
  <c r="BM43" i="35" s="1"/>
  <c r="C43" i="35" s="1"/>
  <c r="AZ43" i="35"/>
  <c r="AV43" i="35"/>
  <c r="AU43" i="35"/>
  <c r="AG43" i="35"/>
  <c r="AF43" i="35"/>
  <c r="R43" i="35"/>
  <c r="Q43" i="35"/>
  <c r="BL42" i="35"/>
  <c r="BK42" i="35"/>
  <c r="BJ42" i="35"/>
  <c r="BI42" i="35"/>
  <c r="BH42" i="35"/>
  <c r="BG42" i="35"/>
  <c r="BF42" i="35"/>
  <c r="BE42" i="35"/>
  <c r="BD42" i="35"/>
  <c r="BC42" i="35"/>
  <c r="BB42" i="35"/>
  <c r="BN42" i="35" s="1"/>
  <c r="BA42" i="35"/>
  <c r="BM42" i="35" s="1"/>
  <c r="C42" i="35" s="1"/>
  <c r="AZ42" i="35"/>
  <c r="AV42" i="35"/>
  <c r="AU42" i="35"/>
  <c r="AG42" i="35"/>
  <c r="AF42" i="35"/>
  <c r="R42" i="35"/>
  <c r="Q42" i="35"/>
  <c r="BL41" i="35"/>
  <c r="BK41" i="35"/>
  <c r="BJ41" i="35"/>
  <c r="BI41" i="35"/>
  <c r="BH41" i="35"/>
  <c r="BG41" i="35"/>
  <c r="BF41" i="35"/>
  <c r="BE41" i="35"/>
  <c r="BD41" i="35"/>
  <c r="BC41" i="35"/>
  <c r="BB41" i="35"/>
  <c r="BN41" i="35" s="1"/>
  <c r="BA41" i="35"/>
  <c r="BM41" i="35" s="1"/>
  <c r="C41" i="35" s="1"/>
  <c r="AZ41" i="35"/>
  <c r="AV41" i="35"/>
  <c r="AU41" i="35"/>
  <c r="AG41" i="35"/>
  <c r="AF41" i="35"/>
  <c r="R41" i="35"/>
  <c r="Q41" i="35"/>
  <c r="BL40" i="35"/>
  <c r="BK40" i="35"/>
  <c r="BJ40" i="35"/>
  <c r="BI40" i="35"/>
  <c r="BH40" i="35"/>
  <c r="BG40" i="35"/>
  <c r="BF40" i="35"/>
  <c r="BE40" i="35"/>
  <c r="BD40" i="35"/>
  <c r="BC40" i="35"/>
  <c r="BB40" i="35"/>
  <c r="BN40" i="35" s="1"/>
  <c r="BA40" i="35"/>
  <c r="BM40" i="35" s="1"/>
  <c r="C40" i="35" s="1"/>
  <c r="AZ40" i="35"/>
  <c r="AV40" i="35"/>
  <c r="AU40" i="35"/>
  <c r="AG40" i="35"/>
  <c r="AF40" i="35"/>
  <c r="R40" i="35"/>
  <c r="Q40" i="35"/>
  <c r="BL39" i="35"/>
  <c r="BK39" i="35"/>
  <c r="BJ39" i="35"/>
  <c r="BI39" i="35"/>
  <c r="BH39" i="35"/>
  <c r="BG39" i="35"/>
  <c r="BF39" i="35"/>
  <c r="BE39" i="35"/>
  <c r="BD39" i="35"/>
  <c r="BC39" i="35"/>
  <c r="BB39" i="35"/>
  <c r="BN39" i="35" s="1"/>
  <c r="BA39" i="35"/>
  <c r="BM39" i="35" s="1"/>
  <c r="C39" i="35" s="1"/>
  <c r="AZ39" i="35"/>
  <c r="AV39" i="35"/>
  <c r="AU39" i="35"/>
  <c r="AG39" i="35"/>
  <c r="AF39" i="35"/>
  <c r="R39" i="35"/>
  <c r="Q39" i="35"/>
  <c r="BL38" i="35"/>
  <c r="BK38" i="35"/>
  <c r="BJ38" i="35"/>
  <c r="BI38" i="35"/>
  <c r="BH38" i="35"/>
  <c r="BG38" i="35"/>
  <c r="BF38" i="35"/>
  <c r="BE38" i="35"/>
  <c r="BD38" i="35"/>
  <c r="BC38" i="35"/>
  <c r="BB38" i="35"/>
  <c r="BN38" i="35" s="1"/>
  <c r="BA38" i="35"/>
  <c r="BM38" i="35" s="1"/>
  <c r="C38" i="35" s="1"/>
  <c r="AZ38" i="35"/>
  <c r="AV38" i="35"/>
  <c r="AU38" i="35"/>
  <c r="AG38" i="35"/>
  <c r="AF38" i="35"/>
  <c r="R38" i="35"/>
  <c r="Q38" i="35"/>
  <c r="BL37" i="35"/>
  <c r="BK37" i="35"/>
  <c r="BJ37" i="35"/>
  <c r="BI37" i="35"/>
  <c r="BH37" i="35"/>
  <c r="BG37" i="35"/>
  <c r="BF37" i="35"/>
  <c r="BE37" i="35"/>
  <c r="BD37" i="35"/>
  <c r="BC37" i="35"/>
  <c r="BB37" i="35"/>
  <c r="BN37" i="35" s="1"/>
  <c r="BA37" i="35"/>
  <c r="BM37" i="35" s="1"/>
  <c r="C37" i="35" s="1"/>
  <c r="AZ37" i="35"/>
  <c r="AV37" i="35"/>
  <c r="AU37" i="35"/>
  <c r="AG37" i="35"/>
  <c r="AF37" i="35"/>
  <c r="R37" i="35"/>
  <c r="Q37" i="35"/>
  <c r="BL36" i="35"/>
  <c r="BK36" i="35"/>
  <c r="BJ36" i="35"/>
  <c r="BI36" i="35"/>
  <c r="BH36" i="35"/>
  <c r="BG36" i="35"/>
  <c r="BF36" i="35"/>
  <c r="BE36" i="35"/>
  <c r="BD36" i="35"/>
  <c r="BC36" i="35"/>
  <c r="BB36" i="35"/>
  <c r="BN36" i="35" s="1"/>
  <c r="BA36" i="35"/>
  <c r="BM36" i="35" s="1"/>
  <c r="C36" i="35" s="1"/>
  <c r="AZ36" i="35"/>
  <c r="AV36" i="35"/>
  <c r="AU36" i="35"/>
  <c r="AG36" i="35"/>
  <c r="AF36" i="35"/>
  <c r="R36" i="35"/>
  <c r="Q36" i="35"/>
  <c r="BL35" i="35"/>
  <c r="BK35" i="35"/>
  <c r="BJ35" i="35"/>
  <c r="BI35" i="35"/>
  <c r="BH35" i="35"/>
  <c r="BG35" i="35"/>
  <c r="BF35" i="35"/>
  <c r="BE35" i="35"/>
  <c r="BD35" i="35"/>
  <c r="BC35" i="35"/>
  <c r="BB35" i="35"/>
  <c r="BN35" i="35" s="1"/>
  <c r="BA35" i="35"/>
  <c r="BM35" i="35" s="1"/>
  <c r="C35" i="35" s="1"/>
  <c r="AZ35" i="35"/>
  <c r="AV35" i="35"/>
  <c r="AU35" i="35"/>
  <c r="AG35" i="35"/>
  <c r="AF35" i="35"/>
  <c r="R35" i="35"/>
  <c r="Q35" i="35"/>
  <c r="BL34" i="35"/>
  <c r="BK34" i="35"/>
  <c r="BJ34" i="35"/>
  <c r="BI34" i="35"/>
  <c r="BH34" i="35"/>
  <c r="BG34" i="35"/>
  <c r="BF34" i="35"/>
  <c r="BE34" i="35"/>
  <c r="BD34" i="35"/>
  <c r="BC34" i="35"/>
  <c r="BB34" i="35"/>
  <c r="BN34" i="35" s="1"/>
  <c r="BA34" i="35"/>
  <c r="BM34" i="35" s="1"/>
  <c r="C34" i="35" s="1"/>
  <c r="AZ34" i="35"/>
  <c r="AV34" i="35"/>
  <c r="AU34" i="35"/>
  <c r="AG34" i="35"/>
  <c r="AF34" i="35"/>
  <c r="R34" i="35"/>
  <c r="Q34" i="35"/>
  <c r="BL33" i="35"/>
  <c r="BK33" i="35"/>
  <c r="BJ33" i="35"/>
  <c r="BI33" i="35"/>
  <c r="BH33" i="35"/>
  <c r="BG33" i="35"/>
  <c r="BF33" i="35"/>
  <c r="BE33" i="35"/>
  <c r="BD33" i="35"/>
  <c r="BC33" i="35"/>
  <c r="BB33" i="35"/>
  <c r="BN33" i="35" s="1"/>
  <c r="BA33" i="35"/>
  <c r="BM33" i="35" s="1"/>
  <c r="C33" i="35" s="1"/>
  <c r="AZ33" i="35"/>
  <c r="AV33" i="35"/>
  <c r="AU33" i="35"/>
  <c r="AG33" i="35"/>
  <c r="AF33" i="35"/>
  <c r="R33" i="35"/>
  <c r="Q33" i="35"/>
  <c r="BL32" i="35"/>
  <c r="BK32" i="35"/>
  <c r="BJ32" i="35"/>
  <c r="BI32" i="35"/>
  <c r="BH32" i="35"/>
  <c r="BG32" i="35"/>
  <c r="BF32" i="35"/>
  <c r="BE32" i="35"/>
  <c r="BD32" i="35"/>
  <c r="BC32" i="35"/>
  <c r="BB32" i="35"/>
  <c r="BN32" i="35" s="1"/>
  <c r="BA32" i="35"/>
  <c r="BM32" i="35" s="1"/>
  <c r="C32" i="35" s="1"/>
  <c r="AZ32" i="35"/>
  <c r="AV32" i="35"/>
  <c r="AU32" i="35"/>
  <c r="AG32" i="35"/>
  <c r="AF32" i="35"/>
  <c r="R32" i="35"/>
  <c r="Q32" i="35"/>
  <c r="BL31" i="35"/>
  <c r="BK31" i="35"/>
  <c r="BJ31" i="35"/>
  <c r="BI31" i="35"/>
  <c r="BH31" i="35"/>
  <c r="BG31" i="35"/>
  <c r="BF31" i="35"/>
  <c r="BE31" i="35"/>
  <c r="BD31" i="35"/>
  <c r="BC31" i="35"/>
  <c r="BB31" i="35"/>
  <c r="BN31" i="35" s="1"/>
  <c r="BA31" i="35"/>
  <c r="BM31" i="35" s="1"/>
  <c r="C31" i="35" s="1"/>
  <c r="AZ31" i="35"/>
  <c r="AV31" i="35"/>
  <c r="AU31" i="35"/>
  <c r="AG31" i="35"/>
  <c r="AF31" i="35"/>
  <c r="R31" i="35"/>
  <c r="Q31" i="35"/>
  <c r="BL30" i="35"/>
  <c r="BK30" i="35"/>
  <c r="BJ30" i="35"/>
  <c r="BI30" i="35"/>
  <c r="BH30" i="35"/>
  <c r="BG30" i="35"/>
  <c r="BF30" i="35"/>
  <c r="BE30" i="35"/>
  <c r="BD30" i="35"/>
  <c r="BC30" i="35"/>
  <c r="BB30" i="35"/>
  <c r="BN30" i="35" s="1"/>
  <c r="BA30" i="35"/>
  <c r="BM30" i="35" s="1"/>
  <c r="C30" i="35" s="1"/>
  <c r="AZ30" i="35"/>
  <c r="AV30" i="35"/>
  <c r="AU30" i="35"/>
  <c r="AG30" i="35"/>
  <c r="AF30" i="35"/>
  <c r="R30" i="35"/>
  <c r="Q30" i="35"/>
  <c r="BL29" i="35"/>
  <c r="BK29" i="35"/>
  <c r="BJ29" i="35"/>
  <c r="BI29" i="35"/>
  <c r="BH29" i="35"/>
  <c r="BG29" i="35"/>
  <c r="BF29" i="35"/>
  <c r="BE29" i="35"/>
  <c r="BD29" i="35"/>
  <c r="BC29" i="35"/>
  <c r="BB29" i="35"/>
  <c r="BN29" i="35" s="1"/>
  <c r="BA29" i="35"/>
  <c r="BM29" i="35" s="1"/>
  <c r="C29" i="35" s="1"/>
  <c r="AZ29" i="35"/>
  <c r="AV29" i="35"/>
  <c r="AU29" i="35"/>
  <c r="AG29" i="35"/>
  <c r="AF29" i="35"/>
  <c r="R29" i="35"/>
  <c r="Q29" i="35"/>
  <c r="BL28" i="35"/>
  <c r="BK28" i="35"/>
  <c r="BJ28" i="35"/>
  <c r="BI28" i="35"/>
  <c r="BH28" i="35"/>
  <c r="BG28" i="35"/>
  <c r="BF28" i="35"/>
  <c r="BE28" i="35"/>
  <c r="BD28" i="35"/>
  <c r="BC28" i="35"/>
  <c r="BB28" i="35"/>
  <c r="BN28" i="35" s="1"/>
  <c r="BA28" i="35"/>
  <c r="BM28" i="35" s="1"/>
  <c r="C28" i="35" s="1"/>
  <c r="AZ28" i="35"/>
  <c r="AV28" i="35"/>
  <c r="AU28" i="35"/>
  <c r="AG28" i="35"/>
  <c r="AF28" i="35"/>
  <c r="R28" i="35"/>
  <c r="Q28" i="35"/>
  <c r="BL27" i="35"/>
  <c r="BK27" i="35"/>
  <c r="BJ27" i="35"/>
  <c r="BI27" i="35"/>
  <c r="BH27" i="35"/>
  <c r="BG27" i="35"/>
  <c r="BF27" i="35"/>
  <c r="BE27" i="35"/>
  <c r="BD27" i="35"/>
  <c r="BC27" i="35"/>
  <c r="BB27" i="35"/>
  <c r="BN27" i="35" s="1"/>
  <c r="BA27" i="35"/>
  <c r="BM27" i="35" s="1"/>
  <c r="C27" i="35" s="1"/>
  <c r="AZ27" i="35"/>
  <c r="AV27" i="35"/>
  <c r="AU27" i="35"/>
  <c r="AG27" i="35"/>
  <c r="AF27" i="35"/>
  <c r="R27" i="35"/>
  <c r="Q27" i="35"/>
  <c r="BL26" i="35"/>
  <c r="BK26" i="35"/>
  <c r="BJ26" i="35"/>
  <c r="BI26" i="35"/>
  <c r="BH26" i="35"/>
  <c r="BG26" i="35"/>
  <c r="BF26" i="35"/>
  <c r="BE26" i="35"/>
  <c r="BD26" i="35"/>
  <c r="BC26" i="35"/>
  <c r="BB26" i="35"/>
  <c r="BN26" i="35" s="1"/>
  <c r="BA26" i="35"/>
  <c r="BM26" i="35" s="1"/>
  <c r="C26" i="35" s="1"/>
  <c r="AZ26" i="35"/>
  <c r="AV26" i="35"/>
  <c r="AU26" i="35"/>
  <c r="AG26" i="35"/>
  <c r="AF26" i="35"/>
  <c r="R26" i="35"/>
  <c r="Q26" i="35"/>
  <c r="BL25" i="35"/>
  <c r="BK25" i="35"/>
  <c r="BJ25" i="35"/>
  <c r="BI25" i="35"/>
  <c r="BH25" i="35"/>
  <c r="BG25" i="35"/>
  <c r="BF25" i="35"/>
  <c r="BE25" i="35"/>
  <c r="BD25" i="35"/>
  <c r="BC25" i="35"/>
  <c r="BB25" i="35"/>
  <c r="BN25" i="35" s="1"/>
  <c r="BA25" i="35"/>
  <c r="BM25" i="35" s="1"/>
  <c r="C25" i="35" s="1"/>
  <c r="AZ25" i="35"/>
  <c r="AV25" i="35"/>
  <c r="AU25" i="35"/>
  <c r="AG25" i="35"/>
  <c r="AF25" i="35"/>
  <c r="R25" i="35"/>
  <c r="Q25" i="35"/>
  <c r="BL24" i="35"/>
  <c r="BK24" i="35"/>
  <c r="BJ24" i="35"/>
  <c r="BI24" i="35"/>
  <c r="BH24" i="35"/>
  <c r="BG24" i="35"/>
  <c r="BF24" i="35"/>
  <c r="BE24" i="35"/>
  <c r="BD24" i="35"/>
  <c r="BC24" i="35"/>
  <c r="BB24" i="35"/>
  <c r="BN24" i="35" s="1"/>
  <c r="BA24" i="35"/>
  <c r="BM24" i="35" s="1"/>
  <c r="C24" i="35" s="1"/>
  <c r="AZ24" i="35"/>
  <c r="AV24" i="35"/>
  <c r="AU24" i="35"/>
  <c r="AG24" i="35"/>
  <c r="AF24" i="35"/>
  <c r="R24" i="35"/>
  <c r="Q24" i="35"/>
  <c r="BL23" i="35"/>
  <c r="BK23" i="35"/>
  <c r="BJ23" i="35"/>
  <c r="BI23" i="35"/>
  <c r="BH23" i="35"/>
  <c r="BG23" i="35"/>
  <c r="BF23" i="35"/>
  <c r="BE23" i="35"/>
  <c r="BD23" i="35"/>
  <c r="BC23" i="35"/>
  <c r="BB23" i="35"/>
  <c r="BN23" i="35" s="1"/>
  <c r="BA23" i="35"/>
  <c r="BM23" i="35" s="1"/>
  <c r="C23" i="35" s="1"/>
  <c r="AZ23" i="35"/>
  <c r="AV23" i="35"/>
  <c r="AU23" i="35"/>
  <c r="AG23" i="35"/>
  <c r="AF23" i="35"/>
  <c r="R23" i="35"/>
  <c r="Q23" i="35"/>
  <c r="BL22" i="35"/>
  <c r="BK22" i="35"/>
  <c r="BJ22" i="35"/>
  <c r="BI22" i="35"/>
  <c r="BH22" i="35"/>
  <c r="BG22" i="35"/>
  <c r="BF22" i="35"/>
  <c r="BE22" i="35"/>
  <c r="BD22" i="35"/>
  <c r="BC22" i="35"/>
  <c r="BB22" i="35"/>
  <c r="BN22" i="35" s="1"/>
  <c r="BA22" i="35"/>
  <c r="AZ22" i="35"/>
  <c r="AV22" i="35"/>
  <c r="AU22" i="35"/>
  <c r="AG22" i="35"/>
  <c r="AF22" i="35"/>
  <c r="BM22" i="35" s="1"/>
  <c r="C22" i="35" s="1"/>
  <c r="R22" i="35"/>
  <c r="Q22" i="35"/>
  <c r="BL21" i="35"/>
  <c r="BK21" i="35"/>
  <c r="BJ21" i="35"/>
  <c r="BI21" i="35"/>
  <c r="BH21" i="35"/>
  <c r="BG21" i="35"/>
  <c r="BF21" i="35"/>
  <c r="BE21" i="35"/>
  <c r="BD21" i="35"/>
  <c r="BC21" i="35"/>
  <c r="BB21" i="35"/>
  <c r="BN21" i="35" s="1"/>
  <c r="BA21" i="35"/>
  <c r="AZ21" i="35"/>
  <c r="AV21" i="35"/>
  <c r="AU21" i="35"/>
  <c r="AG21" i="35"/>
  <c r="AF21" i="35"/>
  <c r="R21" i="35"/>
  <c r="Q21" i="35"/>
  <c r="C21" i="35" s="1"/>
  <c r="BL20" i="35"/>
  <c r="BK20" i="35"/>
  <c r="BJ20" i="35"/>
  <c r="BI20" i="35"/>
  <c r="BH20" i="35"/>
  <c r="BG20" i="35"/>
  <c r="BF20" i="35"/>
  <c r="BE20" i="35"/>
  <c r="BD20" i="35"/>
  <c r="BC20" i="35"/>
  <c r="BB20" i="35"/>
  <c r="BN20" i="35" s="1"/>
  <c r="BA20" i="35"/>
  <c r="AZ20" i="35"/>
  <c r="AV20" i="35"/>
  <c r="AU20" i="35"/>
  <c r="AG20" i="35"/>
  <c r="AF20" i="35"/>
  <c r="BM20" i="35" s="1"/>
  <c r="C20" i="35" s="1"/>
  <c r="R20" i="35"/>
  <c r="Q20" i="35"/>
  <c r="BL19" i="35"/>
  <c r="BK19" i="35"/>
  <c r="BJ19" i="35"/>
  <c r="BI19" i="35"/>
  <c r="BH19" i="35"/>
  <c r="BG19" i="35"/>
  <c r="BF19" i="35"/>
  <c r="BN19" i="35" s="1"/>
  <c r="BE19" i="35"/>
  <c r="BD19" i="35"/>
  <c r="BC19" i="35"/>
  <c r="BB19" i="35"/>
  <c r="BA19" i="35"/>
  <c r="AZ19" i="35"/>
  <c r="AV19" i="35"/>
  <c r="AU19" i="35"/>
  <c r="AG19" i="35"/>
  <c r="AF19" i="35"/>
  <c r="R19" i="35"/>
  <c r="Q19" i="35"/>
  <c r="BM19" i="35" s="1"/>
  <c r="C19" i="35" s="1"/>
  <c r="BL18" i="35"/>
  <c r="BK18" i="35"/>
  <c r="BJ18" i="35"/>
  <c r="BI18" i="35"/>
  <c r="BH18" i="35"/>
  <c r="BG18" i="35"/>
  <c r="BF18" i="35"/>
  <c r="BE18" i="35"/>
  <c r="BD18" i="35"/>
  <c r="BC18" i="35"/>
  <c r="BB18" i="35"/>
  <c r="BN18" i="35" s="1"/>
  <c r="BA18" i="35"/>
  <c r="AZ18" i="35"/>
  <c r="AV18" i="35"/>
  <c r="AU18" i="35"/>
  <c r="AG18" i="35"/>
  <c r="AF18" i="35"/>
  <c r="BM18" i="35" s="1"/>
  <c r="C18" i="35" s="1"/>
  <c r="R18" i="35"/>
  <c r="Q18" i="35"/>
  <c r="BL17" i="35"/>
  <c r="BK17" i="35"/>
  <c r="BJ17" i="35"/>
  <c r="BI17" i="35"/>
  <c r="BH17" i="35"/>
  <c r="BG17" i="35"/>
  <c r="BF17" i="35"/>
  <c r="BE17" i="35"/>
  <c r="BD17" i="35"/>
  <c r="BC17" i="35"/>
  <c r="BB17" i="35"/>
  <c r="BN17" i="35" s="1"/>
  <c r="BA17" i="35"/>
  <c r="AZ17" i="35"/>
  <c r="AV17" i="35"/>
  <c r="AU17" i="35"/>
  <c r="AG17" i="35"/>
  <c r="AF17" i="35"/>
  <c r="R17" i="35"/>
  <c r="Q17" i="35"/>
  <c r="BM17" i="35" s="1"/>
  <c r="C17" i="35" s="1"/>
  <c r="BL16" i="35"/>
  <c r="BK16" i="35"/>
  <c r="BJ16" i="35"/>
  <c r="BI16" i="35"/>
  <c r="BH16" i="35"/>
  <c r="BG16" i="35"/>
  <c r="BF16" i="35"/>
  <c r="BE16" i="35"/>
  <c r="BD16" i="35"/>
  <c r="BC16" i="35"/>
  <c r="BB16" i="35"/>
  <c r="BN16" i="35" s="1"/>
  <c r="BA16" i="35"/>
  <c r="AZ16" i="35"/>
  <c r="AV16" i="35"/>
  <c r="AU16" i="35"/>
  <c r="AG16" i="35"/>
  <c r="AF16" i="35"/>
  <c r="BM16" i="35" s="1"/>
  <c r="C16" i="35" s="1"/>
  <c r="R16" i="35"/>
  <c r="Q16" i="35"/>
  <c r="BM15" i="35"/>
  <c r="BL15" i="35"/>
  <c r="BK15" i="35"/>
  <c r="BJ15" i="35"/>
  <c r="BI15" i="35"/>
  <c r="BH15" i="35"/>
  <c r="BG15" i="35"/>
  <c r="BF15" i="35"/>
  <c r="BE15" i="35"/>
  <c r="BD15" i="35"/>
  <c r="BC15" i="35"/>
  <c r="BB15" i="35"/>
  <c r="BN15" i="35" s="1"/>
  <c r="BA15" i="35"/>
  <c r="AZ15" i="35"/>
  <c r="AV15" i="35"/>
  <c r="AU15" i="35"/>
  <c r="AU13" i="35" s="1"/>
  <c r="AG15" i="35"/>
  <c r="AF15" i="35"/>
  <c r="R15" i="35"/>
  <c r="Q15" i="35"/>
  <c r="C15" i="35"/>
  <c r="BL14" i="35"/>
  <c r="BL13" i="35" s="1"/>
  <c r="BK14" i="35"/>
  <c r="BK13" i="35" s="1"/>
  <c r="BJ14" i="35"/>
  <c r="BI14" i="35"/>
  <c r="BH14" i="35"/>
  <c r="BH13" i="35" s="1"/>
  <c r="BG14" i="35"/>
  <c r="BG13" i="35" s="1"/>
  <c r="BF14" i="35"/>
  <c r="BE14" i="35"/>
  <c r="BD14" i="35"/>
  <c r="BD13" i="35" s="1"/>
  <c r="BC14" i="35"/>
  <c r="BC13" i="35" s="1"/>
  <c r="BB14" i="35"/>
  <c r="BN14" i="35" s="1"/>
  <c r="BA14" i="35"/>
  <c r="AZ14" i="35"/>
  <c r="AZ13" i="35" s="1"/>
  <c r="AV14" i="35"/>
  <c r="AV13" i="35" s="1"/>
  <c r="AU14" i="35"/>
  <c r="AG14" i="35"/>
  <c r="AF14" i="35"/>
  <c r="BM14" i="35" s="1"/>
  <c r="R14" i="35"/>
  <c r="R13" i="35" s="1"/>
  <c r="Q14" i="35"/>
  <c r="BJ13" i="35"/>
  <c r="BI13" i="35"/>
  <c r="BF13" i="35"/>
  <c r="BE13" i="35"/>
  <c r="BB13" i="35"/>
  <c r="BA13" i="35"/>
  <c r="AY13" i="35"/>
  <c r="AX13" i="35"/>
  <c r="AW13" i="35"/>
  <c r="AT13" i="35"/>
  <c r="AS13" i="35"/>
  <c r="AR13" i="35"/>
  <c r="AQ13" i="35"/>
  <c r="AP13" i="35"/>
  <c r="AO13" i="35"/>
  <c r="AN13" i="35"/>
  <c r="AM13" i="35"/>
  <c r="AL13" i="35"/>
  <c r="AK13" i="35"/>
  <c r="AJ13" i="35"/>
  <c r="AI13" i="35"/>
  <c r="AH13" i="35"/>
  <c r="AG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L15" i="36" l="1"/>
  <c r="C15" i="36"/>
  <c r="AJ14" i="36"/>
  <c r="BX14" i="36"/>
  <c r="BZ14" i="36" s="1"/>
  <c r="CD14" i="36"/>
  <c r="CF14" i="36" s="1"/>
  <c r="X15" i="36"/>
  <c r="CK16" i="36"/>
  <c r="CK14" i="36" s="1"/>
  <c r="CJ18" i="36"/>
  <c r="CJ20" i="36"/>
  <c r="CL22" i="36"/>
  <c r="C22" i="36"/>
  <c r="CL24" i="36"/>
  <c r="C24" i="36"/>
  <c r="C27" i="36"/>
  <c r="CL27" i="36"/>
  <c r="CI15" i="36"/>
  <c r="CG14" i="36"/>
  <c r="CI14" i="36" s="1"/>
  <c r="CJ17" i="36"/>
  <c r="CK18" i="36"/>
  <c r="CJ19" i="36"/>
  <c r="CK20" i="36"/>
  <c r="CL29" i="36"/>
  <c r="C29" i="36"/>
  <c r="C37" i="36"/>
  <c r="CL37" i="36"/>
  <c r="BW15" i="36"/>
  <c r="BU14" i="36"/>
  <c r="BW14" i="36" s="1"/>
  <c r="C25" i="36"/>
  <c r="CL25" i="36"/>
  <c r="CL31" i="36"/>
  <c r="C31" i="36"/>
  <c r="CL33" i="36"/>
  <c r="C33" i="36"/>
  <c r="CL16" i="36"/>
  <c r="C21" i="36"/>
  <c r="CL21" i="36"/>
  <c r="C23" i="36"/>
  <c r="CL23" i="36"/>
  <c r="CL26" i="36"/>
  <c r="C26" i="36"/>
  <c r="C28" i="36"/>
  <c r="C30" i="36"/>
  <c r="CL32" i="36"/>
  <c r="C32" i="36"/>
  <c r="X21" i="36"/>
  <c r="X23" i="36"/>
  <c r="X25" i="36"/>
  <c r="CK35" i="36"/>
  <c r="CJ36" i="36"/>
  <c r="CJ38" i="36"/>
  <c r="CJ45" i="36"/>
  <c r="CL47" i="36"/>
  <c r="C47" i="36"/>
  <c r="CL48" i="36"/>
  <c r="CK48" i="36"/>
  <c r="CL56" i="36"/>
  <c r="C56" i="36"/>
  <c r="BZ27" i="36"/>
  <c r="X29" i="36"/>
  <c r="X31" i="36"/>
  <c r="X33" i="36"/>
  <c r="BN37" i="36"/>
  <c r="CI37" i="36"/>
  <c r="CL42" i="36"/>
  <c r="C46" i="36"/>
  <c r="CL46" i="36"/>
  <c r="C48" i="36"/>
  <c r="CK50" i="36"/>
  <c r="CL50" i="36" s="1"/>
  <c r="CK51" i="36"/>
  <c r="C52" i="36"/>
  <c r="C54" i="36"/>
  <c r="CK28" i="36"/>
  <c r="CL28" i="36" s="1"/>
  <c r="CK30" i="36"/>
  <c r="CL30" i="36" s="1"/>
  <c r="CJ34" i="36"/>
  <c r="CL40" i="36"/>
  <c r="CK53" i="36"/>
  <c r="CK55" i="36"/>
  <c r="CL35" i="36"/>
  <c r="CL39" i="36"/>
  <c r="C39" i="36"/>
  <c r="CL41" i="36"/>
  <c r="C41" i="36"/>
  <c r="CL43" i="36"/>
  <c r="C43" i="36"/>
  <c r="CL44" i="36"/>
  <c r="CL58" i="36"/>
  <c r="C58" i="36"/>
  <c r="CJ49" i="36"/>
  <c r="CJ51" i="36"/>
  <c r="CJ53" i="36"/>
  <c r="CJ55" i="36"/>
  <c r="CJ57" i="36"/>
  <c r="CJ59" i="36"/>
  <c r="BN13" i="35"/>
  <c r="C13" i="35"/>
  <c r="C14" i="35"/>
  <c r="AF13" i="35"/>
  <c r="CL55" i="36" l="1"/>
  <c r="C55" i="36"/>
  <c r="C17" i="36"/>
  <c r="CL17" i="36"/>
  <c r="CL53" i="36"/>
  <c r="C53" i="36"/>
  <c r="C34" i="36"/>
  <c r="CL34" i="36"/>
  <c r="CL45" i="36"/>
  <c r="C45" i="36"/>
  <c r="CL20" i="36"/>
  <c r="C20" i="36"/>
  <c r="CL59" i="36"/>
  <c r="C59" i="36"/>
  <c r="CL51" i="36"/>
  <c r="C51" i="36"/>
  <c r="C38" i="36"/>
  <c r="CL38" i="36"/>
  <c r="C19" i="36"/>
  <c r="CL19" i="36"/>
  <c r="C18" i="36"/>
  <c r="CL18" i="36"/>
  <c r="CJ14" i="36"/>
  <c r="CL57" i="36"/>
  <c r="C57" i="36"/>
  <c r="CL49" i="36"/>
  <c r="C49" i="36"/>
  <c r="CL36" i="36"/>
  <c r="C36" i="36"/>
  <c r="CL14" i="36" l="1"/>
  <c r="C14" i="36"/>
  <c r="V36" i="1" l="1"/>
  <c r="W36" i="1"/>
  <c r="X36" i="1"/>
  <c r="V21" i="1"/>
  <c r="W21" i="1"/>
  <c r="X21" i="1"/>
  <c r="V8" i="1"/>
  <c r="W8" i="1"/>
  <c r="X8" i="1"/>
  <c r="F36" i="1"/>
  <c r="G36" i="1"/>
  <c r="H36" i="1"/>
  <c r="F21" i="1"/>
  <c r="G21" i="1"/>
  <c r="H21" i="1"/>
  <c r="F8" i="1"/>
  <c r="G8" i="1"/>
  <c r="H8" i="1"/>
  <c r="U36" i="21"/>
  <c r="V36" i="21"/>
  <c r="W36" i="21"/>
  <c r="U21" i="21"/>
  <c r="V21" i="21"/>
  <c r="W21" i="21"/>
  <c r="U8" i="21"/>
  <c r="V8" i="21"/>
  <c r="W8" i="21"/>
  <c r="F36" i="21"/>
  <c r="H36" i="21"/>
  <c r="F21" i="21"/>
  <c r="G21" i="21"/>
  <c r="H21" i="21"/>
  <c r="F8" i="21"/>
  <c r="G8" i="21"/>
  <c r="H8" i="21"/>
  <c r="X7" i="1" l="1"/>
  <c r="W7" i="1"/>
  <c r="V7" i="1"/>
  <c r="H7" i="1"/>
  <c r="G7" i="1"/>
  <c r="F7" i="1"/>
  <c r="W7" i="21"/>
  <c r="V7" i="21"/>
  <c r="U7" i="21"/>
  <c r="H7" i="21"/>
  <c r="F7" i="21"/>
  <c r="AC36" i="22" l="1"/>
  <c r="AB36" i="22"/>
  <c r="AA36" i="22"/>
  <c r="R36" i="22"/>
  <c r="Q36" i="22"/>
  <c r="P36" i="22"/>
  <c r="O36" i="22"/>
  <c r="AC21" i="22"/>
  <c r="AB21" i="22"/>
  <c r="AA21" i="22"/>
  <c r="R21" i="22"/>
  <c r="Q21" i="22"/>
  <c r="P21" i="22"/>
  <c r="O21" i="22"/>
  <c r="AC8" i="22"/>
  <c r="AB8" i="22"/>
  <c r="AA8" i="22"/>
  <c r="R8" i="22"/>
  <c r="Q8" i="22"/>
  <c r="P8" i="22"/>
  <c r="O8" i="22"/>
  <c r="AI36" i="21"/>
  <c r="AH36" i="21"/>
  <c r="AG36" i="21"/>
  <c r="X36" i="21"/>
  <c r="T36" i="21"/>
  <c r="S36" i="21"/>
  <c r="R36" i="21"/>
  <c r="AI21" i="21"/>
  <c r="AH21" i="21"/>
  <c r="AG21" i="21"/>
  <c r="X21" i="21"/>
  <c r="T21" i="21"/>
  <c r="S21" i="21"/>
  <c r="R21" i="21"/>
  <c r="AI8" i="21"/>
  <c r="AH8" i="21"/>
  <c r="AG8" i="21"/>
  <c r="X8" i="21"/>
  <c r="T8" i="21"/>
  <c r="S8" i="21"/>
  <c r="R8" i="21"/>
  <c r="AI7" i="21" l="1"/>
  <c r="AA8" i="21"/>
  <c r="J8" i="21"/>
  <c r="Y8" i="21"/>
  <c r="X7" i="21"/>
  <c r="AC8" i="21"/>
  <c r="N8" i="21"/>
  <c r="J21" i="21"/>
  <c r="M21" i="21"/>
  <c r="R7" i="21"/>
  <c r="AH7" i="21"/>
  <c r="S7" i="21"/>
  <c r="AC7" i="22"/>
  <c r="O7" i="22"/>
  <c r="P7" i="22"/>
  <c r="AA7" i="22"/>
  <c r="R7" i="22"/>
  <c r="AB7" i="22"/>
  <c r="Q7" i="22"/>
  <c r="T7" i="21"/>
  <c r="AA21" i="21"/>
  <c r="Y36" i="21"/>
  <c r="M36" i="21"/>
  <c r="AC36" i="21"/>
  <c r="AG7" i="21"/>
  <c r="AC21" i="21"/>
  <c r="J36" i="21"/>
  <c r="Z36" i="21"/>
  <c r="Y21" i="21"/>
  <c r="AA36" i="21"/>
  <c r="I21" i="21"/>
  <c r="I36" i="21"/>
  <c r="K8" i="21"/>
  <c r="O8" i="21"/>
  <c r="Z8" i="21"/>
  <c r="I8" i="21"/>
  <c r="M8" i="21"/>
  <c r="AD36" i="21"/>
  <c r="AB36" i="21"/>
  <c r="I7" i="21" l="1"/>
  <c r="J7" i="21"/>
  <c r="M7" i="21"/>
  <c r="AA7" i="21"/>
  <c r="Y7" i="21"/>
  <c r="AD21" i="21"/>
  <c r="AC7" i="21"/>
  <c r="Z21" i="21"/>
  <c r="Z7" i="21" s="1"/>
  <c r="K21" i="21"/>
  <c r="L36" i="21"/>
  <c r="K36" i="21"/>
  <c r="AE8" i="21"/>
  <c r="N36" i="21"/>
  <c r="AE21" i="21"/>
  <c r="AB21" i="21"/>
  <c r="AF21" i="21"/>
  <c r="Q8" i="21"/>
  <c r="AB8" i="21"/>
  <c r="N21" i="21"/>
  <c r="AE36" i="21"/>
  <c r="AD8" i="21"/>
  <c r="P8" i="21"/>
  <c r="L8" i="21"/>
  <c r="S8" i="22" l="1"/>
  <c r="S21" i="22"/>
  <c r="G8" i="22"/>
  <c r="G21" i="22"/>
  <c r="F36" i="22"/>
  <c r="S36" i="22"/>
  <c r="F8" i="22"/>
  <c r="G36" i="22"/>
  <c r="F21" i="22"/>
  <c r="K7" i="21"/>
  <c r="AD7" i="21"/>
  <c r="AB7" i="21"/>
  <c r="O21" i="21"/>
  <c r="AF36" i="21"/>
  <c r="AF8" i="21"/>
  <c r="N7" i="21"/>
  <c r="O36" i="21"/>
  <c r="P21" i="21"/>
  <c r="L21" i="21"/>
  <c r="L7" i="21" s="1"/>
  <c r="AE7" i="21"/>
  <c r="H8" i="22" l="1"/>
  <c r="S7" i="22"/>
  <c r="T36" i="22"/>
  <c r="H21" i="22"/>
  <c r="AF7" i="21"/>
  <c r="G7" i="22"/>
  <c r="F7" i="22"/>
  <c r="T21" i="22"/>
  <c r="U12" i="1"/>
  <c r="U10" i="1"/>
  <c r="T8" i="22"/>
  <c r="O7" i="21"/>
  <c r="P36" i="21"/>
  <c r="P7" i="21" s="1"/>
  <c r="Q36" i="21"/>
  <c r="Q21" i="21"/>
  <c r="H36" i="22" l="1"/>
  <c r="H7" i="22" s="1"/>
  <c r="T7" i="22"/>
  <c r="U36" i="22"/>
  <c r="J36" i="22"/>
  <c r="X21" i="22"/>
  <c r="J8" i="22"/>
  <c r="U8" i="22"/>
  <c r="I8" i="22"/>
  <c r="V21" i="22"/>
  <c r="U21" i="22"/>
  <c r="I36" i="22"/>
  <c r="I21" i="22"/>
  <c r="W21" i="22"/>
  <c r="V36" i="22"/>
  <c r="Q7" i="21"/>
  <c r="U7" i="22" l="1"/>
  <c r="I7" i="22"/>
  <c r="V8" i="22"/>
  <c r="V7" i="22" s="1"/>
  <c r="Z21" i="22"/>
  <c r="Y21" i="22"/>
  <c r="K8" i="22"/>
  <c r="K36" i="22"/>
  <c r="J21" i="22"/>
  <c r="J7" i="22" s="1"/>
  <c r="W36" i="22"/>
  <c r="K21" i="22" l="1"/>
  <c r="K7" i="22" s="1"/>
  <c r="W8" i="22"/>
  <c r="W7" i="22" s="1"/>
  <c r="L36" i="22"/>
  <c r="X36" i="22"/>
  <c r="L8" i="22"/>
  <c r="Z36" i="22" l="1"/>
  <c r="Y36" i="22"/>
  <c r="L21" i="22"/>
  <c r="L7" i="22" s="1"/>
  <c r="N8" i="22"/>
  <c r="M8" i="22"/>
  <c r="X8" i="22"/>
  <c r="X7" i="22" s="1"/>
  <c r="N36" i="22"/>
  <c r="M36" i="22"/>
  <c r="AK12" i="1"/>
  <c r="AK11" i="1"/>
  <c r="AK52" i="1"/>
  <c r="AK34" i="1"/>
  <c r="AK20" i="1"/>
  <c r="AK13" i="1"/>
  <c r="AK25" i="1"/>
  <c r="AK51" i="1"/>
  <c r="N21" i="1"/>
  <c r="AK16" i="1"/>
  <c r="AK38" i="1"/>
  <c r="AK43" i="1"/>
  <c r="AK44" i="1"/>
  <c r="AK31" i="1"/>
  <c r="U55" i="1"/>
  <c r="AK18" i="1"/>
  <c r="AK46" i="1"/>
  <c r="AK28" i="1"/>
  <c r="AK53" i="1"/>
  <c r="AK32" i="1"/>
  <c r="Z36" i="1"/>
  <c r="AA36" i="1"/>
  <c r="AD36" i="1"/>
  <c r="AE36" i="1"/>
  <c r="AF36" i="1"/>
  <c r="AG36" i="1"/>
  <c r="AH36" i="1"/>
  <c r="AI36" i="1"/>
  <c r="AJ36" i="1"/>
  <c r="Y36" i="1"/>
  <c r="M36" i="1"/>
  <c r="N36" i="1"/>
  <c r="Q36" i="1"/>
  <c r="R36" i="1"/>
  <c r="S36" i="1"/>
  <c r="T36" i="1"/>
  <c r="Z21" i="1"/>
  <c r="AA21" i="1"/>
  <c r="AD21" i="1"/>
  <c r="AE21" i="1"/>
  <c r="AF21" i="1"/>
  <c r="AG21" i="1"/>
  <c r="AH21" i="1"/>
  <c r="AI21" i="1"/>
  <c r="AJ21" i="1"/>
  <c r="Y21" i="1"/>
  <c r="M21" i="1"/>
  <c r="O21" i="1"/>
  <c r="Q21" i="1"/>
  <c r="R21" i="1"/>
  <c r="S21" i="1"/>
  <c r="T21" i="1"/>
  <c r="Z8" i="1"/>
  <c r="AA8" i="1"/>
  <c r="AD8" i="1"/>
  <c r="AE8" i="1"/>
  <c r="AF8" i="1"/>
  <c r="AG8" i="1"/>
  <c r="AH8" i="1"/>
  <c r="AI8" i="1"/>
  <c r="AJ8" i="1"/>
  <c r="Y8" i="1"/>
  <c r="M8" i="1"/>
  <c r="N8" i="1"/>
  <c r="Q8" i="1"/>
  <c r="R8" i="1"/>
  <c r="S8" i="1"/>
  <c r="T8" i="1"/>
  <c r="AK14" i="1"/>
  <c r="AK17" i="1"/>
  <c r="AK19" i="1"/>
  <c r="AK22" i="1"/>
  <c r="AK24" i="1"/>
  <c r="AK26" i="1"/>
  <c r="AK27" i="1"/>
  <c r="AK29" i="1"/>
  <c r="AK30" i="1"/>
  <c r="AK33" i="1"/>
  <c r="AK35" i="1"/>
  <c r="AK37" i="1"/>
  <c r="AK39" i="1"/>
  <c r="AK40" i="1"/>
  <c r="AK42" i="1"/>
  <c r="AK45" i="1"/>
  <c r="AK47" i="1"/>
  <c r="AK48" i="1"/>
  <c r="AK50" i="1"/>
  <c r="AK54" i="1"/>
  <c r="AK55" i="1"/>
  <c r="Y7" i="1" l="1"/>
  <c r="M21" i="22"/>
  <c r="M7" i="22" s="1"/>
  <c r="N21" i="22"/>
  <c r="N7" i="22" s="1"/>
  <c r="Z8" i="22"/>
  <c r="Z7" i="22" s="1"/>
  <c r="Y8" i="22"/>
  <c r="Y7" i="22" s="1"/>
  <c r="AJ7" i="1"/>
  <c r="AB8" i="1"/>
  <c r="P36" i="1"/>
  <c r="I36" i="1"/>
  <c r="I7" i="1" s="1"/>
  <c r="O36" i="1"/>
  <c r="P8" i="1"/>
  <c r="AK10" i="1"/>
  <c r="Q7" i="1"/>
  <c r="AB21" i="1"/>
  <c r="AK49" i="1"/>
  <c r="AK23" i="1"/>
  <c r="AC21" i="1"/>
  <c r="P21" i="1"/>
  <c r="U53" i="1"/>
  <c r="U34" i="1"/>
  <c r="U26" i="1"/>
  <c r="U40" i="1"/>
  <c r="AC36" i="1"/>
  <c r="U29" i="1"/>
  <c r="U25" i="1"/>
  <c r="U19" i="1"/>
  <c r="AB36" i="1"/>
  <c r="AK41" i="1"/>
  <c r="AK15" i="1"/>
  <c r="O8" i="1"/>
  <c r="AC8" i="1"/>
  <c r="U35" i="1"/>
  <c r="U23" i="1"/>
  <c r="U49" i="1"/>
  <c r="U13" i="1"/>
  <c r="U16" i="1"/>
  <c r="I21" i="1"/>
  <c r="U41" i="1"/>
  <c r="U33" i="1"/>
  <c r="AF7" i="1"/>
  <c r="M7" i="1"/>
  <c r="J36" i="1"/>
  <c r="J21" i="1"/>
  <c r="AI7" i="1"/>
  <c r="AE7" i="1"/>
  <c r="AH7" i="1"/>
  <c r="AD7" i="1"/>
  <c r="Z7" i="1"/>
  <c r="AG7" i="1"/>
  <c r="AA7" i="1"/>
  <c r="S7" i="1"/>
  <c r="R7" i="1"/>
  <c r="N7" i="1"/>
  <c r="T7" i="1"/>
  <c r="J7" i="1" l="1"/>
  <c r="AK21" i="1"/>
  <c r="AK36" i="1"/>
  <c r="AB7" i="1"/>
  <c r="AC7" i="1"/>
  <c r="P7" i="1"/>
  <c r="U22" i="1"/>
  <c r="U30" i="1"/>
  <c r="O7" i="1"/>
  <c r="AK8" i="1"/>
  <c r="U48" i="1"/>
  <c r="K21" i="1"/>
  <c r="U43" i="1"/>
  <c r="U37" i="1"/>
  <c r="U17" i="1"/>
  <c r="U20" i="1"/>
  <c r="U31" i="1"/>
  <c r="U14" i="1"/>
  <c r="U39" i="1"/>
  <c r="U52" i="1"/>
  <c r="U45" i="1"/>
  <c r="K36" i="1"/>
  <c r="U42" i="1"/>
  <c r="U27" i="1"/>
  <c r="U44" i="1"/>
  <c r="U18" i="1"/>
  <c r="U50" i="1"/>
  <c r="L21" i="1"/>
  <c r="U47" i="1"/>
  <c r="U15" i="1"/>
  <c r="U38" i="1"/>
  <c r="U46" i="1"/>
  <c r="U54" i="1"/>
  <c r="U24" i="1"/>
  <c r="U32" i="1"/>
  <c r="U51" i="1"/>
  <c r="U11" i="1"/>
  <c r="U21" i="1" l="1"/>
  <c r="AK7" i="1"/>
  <c r="U28" i="1"/>
  <c r="K7" i="1"/>
  <c r="L8" i="1"/>
  <c r="L36" i="1"/>
  <c r="U36" i="1" s="1"/>
  <c r="L7" i="1" l="1"/>
  <c r="U7" i="1" s="1"/>
  <c r="U8" i="1"/>
</calcChain>
</file>

<file path=xl/sharedStrings.xml><?xml version="1.0" encoding="utf-8"?>
<sst xmlns="http://schemas.openxmlformats.org/spreadsheetml/2006/main" count="6667" uniqueCount="240">
  <si>
    <t>Municipality</t>
  </si>
  <si>
    <t>Rice Physical Area (ha.)</t>
  </si>
  <si>
    <t>Rainfed</t>
  </si>
  <si>
    <t>Total</t>
  </si>
  <si>
    <t>I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</si>
  <si>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</si>
  <si>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</si>
  <si>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</si>
  <si>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</si>
  <si>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</si>
  <si>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</si>
  <si>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</si>
  <si>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</si>
  <si>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</si>
  <si>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</si>
  <si>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</si>
  <si>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</si>
  <si>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</si>
  <si>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</si>
  <si>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</si>
  <si>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</si>
  <si>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</si>
  <si>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</si>
  <si>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</si>
  <si>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</si>
  <si>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</si>
  <si>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</si>
  <si>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</si>
  <si>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</si>
  <si>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</si>
  <si>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</si>
  <si>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</si>
  <si>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</si>
  <si>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</si>
  <si>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</si>
  <si>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</si>
  <si>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</si>
  <si>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</si>
  <si>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</si>
  <si>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</si>
  <si>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</si>
  <si>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</si>
  <si>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</si>
  <si>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</si>
  <si>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</si>
  <si>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</si>
  <si>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</si>
  <si>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</si>
  <si>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</si>
  <si>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</si>
  <si>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</si>
  <si>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</si>
  <si>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 xml:space="preserve"> Irrigated</t>
  </si>
  <si>
    <t>Area Planted</t>
  </si>
  <si>
    <t xml:space="preserve"> Data on Rice - Bohol Province</t>
  </si>
  <si>
    <t>Monthly Planting and Harvesting</t>
  </si>
  <si>
    <t>May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</si>
  <si>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</si>
  <si>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</si>
  <si>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</si>
  <si>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</si>
  <si>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</si>
  <si>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</si>
  <si>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</si>
  <si>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</si>
  <si>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</si>
  <si>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</si>
  <si>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Dec</t>
  </si>
  <si>
    <t>Area Harvested</t>
  </si>
  <si>
    <r>
      <t xml:space="preserve">CY :  </t>
    </r>
    <r>
      <rPr>
        <u/>
        <sz val="12"/>
        <rFont val="Cambria"/>
        <family val="1"/>
        <scheme val="major"/>
      </rPr>
      <t>2014</t>
    </r>
  </si>
  <si>
    <t>AGRI-PINOY RICE PROGRAM</t>
  </si>
  <si>
    <t>PLANTING  ACCOMPLISHMENT REPORT</t>
  </si>
  <si>
    <t>Dry Season</t>
  </si>
  <si>
    <t>Region:  VII</t>
  </si>
  <si>
    <t>Province: Bohol</t>
  </si>
  <si>
    <t>IRRIGATED</t>
  </si>
  <si>
    <t>RAINFED</t>
  </si>
  <si>
    <t>UPLAND</t>
  </si>
  <si>
    <t>UPLAND/POTENTIAL AREA</t>
  </si>
  <si>
    <t>GRAND TOTAL</t>
  </si>
  <si>
    <t>TARGET AREAS (ha.)</t>
  </si>
  <si>
    <t>HYBRID SEEDS</t>
  </si>
  <si>
    <t>REGISTERED         SEEDS</t>
  </si>
  <si>
    <t>CERTIFIED SEEDS</t>
  </si>
  <si>
    <t>Good Quality Seeds (from starter/ untagged seeds) (GQS)</t>
  </si>
  <si>
    <t>FARMER SAVE SEEDS</t>
  </si>
  <si>
    <t>TOTAL</t>
  </si>
  <si>
    <t>TARGET       AREAS</t>
  </si>
  <si>
    <t>REGISTERED SEEDS</t>
  </si>
  <si>
    <t>direct RS</t>
  </si>
  <si>
    <t>RS thru CSB</t>
  </si>
  <si>
    <t>Direct RS</t>
  </si>
  <si>
    <t>Area       Planted        (ha)</t>
  </si>
  <si>
    <t>Farmer           (no.)</t>
  </si>
  <si>
    <t>Area Planted (ha.)</t>
  </si>
  <si>
    <t>Farmer (no.)</t>
  </si>
  <si>
    <t>Target Area</t>
  </si>
  <si>
    <t>Farmer          (no.)</t>
  </si>
  <si>
    <t>Garcia Hernandez</t>
  </si>
  <si>
    <t>Submitted by:</t>
  </si>
  <si>
    <t>Pres. CPG</t>
  </si>
  <si>
    <t xml:space="preserve"> MIS Forms 9</t>
  </si>
  <si>
    <t>HARVESTING ACCOMPLISHMENT REPORT</t>
  </si>
  <si>
    <t>HYBRID                                 SEEDS</t>
  </si>
  <si>
    <t>REGISTERED  SEEDS</t>
  </si>
  <si>
    <t>FARMERS SAVE SEEDS</t>
  </si>
  <si>
    <t>Area       Harvested  (ha)</t>
  </si>
  <si>
    <t>Prod'n          (mt)</t>
  </si>
  <si>
    <t>Ave.    Yield       (mt/ha)</t>
  </si>
  <si>
    <t>Prod'n (mt)</t>
  </si>
  <si>
    <t>Ave. Yield (mt/ha)</t>
  </si>
  <si>
    <t>MIS Form 6</t>
  </si>
  <si>
    <r>
      <t>Area       Planted</t>
    </r>
    <r>
      <rPr>
        <sz val="8"/>
        <color indexed="8"/>
        <rFont val="Calibri"/>
        <family val="2"/>
      </rPr>
      <t xml:space="preserve">        </t>
    </r>
    <r>
      <rPr>
        <sz val="8"/>
        <rFont val="Arial"/>
        <family val="2"/>
      </rPr>
      <t>(ha)</t>
    </r>
  </si>
  <si>
    <t>RPA</t>
  </si>
  <si>
    <t>% Planted</t>
  </si>
  <si>
    <t>SERGIO H. CUACO</t>
  </si>
  <si>
    <t>GLORIA ARAC</t>
  </si>
  <si>
    <t>LARRY M. PAMUGAS</t>
  </si>
  <si>
    <t>Provincial Rice Coordinator</t>
  </si>
  <si>
    <t>Rice Report Officer</t>
  </si>
  <si>
    <t>Rice Physical Area</t>
  </si>
  <si>
    <t>% Harvested</t>
  </si>
  <si>
    <t>Wet Season</t>
  </si>
  <si>
    <t>EUGENE C. CAHILES</t>
  </si>
  <si>
    <t>OIC, OPA</t>
  </si>
  <si>
    <t>PATCO-Bohol</t>
  </si>
  <si>
    <t>planting data</t>
  </si>
  <si>
    <t>no planting</t>
  </si>
  <si>
    <t>get the e-copy to correct the missing cells</t>
  </si>
  <si>
    <t>Remarks</t>
  </si>
  <si>
    <t>√</t>
  </si>
  <si>
    <t>MARJOE REY A. LABONITE</t>
  </si>
  <si>
    <r>
      <t>Area       Planted</t>
    </r>
    <r>
      <rPr>
        <b/>
        <sz val="10"/>
        <color indexed="8"/>
        <rFont val="Calibri"/>
        <family val="2"/>
      </rPr>
      <t xml:space="preserve">        </t>
    </r>
    <r>
      <rPr>
        <b/>
        <sz val="10"/>
        <rFont val="Arial"/>
        <family val="2"/>
      </rPr>
      <t>(ha)</t>
    </r>
  </si>
  <si>
    <r>
      <t>Area       Planted</t>
    </r>
    <r>
      <rPr>
        <b/>
        <sz val="14"/>
        <color indexed="8"/>
        <rFont val="Calibri"/>
        <family val="2"/>
      </rPr>
      <t xml:space="preserve">        </t>
    </r>
    <r>
      <rPr>
        <b/>
        <sz val="14"/>
        <rFont val="Arial"/>
        <family val="2"/>
      </rPr>
      <t>(ha)</t>
    </r>
  </si>
  <si>
    <t>As of October 31 2014</t>
  </si>
  <si>
    <t>as of October 31, 2014</t>
  </si>
  <si>
    <t>recompute grand totals FSS &amp; Hybrid</t>
  </si>
  <si>
    <t>Sept harvest data</t>
  </si>
  <si>
    <t>harvest data</t>
  </si>
  <si>
    <t>harvest data (re compute grand total 648.63 has not 1272 has)</t>
  </si>
  <si>
    <t xml:space="preserve">.16 average yield/ </t>
  </si>
  <si>
    <t>No planting no harvesting</t>
  </si>
  <si>
    <t>harvest data (error production &amp; ave. yield data)</t>
  </si>
  <si>
    <t>harvest data (yield too low…lupig sa upland sa Bullones)</t>
  </si>
  <si>
    <t>harvest data (error average yield computation)</t>
  </si>
  <si>
    <t>harvest data (recheck the yield in hybrid rainfed very high)</t>
  </si>
  <si>
    <t>no harvesting</t>
  </si>
  <si>
    <t>As of November 29, 2014</t>
  </si>
  <si>
    <t>as of November 29, 2014</t>
  </si>
  <si>
    <t>As of December 29, 2014</t>
  </si>
  <si>
    <t>(Oct-Dec)</t>
  </si>
  <si>
    <t>Commulative</t>
  </si>
  <si>
    <t xml:space="preserve">                                  RAINFED                                                                                        RAINFED</t>
  </si>
  <si>
    <t>83.75 has (214) damaged by TS Seniang</t>
  </si>
  <si>
    <t>Rice Staff</t>
  </si>
  <si>
    <t>GlORIA ARAC</t>
  </si>
  <si>
    <t>Officer Incharge OPA</t>
  </si>
  <si>
    <t>PATCO</t>
  </si>
  <si>
    <t>as of December 29, 2014</t>
  </si>
  <si>
    <t>Dec-14</t>
  </si>
  <si>
    <t>Nov-14</t>
  </si>
  <si>
    <t>Oct-14</t>
  </si>
  <si>
    <t>as of January 29, 2014</t>
  </si>
  <si>
    <t>late</t>
  </si>
  <si>
    <t>As of January 29, 2015</t>
  </si>
  <si>
    <t>(Oct-Jan)</t>
  </si>
  <si>
    <t>REMARKS</t>
  </si>
  <si>
    <t>Late</t>
  </si>
  <si>
    <t>harvesting report</t>
  </si>
  <si>
    <t xml:space="preserve">excess </t>
  </si>
  <si>
    <t>on time</t>
  </si>
  <si>
    <t>On time</t>
  </si>
  <si>
    <t>non commulative</t>
  </si>
  <si>
    <t>recompute totals</t>
  </si>
  <si>
    <t xml:space="preserve">Late </t>
  </si>
  <si>
    <t>83.75 has (214) damaged by TS Seniang (replanting was done)</t>
  </si>
  <si>
    <t>Irrigated</t>
  </si>
  <si>
    <r>
      <t xml:space="preserve">CY :  </t>
    </r>
    <r>
      <rPr>
        <u/>
        <sz val="12"/>
        <rFont val="Cambria"/>
        <family val="1"/>
        <scheme val="major"/>
      </rPr>
      <t>2015</t>
    </r>
  </si>
  <si>
    <t>H</t>
  </si>
  <si>
    <t>As of Feb 28, 2015</t>
  </si>
  <si>
    <t>(Oct-Feb)</t>
  </si>
  <si>
    <t>harvesting</t>
  </si>
  <si>
    <t>Asst. Rice Report Officer</t>
  </si>
  <si>
    <t>NP NH</t>
  </si>
  <si>
    <t>P</t>
  </si>
  <si>
    <t>NH NP</t>
  </si>
  <si>
    <t>on Time</t>
  </si>
  <si>
    <t>As of Mar 26, 2015</t>
  </si>
  <si>
    <t>(Oct-Mar)</t>
  </si>
  <si>
    <t xml:space="preserve">on time </t>
  </si>
  <si>
    <t>N</t>
  </si>
  <si>
    <t>MARLENE CUBERO</t>
  </si>
  <si>
    <t>Officer Incharge-OPA</t>
  </si>
  <si>
    <t>NH</t>
  </si>
  <si>
    <t>On Time</t>
  </si>
  <si>
    <t>H (?)</t>
  </si>
  <si>
    <t>NHNP</t>
  </si>
  <si>
    <t>H &amp; P</t>
  </si>
  <si>
    <t>ontime</t>
  </si>
  <si>
    <t>WET Season</t>
  </si>
  <si>
    <t>As of May 30, 2015</t>
  </si>
  <si>
    <t>(April-May30-Sep)</t>
  </si>
  <si>
    <t>April</t>
  </si>
  <si>
    <t>NP</t>
  </si>
  <si>
    <t>on time planting</t>
  </si>
  <si>
    <t>No Planting</t>
  </si>
  <si>
    <t>on time NP</t>
  </si>
  <si>
    <t>planting</t>
  </si>
  <si>
    <t>yes</t>
  </si>
  <si>
    <t>WET SEASON</t>
  </si>
  <si>
    <t>harvesting same in April</t>
  </si>
  <si>
    <t>on time Harvest</t>
  </si>
  <si>
    <t>on time  (april harvest)</t>
  </si>
  <si>
    <t>on time NH</t>
  </si>
  <si>
    <t xml:space="preserve"> on Time Harvest</t>
  </si>
  <si>
    <t>harvest</t>
  </si>
  <si>
    <t>On time Harvest</t>
  </si>
  <si>
    <t>As of June 30, 2015</t>
  </si>
  <si>
    <t>(April-May-Jun-Sep)</t>
  </si>
  <si>
    <t>GLORIA W. ARAC</t>
  </si>
  <si>
    <t>As of July 29, 2015</t>
  </si>
  <si>
    <t>(April-May-Jun-Jul-Sep)</t>
  </si>
  <si>
    <t>Hybrid Seeds</t>
  </si>
  <si>
    <t>Certified Seeds</t>
  </si>
  <si>
    <t xml:space="preserve">Good Quality Seeds </t>
  </si>
  <si>
    <t>Farmer Saved Seeds</t>
  </si>
  <si>
    <t>Area</t>
  </si>
  <si>
    <t>Ecosystem</t>
  </si>
  <si>
    <t>Area (ha)</t>
  </si>
  <si>
    <t>Farmer (#)</t>
  </si>
  <si>
    <t>Upland</t>
  </si>
  <si>
    <t>June</t>
  </si>
  <si>
    <t>July</t>
  </si>
  <si>
    <t>As of Aug 31, 2015</t>
  </si>
  <si>
    <t>LIZA M. QUIROG</t>
  </si>
  <si>
    <t>Provincial Agriculturist</t>
  </si>
  <si>
    <t>As of Sep 23, 2015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</si>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</sst>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u/>
      <sz val="12"/>
      <name val="Cambria"/>
      <family val="1"/>
      <scheme val="major"/>
    </font>
    <font>
      <sz val="10"/>
      <name val="Arial"/>
      <family val="2"/>
    </font>
    <font>
      <b/>
      <sz val="16"/>
      <name val="Arial"/>
      <family val="2"/>
    </font>
    <font>
      <sz val="10"/>
      <color indexed="8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sz val="11"/>
      <name val="Arial Narrow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color indexed="8"/>
      <name val="Calibri"/>
      <family val="2"/>
    </font>
    <font>
      <b/>
      <i/>
      <sz val="8"/>
      <name val="Arial"/>
      <family val="2"/>
    </font>
    <font>
      <sz val="11"/>
      <color indexed="8"/>
      <name val="Arial Narrow"/>
      <family val="2"/>
    </font>
    <font>
      <sz val="10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 Narrow"/>
      <family val="2"/>
    </font>
    <font>
      <sz val="14"/>
      <color indexed="8"/>
      <name val="Arial Narrow"/>
      <family val="2"/>
    </font>
    <font>
      <b/>
      <sz val="11"/>
      <name val="Cambria"/>
      <family val="1"/>
      <scheme val="major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9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Calibri"/>
      <family val="2"/>
    </font>
    <font>
      <sz val="12"/>
      <name val="Calibri"/>
      <family val="2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Arial Narrow"/>
      <family val="2"/>
    </font>
    <font>
      <sz val="12"/>
      <color rgb="FFFF0000"/>
      <name val="Calibri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theme="1" tint="0.14999847407452621"/>
      <name val="Cambria"/>
      <family val="1"/>
      <scheme val="major"/>
    </font>
    <font>
      <b/>
      <sz val="10"/>
      <color theme="1" tint="0.14999847407452621"/>
      <name val="Cambria"/>
      <family val="1"/>
      <scheme val="major"/>
    </font>
    <font>
      <sz val="12"/>
      <color theme="1"/>
      <name val="Calibri"/>
      <family val="2"/>
    </font>
    <font>
      <b/>
      <sz val="12"/>
      <color indexed="8"/>
      <name val="Calibri"/>
      <family val="2"/>
    </font>
    <font>
      <sz val="8"/>
      <color indexed="8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1"/>
      <name val="Times New Roman"/>
      <family val="1"/>
    </font>
    <font>
      <sz val="8"/>
      <color rgb="FFFF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0">
    <xf numFmtId="0" fontId="0" fillId="0" borderId="0"/>
    <xf numFmtId="0" fontId="9" fillId="0" borderId="0"/>
    <xf numFmtId="43" fontId="29" fillId="0" borderId="0" applyFont="0" applyFill="0" applyBorder="0" applyAlignment="0" applyProtection="0"/>
    <xf numFmtId="0" fontId="15" fillId="0" borderId="0"/>
    <xf numFmtId="0" fontId="25" fillId="0" borderId="0"/>
    <xf numFmtId="0" fontId="8" fillId="0" borderId="0"/>
    <xf numFmtId="0" fontId="7" fillId="0" borderId="0"/>
    <xf numFmtId="0" fontId="7" fillId="0" borderId="0"/>
    <xf numFmtId="43" fontId="29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22">
    <xf numFmtId="0" fontId="0" fillId="0" borderId="0" xfId="0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 vertical="top"/>
    </xf>
    <xf numFmtId="4" fontId="10" fillId="0" borderId="0" xfId="0" applyNumberFormat="1" applyFont="1" applyFill="1" applyBorder="1"/>
    <xf numFmtId="4" fontId="11" fillId="0" borderId="0" xfId="0" applyNumberFormat="1" applyFont="1" applyFill="1" applyBorder="1"/>
    <xf numFmtId="0" fontId="10" fillId="0" borderId="1" xfId="0" applyFont="1" applyFill="1" applyBorder="1"/>
    <xf numFmtId="49" fontId="10" fillId="0" borderId="0" xfId="0" applyNumberFormat="1" applyFont="1" applyFill="1" applyBorder="1" applyAlignment="1">
      <alignment horizontal="left" vertical="top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4" fontId="10" fillId="0" borderId="0" xfId="0" applyNumberFormat="1" applyFont="1" applyFill="1"/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/>
    <xf numFmtId="4" fontId="12" fillId="0" borderId="2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/>
    <xf numFmtId="1" fontId="17" fillId="0" borderId="1" xfId="2" applyNumberFormat="1" applyFont="1" applyBorder="1" applyAlignment="1">
      <alignment horizontal="left"/>
    </xf>
    <xf numFmtId="1" fontId="23" fillId="0" borderId="1" xfId="2" applyNumberFormat="1" applyFont="1" applyBorder="1" applyAlignment="1">
      <alignment horizontal="left"/>
    </xf>
    <xf numFmtId="1" fontId="17" fillId="0" borderId="1" xfId="2" applyNumberFormat="1" applyFont="1" applyFill="1" applyBorder="1" applyAlignment="1">
      <alignment horizontal="left"/>
    </xf>
    <xf numFmtId="1" fontId="27" fillId="0" borderId="1" xfId="2" applyNumberFormat="1" applyFont="1" applyBorder="1" applyAlignment="1">
      <alignment horizontal="left"/>
    </xf>
    <xf numFmtId="4" fontId="10" fillId="0" borderId="1" xfId="0" applyNumberFormat="1" applyFont="1" applyFill="1" applyBorder="1"/>
    <xf numFmtId="0" fontId="45" fillId="0" borderId="6" xfId="0" applyFont="1" applyFill="1" applyBorder="1" applyAlignment="1">
      <alignment horizontal="center" vertical="center"/>
    </xf>
    <xf numFmtId="0" fontId="45" fillId="0" borderId="7" xfId="0" applyFont="1" applyFill="1" applyBorder="1" applyAlignment="1">
      <alignment horizontal="center"/>
    </xf>
    <xf numFmtId="4" fontId="45" fillId="0" borderId="7" xfId="0" applyNumberFormat="1" applyFont="1" applyFill="1" applyBorder="1" applyAlignment="1">
      <alignment horizontal="right" vertical="top"/>
    </xf>
    <xf numFmtId="0" fontId="35" fillId="0" borderId="0" xfId="0" applyFont="1" applyFill="1" applyBorder="1"/>
    <xf numFmtId="0" fontId="45" fillId="0" borderId="3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/>
    </xf>
    <xf numFmtId="4" fontId="45" fillId="0" borderId="1" xfId="0" applyNumberFormat="1" applyFont="1" applyFill="1" applyBorder="1" applyAlignment="1">
      <alignment horizontal="right" vertical="top"/>
    </xf>
    <xf numFmtId="0" fontId="45" fillId="0" borderId="8" xfId="0" applyFont="1" applyFill="1" applyBorder="1" applyAlignment="1">
      <alignment horizontal="center" vertical="center"/>
    </xf>
    <xf numFmtId="0" fontId="45" fillId="0" borderId="9" xfId="0" applyFont="1" applyFill="1" applyBorder="1"/>
    <xf numFmtId="4" fontId="45" fillId="0" borderId="9" xfId="0" applyNumberFormat="1" applyFont="1" applyFill="1" applyBorder="1" applyAlignment="1">
      <alignment horizontal="right" vertical="top"/>
    </xf>
    <xf numFmtId="4" fontId="45" fillId="0" borderId="9" xfId="0" applyNumberFormat="1" applyFont="1" applyFill="1" applyBorder="1"/>
    <xf numFmtId="0" fontId="45" fillId="0" borderId="1" xfId="0" applyFont="1" applyFill="1" applyBorder="1"/>
    <xf numFmtId="4" fontId="45" fillId="0" borderId="1" xfId="0" applyNumberFormat="1" applyFont="1" applyFill="1" applyBorder="1"/>
    <xf numFmtId="165" fontId="10" fillId="0" borderId="1" xfId="0" applyNumberFormat="1" applyFont="1" applyFill="1" applyBorder="1"/>
    <xf numFmtId="4" fontId="45" fillId="0" borderId="26" xfId="0" applyNumberFormat="1" applyFont="1" applyFill="1" applyBorder="1" applyAlignment="1">
      <alignment horizontal="right" vertical="top"/>
    </xf>
    <xf numFmtId="4" fontId="45" fillId="0" borderId="27" xfId="0" applyNumberFormat="1" applyFont="1" applyFill="1" applyBorder="1" applyAlignment="1">
      <alignment horizontal="right" vertical="top"/>
    </xf>
    <xf numFmtId="4" fontId="45" fillId="0" borderId="28" xfId="0" applyNumberFormat="1" applyFont="1" applyFill="1" applyBorder="1" applyAlignment="1">
      <alignment horizontal="right" vertical="top"/>
    </xf>
    <xf numFmtId="43" fontId="46" fillId="0" borderId="1" xfId="8" applyFont="1" applyBorder="1" applyAlignment="1">
      <alignment horizontal="left"/>
    </xf>
    <xf numFmtId="43" fontId="48" fillId="0" borderId="2" xfId="2" applyFont="1" applyFill="1" applyBorder="1"/>
    <xf numFmtId="1" fontId="48" fillId="0" borderId="2" xfId="2" applyNumberFormat="1" applyFont="1" applyFill="1" applyBorder="1" applyAlignment="1">
      <alignment horizontal="center"/>
    </xf>
    <xf numFmtId="43" fontId="49" fillId="0" borderId="2" xfId="2" applyFont="1" applyFill="1" applyBorder="1"/>
    <xf numFmtId="1" fontId="49" fillId="0" borderId="2" xfId="2" applyNumberFormat="1" applyFont="1" applyFill="1" applyBorder="1" applyAlignment="1">
      <alignment horizontal="center"/>
    </xf>
    <xf numFmtId="43" fontId="19" fillId="0" borderId="29" xfId="2" applyFont="1" applyBorder="1" applyAlignment="1">
      <alignment horizontal="left"/>
    </xf>
    <xf numFmtId="4" fontId="13" fillId="0" borderId="1" xfId="0" applyNumberFormat="1" applyFont="1" applyFill="1" applyBorder="1"/>
    <xf numFmtId="0" fontId="13" fillId="0" borderId="1" xfId="0" applyFont="1" applyFill="1" applyBorder="1"/>
    <xf numFmtId="2" fontId="13" fillId="0" borderId="1" xfId="0" applyNumberFormat="1" applyFont="1" applyFill="1" applyBorder="1"/>
    <xf numFmtId="4" fontId="13" fillId="0" borderId="5" xfId="0" applyNumberFormat="1" applyFont="1" applyFill="1" applyBorder="1"/>
    <xf numFmtId="165" fontId="13" fillId="0" borderId="1" xfId="0" applyNumberFormat="1" applyFont="1" applyFill="1" applyBorder="1"/>
    <xf numFmtId="4" fontId="50" fillId="0" borderId="1" xfId="0" applyNumberFormat="1" applyFont="1" applyFill="1" applyBorder="1" applyAlignment="1">
      <alignment horizontal="right" vertical="top"/>
    </xf>
    <xf numFmtId="4" fontId="51" fillId="0" borderId="1" xfId="0" applyNumberFormat="1" applyFont="1" applyFill="1" applyBorder="1"/>
    <xf numFmtId="0" fontId="51" fillId="0" borderId="0" xfId="0" applyFont="1" applyFill="1" applyBorder="1"/>
    <xf numFmtId="4" fontId="50" fillId="0" borderId="9" xfId="0" applyNumberFormat="1" applyFont="1" applyFill="1" applyBorder="1"/>
    <xf numFmtId="0" fontId="50" fillId="0" borderId="0" xfId="0" applyFont="1" applyFill="1" applyBorder="1"/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/>
    <xf numFmtId="0" fontId="13" fillId="0" borderId="0" xfId="0" applyFont="1" applyFill="1" applyBorder="1"/>
    <xf numFmtId="4" fontId="45" fillId="0" borderId="30" xfId="0" applyNumberFormat="1" applyFont="1" applyFill="1" applyBorder="1" applyAlignment="1">
      <alignment horizontal="right" vertical="top"/>
    </xf>
    <xf numFmtId="4" fontId="10" fillId="0" borderId="31" xfId="0" applyNumberFormat="1" applyFont="1" applyFill="1" applyBorder="1"/>
    <xf numFmtId="4" fontId="13" fillId="0" borderId="31" xfId="0" applyNumberFormat="1" applyFont="1" applyFill="1" applyBorder="1"/>
    <xf numFmtId="0" fontId="10" fillId="0" borderId="27" xfId="0" applyFont="1" applyFill="1" applyBorder="1"/>
    <xf numFmtId="4" fontId="45" fillId="0" borderId="33" xfId="0" applyNumberFormat="1" applyFont="1" applyFill="1" applyBorder="1"/>
    <xf numFmtId="0" fontId="13" fillId="0" borderId="27" xfId="0" applyFont="1" applyFill="1" applyBorder="1"/>
    <xf numFmtId="4" fontId="45" fillId="0" borderId="27" xfId="0" applyNumberFormat="1" applyFont="1" applyFill="1" applyBorder="1"/>
    <xf numFmtId="0" fontId="13" fillId="0" borderId="28" xfId="0" applyFont="1" applyFill="1" applyBorder="1"/>
    <xf numFmtId="165" fontId="13" fillId="0" borderId="9" xfId="0" applyNumberFormat="1" applyFont="1" applyFill="1" applyBorder="1"/>
    <xf numFmtId="4" fontId="13" fillId="0" borderId="34" xfId="0" applyNumberFormat="1" applyFont="1" applyFill="1" applyBorder="1"/>
    <xf numFmtId="165" fontId="13" fillId="0" borderId="5" xfId="0" applyNumberFormat="1" applyFont="1" applyFill="1" applyBorder="1"/>
    <xf numFmtId="4" fontId="10" fillId="0" borderId="27" xfId="0" applyNumberFormat="1" applyFont="1" applyFill="1" applyBorder="1"/>
    <xf numFmtId="4" fontId="13" fillId="0" borderId="27" xfId="0" applyNumberFormat="1" applyFont="1" applyFill="1" applyBorder="1"/>
    <xf numFmtId="4" fontId="13" fillId="0" borderId="28" xfId="0" applyNumberFormat="1" applyFont="1" applyFill="1" applyBorder="1"/>
    <xf numFmtId="4" fontId="12" fillId="12" borderId="2" xfId="0" applyNumberFormat="1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4" fontId="12" fillId="13" borderId="2" xfId="0" applyNumberFormat="1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4" fontId="50" fillId="0" borderId="31" xfId="0" applyNumberFormat="1" applyFont="1" applyFill="1" applyBorder="1" applyAlignment="1">
      <alignment horizontal="right" vertical="top"/>
    </xf>
    <xf numFmtId="4" fontId="50" fillId="0" borderId="32" xfId="0" applyNumberFormat="1" applyFont="1" applyFill="1" applyBorder="1"/>
    <xf numFmtId="4" fontId="51" fillId="0" borderId="31" xfId="0" applyNumberFormat="1" applyFont="1" applyFill="1" applyBorder="1"/>
    <xf numFmtId="0" fontId="50" fillId="0" borderId="6" xfId="0" applyFont="1" applyFill="1" applyBorder="1" applyAlignment="1">
      <alignment horizontal="center" vertical="center"/>
    </xf>
    <xf numFmtId="0" fontId="50" fillId="0" borderId="7" xfId="0" applyFont="1" applyFill="1" applyBorder="1" applyAlignment="1">
      <alignment horizontal="center"/>
    </xf>
    <xf numFmtId="4" fontId="50" fillId="0" borderId="7" xfId="0" applyNumberFormat="1" applyFont="1" applyFill="1" applyBorder="1" applyAlignment="1">
      <alignment horizontal="right" vertical="top"/>
    </xf>
    <xf numFmtId="4" fontId="50" fillId="0" borderId="26" xfId="0" applyNumberFormat="1" applyFont="1" applyFill="1" applyBorder="1" applyAlignment="1">
      <alignment horizontal="right" vertical="top"/>
    </xf>
    <xf numFmtId="4" fontId="50" fillId="0" borderId="30" xfId="0" applyNumberFormat="1" applyFont="1" applyFill="1" applyBorder="1" applyAlignment="1">
      <alignment horizontal="right" vertical="top"/>
    </xf>
    <xf numFmtId="0" fontId="50" fillId="0" borderId="3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/>
    </xf>
    <xf numFmtId="4" fontId="50" fillId="0" borderId="27" xfId="0" applyNumberFormat="1" applyFont="1" applyFill="1" applyBorder="1" applyAlignment="1">
      <alignment horizontal="right" vertical="top"/>
    </xf>
    <xf numFmtId="4" fontId="45" fillId="0" borderId="31" xfId="0" applyNumberFormat="1" applyFont="1" applyFill="1" applyBorder="1" applyAlignment="1">
      <alignment horizontal="right" vertical="top"/>
    </xf>
    <xf numFmtId="0" fontId="45" fillId="0" borderId="0" xfId="0" applyFont="1" applyFill="1" applyBorder="1"/>
    <xf numFmtId="0" fontId="50" fillId="0" borderId="8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/>
    </xf>
    <xf numFmtId="4" fontId="50" fillId="0" borderId="9" xfId="0" applyNumberFormat="1" applyFont="1" applyFill="1" applyBorder="1" applyAlignment="1">
      <alignment horizontal="right" vertical="top"/>
    </xf>
    <xf numFmtId="4" fontId="50" fillId="0" borderId="33" xfId="0" applyNumberFormat="1" applyFont="1" applyFill="1" applyBorder="1"/>
    <xf numFmtId="4" fontId="50" fillId="0" borderId="31" xfId="0" applyNumberFormat="1" applyFont="1" applyFill="1" applyBorder="1"/>
    <xf numFmtId="4" fontId="50" fillId="0" borderId="1" xfId="0" applyNumberFormat="1" applyFont="1" applyFill="1" applyBorder="1"/>
    <xf numFmtId="4" fontId="50" fillId="0" borderId="27" xfId="0" applyNumberFormat="1" applyFont="1" applyFill="1" applyBorder="1"/>
    <xf numFmtId="0" fontId="50" fillId="0" borderId="1" xfId="0" applyFont="1" applyFill="1" applyBorder="1" applyAlignment="1">
      <alignment horizontal="center" vertical="center"/>
    </xf>
    <xf numFmtId="4" fontId="45" fillId="0" borderId="31" xfId="0" applyNumberFormat="1" applyFont="1" applyFill="1" applyBorder="1"/>
    <xf numFmtId="0" fontId="10" fillId="0" borderId="28" xfId="0" applyFont="1" applyFill="1" applyBorder="1"/>
    <xf numFmtId="4" fontId="51" fillId="0" borderId="27" xfId="0" applyNumberFormat="1" applyFont="1" applyFill="1" applyBorder="1"/>
    <xf numFmtId="43" fontId="24" fillId="0" borderId="36" xfId="2" applyFont="1" applyBorder="1" applyAlignment="1">
      <alignment horizontal="left"/>
    </xf>
    <xf numFmtId="43" fontId="18" fillId="0" borderId="29" xfId="2" applyFont="1" applyBorder="1" applyAlignment="1">
      <alignment horizontal="left"/>
    </xf>
    <xf numFmtId="1" fontId="10" fillId="0" borderId="1" xfId="0" applyNumberFormat="1" applyFont="1" applyFill="1" applyBorder="1"/>
    <xf numFmtId="1" fontId="13" fillId="0" borderId="1" xfId="0" applyNumberFormat="1" applyFont="1" applyFill="1" applyBorder="1"/>
    <xf numFmtId="0" fontId="12" fillId="13" borderId="16" xfId="0" applyFont="1" applyFill="1" applyBorder="1" applyAlignment="1"/>
    <xf numFmtId="0" fontId="12" fillId="13" borderId="25" xfId="0" applyFont="1" applyFill="1" applyBorder="1" applyAlignment="1"/>
    <xf numFmtId="0" fontId="12" fillId="13" borderId="23" xfId="0" applyFont="1" applyFill="1" applyBorder="1" applyAlignment="1"/>
    <xf numFmtId="0" fontId="13" fillId="0" borderId="0" xfId="0" applyFont="1" applyFill="1" applyBorder="1" applyAlignment="1">
      <alignment vertical="top"/>
    </xf>
    <xf numFmtId="49" fontId="13" fillId="0" borderId="0" xfId="0" applyNumberFormat="1" applyFont="1" applyFill="1" applyBorder="1" applyAlignment="1">
      <alignment vertical="top"/>
    </xf>
    <xf numFmtId="0" fontId="12" fillId="12" borderId="16" xfId="0" applyFont="1" applyFill="1" applyBorder="1" applyAlignment="1"/>
    <xf numFmtId="0" fontId="12" fillId="12" borderId="25" xfId="0" applyFont="1" applyFill="1" applyBorder="1" applyAlignment="1"/>
    <xf numFmtId="0" fontId="12" fillId="12" borderId="23" xfId="0" applyFont="1" applyFill="1" applyBorder="1" applyAlignment="1"/>
    <xf numFmtId="43" fontId="28" fillId="0" borderId="1" xfId="8" applyFont="1" applyBorder="1" applyAlignment="1">
      <alignment horizontal="left"/>
    </xf>
    <xf numFmtId="43" fontId="49" fillId="0" borderId="3" xfId="2" applyFont="1" applyBorder="1"/>
    <xf numFmtId="1" fontId="49" fillId="0" borderId="1" xfId="2" applyNumberFormat="1" applyFont="1" applyBorder="1" applyAlignment="1">
      <alignment horizontal="center"/>
    </xf>
    <xf numFmtId="43" fontId="49" fillId="0" borderId="1" xfId="2" applyFont="1" applyBorder="1"/>
    <xf numFmtId="166" fontId="49" fillId="0" borderId="1" xfId="2" applyNumberFormat="1" applyFont="1" applyBorder="1"/>
    <xf numFmtId="166" fontId="49" fillId="0" borderId="1" xfId="2" applyNumberFormat="1" applyFont="1" applyBorder="1" applyAlignment="1">
      <alignment horizontal="center"/>
    </xf>
    <xf numFmtId="43" fontId="24" fillId="0" borderId="3" xfId="2" applyFont="1" applyBorder="1" applyAlignment="1">
      <alignment horizontal="left"/>
    </xf>
    <xf numFmtId="43" fontId="24" fillId="0" borderId="1" xfId="2" applyFont="1" applyBorder="1" applyAlignment="1">
      <alignment horizontal="left"/>
    </xf>
    <xf numFmtId="43" fontId="57" fillId="0" borderId="2" xfId="2" applyFont="1" applyBorder="1"/>
    <xf numFmtId="1" fontId="57" fillId="0" borderId="2" xfId="2" applyNumberFormat="1" applyFont="1" applyBorder="1" applyAlignment="1">
      <alignment horizontal="center"/>
    </xf>
    <xf numFmtId="43" fontId="48" fillId="0" borderId="3" xfId="2" applyFont="1" applyFill="1" applyBorder="1"/>
    <xf numFmtId="1" fontId="48" fillId="0" borderId="1" xfId="2" applyNumberFormat="1" applyFont="1" applyFill="1" applyBorder="1" applyAlignment="1">
      <alignment horizontal="center"/>
    </xf>
    <xf numFmtId="43" fontId="48" fillId="0" borderId="1" xfId="2" applyFont="1" applyFill="1" applyBorder="1"/>
    <xf numFmtId="43" fontId="49" fillId="0" borderId="1" xfId="2" applyFont="1" applyFill="1" applyBorder="1"/>
    <xf numFmtId="1" fontId="49" fillId="0" borderId="1" xfId="2" applyNumberFormat="1" applyFont="1" applyFill="1" applyBorder="1" applyAlignment="1">
      <alignment horizontal="center"/>
    </xf>
    <xf numFmtId="43" fontId="61" fillId="14" borderId="2" xfId="2" applyFont="1" applyFill="1" applyBorder="1"/>
    <xf numFmtId="1" fontId="61" fillId="14" borderId="2" xfId="2" applyNumberFormat="1" applyFont="1" applyFill="1" applyBorder="1" applyAlignment="1">
      <alignment horizontal="center"/>
    </xf>
    <xf numFmtId="3" fontId="61" fillId="14" borderId="2" xfId="2" applyNumberFormat="1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4" fontId="12" fillId="0" borderId="16" xfId="0" applyNumberFormat="1" applyFont="1" applyFill="1" applyBorder="1" applyAlignment="1">
      <alignment horizontal="center" vertical="center"/>
    </xf>
    <xf numFmtId="49" fontId="12" fillId="12" borderId="2" xfId="0" applyNumberFormat="1" applyFont="1" applyFill="1" applyBorder="1" applyAlignment="1">
      <alignment horizontal="center" vertical="center" wrapText="1"/>
    </xf>
    <xf numFmtId="17" fontId="12" fillId="13" borderId="2" xfId="0" applyNumberFormat="1" applyFont="1" applyFill="1" applyBorder="1" applyAlignment="1">
      <alignment horizontal="center"/>
    </xf>
    <xf numFmtId="4" fontId="12" fillId="12" borderId="16" xfId="0" applyNumberFormat="1" applyFont="1" applyFill="1" applyBorder="1" applyAlignment="1">
      <alignment horizontal="center" vertical="center"/>
    </xf>
    <xf numFmtId="0" fontId="15" fillId="0" borderId="0" xfId="14" applyFont="1"/>
    <xf numFmtId="0" fontId="19" fillId="0" borderId="0" xfId="14" applyFont="1" applyAlignment="1">
      <alignment vertical="center"/>
    </xf>
    <xf numFmtId="0" fontId="17" fillId="0" borderId="0" xfId="14" applyFont="1"/>
    <xf numFmtId="0" fontId="17" fillId="0" borderId="0" xfId="14" applyFont="1" applyFill="1"/>
    <xf numFmtId="0" fontId="15" fillId="0" borderId="0" xfId="14" applyFont="1" applyAlignment="1">
      <alignment vertical="center"/>
    </xf>
    <xf numFmtId="0" fontId="42" fillId="0" borderId="0" xfId="14" applyFont="1"/>
    <xf numFmtId="0" fontId="15" fillId="0" borderId="0" xfId="14" applyFont="1" applyAlignment="1">
      <alignment horizontal="center" vertical="center"/>
    </xf>
    <xf numFmtId="0" fontId="32" fillId="11" borderId="0" xfId="14" applyFont="1" applyFill="1"/>
    <xf numFmtId="0" fontId="32" fillId="2" borderId="17" xfId="14" applyFont="1" applyFill="1" applyBorder="1"/>
    <xf numFmtId="0" fontId="32" fillId="0" borderId="0" xfId="14" applyFont="1"/>
    <xf numFmtId="4" fontId="36" fillId="2" borderId="18" xfId="14" applyNumberFormat="1" applyFont="1" applyFill="1" applyBorder="1" applyAlignment="1">
      <alignment horizontal="center" vertical="center" wrapText="1"/>
    </xf>
    <xf numFmtId="0" fontId="37" fillId="2" borderId="2" xfId="14" applyFont="1" applyFill="1" applyBorder="1" applyAlignment="1">
      <alignment horizontal="center" vertical="center" wrapText="1"/>
    </xf>
    <xf numFmtId="0" fontId="38" fillId="2" borderId="18" xfId="14" applyFont="1" applyFill="1" applyBorder="1" applyAlignment="1">
      <alignment horizontal="center" vertical="center" wrapText="1"/>
    </xf>
    <xf numFmtId="43" fontId="37" fillId="2" borderId="2" xfId="14" applyNumberFormat="1" applyFont="1" applyFill="1" applyBorder="1" applyAlignment="1">
      <alignment horizontal="center" vertical="center" wrapText="1"/>
    </xf>
    <xf numFmtId="0" fontId="21" fillId="2" borderId="2" xfId="14" applyFont="1" applyFill="1" applyBorder="1" applyAlignment="1">
      <alignment horizontal="center" vertical="center" wrapText="1"/>
    </xf>
    <xf numFmtId="0" fontId="21" fillId="2" borderId="0" xfId="14" applyFont="1" applyFill="1" applyBorder="1" applyAlignment="1">
      <alignment horizontal="center"/>
    </xf>
    <xf numFmtId="0" fontId="36" fillId="2" borderId="2" xfId="14" applyFont="1" applyFill="1" applyBorder="1" applyAlignment="1">
      <alignment horizontal="center" vertical="center" wrapText="1"/>
    </xf>
    <xf numFmtId="0" fontId="29" fillId="3" borderId="0" xfId="14" applyFont="1" applyFill="1" applyBorder="1" applyAlignment="1">
      <alignment horizontal="center" vertical="center" wrapText="1"/>
    </xf>
    <xf numFmtId="164" fontId="17" fillId="3" borderId="2" xfId="14" applyNumberFormat="1" applyFont="1" applyFill="1" applyBorder="1" applyAlignment="1">
      <alignment horizontal="center" vertical="center" wrapText="1"/>
    </xf>
    <xf numFmtId="1" fontId="17" fillId="3" borderId="17" xfId="14" applyNumberFormat="1" applyFont="1" applyFill="1" applyBorder="1" applyAlignment="1">
      <alignment horizontal="center" vertical="center" wrapText="1"/>
    </xf>
    <xf numFmtId="1" fontId="17" fillId="3" borderId="10" xfId="14" applyNumberFormat="1" applyFont="1" applyFill="1" applyBorder="1" applyAlignment="1">
      <alignment horizontal="center" vertical="center" wrapText="1"/>
    </xf>
    <xf numFmtId="1" fontId="17" fillId="3" borderId="24" xfId="14" applyNumberFormat="1" applyFont="1" applyFill="1" applyBorder="1" applyAlignment="1">
      <alignment horizontal="left" vertical="center" wrapText="1"/>
    </xf>
    <xf numFmtId="1" fontId="17" fillId="3" borderId="7" xfId="14" applyNumberFormat="1" applyFont="1" applyFill="1" applyBorder="1" applyAlignment="1">
      <alignment horizontal="left" vertical="center" wrapText="1"/>
    </xf>
    <xf numFmtId="1" fontId="23" fillId="12" borderId="0" xfId="14" applyNumberFormat="1" applyFont="1" applyFill="1" applyBorder="1" applyAlignment="1">
      <alignment horizontal="center"/>
    </xf>
    <xf numFmtId="0" fontId="34" fillId="0" borderId="0" xfId="14" applyFont="1"/>
    <xf numFmtId="0" fontId="39" fillId="4" borderId="7" xfId="14" applyFont="1" applyFill="1" applyBorder="1" applyAlignment="1">
      <alignment horizontal="left" vertical="top"/>
    </xf>
    <xf numFmtId="164" fontId="27" fillId="7" borderId="7" xfId="14" applyNumberFormat="1" applyFont="1" applyFill="1" applyBorder="1" applyAlignment="1">
      <alignment horizontal="left" vertical="top"/>
    </xf>
    <xf numFmtId="164" fontId="17" fillId="7" borderId="7" xfId="14" applyNumberFormat="1" applyFont="1" applyFill="1" applyBorder="1" applyAlignment="1">
      <alignment horizontal="center" vertical="center" wrapText="1"/>
    </xf>
    <xf numFmtId="164" fontId="27" fillId="0" borderId="7" xfId="14" applyNumberFormat="1" applyFont="1" applyBorder="1" applyAlignment="1">
      <alignment horizontal="center"/>
    </xf>
    <xf numFmtId="1" fontId="17" fillId="0" borderId="7" xfId="14" applyNumberFormat="1" applyFont="1" applyBorder="1" applyAlignment="1">
      <alignment horizontal="left"/>
    </xf>
    <xf numFmtId="1" fontId="27" fillId="0" borderId="7" xfId="14" applyNumberFormat="1" applyFont="1" applyBorder="1" applyAlignment="1">
      <alignment horizontal="left"/>
    </xf>
    <xf numFmtId="1" fontId="27" fillId="5" borderId="7" xfId="14" applyNumberFormat="1" applyFont="1" applyFill="1" applyBorder="1" applyAlignment="1">
      <alignment horizontal="left"/>
    </xf>
    <xf numFmtId="1" fontId="27" fillId="5" borderId="1" xfId="14" applyNumberFormat="1" applyFont="1" applyFill="1" applyBorder="1" applyAlignment="1">
      <alignment horizontal="left"/>
    </xf>
    <xf numFmtId="1" fontId="27" fillId="5" borderId="1" xfId="14" applyNumberFormat="1" applyFont="1" applyFill="1" applyBorder="1" applyAlignment="1">
      <alignment horizontal="left" vertical="center" wrapText="1"/>
    </xf>
    <xf numFmtId="1" fontId="28" fillId="5" borderId="1" xfId="14" applyNumberFormat="1" applyFont="1" applyFill="1" applyBorder="1" applyAlignment="1">
      <alignment horizontal="left" vertical="center" wrapText="1"/>
    </xf>
    <xf numFmtId="1" fontId="27" fillId="0" borderId="1" xfId="14" applyNumberFormat="1" applyFont="1" applyBorder="1" applyAlignment="1">
      <alignment horizontal="left"/>
    </xf>
    <xf numFmtId="1" fontId="27" fillId="0" borderId="1" xfId="14" applyNumberFormat="1" applyFont="1" applyFill="1" applyBorder="1" applyAlignment="1">
      <alignment horizontal="left"/>
    </xf>
    <xf numFmtId="49" fontId="39" fillId="4" borderId="1" xfId="14" applyNumberFormat="1" applyFont="1" applyFill="1" applyBorder="1" applyAlignment="1">
      <alignment horizontal="left" vertical="top" wrapText="1"/>
    </xf>
    <xf numFmtId="164" fontId="27" fillId="7" borderId="1" xfId="14" applyNumberFormat="1" applyFont="1" applyFill="1" applyBorder="1" applyAlignment="1">
      <alignment horizontal="left" vertical="top" wrapText="1"/>
    </xf>
    <xf numFmtId="164" fontId="17" fillId="7" borderId="1" xfId="14" applyNumberFormat="1" applyFont="1" applyFill="1" applyBorder="1" applyAlignment="1">
      <alignment horizontal="center" vertical="center" wrapText="1"/>
    </xf>
    <xf numFmtId="164" fontId="27" fillId="0" borderId="1" xfId="14" applyNumberFormat="1" applyFont="1" applyBorder="1" applyAlignment="1">
      <alignment horizontal="center"/>
    </xf>
    <xf numFmtId="1" fontId="17" fillId="0" borderId="1" xfId="14" applyNumberFormat="1" applyFont="1" applyBorder="1" applyAlignment="1">
      <alignment horizontal="left"/>
    </xf>
    <xf numFmtId="1" fontId="17" fillId="0" borderId="0" xfId="14" applyNumberFormat="1" applyFont="1" applyBorder="1" applyAlignment="1">
      <alignment horizontal="left"/>
    </xf>
    <xf numFmtId="164" fontId="27" fillId="0" borderId="1" xfId="14" applyNumberFormat="1" applyFont="1" applyBorder="1" applyAlignment="1"/>
    <xf numFmtId="164" fontId="27" fillId="0" borderId="1" xfId="14" applyNumberFormat="1" applyFont="1" applyFill="1" applyBorder="1" applyAlignment="1"/>
    <xf numFmtId="1" fontId="42" fillId="0" borderId="0" xfId="14" applyNumberFormat="1" applyFont="1" applyBorder="1" applyAlignment="1">
      <alignment horizontal="left"/>
    </xf>
    <xf numFmtId="164" fontId="27" fillId="0" borderId="1" xfId="14" applyNumberFormat="1" applyFont="1" applyBorder="1"/>
    <xf numFmtId="1" fontId="27" fillId="0" borderId="1" xfId="14" applyNumberFormat="1" applyFont="1" applyBorder="1" applyAlignment="1">
      <alignment horizontal="left" shrinkToFit="1"/>
    </xf>
    <xf numFmtId="1" fontId="42" fillId="0" borderId="1" xfId="14" applyNumberFormat="1" applyFont="1" applyBorder="1" applyAlignment="1">
      <alignment horizontal="center"/>
    </xf>
    <xf numFmtId="1" fontId="46" fillId="0" borderId="1" xfId="15" applyNumberFormat="1" applyFont="1" applyBorder="1" applyAlignment="1">
      <alignment horizontal="left"/>
    </xf>
    <xf numFmtId="1" fontId="46" fillId="14" borderId="1" xfId="15" applyNumberFormat="1" applyFont="1" applyFill="1" applyBorder="1" applyAlignment="1">
      <alignment horizontal="left"/>
    </xf>
    <xf numFmtId="1" fontId="47" fillId="0" borderId="0" xfId="14" applyNumberFormat="1" applyFont="1" applyBorder="1" applyAlignment="1">
      <alignment horizontal="left"/>
    </xf>
    <xf numFmtId="1" fontId="43" fillId="0" borderId="1" xfId="14" applyNumberFormat="1" applyFont="1" applyFill="1" applyBorder="1" applyAlignment="1">
      <alignment horizontal="left"/>
    </xf>
    <xf numFmtId="49" fontId="39" fillId="2" borderId="1" xfId="14" applyNumberFormat="1" applyFont="1" applyFill="1" applyBorder="1" applyAlignment="1">
      <alignment horizontal="left" vertical="top" wrapText="1"/>
    </xf>
    <xf numFmtId="49" fontId="39" fillId="2" borderId="1" xfId="14" applyNumberFormat="1" applyFont="1" applyFill="1" applyBorder="1" applyAlignment="1">
      <alignment horizontal="left" vertical="center" wrapText="1"/>
    </xf>
    <xf numFmtId="164" fontId="27" fillId="7" borderId="1" xfId="14" applyNumberFormat="1" applyFont="1" applyFill="1" applyBorder="1" applyAlignment="1">
      <alignment horizontal="left" vertical="center" wrapText="1"/>
    </xf>
    <xf numFmtId="1" fontId="40" fillId="0" borderId="1" xfId="14" applyNumberFormat="1" applyFont="1" applyBorder="1" applyAlignment="1">
      <alignment horizontal="left"/>
    </xf>
    <xf numFmtId="164" fontId="27" fillId="0" borderId="20" xfId="14" applyNumberFormat="1" applyFont="1" applyBorder="1"/>
    <xf numFmtId="0" fontId="29" fillId="0" borderId="0" xfId="14" applyFont="1"/>
    <xf numFmtId="164" fontId="27" fillId="0" borderId="20" xfId="14" applyNumberFormat="1" applyFont="1" applyBorder="1" applyAlignment="1"/>
    <xf numFmtId="49" fontId="39" fillId="3" borderId="1" xfId="14" applyNumberFormat="1" applyFont="1" applyFill="1" applyBorder="1" applyAlignment="1">
      <alignment horizontal="left" vertical="center" wrapText="1"/>
    </xf>
    <xf numFmtId="164" fontId="27" fillId="0" borderId="20" xfId="14" applyNumberFormat="1" applyFont="1" applyFill="1" applyBorder="1" applyAlignment="1"/>
    <xf numFmtId="164" fontId="27" fillId="0" borderId="20" xfId="14" applyNumberFormat="1" applyFont="1" applyBorder="1" applyAlignment="1">
      <alignment horizontal="center"/>
    </xf>
    <xf numFmtId="1" fontId="28" fillId="0" borderId="1" xfId="15" applyNumberFormat="1" applyFont="1" applyBorder="1" applyAlignment="1">
      <alignment horizontal="left"/>
    </xf>
    <xf numFmtId="1" fontId="34" fillId="14" borderId="1" xfId="15" applyNumberFormat="1" applyFont="1" applyFill="1" applyBorder="1" applyAlignment="1">
      <alignment horizontal="left"/>
    </xf>
    <xf numFmtId="1" fontId="27" fillId="0" borderId="5" xfId="14" applyNumberFormat="1" applyFont="1" applyBorder="1" applyAlignment="1">
      <alignment horizontal="left"/>
    </xf>
    <xf numFmtId="1" fontId="17" fillId="0" borderId="5" xfId="14" applyNumberFormat="1" applyFont="1" applyBorder="1" applyAlignment="1">
      <alignment horizontal="left"/>
    </xf>
    <xf numFmtId="1" fontId="27" fillId="0" borderId="5" xfId="14" applyNumberFormat="1" applyFont="1" applyFill="1" applyBorder="1" applyAlignment="1">
      <alignment horizontal="left"/>
    </xf>
    <xf numFmtId="49" fontId="44" fillId="0" borderId="0" xfId="14" applyNumberFormat="1" applyFont="1" applyFill="1" applyBorder="1" applyAlignment="1">
      <alignment horizontal="left" vertical="center" wrapText="1"/>
    </xf>
    <xf numFmtId="164" fontId="26" fillId="0" borderId="0" xfId="14" applyNumberFormat="1" applyFont="1" applyFill="1" applyBorder="1" applyAlignment="1">
      <alignment horizontal="left" vertical="center" wrapText="1"/>
    </xf>
    <xf numFmtId="1" fontId="34" fillId="0" borderId="0" xfId="14" applyNumberFormat="1" applyFont="1" applyFill="1" applyBorder="1" applyAlignment="1">
      <alignment horizontal="center" vertical="center" wrapText="1"/>
    </xf>
    <xf numFmtId="0" fontId="26" fillId="0" borderId="0" xfId="14" applyFont="1" applyBorder="1"/>
    <xf numFmtId="0" fontId="26" fillId="0" borderId="0" xfId="14" applyFont="1" applyBorder="1" applyAlignment="1">
      <alignment horizontal="right"/>
    </xf>
    <xf numFmtId="2" fontId="26" fillId="0" borderId="0" xfId="14" applyNumberFormat="1" applyFont="1" applyBorder="1"/>
    <xf numFmtId="1" fontId="26" fillId="0" borderId="0" xfId="14" applyNumberFormat="1" applyFont="1" applyBorder="1" applyAlignment="1">
      <alignment horizontal="center"/>
    </xf>
    <xf numFmtId="2" fontId="26" fillId="0" borderId="0" xfId="14" applyNumberFormat="1" applyFont="1" applyBorder="1" applyAlignment="1"/>
    <xf numFmtId="2" fontId="26" fillId="0" borderId="0" xfId="14" applyNumberFormat="1" applyFont="1" applyBorder="1" applyAlignment="1">
      <alignment horizontal="center"/>
    </xf>
    <xf numFmtId="164" fontId="26" fillId="0" borderId="0" xfId="14" applyNumberFormat="1" applyFont="1" applyBorder="1" applyAlignment="1">
      <alignment horizontal="center"/>
    </xf>
    <xf numFmtId="0" fontId="26" fillId="0" borderId="0" xfId="14" applyFont="1" applyBorder="1" applyAlignment="1"/>
    <xf numFmtId="0" fontId="26" fillId="0" borderId="0" xfId="14" applyFont="1" applyBorder="1" applyAlignment="1">
      <alignment horizontal="center"/>
    </xf>
    <xf numFmtId="0" fontId="26" fillId="0" borderId="0" xfId="14" applyFont="1" applyBorder="1" applyAlignment="1">
      <alignment horizontal="left"/>
    </xf>
    <xf numFmtId="0" fontId="34" fillId="0" borderId="0" xfId="14" applyFont="1" applyBorder="1"/>
    <xf numFmtId="3" fontId="26" fillId="0" borderId="0" xfId="14" applyNumberFormat="1" applyFont="1" applyBorder="1" applyAlignment="1">
      <alignment horizontal="center"/>
    </xf>
    <xf numFmtId="4" fontId="26" fillId="0" borderId="0" xfId="14" applyNumberFormat="1" applyFont="1" applyBorder="1" applyAlignment="1">
      <alignment horizontal="center"/>
    </xf>
    <xf numFmtId="0" fontId="26" fillId="0" borderId="0" xfId="14" applyFont="1" applyFill="1" applyBorder="1" applyAlignment="1">
      <alignment horizontal="center"/>
    </xf>
    <xf numFmtId="1" fontId="34" fillId="0" borderId="0" xfId="14" applyNumberFormat="1" applyFont="1" applyFill="1" applyBorder="1" applyAlignment="1">
      <alignment horizontal="left" vertical="center" wrapText="1"/>
    </xf>
    <xf numFmtId="0" fontId="22" fillId="0" borderId="0" xfId="14" applyFont="1"/>
    <xf numFmtId="0" fontId="34" fillId="0" borderId="0" xfId="14" applyFont="1" applyFill="1"/>
    <xf numFmtId="0" fontId="30" fillId="0" borderId="0" xfId="14" applyFont="1"/>
    <xf numFmtId="0" fontId="34" fillId="0" borderId="0" xfId="14" applyFont="1" applyAlignment="1">
      <alignment horizontal="left"/>
    </xf>
    <xf numFmtId="2" fontId="41" fillId="0" borderId="0" xfId="14" applyNumberFormat="1" applyFont="1" applyBorder="1"/>
    <xf numFmtId="0" fontId="41" fillId="0" borderId="0" xfId="14" applyFont="1" applyBorder="1"/>
    <xf numFmtId="0" fontId="3" fillId="0" borderId="0" xfId="14"/>
    <xf numFmtId="164" fontId="34" fillId="0" borderId="0" xfId="14" applyNumberFormat="1" applyFont="1" applyAlignment="1">
      <alignment horizontal="left"/>
    </xf>
    <xf numFmtId="0" fontId="3" fillId="0" borderId="0" xfId="15"/>
    <xf numFmtId="0" fontId="3" fillId="0" borderId="0" xfId="15" applyFill="1" applyBorder="1"/>
    <xf numFmtId="0" fontId="3" fillId="0" borderId="0" xfId="15" applyBorder="1"/>
    <xf numFmtId="0" fontId="40" fillId="0" borderId="0" xfId="15" applyFont="1"/>
    <xf numFmtId="0" fontId="23" fillId="8" borderId="10" xfId="15" applyFont="1" applyFill="1" applyBorder="1" applyAlignment="1">
      <alignment horizontal="center" vertical="center" wrapText="1"/>
    </xf>
    <xf numFmtId="0" fontId="3" fillId="0" borderId="0" xfId="15" applyAlignment="1">
      <alignment horizontal="center" vertical="center" wrapText="1"/>
    </xf>
    <xf numFmtId="0" fontId="3" fillId="0" borderId="0" xfId="15" applyFill="1" applyBorder="1" applyAlignment="1">
      <alignment horizontal="center" vertical="center" wrapText="1"/>
    </xf>
    <xf numFmtId="0" fontId="3" fillId="0" borderId="0" xfId="15" applyBorder="1" applyAlignment="1">
      <alignment horizontal="center" vertical="center" wrapText="1"/>
    </xf>
    <xf numFmtId="0" fontId="23" fillId="8" borderId="13" xfId="15" applyFont="1" applyFill="1" applyBorder="1" applyAlignment="1">
      <alignment horizontal="center" vertical="center" wrapText="1"/>
    </xf>
    <xf numFmtId="0" fontId="23" fillId="8" borderId="2" xfId="15" applyFont="1" applyFill="1" applyBorder="1" applyAlignment="1">
      <alignment horizontal="center" vertical="center" wrapText="1"/>
    </xf>
    <xf numFmtId="0" fontId="28" fillId="6" borderId="2" xfId="15" applyFont="1" applyFill="1" applyBorder="1" applyAlignment="1">
      <alignment horizontal="center" vertical="center" wrapText="1"/>
    </xf>
    <xf numFmtId="0" fontId="23" fillId="3" borderId="2" xfId="15" applyFont="1" applyFill="1" applyBorder="1" applyAlignment="1">
      <alignment horizontal="center"/>
    </xf>
    <xf numFmtId="164" fontId="23" fillId="3" borderId="2" xfId="15" applyNumberFormat="1" applyFont="1" applyFill="1" applyBorder="1" applyAlignment="1">
      <alignment horizontal="center"/>
    </xf>
    <xf numFmtId="2" fontId="23" fillId="3" borderId="2" xfId="15" applyNumberFormat="1" applyFont="1" applyFill="1" applyBorder="1" applyAlignment="1">
      <alignment horizontal="center"/>
    </xf>
    <xf numFmtId="0" fontId="22" fillId="3" borderId="0" xfId="15" applyFont="1" applyFill="1" applyAlignment="1">
      <alignment horizontal="center"/>
    </xf>
    <xf numFmtId="0" fontId="22" fillId="0" borderId="0" xfId="15" applyFont="1" applyFill="1" applyBorder="1" applyAlignment="1">
      <alignment horizontal="center"/>
    </xf>
    <xf numFmtId="16" fontId="22" fillId="0" borderId="0" xfId="15" applyNumberFormat="1" applyFont="1" applyFill="1" applyBorder="1" applyAlignment="1">
      <alignment horizontal="center"/>
    </xf>
    <xf numFmtId="0" fontId="22" fillId="3" borderId="0" xfId="15" applyFont="1" applyFill="1" applyBorder="1" applyAlignment="1">
      <alignment horizontal="center"/>
    </xf>
    <xf numFmtId="0" fontId="40" fillId="10" borderId="0" xfId="15" applyFont="1" applyFill="1"/>
    <xf numFmtId="0" fontId="40" fillId="9" borderId="0" xfId="15" applyFont="1" applyFill="1"/>
    <xf numFmtId="164" fontId="23" fillId="9" borderId="2" xfId="15" applyNumberFormat="1" applyFont="1" applyFill="1" applyBorder="1" applyAlignment="1">
      <alignment horizontal="center"/>
    </xf>
    <xf numFmtId="2" fontId="23" fillId="0" borderId="2" xfId="15" applyNumberFormat="1" applyFont="1" applyFill="1" applyBorder="1" applyAlignment="1">
      <alignment horizontal="center"/>
    </xf>
    <xf numFmtId="2" fontId="17" fillId="0" borderId="2" xfId="15" applyNumberFormat="1" applyFont="1" applyFill="1" applyBorder="1" applyAlignment="1">
      <alignment horizontal="center"/>
    </xf>
    <xf numFmtId="1" fontId="42" fillId="0" borderId="1" xfId="15" applyNumberFormat="1" applyFont="1" applyBorder="1" applyAlignment="1">
      <alignment horizontal="left"/>
    </xf>
    <xf numFmtId="2" fontId="53" fillId="0" borderId="2" xfId="15" applyNumberFormat="1" applyFont="1" applyFill="1" applyBorder="1" applyAlignment="1">
      <alignment horizontal="center"/>
    </xf>
    <xf numFmtId="0" fontId="52" fillId="0" borderId="0" xfId="15" applyFont="1" applyFill="1" applyBorder="1"/>
    <xf numFmtId="0" fontId="40" fillId="2" borderId="0" xfId="15" applyFont="1" applyFill="1"/>
    <xf numFmtId="0" fontId="54" fillId="0" borderId="35" xfId="15" applyFont="1" applyBorder="1" applyAlignment="1">
      <alignment horizontal="center"/>
    </xf>
    <xf numFmtId="0" fontId="54" fillId="0" borderId="35" xfId="15" applyFont="1" applyBorder="1"/>
    <xf numFmtId="1" fontId="47" fillId="0" borderId="1" xfId="15" applyNumberFormat="1" applyFont="1" applyBorder="1" applyAlignment="1">
      <alignment horizontal="left"/>
    </xf>
    <xf numFmtId="0" fontId="40" fillId="3" borderId="0" xfId="15" applyFont="1" applyFill="1"/>
    <xf numFmtId="2" fontId="29" fillId="0" borderId="2" xfId="15" applyNumberFormat="1" applyFont="1" applyFill="1" applyBorder="1" applyAlignment="1">
      <alignment horizontal="center"/>
    </xf>
    <xf numFmtId="0" fontId="22" fillId="0" borderId="0" xfId="15" applyFont="1"/>
    <xf numFmtId="0" fontId="22" fillId="0" borderId="0" xfId="15" applyFont="1" applyFill="1" applyBorder="1"/>
    <xf numFmtId="0" fontId="22" fillId="0" borderId="0" xfId="15" applyFont="1" applyBorder="1"/>
    <xf numFmtId="2" fontId="10" fillId="0" borderId="38" xfId="0" applyNumberFormat="1" applyFont="1" applyFill="1" applyBorder="1"/>
    <xf numFmtId="2" fontId="13" fillId="0" borderId="38" xfId="0" applyNumberFormat="1" applyFont="1" applyFill="1" applyBorder="1"/>
    <xf numFmtId="0" fontId="15" fillId="0" borderId="0" xfId="15" applyFont="1"/>
    <xf numFmtId="0" fontId="19" fillId="0" borderId="0" xfId="15" applyFont="1" applyAlignment="1">
      <alignment vertical="center"/>
    </xf>
    <xf numFmtId="0" fontId="17" fillId="0" borderId="0" xfId="15" applyFont="1"/>
    <xf numFmtId="0" fontId="17" fillId="0" borderId="0" xfId="15" applyFont="1" applyFill="1"/>
    <xf numFmtId="0" fontId="15" fillId="0" borderId="0" xfId="15" applyFont="1" applyAlignment="1">
      <alignment vertical="center"/>
    </xf>
    <xf numFmtId="0" fontId="42" fillId="0" borderId="0" xfId="15" applyFont="1"/>
    <xf numFmtId="0" fontId="15" fillId="0" borderId="0" xfId="15" applyFont="1" applyAlignment="1">
      <alignment horizontal="center" vertical="center"/>
    </xf>
    <xf numFmtId="0" fontId="32" fillId="11" borderId="0" xfId="15" applyFont="1" applyFill="1"/>
    <xf numFmtId="0" fontId="32" fillId="2" borderId="17" xfId="15" applyFont="1" applyFill="1" applyBorder="1"/>
    <xf numFmtId="0" fontId="32" fillId="0" borderId="0" xfId="15" applyFont="1"/>
    <xf numFmtId="4" fontId="36" fillId="2" borderId="18" xfId="15" applyNumberFormat="1" applyFont="1" applyFill="1" applyBorder="1" applyAlignment="1">
      <alignment horizontal="center" vertical="center" wrapText="1"/>
    </xf>
    <xf numFmtId="0" fontId="37" fillId="2" borderId="2" xfId="15" applyFont="1" applyFill="1" applyBorder="1" applyAlignment="1">
      <alignment horizontal="center" vertical="center" wrapText="1"/>
    </xf>
    <xf numFmtId="0" fontId="38" fillId="2" borderId="18" xfId="15" applyFont="1" applyFill="1" applyBorder="1" applyAlignment="1">
      <alignment horizontal="center" vertical="center" wrapText="1"/>
    </xf>
    <xf numFmtId="43" fontId="37" fillId="2" borderId="2" xfId="15" applyNumberFormat="1" applyFont="1" applyFill="1" applyBorder="1" applyAlignment="1">
      <alignment horizontal="center" vertical="center" wrapText="1"/>
    </xf>
    <xf numFmtId="0" fontId="21" fillId="2" borderId="2" xfId="15" applyFont="1" applyFill="1" applyBorder="1" applyAlignment="1">
      <alignment horizontal="center" vertical="center" wrapText="1"/>
    </xf>
    <xf numFmtId="0" fontId="21" fillId="2" borderId="0" xfId="15" applyFont="1" applyFill="1" applyBorder="1" applyAlignment="1">
      <alignment horizontal="center"/>
    </xf>
    <xf numFmtId="0" fontId="36" fillId="2" borderId="2" xfId="15" applyFont="1" applyFill="1" applyBorder="1" applyAlignment="1">
      <alignment horizontal="center" vertical="center" wrapText="1"/>
    </xf>
    <xf numFmtId="0" fontId="29" fillId="3" borderId="0" xfId="15" applyFont="1" applyFill="1" applyBorder="1" applyAlignment="1">
      <alignment horizontal="center" vertical="center" wrapText="1"/>
    </xf>
    <xf numFmtId="164" fontId="17" fillId="3" borderId="2" xfId="15" applyNumberFormat="1" applyFont="1" applyFill="1" applyBorder="1" applyAlignment="1">
      <alignment horizontal="center" vertical="center" wrapText="1"/>
    </xf>
    <xf numFmtId="1" fontId="17" fillId="3" borderId="17" xfId="15" applyNumberFormat="1" applyFont="1" applyFill="1" applyBorder="1" applyAlignment="1">
      <alignment horizontal="center" vertical="center" wrapText="1"/>
    </xf>
    <xf numFmtId="1" fontId="17" fillId="3" borderId="10" xfId="15" applyNumberFormat="1" applyFont="1" applyFill="1" applyBorder="1" applyAlignment="1">
      <alignment horizontal="center" vertical="center" wrapText="1"/>
    </xf>
    <xf numFmtId="1" fontId="17" fillId="3" borderId="24" xfId="15" applyNumberFormat="1" applyFont="1" applyFill="1" applyBorder="1" applyAlignment="1">
      <alignment horizontal="left" vertical="center" wrapText="1"/>
    </xf>
    <xf numFmtId="1" fontId="17" fillId="3" borderId="7" xfId="15" applyNumberFormat="1" applyFont="1" applyFill="1" applyBorder="1" applyAlignment="1">
      <alignment horizontal="left" vertical="center" wrapText="1"/>
    </xf>
    <xf numFmtId="1" fontId="23" fillId="12" borderId="0" xfId="15" applyNumberFormat="1" applyFont="1" applyFill="1" applyBorder="1" applyAlignment="1">
      <alignment horizontal="center"/>
    </xf>
    <xf numFmtId="0" fontId="34" fillId="0" borderId="0" xfId="15" applyFont="1"/>
    <xf numFmtId="0" fontId="39" fillId="4" borderId="7" xfId="15" applyFont="1" applyFill="1" applyBorder="1" applyAlignment="1">
      <alignment horizontal="left" vertical="top"/>
    </xf>
    <xf numFmtId="164" fontId="27" fillId="7" borderId="7" xfId="15" applyNumberFormat="1" applyFont="1" applyFill="1" applyBorder="1" applyAlignment="1">
      <alignment horizontal="left" vertical="top"/>
    </xf>
    <xf numFmtId="164" fontId="17" fillId="7" borderId="7" xfId="15" applyNumberFormat="1" applyFont="1" applyFill="1" applyBorder="1" applyAlignment="1">
      <alignment horizontal="center" vertical="center" wrapText="1"/>
    </xf>
    <xf numFmtId="164" fontId="27" fillId="0" borderId="7" xfId="15" applyNumberFormat="1" applyFont="1" applyBorder="1" applyAlignment="1">
      <alignment horizontal="center"/>
    </xf>
    <xf numFmtId="1" fontId="17" fillId="0" borderId="7" xfId="15" applyNumberFormat="1" applyFont="1" applyBorder="1" applyAlignment="1">
      <alignment horizontal="left"/>
    </xf>
    <xf numFmtId="1" fontId="27" fillId="0" borderId="7" xfId="15" applyNumberFormat="1" applyFont="1" applyBorder="1" applyAlignment="1">
      <alignment horizontal="left"/>
    </xf>
    <xf numFmtId="1" fontId="27" fillId="5" borderId="7" xfId="15" applyNumberFormat="1" applyFont="1" applyFill="1" applyBorder="1" applyAlignment="1">
      <alignment horizontal="left"/>
    </xf>
    <xf numFmtId="1" fontId="27" fillId="5" borderId="1" xfId="15" applyNumberFormat="1" applyFont="1" applyFill="1" applyBorder="1" applyAlignment="1">
      <alignment horizontal="left"/>
    </xf>
    <xf numFmtId="1" fontId="27" fillId="5" borderId="1" xfId="15" applyNumberFormat="1" applyFont="1" applyFill="1" applyBorder="1" applyAlignment="1">
      <alignment horizontal="left" vertical="center" wrapText="1"/>
    </xf>
    <xf numFmtId="1" fontId="28" fillId="5" borderId="1" xfId="15" applyNumberFormat="1" applyFont="1" applyFill="1" applyBorder="1" applyAlignment="1">
      <alignment horizontal="left" vertical="center" wrapText="1"/>
    </xf>
    <xf numFmtId="1" fontId="27" fillId="0" borderId="1" xfId="15" applyNumberFormat="1" applyFont="1" applyBorder="1" applyAlignment="1">
      <alignment horizontal="left"/>
    </xf>
    <xf numFmtId="1" fontId="27" fillId="0" borderId="1" xfId="15" applyNumberFormat="1" applyFont="1" applyFill="1" applyBorder="1" applyAlignment="1">
      <alignment horizontal="left"/>
    </xf>
    <xf numFmtId="49" fontId="39" fillId="4" borderId="1" xfId="15" applyNumberFormat="1" applyFont="1" applyFill="1" applyBorder="1" applyAlignment="1">
      <alignment horizontal="left" vertical="top" wrapText="1"/>
    </xf>
    <xf numFmtId="164" fontId="27" fillId="7" borderId="1" xfId="15" applyNumberFormat="1" applyFont="1" applyFill="1" applyBorder="1" applyAlignment="1">
      <alignment horizontal="left" vertical="top" wrapText="1"/>
    </xf>
    <xf numFmtId="164" fontId="17" fillId="7" borderId="1" xfId="15" applyNumberFormat="1" applyFont="1" applyFill="1" applyBorder="1" applyAlignment="1">
      <alignment horizontal="center" vertical="center" wrapText="1"/>
    </xf>
    <xf numFmtId="164" fontId="27" fillId="0" borderId="1" xfId="15" applyNumberFormat="1" applyFont="1" applyBorder="1" applyAlignment="1">
      <alignment horizontal="center"/>
    </xf>
    <xf numFmtId="1" fontId="17" fillId="0" borderId="1" xfId="15" applyNumberFormat="1" applyFont="1" applyBorder="1" applyAlignment="1">
      <alignment horizontal="left"/>
    </xf>
    <xf numFmtId="1" fontId="17" fillId="0" borderId="0" xfId="15" applyNumberFormat="1" applyFont="1" applyBorder="1" applyAlignment="1">
      <alignment horizontal="left"/>
    </xf>
    <xf numFmtId="164" fontId="27" fillId="0" borderId="1" xfId="15" applyNumberFormat="1" applyFont="1" applyBorder="1" applyAlignment="1"/>
    <xf numFmtId="2" fontId="27" fillId="0" borderId="1" xfId="15" applyNumberFormat="1" applyFont="1" applyBorder="1" applyAlignment="1">
      <alignment horizontal="left"/>
    </xf>
    <xf numFmtId="164" fontId="27" fillId="0" borderId="1" xfId="15" applyNumberFormat="1" applyFont="1" applyFill="1" applyBorder="1" applyAlignment="1"/>
    <xf numFmtId="1" fontId="42" fillId="0" borderId="0" xfId="15" applyNumberFormat="1" applyFont="1" applyBorder="1" applyAlignment="1">
      <alignment horizontal="left"/>
    </xf>
    <xf numFmtId="164" fontId="27" fillId="0" borderId="1" xfId="15" applyNumberFormat="1" applyFont="1" applyBorder="1"/>
    <xf numFmtId="1" fontId="27" fillId="0" borderId="1" xfId="15" applyNumberFormat="1" applyFont="1" applyBorder="1" applyAlignment="1">
      <alignment horizontal="left" shrinkToFit="1"/>
    </xf>
    <xf numFmtId="1" fontId="42" fillId="0" borderId="1" xfId="15" applyNumberFormat="1" applyFont="1" applyBorder="1" applyAlignment="1">
      <alignment horizontal="center"/>
    </xf>
    <xf numFmtId="1" fontId="47" fillId="0" borderId="0" xfId="15" applyNumberFormat="1" applyFont="1" applyBorder="1" applyAlignment="1">
      <alignment horizontal="left"/>
    </xf>
    <xf numFmtId="1" fontId="43" fillId="0" borderId="1" xfId="15" applyNumberFormat="1" applyFont="1" applyFill="1" applyBorder="1" applyAlignment="1">
      <alignment horizontal="left"/>
    </xf>
    <xf numFmtId="49" fontId="39" fillId="2" borderId="1" xfId="15" applyNumberFormat="1" applyFont="1" applyFill="1" applyBorder="1" applyAlignment="1">
      <alignment horizontal="left" vertical="top" wrapText="1"/>
    </xf>
    <xf numFmtId="49" fontId="39" fillId="2" borderId="1" xfId="15" applyNumberFormat="1" applyFont="1" applyFill="1" applyBorder="1" applyAlignment="1">
      <alignment horizontal="left" vertical="center" wrapText="1"/>
    </xf>
    <xf numFmtId="164" fontId="27" fillId="7" borderId="1" xfId="15" applyNumberFormat="1" applyFont="1" applyFill="1" applyBorder="1" applyAlignment="1">
      <alignment horizontal="left" vertical="center" wrapText="1"/>
    </xf>
    <xf numFmtId="1" fontId="40" fillId="0" borderId="1" xfId="15" applyNumberFormat="1" applyFont="1" applyBorder="1" applyAlignment="1">
      <alignment horizontal="left"/>
    </xf>
    <xf numFmtId="164" fontId="27" fillId="0" borderId="20" xfId="15" applyNumberFormat="1" applyFont="1" applyBorder="1"/>
    <xf numFmtId="0" fontId="29" fillId="0" borderId="0" xfId="15" applyFont="1"/>
    <xf numFmtId="164" fontId="27" fillId="0" borderId="20" xfId="15" applyNumberFormat="1" applyFont="1" applyBorder="1" applyAlignment="1"/>
    <xf numFmtId="49" fontId="39" fillId="3" borderId="1" xfId="15" applyNumberFormat="1" applyFont="1" applyFill="1" applyBorder="1" applyAlignment="1">
      <alignment horizontal="left" vertical="center" wrapText="1"/>
    </xf>
    <xf numFmtId="164" fontId="27" fillId="0" borderId="20" xfId="15" applyNumberFormat="1" applyFont="1" applyFill="1" applyBorder="1" applyAlignment="1"/>
    <xf numFmtId="164" fontId="27" fillId="0" borderId="20" xfId="15" applyNumberFormat="1" applyFont="1" applyBorder="1" applyAlignment="1">
      <alignment horizontal="center"/>
    </xf>
    <xf numFmtId="1" fontId="27" fillId="0" borderId="5" xfId="15" applyNumberFormat="1" applyFont="1" applyBorder="1" applyAlignment="1">
      <alignment horizontal="left"/>
    </xf>
    <xf numFmtId="1" fontId="17" fillId="0" borderId="5" xfId="15" applyNumberFormat="1" applyFont="1" applyBorder="1" applyAlignment="1">
      <alignment horizontal="left"/>
    </xf>
    <xf numFmtId="1" fontId="27" fillId="0" borderId="5" xfId="15" applyNumberFormat="1" applyFont="1" applyFill="1" applyBorder="1" applyAlignment="1">
      <alignment horizontal="left"/>
    </xf>
    <xf numFmtId="49" fontId="44" fillId="0" borderId="0" xfId="15" applyNumberFormat="1" applyFont="1" applyFill="1" applyBorder="1" applyAlignment="1">
      <alignment horizontal="left" vertical="center" wrapText="1"/>
    </xf>
    <xf numFmtId="164" fontId="26" fillId="0" borderId="0" xfId="15" applyNumberFormat="1" applyFont="1" applyFill="1" applyBorder="1" applyAlignment="1">
      <alignment horizontal="left" vertical="center" wrapText="1"/>
    </xf>
    <xf numFmtId="1" fontId="34" fillId="0" borderId="0" xfId="15" applyNumberFormat="1" applyFont="1" applyFill="1" applyBorder="1" applyAlignment="1">
      <alignment horizontal="center" vertical="center" wrapText="1"/>
    </xf>
    <xf numFmtId="0" fontId="26" fillId="0" borderId="0" xfId="15" applyFont="1" applyBorder="1"/>
    <xf numFmtId="0" fontId="26" fillId="0" borderId="0" xfId="15" applyFont="1" applyBorder="1" applyAlignment="1">
      <alignment horizontal="right"/>
    </xf>
    <xf numFmtId="2" fontId="26" fillId="0" borderId="0" xfId="15" applyNumberFormat="1" applyFont="1" applyBorder="1"/>
    <xf numFmtId="1" fontId="26" fillId="0" borderId="0" xfId="15" applyNumberFormat="1" applyFont="1" applyBorder="1" applyAlignment="1">
      <alignment horizontal="center"/>
    </xf>
    <xf numFmtId="2" fontId="26" fillId="0" borderId="0" xfId="15" applyNumberFormat="1" applyFont="1" applyBorder="1" applyAlignment="1"/>
    <xf numFmtId="2" fontId="26" fillId="0" borderId="0" xfId="15" applyNumberFormat="1" applyFont="1" applyBorder="1" applyAlignment="1">
      <alignment horizontal="center"/>
    </xf>
    <xf numFmtId="164" fontId="26" fillId="0" borderId="0" xfId="15" applyNumberFormat="1" applyFont="1" applyBorder="1" applyAlignment="1">
      <alignment horizontal="center"/>
    </xf>
    <xf numFmtId="0" fontId="26" fillId="0" borderId="0" xfId="15" applyFont="1" applyBorder="1" applyAlignment="1"/>
    <xf numFmtId="0" fontId="26" fillId="0" borderId="0" xfId="15" applyFont="1" applyBorder="1" applyAlignment="1">
      <alignment horizontal="center"/>
    </xf>
    <xf numFmtId="0" fontId="26" fillId="0" borderId="0" xfId="15" applyFont="1" applyBorder="1" applyAlignment="1">
      <alignment horizontal="left"/>
    </xf>
    <xf numFmtId="0" fontId="34" fillId="0" borderId="0" xfId="15" applyFont="1" applyBorder="1"/>
    <xf numFmtId="3" fontId="26" fillId="0" borderId="0" xfId="15" applyNumberFormat="1" applyFont="1" applyBorder="1" applyAlignment="1">
      <alignment horizontal="center"/>
    </xf>
    <xf numFmtId="4" fontId="26" fillId="0" borderId="0" xfId="15" applyNumberFormat="1" applyFont="1" applyBorder="1" applyAlignment="1">
      <alignment horizontal="center"/>
    </xf>
    <xf numFmtId="0" fontId="26" fillId="0" borderId="0" xfId="15" applyFont="1" applyFill="1" applyBorder="1" applyAlignment="1">
      <alignment horizontal="center"/>
    </xf>
    <xf numFmtId="1" fontId="34" fillId="0" borderId="0" xfId="15" applyNumberFormat="1" applyFont="1" applyFill="1" applyBorder="1" applyAlignment="1">
      <alignment horizontal="left" vertical="center" wrapText="1"/>
    </xf>
    <xf numFmtId="0" fontId="34" fillId="0" borderId="0" xfId="15" applyFont="1" applyFill="1"/>
    <xf numFmtId="0" fontId="30" fillId="0" borderId="0" xfId="15" applyFont="1"/>
    <xf numFmtId="0" fontId="34" fillId="0" borderId="0" xfId="15" applyFont="1" applyAlignment="1">
      <alignment horizontal="left"/>
    </xf>
    <xf numFmtId="2" fontId="41" fillId="0" borderId="0" xfId="15" applyNumberFormat="1" applyFont="1" applyBorder="1"/>
    <xf numFmtId="0" fontId="41" fillId="0" borderId="0" xfId="15" applyFont="1" applyBorder="1"/>
    <xf numFmtId="164" fontId="34" fillId="0" borderId="0" xfId="15" applyNumberFormat="1" applyFont="1" applyAlignment="1">
      <alignment horizontal="left"/>
    </xf>
    <xf numFmtId="43" fontId="40" fillId="0" borderId="2" xfId="15" applyNumberFormat="1" applyFont="1" applyBorder="1"/>
    <xf numFmtId="0" fontId="40" fillId="0" borderId="0" xfId="15" applyFont="1" applyFill="1" applyBorder="1"/>
    <xf numFmtId="0" fontId="40" fillId="0" borderId="0" xfId="15" applyFont="1" applyBorder="1"/>
    <xf numFmtId="0" fontId="55" fillId="2" borderId="0" xfId="15" applyFont="1" applyFill="1"/>
    <xf numFmtId="0" fontId="55" fillId="9" borderId="0" xfId="15" applyFont="1" applyFill="1"/>
    <xf numFmtId="164" fontId="53" fillId="9" borderId="2" xfId="15" applyNumberFormat="1" applyFont="1" applyFill="1" applyBorder="1" applyAlignment="1">
      <alignment horizontal="center"/>
    </xf>
    <xf numFmtId="2" fontId="56" fillId="0" borderId="2" xfId="15" applyNumberFormat="1" applyFont="1" applyFill="1" applyBorder="1" applyAlignment="1">
      <alignment horizontal="center"/>
    </xf>
    <xf numFmtId="0" fontId="52" fillId="0" borderId="0" xfId="15" applyFont="1"/>
    <xf numFmtId="0" fontId="52" fillId="0" borderId="0" xfId="15" applyFont="1" applyBorder="1"/>
    <xf numFmtId="0" fontId="55" fillId="3" borderId="0" xfId="15" applyFont="1" applyFill="1"/>
    <xf numFmtId="4" fontId="13" fillId="0" borderId="0" xfId="0" applyNumberFormat="1" applyFont="1" applyFill="1" applyBorder="1" applyAlignment="1">
      <alignment vertical="top"/>
    </xf>
    <xf numFmtId="4" fontId="12" fillId="12" borderId="25" xfId="0" applyNumberFormat="1" applyFont="1" applyFill="1" applyBorder="1" applyAlignment="1"/>
    <xf numFmtId="4" fontId="10" fillId="0" borderId="38" xfId="0" applyNumberFormat="1" applyFont="1" applyFill="1" applyBorder="1"/>
    <xf numFmtId="4" fontId="13" fillId="0" borderId="38" xfId="0" applyNumberFormat="1" applyFont="1" applyFill="1" applyBorder="1"/>
    <xf numFmtId="0" fontId="53" fillId="0" borderId="0" xfId="15" applyFont="1" applyAlignment="1"/>
    <xf numFmtId="0" fontId="58" fillId="0" borderId="0" xfId="15" applyFont="1" applyAlignment="1">
      <alignment horizontal="left" vertical="center"/>
    </xf>
    <xf numFmtId="49" fontId="31" fillId="4" borderId="1" xfId="15" applyNumberFormat="1" applyFont="1" applyFill="1" applyBorder="1" applyAlignment="1">
      <alignment horizontal="left" vertical="top" wrapText="1"/>
    </xf>
    <xf numFmtId="164" fontId="28" fillId="7" borderId="1" xfId="15" applyNumberFormat="1" applyFont="1" applyFill="1" applyBorder="1" applyAlignment="1">
      <alignment horizontal="left" vertical="top" wrapText="1"/>
    </xf>
    <xf numFmtId="164" fontId="59" fillId="7" borderId="1" xfId="15" applyNumberFormat="1" applyFont="1" applyFill="1" applyBorder="1" applyAlignment="1">
      <alignment horizontal="center" vertical="center" wrapText="1"/>
    </xf>
    <xf numFmtId="164" fontId="28" fillId="0" borderId="1" xfId="15" applyNumberFormat="1" applyFont="1" applyBorder="1"/>
    <xf numFmtId="1" fontId="28" fillId="14" borderId="1" xfId="15" applyNumberFormat="1" applyFont="1" applyFill="1" applyBorder="1" applyAlignment="1">
      <alignment horizontal="left"/>
    </xf>
    <xf numFmtId="2" fontId="28" fillId="0" borderId="1" xfId="15" applyNumberFormat="1" applyFont="1" applyBorder="1" applyAlignment="1">
      <alignment horizontal="left"/>
    </xf>
    <xf numFmtId="1" fontId="15" fillId="0" borderId="0" xfId="15" applyNumberFormat="1" applyFont="1" applyBorder="1" applyAlignment="1">
      <alignment horizontal="left"/>
    </xf>
    <xf numFmtId="1" fontId="28" fillId="0" borderId="1" xfId="15" applyNumberFormat="1" applyFont="1" applyFill="1" applyBorder="1" applyAlignment="1">
      <alignment horizontal="left"/>
    </xf>
    <xf numFmtId="0" fontId="60" fillId="0" borderId="0" xfId="15" applyFont="1"/>
    <xf numFmtId="1" fontId="27" fillId="0" borderId="37" xfId="15" applyNumberFormat="1" applyFont="1" applyBorder="1" applyAlignment="1">
      <alignment horizontal="left"/>
    </xf>
    <xf numFmtId="1" fontId="24" fillId="0" borderId="1" xfId="15" applyNumberFormat="1" applyFont="1" applyBorder="1" applyAlignment="1">
      <alignment horizontal="center"/>
    </xf>
    <xf numFmtId="1" fontId="27" fillId="0" borderId="20" xfId="15" applyNumberFormat="1" applyFont="1" applyBorder="1" applyAlignment="1">
      <alignment horizontal="left"/>
    </xf>
    <xf numFmtId="1" fontId="27" fillId="0" borderId="31" xfId="15" applyNumberFormat="1" applyFont="1" applyBorder="1" applyAlignment="1">
      <alignment horizontal="left"/>
    </xf>
    <xf numFmtId="1" fontId="27" fillId="0" borderId="9" xfId="15" applyNumberFormat="1" applyFont="1" applyBorder="1" applyAlignment="1">
      <alignment horizontal="left"/>
    </xf>
    <xf numFmtId="1" fontId="27" fillId="0" borderId="37" xfId="15" applyNumberFormat="1" applyFont="1" applyFill="1" applyBorder="1" applyAlignment="1">
      <alignment horizontal="left"/>
    </xf>
    <xf numFmtId="1" fontId="27" fillId="0" borderId="37" xfId="15" applyNumberFormat="1" applyFont="1" applyBorder="1" applyAlignment="1">
      <alignment horizontal="left" shrinkToFit="1"/>
    </xf>
    <xf numFmtId="0" fontId="3" fillId="0" borderId="0" xfId="15" applyFont="1"/>
    <xf numFmtId="0" fontId="3" fillId="0" borderId="0" xfId="15" applyFont="1" applyFill="1" applyBorder="1"/>
    <xf numFmtId="0" fontId="3" fillId="0" borderId="0" xfId="15" applyFont="1" applyBorder="1"/>
    <xf numFmtId="0" fontId="62" fillId="0" borderId="0" xfId="15" applyFont="1"/>
    <xf numFmtId="2" fontId="17" fillId="0" borderId="0" xfId="15" applyNumberFormat="1" applyFont="1" applyFill="1" applyBorder="1" applyAlignment="1">
      <alignment horizontal="center"/>
    </xf>
    <xf numFmtId="2" fontId="3" fillId="0" borderId="0" xfId="15" applyNumberFormat="1" applyFont="1"/>
    <xf numFmtId="0" fontId="67" fillId="0" borderId="0" xfId="15" applyFont="1"/>
    <xf numFmtId="2" fontId="40" fillId="0" borderId="0" xfId="15" applyNumberFormat="1" applyFont="1" applyBorder="1"/>
    <xf numFmtId="43" fontId="40" fillId="0" borderId="0" xfId="15" applyNumberFormat="1" applyFont="1"/>
    <xf numFmtId="0" fontId="17" fillId="8" borderId="10" xfId="15" applyFont="1" applyFill="1" applyBorder="1" applyAlignment="1">
      <alignment horizontal="center" vertical="center" wrapText="1"/>
    </xf>
    <xf numFmtId="0" fontId="3" fillId="0" borderId="0" xfId="15" applyFont="1" applyAlignment="1">
      <alignment horizontal="center" vertical="center" wrapText="1"/>
    </xf>
    <xf numFmtId="0" fontId="3" fillId="0" borderId="0" xfId="15" applyFont="1" applyFill="1" applyBorder="1" applyAlignment="1">
      <alignment horizontal="center" vertical="center" wrapText="1"/>
    </xf>
    <xf numFmtId="0" fontId="3" fillId="0" borderId="0" xfId="15" applyFont="1" applyBorder="1" applyAlignment="1">
      <alignment horizontal="center" vertical="center" wrapText="1"/>
    </xf>
    <xf numFmtId="0" fontId="17" fillId="8" borderId="13" xfId="15" applyFont="1" applyFill="1" applyBorder="1" applyAlignment="1">
      <alignment horizontal="center" vertical="center" wrapText="1"/>
    </xf>
    <xf numFmtId="0" fontId="17" fillId="8" borderId="2" xfId="15" applyFont="1" applyFill="1" applyBorder="1" applyAlignment="1">
      <alignment horizontal="center" vertical="center" wrapText="1"/>
    </xf>
    <xf numFmtId="0" fontId="17" fillId="3" borderId="2" xfId="15" applyFont="1" applyFill="1" applyBorder="1" applyAlignment="1">
      <alignment horizontal="center"/>
    </xf>
    <xf numFmtId="164" fontId="17" fillId="3" borderId="2" xfId="15" applyNumberFormat="1" applyFont="1" applyFill="1" applyBorder="1" applyAlignment="1">
      <alignment horizontal="center"/>
    </xf>
    <xf numFmtId="2" fontId="17" fillId="3" borderId="2" xfId="15" applyNumberFormat="1" applyFont="1" applyFill="1" applyBorder="1" applyAlignment="1">
      <alignment horizontal="center"/>
    </xf>
    <xf numFmtId="0" fontId="29" fillId="3" borderId="0" xfId="15" applyFont="1" applyFill="1" applyAlignment="1">
      <alignment horizontal="center"/>
    </xf>
    <xf numFmtId="0" fontId="29" fillId="0" borderId="0" xfId="15" applyFont="1" applyFill="1" applyBorder="1" applyAlignment="1">
      <alignment horizontal="center"/>
    </xf>
    <xf numFmtId="16" fontId="29" fillId="0" borderId="0" xfId="15" applyNumberFormat="1" applyFont="1" applyFill="1" applyBorder="1" applyAlignment="1">
      <alignment horizontal="center"/>
    </xf>
    <xf numFmtId="0" fontId="29" fillId="3" borderId="0" xfId="15" applyFont="1" applyFill="1" applyBorder="1" applyAlignment="1">
      <alignment horizontal="center"/>
    </xf>
    <xf numFmtId="164" fontId="17" fillId="9" borderId="2" xfId="15" applyNumberFormat="1" applyFont="1" applyFill="1" applyBorder="1" applyAlignment="1">
      <alignment horizontal="center"/>
    </xf>
    <xf numFmtId="164" fontId="63" fillId="9" borderId="2" xfId="15" applyNumberFormat="1" applyFont="1" applyFill="1" applyBorder="1" applyAlignment="1">
      <alignment horizontal="center"/>
    </xf>
    <xf numFmtId="1" fontId="64" fillId="0" borderId="1" xfId="15" applyNumberFormat="1" applyFont="1" applyBorder="1" applyAlignment="1">
      <alignment horizontal="left"/>
    </xf>
    <xf numFmtId="0" fontId="65" fillId="3" borderId="0" xfId="15" applyFont="1" applyFill="1"/>
    <xf numFmtId="0" fontId="65" fillId="9" borderId="0" xfId="15" applyFont="1" applyFill="1"/>
    <xf numFmtId="164" fontId="59" fillId="9" borderId="2" xfId="15" applyNumberFormat="1" applyFont="1" applyFill="1" applyBorder="1" applyAlignment="1">
      <alignment horizontal="center"/>
    </xf>
    <xf numFmtId="0" fontId="66" fillId="0" borderId="0" xfId="15" applyFont="1"/>
    <xf numFmtId="0" fontId="66" fillId="0" borderId="0" xfId="15" applyFont="1" applyFill="1" applyBorder="1"/>
    <xf numFmtId="1" fontId="15" fillId="0" borderId="1" xfId="15" applyNumberFormat="1" applyFont="1" applyBorder="1" applyAlignment="1">
      <alignment horizontal="left"/>
    </xf>
    <xf numFmtId="0" fontId="66" fillId="0" borderId="0" xfId="15" applyFont="1" applyBorder="1"/>
    <xf numFmtId="0" fontId="29" fillId="0" borderId="0" xfId="15" applyFont="1" applyFill="1" applyBorder="1"/>
    <xf numFmtId="0" fontId="29" fillId="0" borderId="0" xfId="15" applyFont="1" applyBorder="1"/>
    <xf numFmtId="0" fontId="55" fillId="10" borderId="0" xfId="15" applyFont="1" applyFill="1"/>
    <xf numFmtId="164" fontId="56" fillId="9" borderId="2" xfId="15" applyNumberFormat="1" applyFont="1" applyFill="1" applyBorder="1" applyAlignment="1">
      <alignment horizontal="center"/>
    </xf>
    <xf numFmtId="0" fontId="15" fillId="0" borderId="0" xfId="15" applyFont="1" applyAlignment="1">
      <alignment horizontal="left" vertical="center"/>
    </xf>
    <xf numFmtId="0" fontId="39" fillId="15" borderId="7" xfId="15" applyFont="1" applyFill="1" applyBorder="1" applyAlignment="1">
      <alignment horizontal="left" vertical="top"/>
    </xf>
    <xf numFmtId="49" fontId="39" fillId="15" borderId="1" xfId="15" applyNumberFormat="1" applyFont="1" applyFill="1" applyBorder="1" applyAlignment="1">
      <alignment horizontal="left" vertical="top" wrapText="1"/>
    </xf>
    <xf numFmtId="49" fontId="68" fillId="15" borderId="1" xfId="15" applyNumberFormat="1" applyFont="1" applyFill="1" applyBorder="1" applyAlignment="1">
      <alignment horizontal="left" vertical="top" wrapText="1"/>
    </xf>
    <xf numFmtId="164" fontId="46" fillId="7" borderId="1" xfId="15" applyNumberFormat="1" applyFont="1" applyFill="1" applyBorder="1" applyAlignment="1">
      <alignment horizontal="left" vertical="top" wrapText="1"/>
    </xf>
    <xf numFmtId="164" fontId="56" fillId="7" borderId="1" xfId="15" applyNumberFormat="1" applyFont="1" applyFill="1" applyBorder="1" applyAlignment="1">
      <alignment horizontal="center" vertical="center" wrapText="1"/>
    </xf>
    <xf numFmtId="164" fontId="46" fillId="0" borderId="1" xfId="15" applyNumberFormat="1" applyFont="1" applyFill="1" applyBorder="1" applyAlignment="1"/>
    <xf numFmtId="1" fontId="56" fillId="0" borderId="0" xfId="15" applyNumberFormat="1" applyFont="1" applyBorder="1" applyAlignment="1">
      <alignment horizontal="left"/>
    </xf>
    <xf numFmtId="1" fontId="46" fillId="0" borderId="1" xfId="15" applyNumberFormat="1" applyFont="1" applyFill="1" applyBorder="1" applyAlignment="1">
      <alignment horizontal="left"/>
    </xf>
    <xf numFmtId="0" fontId="69" fillId="0" borderId="0" xfId="15" applyFont="1"/>
    <xf numFmtId="49" fontId="31" fillId="15" borderId="1" xfId="15" applyNumberFormat="1" applyFont="1" applyFill="1" applyBorder="1" applyAlignment="1">
      <alignment horizontal="left" vertical="top" wrapText="1"/>
    </xf>
    <xf numFmtId="49" fontId="39" fillId="11" borderId="1" xfId="15" applyNumberFormat="1" applyFont="1" applyFill="1" applyBorder="1" applyAlignment="1">
      <alignment horizontal="left" vertical="top" wrapText="1"/>
    </xf>
    <xf numFmtId="49" fontId="39" fillId="11" borderId="1" xfId="15" applyNumberFormat="1" applyFont="1" applyFill="1" applyBorder="1" applyAlignment="1">
      <alignment horizontal="left" vertical="center" wrapText="1"/>
    </xf>
    <xf numFmtId="43" fontId="70" fillId="0" borderId="2" xfId="2" applyFont="1" applyBorder="1"/>
    <xf numFmtId="1" fontId="70" fillId="0" borderId="2" xfId="2" applyNumberFormat="1" applyFont="1" applyBorder="1" applyAlignment="1">
      <alignment horizontal="center"/>
    </xf>
    <xf numFmtId="165" fontId="70" fillId="0" borderId="2" xfId="2" applyNumberFormat="1" applyFont="1" applyBorder="1" applyAlignment="1">
      <alignment horizontal="center"/>
    </xf>
    <xf numFmtId="0" fontId="34" fillId="14" borderId="0" xfId="15" applyFont="1" applyFill="1"/>
    <xf numFmtId="2" fontId="71" fillId="0" borderId="2" xfId="2" applyNumberFormat="1" applyFont="1" applyFill="1" applyBorder="1" applyAlignment="1">
      <alignment horizontal="center" vertical="center"/>
    </xf>
    <xf numFmtId="1" fontId="71" fillId="0" borderId="2" xfId="2" applyNumberFormat="1" applyFont="1" applyFill="1" applyBorder="1" applyAlignment="1">
      <alignment horizontal="center" vertical="center"/>
    </xf>
    <xf numFmtId="49" fontId="39" fillId="12" borderId="1" xfId="15" applyNumberFormat="1" applyFont="1" applyFill="1" applyBorder="1" applyAlignment="1">
      <alignment horizontal="left" vertical="center" wrapText="1"/>
    </xf>
    <xf numFmtId="43" fontId="72" fillId="0" borderId="2" xfId="2" applyFont="1" applyBorder="1"/>
    <xf numFmtId="49" fontId="27" fillId="12" borderId="1" xfId="15" applyNumberFormat="1" applyFont="1" applyFill="1" applyBorder="1" applyAlignment="1">
      <alignment horizontal="left" vertical="center" wrapText="1"/>
    </xf>
    <xf numFmtId="43" fontId="40" fillId="0" borderId="3" xfId="2" applyFont="1" applyFill="1" applyBorder="1"/>
    <xf numFmtId="1" fontId="40" fillId="0" borderId="1" xfId="2" applyNumberFormat="1" applyFont="1" applyFill="1" applyBorder="1" applyAlignment="1">
      <alignment horizontal="center"/>
    </xf>
    <xf numFmtId="43" fontId="40" fillId="0" borderId="1" xfId="2" applyFont="1" applyFill="1" applyBorder="1"/>
    <xf numFmtId="166" fontId="40" fillId="0" borderId="1" xfId="2" applyNumberFormat="1" applyFont="1" applyFill="1" applyBorder="1"/>
    <xf numFmtId="0" fontId="17" fillId="14" borderId="0" xfId="15" applyFont="1" applyFill="1"/>
    <xf numFmtId="0" fontId="33" fillId="0" borderId="0" xfId="15" applyFont="1"/>
    <xf numFmtId="43" fontId="15" fillId="0" borderId="2" xfId="2" applyFont="1" applyBorder="1" applyAlignment="1">
      <alignment horizontal="left"/>
    </xf>
    <xf numFmtId="1" fontId="15" fillId="0" borderId="2" xfId="15" applyNumberFormat="1" applyFont="1" applyBorder="1" applyAlignment="1">
      <alignment horizontal="center"/>
    </xf>
    <xf numFmtId="166" fontId="15" fillId="0" borderId="2" xfId="2" applyNumberFormat="1" applyFont="1" applyBorder="1" applyAlignment="1">
      <alignment horizontal="left"/>
    </xf>
    <xf numFmtId="4" fontId="12" fillId="0" borderId="38" xfId="0" applyNumberFormat="1" applyFont="1" applyFill="1" applyBorder="1" applyAlignment="1">
      <alignment horizontal="right" vertical="top"/>
    </xf>
    <xf numFmtId="0" fontId="13" fillId="0" borderId="0" xfId="0" applyFont="1" applyFill="1" applyBorder="1" applyAlignment="1">
      <alignment horizontal="center" vertical="top"/>
    </xf>
    <xf numFmtId="49" fontId="13" fillId="0" borderId="0" xfId="0" applyNumberFormat="1" applyFont="1" applyFill="1" applyBorder="1" applyAlignment="1">
      <alignment horizontal="center" vertical="top"/>
    </xf>
    <xf numFmtId="49" fontId="12" fillId="12" borderId="2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4" fontId="12" fillId="0" borderId="11" xfId="0" applyNumberFormat="1" applyFont="1" applyFill="1" applyBorder="1" applyAlignment="1">
      <alignment horizontal="center" vertical="center" wrapText="1"/>
    </xf>
    <xf numFmtId="17" fontId="12" fillId="13" borderId="12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/>
    </xf>
    <xf numFmtId="4" fontId="12" fillId="12" borderId="2" xfId="0" applyNumberFormat="1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4" fontId="12" fillId="0" borderId="16" xfId="0" applyNumberFormat="1" applyFont="1" applyFill="1" applyBorder="1" applyAlignment="1">
      <alignment horizontal="center" vertical="center" wrapText="1"/>
    </xf>
    <xf numFmtId="17" fontId="12" fillId="13" borderId="11" xfId="0" applyNumberFormat="1" applyFont="1" applyFill="1" applyBorder="1" applyAlignment="1">
      <alignment horizontal="center"/>
    </xf>
    <xf numFmtId="2" fontId="40" fillId="0" borderId="0" xfId="15" applyNumberFormat="1" applyFont="1"/>
    <xf numFmtId="4" fontId="12" fillId="12" borderId="2" xfId="0" applyNumberFormat="1" applyFont="1" applyFill="1" applyBorder="1" applyAlignment="1">
      <alignment horizontal="center" vertical="center" wrapText="1"/>
    </xf>
    <xf numFmtId="4" fontId="10" fillId="0" borderId="20" xfId="0" applyNumberFormat="1" applyFont="1" applyFill="1" applyBorder="1"/>
    <xf numFmtId="4" fontId="13" fillId="0" borderId="20" xfId="0" applyNumberFormat="1" applyFont="1" applyFill="1" applyBorder="1"/>
    <xf numFmtId="4" fontId="13" fillId="0" borderId="27" xfId="0" applyNumberFormat="1" applyFont="1" applyFill="1" applyBorder="1" applyAlignment="1">
      <alignment horizontal="right" vertical="top"/>
    </xf>
    <xf numFmtId="4" fontId="13" fillId="0" borderId="38" xfId="0" applyNumberFormat="1" applyFont="1" applyFill="1" applyBorder="1" applyAlignment="1">
      <alignment horizontal="right" vertical="top"/>
    </xf>
    <xf numFmtId="4" fontId="13" fillId="0" borderId="39" xfId="0" applyNumberFormat="1" applyFont="1" applyFill="1" applyBorder="1" applyAlignment="1">
      <alignment horizontal="right" vertical="top"/>
    </xf>
    <xf numFmtId="0" fontId="2" fillId="0" borderId="0" xfId="16" applyFont="1"/>
    <xf numFmtId="0" fontId="2" fillId="0" borderId="0" xfId="16" applyFont="1" applyFill="1" applyBorder="1"/>
    <xf numFmtId="0" fontId="2" fillId="0" borderId="0" xfId="16" applyFont="1" applyBorder="1"/>
    <xf numFmtId="0" fontId="62" fillId="0" borderId="0" xfId="16" applyFont="1"/>
    <xf numFmtId="2" fontId="17" fillId="0" borderId="0" xfId="16" applyNumberFormat="1" applyFont="1" applyFill="1" applyBorder="1" applyAlignment="1">
      <alignment horizontal="center"/>
    </xf>
    <xf numFmtId="2" fontId="2" fillId="0" borderId="0" xfId="16" applyNumberFormat="1" applyFont="1"/>
    <xf numFmtId="0" fontId="40" fillId="0" borderId="0" xfId="16" applyFont="1"/>
    <xf numFmtId="15" fontId="40" fillId="0" borderId="0" xfId="16" applyNumberFormat="1" applyFont="1"/>
    <xf numFmtId="0" fontId="40" fillId="0" borderId="0" xfId="16" applyFont="1" applyBorder="1"/>
    <xf numFmtId="2" fontId="40" fillId="0" borderId="0" xfId="16" applyNumberFormat="1" applyFont="1" applyBorder="1"/>
    <xf numFmtId="43" fontId="40" fillId="0" borderId="0" xfId="16" applyNumberFormat="1" applyFont="1"/>
    <xf numFmtId="0" fontId="17" fillId="8" borderId="10" xfId="16" applyFont="1" applyFill="1" applyBorder="1" applyAlignment="1">
      <alignment horizontal="center" vertical="center" wrapText="1"/>
    </xf>
    <xf numFmtId="0" fontId="2" fillId="0" borderId="0" xfId="16" applyFont="1" applyAlignment="1">
      <alignment horizontal="center" vertical="center" wrapText="1"/>
    </xf>
    <xf numFmtId="0" fontId="2" fillId="0" borderId="0" xfId="16" applyFont="1" applyFill="1" applyBorder="1" applyAlignment="1">
      <alignment horizontal="center" vertical="center" wrapText="1"/>
    </xf>
    <xf numFmtId="0" fontId="2" fillId="0" borderId="0" xfId="16" applyFont="1" applyBorder="1" applyAlignment="1">
      <alignment horizontal="center" vertical="center" wrapText="1"/>
    </xf>
    <xf numFmtId="0" fontId="17" fillId="8" borderId="13" xfId="16" applyFont="1" applyFill="1" applyBorder="1" applyAlignment="1">
      <alignment horizontal="center" vertical="center" wrapText="1"/>
    </xf>
    <xf numFmtId="0" fontId="17" fillId="8" borderId="2" xfId="16" applyFont="1" applyFill="1" applyBorder="1" applyAlignment="1">
      <alignment horizontal="center" vertical="center" wrapText="1"/>
    </xf>
    <xf numFmtId="0" fontId="28" fillId="6" borderId="2" xfId="16" applyFont="1" applyFill="1" applyBorder="1" applyAlignment="1">
      <alignment horizontal="center" vertical="center" wrapText="1"/>
    </xf>
    <xf numFmtId="0" fontId="17" fillId="3" borderId="2" xfId="16" applyFont="1" applyFill="1" applyBorder="1" applyAlignment="1">
      <alignment horizontal="center"/>
    </xf>
    <xf numFmtId="164" fontId="17" fillId="3" borderId="2" xfId="16" applyNumberFormat="1" applyFont="1" applyFill="1" applyBorder="1" applyAlignment="1">
      <alignment horizontal="center"/>
    </xf>
    <xf numFmtId="2" fontId="17" fillId="3" borderId="2" xfId="16" applyNumberFormat="1" applyFont="1" applyFill="1" applyBorder="1" applyAlignment="1">
      <alignment horizontal="center"/>
    </xf>
    <xf numFmtId="0" fontId="29" fillId="3" borderId="0" xfId="16" applyFont="1" applyFill="1" applyAlignment="1">
      <alignment horizontal="center"/>
    </xf>
    <xf numFmtId="0" fontId="29" fillId="0" borderId="0" xfId="16" applyFont="1" applyFill="1" applyBorder="1" applyAlignment="1">
      <alignment horizontal="center"/>
    </xf>
    <xf numFmtId="16" fontId="29" fillId="0" borderId="0" xfId="16" applyNumberFormat="1" applyFont="1" applyFill="1" applyBorder="1" applyAlignment="1">
      <alignment horizontal="center"/>
    </xf>
    <xf numFmtId="0" fontId="29" fillId="3" borderId="0" xfId="16" applyFont="1" applyFill="1" applyBorder="1" applyAlignment="1">
      <alignment horizontal="center"/>
    </xf>
    <xf numFmtId="0" fontId="40" fillId="10" borderId="0" xfId="16" applyFont="1" applyFill="1"/>
    <xf numFmtId="0" fontId="40" fillId="9" borderId="0" xfId="16" applyFont="1" applyFill="1"/>
    <xf numFmtId="164" fontId="17" fillId="9" borderId="2" xfId="16" applyNumberFormat="1" applyFont="1" applyFill="1" applyBorder="1" applyAlignment="1">
      <alignment horizontal="center"/>
    </xf>
    <xf numFmtId="2" fontId="17" fillId="0" borderId="2" xfId="16" applyNumberFormat="1" applyFont="1" applyFill="1" applyBorder="1" applyAlignment="1">
      <alignment horizontal="center"/>
    </xf>
    <xf numFmtId="2" fontId="23" fillId="0" borderId="2" xfId="16" applyNumberFormat="1" applyFont="1" applyFill="1" applyBorder="1" applyAlignment="1">
      <alignment horizontal="center"/>
    </xf>
    <xf numFmtId="0" fontId="2" fillId="0" borderId="0" xfId="16" applyFill="1" applyBorder="1"/>
    <xf numFmtId="1" fontId="42" fillId="0" borderId="1" xfId="16" applyNumberFormat="1" applyFont="1" applyBorder="1" applyAlignment="1">
      <alignment horizontal="left"/>
    </xf>
    <xf numFmtId="0" fontId="52" fillId="0" borderId="0" xfId="16" applyFont="1" applyFill="1" applyBorder="1"/>
    <xf numFmtId="0" fontId="40" fillId="2" borderId="0" xfId="16" applyFont="1" applyFill="1"/>
    <xf numFmtId="1" fontId="47" fillId="0" borderId="1" xfId="16" applyNumberFormat="1" applyFont="1" applyBorder="1" applyAlignment="1">
      <alignment horizontal="left"/>
    </xf>
    <xf numFmtId="43" fontId="73" fillId="0" borderId="2" xfId="16" applyNumberFormat="1" applyFont="1" applyBorder="1"/>
    <xf numFmtId="0" fontId="40" fillId="0" borderId="0" xfId="16" applyFont="1" applyFill="1" applyBorder="1"/>
    <xf numFmtId="164" fontId="63" fillId="9" borderId="2" xfId="16" applyNumberFormat="1" applyFont="1" applyFill="1" applyBorder="1" applyAlignment="1">
      <alignment horizontal="center"/>
    </xf>
    <xf numFmtId="1" fontId="64" fillId="0" borderId="1" xfId="16" applyNumberFormat="1" applyFont="1" applyBorder="1" applyAlignment="1">
      <alignment horizontal="left"/>
    </xf>
    <xf numFmtId="0" fontId="40" fillId="3" borderId="0" xfId="16" applyFont="1" applyFill="1"/>
    <xf numFmtId="43" fontId="51" fillId="0" borderId="29" xfId="2" applyFont="1" applyBorder="1" applyAlignment="1">
      <alignment horizontal="left"/>
    </xf>
    <xf numFmtId="0" fontId="65" fillId="3" borderId="0" xfId="16" applyFont="1" applyFill="1"/>
    <xf numFmtId="0" fontId="65" fillId="9" borderId="0" xfId="16" applyFont="1" applyFill="1"/>
    <xf numFmtId="164" fontId="59" fillId="9" borderId="2" xfId="16" applyNumberFormat="1" applyFont="1" applyFill="1" applyBorder="1" applyAlignment="1">
      <alignment horizontal="center"/>
    </xf>
    <xf numFmtId="0" fontId="66" fillId="0" borderId="0" xfId="16" applyFont="1"/>
    <xf numFmtId="0" fontId="66" fillId="0" borderId="0" xfId="16" applyFont="1" applyFill="1" applyBorder="1"/>
    <xf numFmtId="1" fontId="15" fillId="0" borderId="1" xfId="16" applyNumberFormat="1" applyFont="1" applyBorder="1" applyAlignment="1">
      <alignment horizontal="left"/>
    </xf>
    <xf numFmtId="0" fontId="66" fillId="0" borderId="0" xfId="16" applyFont="1" applyBorder="1"/>
    <xf numFmtId="2" fontId="29" fillId="0" borderId="2" xfId="16" applyNumberFormat="1" applyFont="1" applyFill="1" applyBorder="1" applyAlignment="1">
      <alignment horizontal="center"/>
    </xf>
    <xf numFmtId="0" fontId="2" fillId="0" borderId="0" xfId="16" applyFont="1" applyAlignment="1">
      <alignment horizontal="center"/>
    </xf>
    <xf numFmtId="0" fontId="29" fillId="0" borderId="0" xfId="16" applyFont="1"/>
    <xf numFmtId="0" fontId="34" fillId="0" borderId="0" xfId="16" applyFont="1"/>
    <xf numFmtId="4" fontId="26" fillId="0" borderId="0" xfId="16" applyNumberFormat="1" applyFont="1" applyBorder="1" applyAlignment="1">
      <alignment horizontal="center"/>
    </xf>
    <xf numFmtId="0" fontId="29" fillId="0" borderId="0" xfId="16" applyFont="1" applyFill="1" applyBorder="1"/>
    <xf numFmtId="0" fontId="29" fillId="0" borderId="0" xfId="16" applyFont="1" applyBorder="1"/>
    <xf numFmtId="0" fontId="15" fillId="0" borderId="0" xfId="16" applyFont="1"/>
    <xf numFmtId="0" fontId="19" fillId="0" borderId="0" xfId="16" applyFont="1" applyAlignment="1">
      <alignment vertical="center"/>
    </xf>
    <xf numFmtId="0" fontId="17" fillId="0" borderId="0" xfId="16" applyFont="1"/>
    <xf numFmtId="0" fontId="17" fillId="0" borderId="0" xfId="16" applyFont="1" applyFill="1"/>
    <xf numFmtId="0" fontId="15" fillId="0" borderId="0" xfId="16" applyFont="1" applyAlignment="1">
      <alignment vertical="center"/>
    </xf>
    <xf numFmtId="0" fontId="19" fillId="0" borderId="0" xfId="16" applyFont="1" applyAlignment="1">
      <alignment horizontal="left" vertical="center"/>
    </xf>
    <xf numFmtId="0" fontId="53" fillId="0" borderId="0" xfId="16" applyFont="1" applyAlignment="1"/>
    <xf numFmtId="0" fontId="42" fillId="0" borderId="0" xfId="16" applyFont="1"/>
    <xf numFmtId="0" fontId="15" fillId="0" borderId="0" xfId="16" applyFont="1" applyAlignment="1">
      <alignment horizontal="left" vertical="center"/>
    </xf>
    <xf numFmtId="0" fontId="58" fillId="0" borderId="0" xfId="16" applyFont="1" applyAlignment="1">
      <alignment horizontal="left" vertical="center"/>
    </xf>
    <xf numFmtId="0" fontId="15" fillId="0" borderId="0" xfId="16" applyFont="1" applyAlignment="1">
      <alignment horizontal="center" vertical="center"/>
    </xf>
    <xf numFmtId="0" fontId="32" fillId="11" borderId="0" xfId="16" applyFont="1" applyFill="1"/>
    <xf numFmtId="0" fontId="32" fillId="2" borderId="17" xfId="16" applyFont="1" applyFill="1" applyBorder="1"/>
    <xf numFmtId="0" fontId="32" fillId="0" borderId="0" xfId="16" applyFont="1"/>
    <xf numFmtId="4" fontId="36" fillId="2" borderId="18" xfId="16" applyNumberFormat="1" applyFont="1" applyFill="1" applyBorder="1" applyAlignment="1">
      <alignment horizontal="center" vertical="center" wrapText="1"/>
    </xf>
    <xf numFmtId="0" fontId="37" fillId="2" borderId="2" xfId="16" applyFont="1" applyFill="1" applyBorder="1" applyAlignment="1">
      <alignment horizontal="center" vertical="center" wrapText="1"/>
    </xf>
    <xf numFmtId="0" fontId="38" fillId="2" borderId="18" xfId="16" applyFont="1" applyFill="1" applyBorder="1" applyAlignment="1">
      <alignment horizontal="center" vertical="center" wrapText="1"/>
    </xf>
    <xf numFmtId="43" fontId="37" fillId="2" borderId="2" xfId="16" applyNumberFormat="1" applyFont="1" applyFill="1" applyBorder="1" applyAlignment="1">
      <alignment horizontal="center" vertical="center" wrapText="1"/>
    </xf>
    <xf numFmtId="0" fontId="21" fillId="2" borderId="2" xfId="16" applyFont="1" applyFill="1" applyBorder="1" applyAlignment="1">
      <alignment horizontal="center" vertical="center" wrapText="1"/>
    </xf>
    <xf numFmtId="0" fontId="21" fillId="2" borderId="0" xfId="16" applyFont="1" applyFill="1" applyBorder="1" applyAlignment="1">
      <alignment horizontal="center"/>
    </xf>
    <xf numFmtId="0" fontId="36" fillId="2" borderId="2" xfId="16" applyFont="1" applyFill="1" applyBorder="1" applyAlignment="1">
      <alignment horizontal="center" vertical="center" wrapText="1"/>
    </xf>
    <xf numFmtId="0" fontId="29" fillId="3" borderId="0" xfId="16" applyFont="1" applyFill="1" applyBorder="1" applyAlignment="1">
      <alignment horizontal="center" vertical="center" wrapText="1"/>
    </xf>
    <xf numFmtId="164" fontId="17" fillId="3" borderId="2" xfId="16" applyNumberFormat="1" applyFont="1" applyFill="1" applyBorder="1" applyAlignment="1">
      <alignment horizontal="center" vertical="center" wrapText="1"/>
    </xf>
    <xf numFmtId="1" fontId="17" fillId="3" borderId="17" xfId="16" applyNumberFormat="1" applyFont="1" applyFill="1" applyBorder="1" applyAlignment="1">
      <alignment horizontal="center" vertical="center" wrapText="1"/>
    </xf>
    <xf numFmtId="1" fontId="17" fillId="3" borderId="10" xfId="16" applyNumberFormat="1" applyFont="1" applyFill="1" applyBorder="1" applyAlignment="1">
      <alignment horizontal="center" vertical="center" wrapText="1"/>
    </xf>
    <xf numFmtId="1" fontId="17" fillId="3" borderId="24" xfId="16" applyNumberFormat="1" applyFont="1" applyFill="1" applyBorder="1" applyAlignment="1">
      <alignment horizontal="left" vertical="center" wrapText="1"/>
    </xf>
    <xf numFmtId="1" fontId="17" fillId="3" borderId="7" xfId="16" applyNumberFormat="1" applyFont="1" applyFill="1" applyBorder="1" applyAlignment="1">
      <alignment horizontal="left" vertical="center" wrapText="1"/>
    </xf>
    <xf numFmtId="1" fontId="23" fillId="12" borderId="0" xfId="16" applyNumberFormat="1" applyFont="1" applyFill="1" applyBorder="1" applyAlignment="1">
      <alignment horizontal="center"/>
    </xf>
    <xf numFmtId="0" fontId="39" fillId="15" borderId="7" xfId="16" applyFont="1" applyFill="1" applyBorder="1" applyAlignment="1">
      <alignment horizontal="left" vertical="top"/>
    </xf>
    <xf numFmtId="164" fontId="27" fillId="7" borderId="7" xfId="16" applyNumberFormat="1" applyFont="1" applyFill="1" applyBorder="1" applyAlignment="1">
      <alignment horizontal="left" vertical="top"/>
    </xf>
    <xf numFmtId="164" fontId="17" fillId="7" borderId="7" xfId="16" applyNumberFormat="1" applyFont="1" applyFill="1" applyBorder="1" applyAlignment="1">
      <alignment horizontal="center" vertical="center" wrapText="1"/>
    </xf>
    <xf numFmtId="164" fontId="27" fillId="0" borderId="7" xfId="16" applyNumberFormat="1" applyFont="1" applyBorder="1" applyAlignment="1">
      <alignment horizontal="center"/>
    </xf>
    <xf numFmtId="1" fontId="17" fillId="0" borderId="7" xfId="16" applyNumberFormat="1" applyFont="1" applyBorder="1" applyAlignment="1">
      <alignment horizontal="left"/>
    </xf>
    <xf numFmtId="1" fontId="27" fillId="0" borderId="7" xfId="16" applyNumberFormat="1" applyFont="1" applyBorder="1" applyAlignment="1">
      <alignment horizontal="left"/>
    </xf>
    <xf numFmtId="1" fontId="27" fillId="5" borderId="1" xfId="16" applyNumberFormat="1" applyFont="1" applyFill="1" applyBorder="1" applyAlignment="1">
      <alignment horizontal="left"/>
    </xf>
    <xf numFmtId="1" fontId="27" fillId="0" borderId="1" xfId="16" applyNumberFormat="1" applyFont="1" applyBorder="1" applyAlignment="1">
      <alignment horizontal="left"/>
    </xf>
    <xf numFmtId="1" fontId="27" fillId="5" borderId="7" xfId="16" applyNumberFormat="1" applyFont="1" applyFill="1" applyBorder="1" applyAlignment="1">
      <alignment horizontal="left"/>
    </xf>
    <xf numFmtId="1" fontId="27" fillId="5" borderId="1" xfId="16" applyNumberFormat="1" applyFont="1" applyFill="1" applyBorder="1" applyAlignment="1">
      <alignment horizontal="left" vertical="center" wrapText="1"/>
    </xf>
    <xf numFmtId="1" fontId="28" fillId="5" borderId="1" xfId="16" applyNumberFormat="1" applyFont="1" applyFill="1" applyBorder="1" applyAlignment="1">
      <alignment horizontal="left" vertical="center" wrapText="1"/>
    </xf>
    <xf numFmtId="1" fontId="27" fillId="0" borderId="1" xfId="16" applyNumberFormat="1" applyFont="1" applyFill="1" applyBorder="1" applyAlignment="1">
      <alignment horizontal="left"/>
    </xf>
    <xf numFmtId="49" fontId="39" fillId="15" borderId="1" xfId="16" applyNumberFormat="1" applyFont="1" applyFill="1" applyBorder="1" applyAlignment="1">
      <alignment horizontal="left" vertical="top" wrapText="1"/>
    </xf>
    <xf numFmtId="164" fontId="27" fillId="7" borderId="1" xfId="16" applyNumberFormat="1" applyFont="1" applyFill="1" applyBorder="1" applyAlignment="1">
      <alignment horizontal="left" vertical="top" wrapText="1"/>
    </xf>
    <xf numFmtId="164" fontId="17" fillId="7" borderId="1" xfId="16" applyNumberFormat="1" applyFont="1" applyFill="1" applyBorder="1" applyAlignment="1">
      <alignment horizontal="center" vertical="center" wrapText="1"/>
    </xf>
    <xf numFmtId="164" fontId="27" fillId="0" borderId="1" xfId="16" applyNumberFormat="1" applyFont="1" applyBorder="1" applyAlignment="1">
      <alignment horizontal="center"/>
    </xf>
    <xf numFmtId="1" fontId="17" fillId="0" borderId="1" xfId="16" applyNumberFormat="1" applyFont="1" applyBorder="1" applyAlignment="1">
      <alignment horizontal="left"/>
    </xf>
    <xf numFmtId="1" fontId="17" fillId="0" borderId="0" xfId="16" applyNumberFormat="1" applyFont="1" applyBorder="1" applyAlignment="1">
      <alignment horizontal="left"/>
    </xf>
    <xf numFmtId="164" fontId="27" fillId="0" borderId="1" xfId="16" applyNumberFormat="1" applyFont="1" applyBorder="1" applyAlignment="1"/>
    <xf numFmtId="2" fontId="27" fillId="0" borderId="1" xfId="16" applyNumberFormat="1" applyFont="1" applyBorder="1" applyAlignment="1">
      <alignment horizontal="left"/>
    </xf>
    <xf numFmtId="49" fontId="68" fillId="15" borderId="1" xfId="16" applyNumberFormat="1" applyFont="1" applyFill="1" applyBorder="1" applyAlignment="1">
      <alignment horizontal="left" vertical="top" wrapText="1"/>
    </xf>
    <xf numFmtId="164" fontId="46" fillId="7" borderId="1" xfId="16" applyNumberFormat="1" applyFont="1" applyFill="1" applyBorder="1" applyAlignment="1">
      <alignment horizontal="left" vertical="top" wrapText="1"/>
    </xf>
    <xf numFmtId="164" fontId="56" fillId="7" borderId="1" xfId="16" applyNumberFormat="1" applyFont="1" applyFill="1" applyBorder="1" applyAlignment="1">
      <alignment horizontal="center" vertical="center" wrapText="1"/>
    </xf>
    <xf numFmtId="164" fontId="46" fillId="0" borderId="1" xfId="16" applyNumberFormat="1" applyFont="1" applyFill="1" applyBorder="1" applyAlignment="1"/>
    <xf numFmtId="1" fontId="46" fillId="0" borderId="1" xfId="16" applyNumberFormat="1" applyFont="1" applyBorder="1" applyAlignment="1">
      <alignment horizontal="left"/>
    </xf>
    <xf numFmtId="1" fontId="56" fillId="0" borderId="0" xfId="16" applyNumberFormat="1" applyFont="1" applyBorder="1" applyAlignment="1">
      <alignment horizontal="left"/>
    </xf>
    <xf numFmtId="1" fontId="46" fillId="0" borderId="1" xfId="16" applyNumberFormat="1" applyFont="1" applyFill="1" applyBorder="1" applyAlignment="1">
      <alignment horizontal="left"/>
    </xf>
    <xf numFmtId="0" fontId="69" fillId="0" borderId="0" xfId="16" applyFont="1"/>
    <xf numFmtId="1" fontId="42" fillId="0" borderId="0" xfId="16" applyNumberFormat="1" applyFont="1" applyBorder="1" applyAlignment="1">
      <alignment horizontal="left"/>
    </xf>
    <xf numFmtId="0" fontId="60" fillId="0" borderId="0" xfId="16" applyFont="1"/>
    <xf numFmtId="164" fontId="27" fillId="0" borderId="1" xfId="16" applyNumberFormat="1" applyFont="1" applyBorder="1"/>
    <xf numFmtId="1" fontId="27" fillId="0" borderId="1" xfId="16" applyNumberFormat="1" applyFont="1" applyBorder="1" applyAlignment="1">
      <alignment horizontal="left" shrinkToFit="1"/>
    </xf>
    <xf numFmtId="1" fontId="42" fillId="0" borderId="1" xfId="16" applyNumberFormat="1" applyFont="1" applyBorder="1" applyAlignment="1">
      <alignment horizontal="center"/>
    </xf>
    <xf numFmtId="49" fontId="31" fillId="15" borderId="1" xfId="16" applyNumberFormat="1" applyFont="1" applyFill="1" applyBorder="1" applyAlignment="1">
      <alignment horizontal="left" vertical="top" wrapText="1"/>
    </xf>
    <xf numFmtId="164" fontId="28" fillId="7" borderId="1" xfId="16" applyNumberFormat="1" applyFont="1" applyFill="1" applyBorder="1" applyAlignment="1">
      <alignment horizontal="left" vertical="top" wrapText="1"/>
    </xf>
    <xf numFmtId="164" fontId="59" fillId="7" borderId="1" xfId="16" applyNumberFormat="1" applyFont="1" applyFill="1" applyBorder="1" applyAlignment="1">
      <alignment horizontal="center" vertical="center" wrapText="1"/>
    </xf>
    <xf numFmtId="164" fontId="28" fillId="0" borderId="1" xfId="16" applyNumberFormat="1" applyFont="1" applyBorder="1"/>
    <xf numFmtId="1" fontId="28" fillId="0" borderId="1" xfId="17" applyNumberFormat="1" applyFont="1" applyBorder="1" applyAlignment="1">
      <alignment horizontal="left"/>
    </xf>
    <xf numFmtId="1" fontId="28" fillId="14" borderId="1" xfId="17" applyNumberFormat="1" applyFont="1" applyFill="1" applyBorder="1" applyAlignment="1">
      <alignment horizontal="left"/>
    </xf>
    <xf numFmtId="1" fontId="28" fillId="0" borderId="1" xfId="16" applyNumberFormat="1" applyFont="1" applyBorder="1" applyAlignment="1">
      <alignment horizontal="left"/>
    </xf>
    <xf numFmtId="2" fontId="28" fillId="0" borderId="1" xfId="17" applyNumberFormat="1" applyFont="1" applyBorder="1" applyAlignment="1">
      <alignment horizontal="left"/>
    </xf>
    <xf numFmtId="1" fontId="15" fillId="0" borderId="0" xfId="16" applyNumberFormat="1" applyFont="1" applyBorder="1" applyAlignment="1">
      <alignment horizontal="left"/>
    </xf>
    <xf numFmtId="1" fontId="28" fillId="0" borderId="1" xfId="16" applyNumberFormat="1" applyFont="1" applyFill="1" applyBorder="1" applyAlignment="1">
      <alignment horizontal="left"/>
    </xf>
    <xf numFmtId="49" fontId="39" fillId="14" borderId="1" xfId="16" applyNumberFormat="1" applyFont="1" applyFill="1" applyBorder="1" applyAlignment="1">
      <alignment horizontal="left" vertical="top" wrapText="1"/>
    </xf>
    <xf numFmtId="49" fontId="39" fillId="14" borderId="1" xfId="16" applyNumberFormat="1" applyFont="1" applyFill="1" applyBorder="1" applyAlignment="1">
      <alignment horizontal="left" vertical="center" wrapText="1"/>
    </xf>
    <xf numFmtId="164" fontId="27" fillId="7" borderId="1" xfId="16" applyNumberFormat="1" applyFont="1" applyFill="1" applyBorder="1" applyAlignment="1">
      <alignment horizontal="left" vertical="center" wrapText="1"/>
    </xf>
    <xf numFmtId="1" fontId="27" fillId="0" borderId="37" xfId="16" applyNumberFormat="1" applyFont="1" applyBorder="1" applyAlignment="1">
      <alignment horizontal="left"/>
    </xf>
    <xf numFmtId="164" fontId="27" fillId="0" borderId="1" xfId="16" applyNumberFormat="1" applyFont="1" applyFill="1" applyBorder="1" applyAlignment="1"/>
    <xf numFmtId="1" fontId="24" fillId="0" borderId="1" xfId="16" applyNumberFormat="1" applyFont="1" applyBorder="1" applyAlignment="1">
      <alignment horizontal="center"/>
    </xf>
    <xf numFmtId="1" fontId="27" fillId="0" borderId="20" xfId="16" applyNumberFormat="1" applyFont="1" applyBorder="1" applyAlignment="1">
      <alignment horizontal="left"/>
    </xf>
    <xf numFmtId="1" fontId="27" fillId="0" borderId="31" xfId="16" applyNumberFormat="1" applyFont="1" applyBorder="1" applyAlignment="1">
      <alignment horizontal="left"/>
    </xf>
    <xf numFmtId="1" fontId="27" fillId="0" borderId="9" xfId="16" applyNumberFormat="1" applyFont="1" applyBorder="1" applyAlignment="1">
      <alignment horizontal="left"/>
    </xf>
    <xf numFmtId="0" fontId="34" fillId="14" borderId="0" xfId="16" applyFont="1" applyFill="1"/>
    <xf numFmtId="1" fontId="40" fillId="0" borderId="1" xfId="16" applyNumberFormat="1" applyFont="1" applyBorder="1" applyAlignment="1">
      <alignment horizontal="left"/>
    </xf>
    <xf numFmtId="164" fontId="27" fillId="0" borderId="20" xfId="16" applyNumberFormat="1" applyFont="1" applyBorder="1"/>
    <xf numFmtId="164" fontId="27" fillId="0" borderId="20" xfId="16" applyNumberFormat="1" applyFont="1" applyBorder="1" applyAlignment="1"/>
    <xf numFmtId="49" fontId="31" fillId="14" borderId="1" xfId="16" applyNumberFormat="1" applyFont="1" applyFill="1" applyBorder="1" applyAlignment="1">
      <alignment horizontal="left" vertical="center" wrapText="1"/>
    </xf>
    <xf numFmtId="164" fontId="28" fillId="7" borderId="1" xfId="16" applyNumberFormat="1" applyFont="1" applyFill="1" applyBorder="1" applyAlignment="1">
      <alignment horizontal="left" vertical="center" wrapText="1"/>
    </xf>
    <xf numFmtId="164" fontId="28" fillId="0" borderId="20" xfId="16" applyNumberFormat="1" applyFont="1" applyBorder="1" applyAlignment="1"/>
    <xf numFmtId="1" fontId="28" fillId="5" borderId="1" xfId="16" applyNumberFormat="1" applyFont="1" applyFill="1" applyBorder="1" applyAlignment="1">
      <alignment horizontal="left"/>
    </xf>
    <xf numFmtId="1" fontId="59" fillId="0" borderId="0" xfId="16" applyNumberFormat="1" applyFont="1" applyBorder="1" applyAlignment="1">
      <alignment horizontal="left"/>
    </xf>
    <xf numFmtId="49" fontId="39" fillId="12" borderId="1" xfId="16" applyNumberFormat="1" applyFont="1" applyFill="1" applyBorder="1" applyAlignment="1">
      <alignment horizontal="left" vertical="center" wrapText="1"/>
    </xf>
    <xf numFmtId="164" fontId="27" fillId="0" borderId="20" xfId="16" applyNumberFormat="1" applyFont="1" applyFill="1" applyBorder="1" applyAlignment="1"/>
    <xf numFmtId="164" fontId="27" fillId="0" borderId="20" xfId="16" applyNumberFormat="1" applyFont="1" applyBorder="1" applyAlignment="1">
      <alignment horizontal="center"/>
    </xf>
    <xf numFmtId="49" fontId="27" fillId="12" borderId="1" xfId="16" applyNumberFormat="1" applyFont="1" applyFill="1" applyBorder="1" applyAlignment="1">
      <alignment horizontal="left" vertical="center" wrapText="1"/>
    </xf>
    <xf numFmtId="0" fontId="17" fillId="14" borderId="0" xfId="16" applyFont="1" applyFill="1"/>
    <xf numFmtId="1" fontId="46" fillId="0" borderId="1" xfId="17" applyNumberFormat="1" applyFont="1" applyBorder="1" applyAlignment="1">
      <alignment horizontal="left"/>
    </xf>
    <xf numFmtId="1" fontId="34" fillId="14" borderId="1" xfId="17" applyNumberFormat="1" applyFont="1" applyFill="1" applyBorder="1" applyAlignment="1">
      <alignment horizontal="left"/>
    </xf>
    <xf numFmtId="0" fontId="33" fillId="0" borderId="0" xfId="16" applyFont="1"/>
    <xf numFmtId="1" fontId="15" fillId="0" borderId="2" xfId="16" applyNumberFormat="1" applyFont="1" applyBorder="1" applyAlignment="1">
      <alignment horizontal="center"/>
    </xf>
    <xf numFmtId="1" fontId="27" fillId="0" borderId="5" xfId="16" applyNumberFormat="1" applyFont="1" applyBorder="1" applyAlignment="1">
      <alignment horizontal="left"/>
    </xf>
    <xf numFmtId="1" fontId="17" fillId="0" borderId="5" xfId="16" applyNumberFormat="1" applyFont="1" applyBorder="1" applyAlignment="1">
      <alignment horizontal="left"/>
    </xf>
    <xf numFmtId="1" fontId="27" fillId="0" borderId="5" xfId="16" applyNumberFormat="1" applyFont="1" applyFill="1" applyBorder="1" applyAlignment="1">
      <alignment horizontal="left"/>
    </xf>
    <xf numFmtId="49" fontId="44" fillId="0" borderId="0" xfId="16" applyNumberFormat="1" applyFont="1" applyFill="1" applyBorder="1" applyAlignment="1">
      <alignment horizontal="left" vertical="center" wrapText="1"/>
    </xf>
    <xf numFmtId="164" fontId="26" fillId="0" borderId="0" xfId="16" applyNumberFormat="1" applyFont="1" applyFill="1" applyBorder="1" applyAlignment="1">
      <alignment horizontal="left" vertical="center" wrapText="1"/>
    </xf>
    <xf numFmtId="1" fontId="34" fillId="0" borderId="0" xfId="16" applyNumberFormat="1" applyFont="1" applyFill="1" applyBorder="1" applyAlignment="1">
      <alignment horizontal="center" vertical="center" wrapText="1"/>
    </xf>
    <xf numFmtId="0" fontId="26" fillId="0" borderId="0" xfId="16" applyFont="1" applyBorder="1"/>
    <xf numFmtId="0" fontId="26" fillId="0" borderId="0" xfId="16" applyFont="1" applyBorder="1" applyAlignment="1">
      <alignment horizontal="right"/>
    </xf>
    <xf numFmtId="2" fontId="26" fillId="0" borderId="0" xfId="16" applyNumberFormat="1" applyFont="1" applyBorder="1"/>
    <xf numFmtId="1" fontId="26" fillId="0" borderId="0" xfId="16" applyNumberFormat="1" applyFont="1" applyBorder="1" applyAlignment="1">
      <alignment horizontal="center"/>
    </xf>
    <xf numFmtId="2" fontId="26" fillId="0" borderId="0" xfId="16" applyNumberFormat="1" applyFont="1" applyBorder="1" applyAlignment="1"/>
    <xf numFmtId="2" fontId="26" fillId="0" borderId="0" xfId="16" applyNumberFormat="1" applyFont="1" applyBorder="1" applyAlignment="1">
      <alignment horizontal="center"/>
    </xf>
    <xf numFmtId="164" fontId="26" fillId="0" borderId="0" xfId="16" applyNumberFormat="1" applyFont="1" applyBorder="1" applyAlignment="1">
      <alignment horizontal="center"/>
    </xf>
    <xf numFmtId="0" fontId="26" fillId="0" borderId="0" xfId="16" applyFont="1" applyBorder="1" applyAlignment="1"/>
    <xf numFmtId="0" fontId="26" fillId="0" borderId="0" xfId="16" applyFont="1" applyBorder="1" applyAlignment="1">
      <alignment horizontal="center"/>
    </xf>
    <xf numFmtId="0" fontId="26" fillId="0" borderId="0" xfId="16" applyFont="1" applyBorder="1" applyAlignment="1">
      <alignment horizontal="left"/>
    </xf>
    <xf numFmtId="0" fontId="34" fillId="0" borderId="0" xfId="16" applyFont="1" applyBorder="1"/>
    <xf numFmtId="3" fontId="26" fillId="0" borderId="0" xfId="16" applyNumberFormat="1" applyFont="1" applyBorder="1" applyAlignment="1">
      <alignment horizontal="center"/>
    </xf>
    <xf numFmtId="0" fontId="26" fillId="0" borderId="0" xfId="16" applyFont="1" applyFill="1" applyBorder="1" applyAlignment="1">
      <alignment horizontal="center"/>
    </xf>
    <xf numFmtId="1" fontId="34" fillId="0" borderId="0" xfId="16" applyNumberFormat="1" applyFont="1" applyFill="1" applyBorder="1" applyAlignment="1">
      <alignment horizontal="left" vertical="center" wrapText="1"/>
    </xf>
    <xf numFmtId="0" fontId="22" fillId="0" borderId="0" xfId="16" applyFont="1"/>
    <xf numFmtId="0" fontId="34" fillId="0" borderId="0" xfId="16" applyFont="1" applyFill="1"/>
    <xf numFmtId="0" fontId="30" fillId="0" borderId="0" xfId="16" applyFont="1"/>
    <xf numFmtId="0" fontId="34" fillId="0" borderId="0" xfId="16" applyFont="1" applyAlignment="1">
      <alignment horizontal="left"/>
    </xf>
    <xf numFmtId="2" fontId="41" fillId="0" borderId="0" xfId="16" applyNumberFormat="1" applyFont="1" applyBorder="1"/>
    <xf numFmtId="0" fontId="41" fillId="0" borderId="0" xfId="16" applyFont="1" applyBorder="1"/>
    <xf numFmtId="0" fontId="2" fillId="0" borderId="0" xfId="16"/>
    <xf numFmtId="164" fontId="34" fillId="0" borderId="0" xfId="16" applyNumberFormat="1" applyFont="1" applyAlignment="1">
      <alignment horizontal="left"/>
    </xf>
    <xf numFmtId="0" fontId="2" fillId="0" borderId="0" xfId="17" applyFont="1"/>
    <xf numFmtId="0" fontId="2" fillId="0" borderId="0" xfId="17" applyFont="1" applyFill="1" applyBorder="1"/>
    <xf numFmtId="0" fontId="2" fillId="0" borderId="0" xfId="17" applyFont="1" applyBorder="1"/>
    <xf numFmtId="0" fontId="62" fillId="0" borderId="0" xfId="17" applyFont="1"/>
    <xf numFmtId="2" fontId="17" fillId="0" borderId="0" xfId="17" applyNumberFormat="1" applyFont="1" applyFill="1" applyBorder="1" applyAlignment="1">
      <alignment horizontal="center"/>
    </xf>
    <xf numFmtId="2" fontId="2" fillId="0" borderId="0" xfId="17" applyNumberFormat="1" applyFont="1"/>
    <xf numFmtId="0" fontId="40" fillId="0" borderId="0" xfId="17" applyFont="1"/>
    <xf numFmtId="15" fontId="40" fillId="0" borderId="0" xfId="17" applyNumberFormat="1" applyFont="1"/>
    <xf numFmtId="0" fontId="40" fillId="0" borderId="0" xfId="17" applyFont="1" applyBorder="1"/>
    <xf numFmtId="2" fontId="40" fillId="0" borderId="0" xfId="17" applyNumberFormat="1" applyFont="1" applyBorder="1"/>
    <xf numFmtId="43" fontId="40" fillId="0" borderId="0" xfId="17" applyNumberFormat="1" applyFont="1"/>
    <xf numFmtId="0" fontId="17" fillId="8" borderId="10" xfId="17" applyFont="1" applyFill="1" applyBorder="1" applyAlignment="1">
      <alignment horizontal="center" vertical="center" wrapText="1"/>
    </xf>
    <xf numFmtId="0" fontId="2" fillId="0" borderId="0" xfId="17" applyFont="1" applyAlignment="1">
      <alignment horizontal="center" vertical="center" wrapText="1"/>
    </xf>
    <xf numFmtId="0" fontId="2" fillId="0" borderId="0" xfId="17" applyFont="1" applyFill="1" applyBorder="1" applyAlignment="1">
      <alignment horizontal="center" vertical="center" wrapText="1"/>
    </xf>
    <xf numFmtId="0" fontId="2" fillId="0" borderId="0" xfId="17" applyFont="1" applyBorder="1" applyAlignment="1">
      <alignment horizontal="center" vertical="center" wrapText="1"/>
    </xf>
    <xf numFmtId="0" fontId="17" fillId="8" borderId="13" xfId="17" applyFont="1" applyFill="1" applyBorder="1" applyAlignment="1">
      <alignment horizontal="center" vertical="center" wrapText="1"/>
    </xf>
    <xf numFmtId="0" fontId="17" fillId="8" borderId="2" xfId="17" applyFont="1" applyFill="1" applyBorder="1" applyAlignment="1">
      <alignment horizontal="center" vertical="center" wrapText="1"/>
    </xf>
    <xf numFmtId="0" fontId="28" fillId="6" borderId="2" xfId="17" applyFont="1" applyFill="1" applyBorder="1" applyAlignment="1">
      <alignment horizontal="center" vertical="center" wrapText="1"/>
    </xf>
    <xf numFmtId="0" fontId="17" fillId="3" borderId="2" xfId="17" applyFont="1" applyFill="1" applyBorder="1" applyAlignment="1">
      <alignment horizontal="center"/>
    </xf>
    <xf numFmtId="164" fontId="17" fillId="3" borderId="2" xfId="17" applyNumberFormat="1" applyFont="1" applyFill="1" applyBorder="1" applyAlignment="1">
      <alignment horizontal="center"/>
    </xf>
    <xf numFmtId="2" fontId="17" fillId="3" borderId="2" xfId="17" applyNumberFormat="1" applyFont="1" applyFill="1" applyBorder="1" applyAlignment="1">
      <alignment horizontal="center"/>
    </xf>
    <xf numFmtId="0" fontId="29" fillId="3" borderId="0" xfId="17" applyFont="1" applyFill="1" applyAlignment="1">
      <alignment horizontal="center"/>
    </xf>
    <xf numFmtId="0" fontId="29" fillId="0" borderId="0" xfId="17" applyFont="1" applyFill="1" applyBorder="1" applyAlignment="1">
      <alignment horizontal="center"/>
    </xf>
    <xf numFmtId="16" fontId="29" fillId="0" borderId="0" xfId="17" applyNumberFormat="1" applyFont="1" applyFill="1" applyBorder="1" applyAlignment="1">
      <alignment horizontal="center"/>
    </xf>
    <xf numFmtId="0" fontId="29" fillId="3" borderId="0" xfId="17" applyFont="1" applyFill="1" applyBorder="1" applyAlignment="1">
      <alignment horizontal="center"/>
    </xf>
    <xf numFmtId="0" fontId="40" fillId="10" borderId="0" xfId="17" applyFont="1" applyFill="1"/>
    <xf numFmtId="0" fontId="40" fillId="9" borderId="0" xfId="17" applyFont="1" applyFill="1"/>
    <xf numFmtId="164" fontId="17" fillId="9" borderId="2" xfId="17" applyNumberFormat="1" applyFont="1" applyFill="1" applyBorder="1" applyAlignment="1">
      <alignment horizontal="center"/>
    </xf>
    <xf numFmtId="2" fontId="17" fillId="0" borderId="2" xfId="17" applyNumberFormat="1" applyFont="1" applyFill="1" applyBorder="1" applyAlignment="1">
      <alignment horizontal="center"/>
    </xf>
    <xf numFmtId="2" fontId="23" fillId="0" borderId="2" xfId="17" applyNumberFormat="1" applyFont="1" applyFill="1" applyBorder="1" applyAlignment="1">
      <alignment horizontal="center"/>
    </xf>
    <xf numFmtId="0" fontId="2" fillId="0" borderId="0" xfId="17" applyFill="1" applyBorder="1"/>
    <xf numFmtId="1" fontId="42" fillId="0" borderId="1" xfId="17" applyNumberFormat="1" applyFont="1" applyBorder="1" applyAlignment="1">
      <alignment horizontal="left"/>
    </xf>
    <xf numFmtId="0" fontId="52" fillId="0" borderId="0" xfId="17" applyFont="1" applyFill="1" applyBorder="1"/>
    <xf numFmtId="0" fontId="40" fillId="2" borderId="0" xfId="17" applyFont="1" applyFill="1"/>
    <xf numFmtId="1" fontId="47" fillId="0" borderId="1" xfId="17" applyNumberFormat="1" applyFont="1" applyBorder="1" applyAlignment="1">
      <alignment horizontal="left"/>
    </xf>
    <xf numFmtId="0" fontId="65" fillId="2" borderId="0" xfId="17" applyFont="1" applyFill="1"/>
    <xf numFmtId="0" fontId="65" fillId="9" borderId="0" xfId="17" applyFont="1" applyFill="1"/>
    <xf numFmtId="164" fontId="59" fillId="9" borderId="2" xfId="17" applyNumberFormat="1" applyFont="1" applyFill="1" applyBorder="1" applyAlignment="1">
      <alignment horizontal="center"/>
    </xf>
    <xf numFmtId="2" fontId="59" fillId="0" borderId="2" xfId="17" applyNumberFormat="1" applyFont="1" applyFill="1" applyBorder="1" applyAlignment="1">
      <alignment horizontal="center"/>
    </xf>
    <xf numFmtId="2" fontId="74" fillId="0" borderId="2" xfId="17" applyNumberFormat="1" applyFont="1" applyFill="1" applyBorder="1" applyAlignment="1">
      <alignment horizontal="center"/>
    </xf>
    <xf numFmtId="43" fontId="75" fillId="0" borderId="2" xfId="2" applyFont="1" applyBorder="1" applyAlignment="1">
      <alignment horizontal="left"/>
    </xf>
    <xf numFmtId="43" fontId="76" fillId="0" borderId="2" xfId="2" applyFont="1" applyBorder="1" applyAlignment="1">
      <alignment horizontal="left"/>
    </xf>
    <xf numFmtId="0" fontId="65" fillId="0" borderId="0" xfId="17" applyFont="1"/>
    <xf numFmtId="0" fontId="65" fillId="0" borderId="0" xfId="17" applyFont="1" applyFill="1" applyBorder="1"/>
    <xf numFmtId="1" fontId="15" fillId="0" borderId="1" xfId="17" applyNumberFormat="1" applyFont="1" applyBorder="1" applyAlignment="1">
      <alignment horizontal="left"/>
    </xf>
    <xf numFmtId="0" fontId="65" fillId="0" borderId="0" xfId="17" applyFont="1" applyBorder="1"/>
    <xf numFmtId="164" fontId="63" fillId="9" borderId="2" xfId="17" applyNumberFormat="1" applyFont="1" applyFill="1" applyBorder="1" applyAlignment="1">
      <alignment horizontal="center"/>
    </xf>
    <xf numFmtId="1" fontId="64" fillId="0" borderId="1" xfId="17" applyNumberFormat="1" applyFont="1" applyBorder="1" applyAlignment="1">
      <alignment horizontal="left"/>
    </xf>
    <xf numFmtId="0" fontId="40" fillId="3" borderId="0" xfId="17" applyFont="1" applyFill="1"/>
    <xf numFmtId="0" fontId="65" fillId="3" borderId="0" xfId="17" applyFont="1" applyFill="1"/>
    <xf numFmtId="0" fontId="66" fillId="0" borderId="0" xfId="17" applyFont="1"/>
    <xf numFmtId="0" fontId="66" fillId="0" borderId="0" xfId="17" applyFont="1" applyFill="1" applyBorder="1"/>
    <xf numFmtId="0" fontId="66" fillId="0" borderId="0" xfId="17" applyFont="1" applyBorder="1"/>
    <xf numFmtId="2" fontId="29" fillId="0" borderId="2" xfId="17" applyNumberFormat="1" applyFont="1" applyFill="1" applyBorder="1" applyAlignment="1">
      <alignment horizontal="center"/>
    </xf>
    <xf numFmtId="0" fontId="2" fillId="0" borderId="0" xfId="17" applyFont="1" applyAlignment="1">
      <alignment horizontal="center"/>
    </xf>
    <xf numFmtId="0" fontId="29" fillId="0" borderId="0" xfId="17" applyFont="1"/>
    <xf numFmtId="0" fontId="34" fillId="0" borderId="0" xfId="17" applyFont="1"/>
    <xf numFmtId="4" fontId="26" fillId="0" borderId="0" xfId="17" applyNumberFormat="1" applyFont="1" applyBorder="1" applyAlignment="1">
      <alignment horizontal="center"/>
    </xf>
    <xf numFmtId="0" fontId="29" fillId="0" borderId="0" xfId="17" applyFont="1" applyFill="1" applyBorder="1"/>
    <xf numFmtId="0" fontId="29" fillId="0" borderId="0" xfId="17" applyFont="1" applyBorder="1"/>
    <xf numFmtId="0" fontId="15" fillId="0" borderId="0" xfId="17" applyFont="1"/>
    <xf numFmtId="0" fontId="19" fillId="0" borderId="0" xfId="17" applyFont="1" applyAlignment="1">
      <alignment vertical="center"/>
    </xf>
    <xf numFmtId="0" fontId="17" fillId="0" borderId="0" xfId="17" applyFont="1"/>
    <xf numFmtId="0" fontId="17" fillId="0" borderId="0" xfId="17" applyFont="1" applyFill="1"/>
    <xf numFmtId="0" fontId="15" fillId="0" borderId="0" xfId="17" applyFont="1" applyAlignment="1">
      <alignment vertical="center"/>
    </xf>
    <xf numFmtId="0" fontId="19" fillId="0" borderId="0" xfId="17" applyFont="1" applyAlignment="1">
      <alignment horizontal="left" vertical="center"/>
    </xf>
    <xf numFmtId="0" fontId="53" fillId="0" borderId="0" xfId="17" applyFont="1" applyAlignment="1"/>
    <xf numFmtId="0" fontId="42" fillId="0" borderId="0" xfId="17" applyFont="1"/>
    <xf numFmtId="0" fontId="15" fillId="0" borderId="0" xfId="17" applyFont="1" applyAlignment="1">
      <alignment horizontal="left" vertical="center"/>
    </xf>
    <xf numFmtId="0" fontId="58" fillId="0" borderId="0" xfId="17" applyFont="1" applyAlignment="1">
      <alignment horizontal="left" vertical="center"/>
    </xf>
    <xf numFmtId="0" fontId="15" fillId="0" borderId="0" xfId="17" applyFont="1" applyAlignment="1">
      <alignment horizontal="center" vertical="center"/>
    </xf>
    <xf numFmtId="0" fontId="32" fillId="11" borderId="0" xfId="17" applyFont="1" applyFill="1"/>
    <xf numFmtId="0" fontId="32" fillId="2" borderId="17" xfId="17" applyFont="1" applyFill="1" applyBorder="1"/>
    <xf numFmtId="0" fontId="32" fillId="0" borderId="0" xfId="17" applyFont="1"/>
    <xf numFmtId="4" fontId="36" fillId="2" borderId="18" xfId="17" applyNumberFormat="1" applyFont="1" applyFill="1" applyBorder="1" applyAlignment="1">
      <alignment horizontal="center" vertical="center" wrapText="1"/>
    </xf>
    <xf numFmtId="0" fontId="37" fillId="2" borderId="2" xfId="17" applyFont="1" applyFill="1" applyBorder="1" applyAlignment="1">
      <alignment horizontal="center" vertical="center" wrapText="1"/>
    </xf>
    <xf numFmtId="0" fontId="38" fillId="2" borderId="18" xfId="17" applyFont="1" applyFill="1" applyBorder="1" applyAlignment="1">
      <alignment horizontal="center" vertical="center" wrapText="1"/>
    </xf>
    <xf numFmtId="43" fontId="37" fillId="2" borderId="2" xfId="17" applyNumberFormat="1" applyFont="1" applyFill="1" applyBorder="1" applyAlignment="1">
      <alignment horizontal="center" vertical="center" wrapText="1"/>
    </xf>
    <xf numFmtId="0" fontId="21" fillId="2" borderId="2" xfId="17" applyFont="1" applyFill="1" applyBorder="1" applyAlignment="1">
      <alignment horizontal="center" vertical="center" wrapText="1"/>
    </xf>
    <xf numFmtId="0" fontId="21" fillId="2" borderId="0" xfId="17" applyFont="1" applyFill="1" applyBorder="1" applyAlignment="1">
      <alignment horizontal="center"/>
    </xf>
    <xf numFmtId="0" fontId="36" fillId="2" borderId="2" xfId="17" applyFont="1" applyFill="1" applyBorder="1" applyAlignment="1">
      <alignment horizontal="center" vertical="center" wrapText="1"/>
    </xf>
    <xf numFmtId="0" fontId="29" fillId="3" borderId="0" xfId="17" applyFont="1" applyFill="1" applyBorder="1" applyAlignment="1">
      <alignment horizontal="center" vertical="center" wrapText="1"/>
    </xf>
    <xf numFmtId="164" fontId="17" fillId="3" borderId="2" xfId="17" applyNumberFormat="1" applyFont="1" applyFill="1" applyBorder="1" applyAlignment="1">
      <alignment horizontal="center" vertical="center" wrapText="1"/>
    </xf>
    <xf numFmtId="1" fontId="17" fillId="3" borderId="17" xfId="17" applyNumberFormat="1" applyFont="1" applyFill="1" applyBorder="1" applyAlignment="1">
      <alignment horizontal="center" vertical="center" wrapText="1"/>
    </xf>
    <xf numFmtId="1" fontId="17" fillId="3" borderId="10" xfId="17" applyNumberFormat="1" applyFont="1" applyFill="1" applyBorder="1" applyAlignment="1">
      <alignment horizontal="center" vertical="center" wrapText="1"/>
    </xf>
    <xf numFmtId="1" fontId="17" fillId="3" borderId="24" xfId="17" applyNumberFormat="1" applyFont="1" applyFill="1" applyBorder="1" applyAlignment="1">
      <alignment horizontal="left" vertical="center" wrapText="1"/>
    </xf>
    <xf numFmtId="1" fontId="17" fillId="3" borderId="7" xfId="17" applyNumberFormat="1" applyFont="1" applyFill="1" applyBorder="1" applyAlignment="1">
      <alignment horizontal="left" vertical="center" wrapText="1"/>
    </xf>
    <xf numFmtId="1" fontId="23" fillId="12" borderId="0" xfId="17" applyNumberFormat="1" applyFont="1" applyFill="1" applyBorder="1" applyAlignment="1">
      <alignment horizontal="center"/>
    </xf>
    <xf numFmtId="0" fontId="39" fillId="15" borderId="7" xfId="17" applyFont="1" applyFill="1" applyBorder="1" applyAlignment="1">
      <alignment horizontal="left" vertical="top"/>
    </xf>
    <xf numFmtId="164" fontId="27" fillId="7" borderId="7" xfId="17" applyNumberFormat="1" applyFont="1" applyFill="1" applyBorder="1" applyAlignment="1">
      <alignment horizontal="left" vertical="top"/>
    </xf>
    <xf numFmtId="164" fontId="17" fillId="7" borderId="7" xfId="17" applyNumberFormat="1" applyFont="1" applyFill="1" applyBorder="1" applyAlignment="1">
      <alignment horizontal="center" vertical="center" wrapText="1"/>
    </xf>
    <xf numFmtId="164" fontId="27" fillId="0" borderId="7" xfId="17" applyNumberFormat="1" applyFont="1" applyBorder="1" applyAlignment="1">
      <alignment horizontal="center"/>
    </xf>
    <xf numFmtId="1" fontId="17" fillId="0" borderId="7" xfId="17" applyNumberFormat="1" applyFont="1" applyBorder="1" applyAlignment="1">
      <alignment horizontal="left"/>
    </xf>
    <xf numFmtId="1" fontId="27" fillId="0" borderId="7" xfId="17" applyNumberFormat="1" applyFont="1" applyBorder="1" applyAlignment="1">
      <alignment horizontal="left"/>
    </xf>
    <xf numFmtId="1" fontId="27" fillId="5" borderId="1" xfId="17" applyNumberFormat="1" applyFont="1" applyFill="1" applyBorder="1" applyAlignment="1">
      <alignment horizontal="left"/>
    </xf>
    <xf numFmtId="1" fontId="27" fillId="0" borderId="1" xfId="17" applyNumberFormat="1" applyFont="1" applyBorder="1" applyAlignment="1">
      <alignment horizontal="left"/>
    </xf>
    <xf numFmtId="1" fontId="27" fillId="5" borderId="7" xfId="17" applyNumberFormat="1" applyFont="1" applyFill="1" applyBorder="1" applyAlignment="1">
      <alignment horizontal="left"/>
    </xf>
    <xf numFmtId="1" fontId="27" fillId="5" borderId="1" xfId="17" applyNumberFormat="1" applyFont="1" applyFill="1" applyBorder="1" applyAlignment="1">
      <alignment horizontal="left" vertical="center" wrapText="1"/>
    </xf>
    <xf numFmtId="1" fontId="28" fillId="5" borderId="1" xfId="17" applyNumberFormat="1" applyFont="1" applyFill="1" applyBorder="1" applyAlignment="1">
      <alignment horizontal="left" vertical="center" wrapText="1"/>
    </xf>
    <xf numFmtId="1" fontId="27" fillId="0" borderId="1" xfId="17" applyNumberFormat="1" applyFont="1" applyFill="1" applyBorder="1" applyAlignment="1">
      <alignment horizontal="left"/>
    </xf>
    <xf numFmtId="49" fontId="39" fillId="15" borderId="1" xfId="17" applyNumberFormat="1" applyFont="1" applyFill="1" applyBorder="1" applyAlignment="1">
      <alignment horizontal="left" vertical="top" wrapText="1"/>
    </xf>
    <xf numFmtId="164" fontId="27" fillId="7" borderId="1" xfId="17" applyNumberFormat="1" applyFont="1" applyFill="1" applyBorder="1" applyAlignment="1">
      <alignment horizontal="left" vertical="top" wrapText="1"/>
    </xf>
    <xf numFmtId="164" fontId="17" fillId="7" borderId="1" xfId="17" applyNumberFormat="1" applyFont="1" applyFill="1" applyBorder="1" applyAlignment="1">
      <alignment horizontal="center" vertical="center" wrapText="1"/>
    </xf>
    <xf numFmtId="164" fontId="27" fillId="0" borderId="1" xfId="17" applyNumberFormat="1" applyFont="1" applyBorder="1" applyAlignment="1">
      <alignment horizontal="center"/>
    </xf>
    <xf numFmtId="1" fontId="17" fillId="0" borderId="1" xfId="17" applyNumberFormat="1" applyFont="1" applyBorder="1" applyAlignment="1">
      <alignment horizontal="left"/>
    </xf>
    <xf numFmtId="1" fontId="17" fillId="0" borderId="0" xfId="17" applyNumberFormat="1" applyFont="1" applyBorder="1" applyAlignment="1">
      <alignment horizontal="left"/>
    </xf>
    <xf numFmtId="164" fontId="27" fillId="0" borderId="1" xfId="17" applyNumberFormat="1" applyFont="1" applyBorder="1" applyAlignment="1"/>
    <xf numFmtId="2" fontId="27" fillId="0" borderId="1" xfId="17" applyNumberFormat="1" applyFont="1" applyBorder="1" applyAlignment="1">
      <alignment horizontal="left"/>
    </xf>
    <xf numFmtId="49" fontId="68" fillId="15" borderId="1" xfId="17" applyNumberFormat="1" applyFont="1" applyFill="1" applyBorder="1" applyAlignment="1">
      <alignment horizontal="left" vertical="top" wrapText="1"/>
    </xf>
    <xf numFmtId="164" fontId="46" fillId="7" borderId="1" xfId="17" applyNumberFormat="1" applyFont="1" applyFill="1" applyBorder="1" applyAlignment="1">
      <alignment horizontal="left" vertical="top" wrapText="1"/>
    </xf>
    <xf numFmtId="164" fontId="56" fillId="7" borderId="1" xfId="17" applyNumberFormat="1" applyFont="1" applyFill="1" applyBorder="1" applyAlignment="1">
      <alignment horizontal="center" vertical="center" wrapText="1"/>
    </xf>
    <xf numFmtId="164" fontId="46" fillId="0" borderId="1" xfId="17" applyNumberFormat="1" applyFont="1" applyFill="1" applyBorder="1" applyAlignment="1"/>
    <xf numFmtId="1" fontId="56" fillId="0" borderId="0" xfId="17" applyNumberFormat="1" applyFont="1" applyBorder="1" applyAlignment="1">
      <alignment horizontal="left"/>
    </xf>
    <xf numFmtId="1" fontId="46" fillId="0" borderId="1" xfId="17" applyNumberFormat="1" applyFont="1" applyFill="1" applyBorder="1" applyAlignment="1">
      <alignment horizontal="left"/>
    </xf>
    <xf numFmtId="0" fontId="69" fillId="0" borderId="0" xfId="17" applyFont="1"/>
    <xf numFmtId="1" fontId="42" fillId="0" borderId="0" xfId="17" applyNumberFormat="1" applyFont="1" applyBorder="1" applyAlignment="1">
      <alignment horizontal="left"/>
    </xf>
    <xf numFmtId="0" fontId="60" fillId="0" borderId="0" xfId="17" applyFont="1"/>
    <xf numFmtId="164" fontId="27" fillId="0" borderId="1" xfId="17" applyNumberFormat="1" applyFont="1" applyBorder="1"/>
    <xf numFmtId="1" fontId="27" fillId="0" borderId="1" xfId="17" applyNumberFormat="1" applyFont="1" applyBorder="1" applyAlignment="1">
      <alignment horizontal="left" shrinkToFit="1"/>
    </xf>
    <xf numFmtId="1" fontId="42" fillId="0" borderId="1" xfId="17" applyNumberFormat="1" applyFont="1" applyBorder="1" applyAlignment="1">
      <alignment horizontal="center"/>
    </xf>
    <xf numFmtId="49" fontId="31" fillId="15" borderId="1" xfId="17" applyNumberFormat="1" applyFont="1" applyFill="1" applyBorder="1" applyAlignment="1">
      <alignment horizontal="left" vertical="top" wrapText="1"/>
    </xf>
    <xf numFmtId="164" fontId="28" fillId="7" borderId="1" xfId="17" applyNumberFormat="1" applyFont="1" applyFill="1" applyBorder="1" applyAlignment="1">
      <alignment horizontal="left" vertical="top" wrapText="1"/>
    </xf>
    <xf numFmtId="164" fontId="59" fillId="7" borderId="1" xfId="17" applyNumberFormat="1" applyFont="1" applyFill="1" applyBorder="1" applyAlignment="1">
      <alignment horizontal="center" vertical="center" wrapText="1"/>
    </xf>
    <xf numFmtId="164" fontId="28" fillId="0" borderId="1" xfId="17" applyNumberFormat="1" applyFont="1" applyBorder="1"/>
    <xf numFmtId="1" fontId="15" fillId="0" borderId="0" xfId="17" applyNumberFormat="1" applyFont="1" applyBorder="1" applyAlignment="1">
      <alignment horizontal="left"/>
    </xf>
    <xf numFmtId="1" fontId="28" fillId="0" borderId="1" xfId="17" applyNumberFormat="1" applyFont="1" applyFill="1" applyBorder="1" applyAlignment="1">
      <alignment horizontal="left"/>
    </xf>
    <xf numFmtId="49" fontId="39" fillId="14" borderId="1" xfId="17" applyNumberFormat="1" applyFont="1" applyFill="1" applyBorder="1" applyAlignment="1">
      <alignment horizontal="left" vertical="top" wrapText="1"/>
    </xf>
    <xf numFmtId="49" fontId="39" fillId="14" borderId="1" xfId="17" applyNumberFormat="1" applyFont="1" applyFill="1" applyBorder="1" applyAlignment="1">
      <alignment horizontal="left" vertical="center" wrapText="1"/>
    </xf>
    <xf numFmtId="164" fontId="27" fillId="7" borderId="1" xfId="17" applyNumberFormat="1" applyFont="1" applyFill="1" applyBorder="1" applyAlignment="1">
      <alignment horizontal="left" vertical="center" wrapText="1"/>
    </xf>
    <xf numFmtId="1" fontId="27" fillId="0" borderId="37" xfId="17" applyNumberFormat="1" applyFont="1" applyBorder="1" applyAlignment="1">
      <alignment horizontal="left"/>
    </xf>
    <xf numFmtId="164" fontId="27" fillId="0" borderId="1" xfId="17" applyNumberFormat="1" applyFont="1" applyFill="1" applyBorder="1" applyAlignment="1"/>
    <xf numFmtId="1" fontId="24" fillId="0" borderId="1" xfId="17" applyNumberFormat="1" applyFont="1" applyBorder="1" applyAlignment="1">
      <alignment horizontal="center"/>
    </xf>
    <xf numFmtId="1" fontId="27" fillId="0" borderId="20" xfId="17" applyNumberFormat="1" applyFont="1" applyBorder="1" applyAlignment="1">
      <alignment horizontal="left"/>
    </xf>
    <xf numFmtId="1" fontId="27" fillId="0" borderId="31" xfId="17" applyNumberFormat="1" applyFont="1" applyBorder="1" applyAlignment="1">
      <alignment horizontal="left"/>
    </xf>
    <xf numFmtId="1" fontId="27" fillId="0" borderId="9" xfId="17" applyNumberFormat="1" applyFont="1" applyBorder="1" applyAlignment="1">
      <alignment horizontal="left"/>
    </xf>
    <xf numFmtId="0" fontId="34" fillId="14" borderId="0" xfId="17" applyFont="1" applyFill="1"/>
    <xf numFmtId="1" fontId="40" fillId="0" borderId="1" xfId="17" applyNumberFormat="1" applyFont="1" applyBorder="1" applyAlignment="1">
      <alignment horizontal="left"/>
    </xf>
    <xf numFmtId="164" fontId="27" fillId="0" borderId="20" xfId="17" applyNumberFormat="1" applyFont="1" applyBorder="1"/>
    <xf numFmtId="164" fontId="27" fillId="0" borderId="20" xfId="17" applyNumberFormat="1" applyFont="1" applyBorder="1" applyAlignment="1"/>
    <xf numFmtId="49" fontId="31" fillId="14" borderId="1" xfId="17" applyNumberFormat="1" applyFont="1" applyFill="1" applyBorder="1" applyAlignment="1">
      <alignment horizontal="left" vertical="center" wrapText="1"/>
    </xf>
    <xf numFmtId="164" fontId="28" fillId="7" borderId="1" xfId="17" applyNumberFormat="1" applyFont="1" applyFill="1" applyBorder="1" applyAlignment="1">
      <alignment horizontal="left" vertical="center" wrapText="1"/>
    </xf>
    <xf numFmtId="164" fontId="28" fillId="0" borderId="20" xfId="17" applyNumberFormat="1" applyFont="1" applyBorder="1" applyAlignment="1"/>
    <xf numFmtId="1" fontId="28" fillId="5" borderId="1" xfId="17" applyNumberFormat="1" applyFont="1" applyFill="1" applyBorder="1" applyAlignment="1">
      <alignment horizontal="left"/>
    </xf>
    <xf numFmtId="1" fontId="59" fillId="0" borderId="0" xfId="17" applyNumberFormat="1" applyFont="1" applyBorder="1" applyAlignment="1">
      <alignment horizontal="left"/>
    </xf>
    <xf numFmtId="49" fontId="39" fillId="12" borderId="1" xfId="17" applyNumberFormat="1" applyFont="1" applyFill="1" applyBorder="1" applyAlignment="1">
      <alignment horizontal="left" vertical="center" wrapText="1"/>
    </xf>
    <xf numFmtId="164" fontId="27" fillId="0" borderId="20" xfId="17" applyNumberFormat="1" applyFont="1" applyFill="1" applyBorder="1" applyAlignment="1"/>
    <xf numFmtId="164" fontId="27" fillId="0" borderId="20" xfId="17" applyNumberFormat="1" applyFont="1" applyBorder="1" applyAlignment="1">
      <alignment horizontal="center"/>
    </xf>
    <xf numFmtId="49" fontId="27" fillId="12" borderId="1" xfId="17" applyNumberFormat="1" applyFont="1" applyFill="1" applyBorder="1" applyAlignment="1">
      <alignment horizontal="left" vertical="center" wrapText="1"/>
    </xf>
    <xf numFmtId="0" fontId="17" fillId="14" borderId="0" xfId="17" applyFont="1" applyFill="1"/>
    <xf numFmtId="0" fontId="33" fillId="0" borderId="0" xfId="17" applyFont="1"/>
    <xf numFmtId="1" fontId="15" fillId="0" borderId="2" xfId="17" applyNumberFormat="1" applyFont="1" applyBorder="1" applyAlignment="1">
      <alignment horizontal="center"/>
    </xf>
    <xf numFmtId="1" fontId="27" fillId="0" borderId="5" xfId="17" applyNumberFormat="1" applyFont="1" applyBorder="1" applyAlignment="1">
      <alignment horizontal="left"/>
    </xf>
    <xf numFmtId="1" fontId="17" fillId="0" borderId="5" xfId="17" applyNumberFormat="1" applyFont="1" applyBorder="1" applyAlignment="1">
      <alignment horizontal="left"/>
    </xf>
    <xf numFmtId="1" fontId="27" fillId="0" borderId="5" xfId="17" applyNumberFormat="1" applyFont="1" applyFill="1" applyBorder="1" applyAlignment="1">
      <alignment horizontal="left"/>
    </xf>
    <xf numFmtId="49" fontId="44" fillId="0" borderId="0" xfId="17" applyNumberFormat="1" applyFont="1" applyFill="1" applyBorder="1" applyAlignment="1">
      <alignment horizontal="left" vertical="center" wrapText="1"/>
    </xf>
    <xf numFmtId="164" fontId="26" fillId="0" borderId="0" xfId="17" applyNumberFormat="1" applyFont="1" applyFill="1" applyBorder="1" applyAlignment="1">
      <alignment horizontal="left" vertical="center" wrapText="1"/>
    </xf>
    <xf numFmtId="1" fontId="34" fillId="0" borderId="0" xfId="17" applyNumberFormat="1" applyFont="1" applyFill="1" applyBorder="1" applyAlignment="1">
      <alignment horizontal="center" vertical="center" wrapText="1"/>
    </xf>
    <xf numFmtId="0" fontId="26" fillId="0" borderId="0" xfId="17" applyFont="1" applyBorder="1"/>
    <xf numFmtId="0" fontId="26" fillId="0" borderId="0" xfId="17" applyFont="1" applyBorder="1" applyAlignment="1">
      <alignment horizontal="right"/>
    </xf>
    <xf numFmtId="2" fontId="26" fillId="0" borderId="0" xfId="17" applyNumberFormat="1" applyFont="1" applyBorder="1"/>
    <xf numFmtId="1" fontId="26" fillId="0" borderId="0" xfId="17" applyNumberFormat="1" applyFont="1" applyBorder="1" applyAlignment="1">
      <alignment horizontal="center"/>
    </xf>
    <xf numFmtId="2" fontId="26" fillId="0" borderId="0" xfId="17" applyNumberFormat="1" applyFont="1" applyBorder="1" applyAlignment="1"/>
    <xf numFmtId="2" fontId="26" fillId="0" borderId="0" xfId="17" applyNumberFormat="1" applyFont="1" applyBorder="1" applyAlignment="1">
      <alignment horizontal="center"/>
    </xf>
    <xf numFmtId="164" fontId="26" fillId="0" borderId="0" xfId="17" applyNumberFormat="1" applyFont="1" applyBorder="1" applyAlignment="1">
      <alignment horizontal="center"/>
    </xf>
    <xf numFmtId="0" fontId="26" fillId="0" borderId="0" xfId="17" applyFont="1" applyBorder="1" applyAlignment="1"/>
    <xf numFmtId="0" fontId="26" fillId="0" borderId="0" xfId="17" applyFont="1" applyBorder="1" applyAlignment="1">
      <alignment horizontal="center"/>
    </xf>
    <xf numFmtId="0" fontId="26" fillId="0" borderId="0" xfId="17" applyFont="1" applyBorder="1" applyAlignment="1">
      <alignment horizontal="left"/>
    </xf>
    <xf numFmtId="0" fontId="34" fillId="0" borderId="0" xfId="17" applyFont="1" applyBorder="1"/>
    <xf numFmtId="3" fontId="26" fillId="0" borderId="0" xfId="17" applyNumberFormat="1" applyFont="1" applyBorder="1" applyAlignment="1">
      <alignment horizontal="center"/>
    </xf>
    <xf numFmtId="0" fontId="26" fillId="0" borderId="0" xfId="17" applyFont="1" applyFill="1" applyBorder="1" applyAlignment="1">
      <alignment horizontal="center"/>
    </xf>
    <xf numFmtId="1" fontId="34" fillId="0" borderId="0" xfId="17" applyNumberFormat="1" applyFont="1" applyFill="1" applyBorder="1" applyAlignment="1">
      <alignment horizontal="left" vertical="center" wrapText="1"/>
    </xf>
    <xf numFmtId="0" fontId="22" fillId="0" borderId="0" xfId="17" applyFont="1"/>
    <xf numFmtId="0" fontId="34" fillId="0" borderId="0" xfId="17" applyFont="1" applyFill="1"/>
    <xf numFmtId="0" fontId="30" fillId="0" borderId="0" xfId="17" applyFont="1"/>
    <xf numFmtId="0" fontId="34" fillId="0" borderId="0" xfId="17" applyFont="1" applyAlignment="1">
      <alignment horizontal="left"/>
    </xf>
    <xf numFmtId="2" fontId="41" fillId="0" borderId="0" xfId="17" applyNumberFormat="1" applyFont="1" applyBorder="1"/>
    <xf numFmtId="0" fontId="41" fillId="0" borderId="0" xfId="17" applyFont="1" applyBorder="1"/>
    <xf numFmtId="0" fontId="2" fillId="0" borderId="0" xfId="17"/>
    <xf numFmtId="164" fontId="34" fillId="0" borderId="0" xfId="17" applyNumberFormat="1" applyFont="1" applyAlignment="1">
      <alignment horizontal="left"/>
    </xf>
    <xf numFmtId="43" fontId="51" fillId="0" borderId="36" xfId="2" applyFont="1" applyBorder="1" applyAlignment="1">
      <alignment horizontal="left"/>
    </xf>
    <xf numFmtId="43" fontId="77" fillId="0" borderId="17" xfId="2" applyFont="1" applyBorder="1"/>
    <xf numFmtId="43" fontId="36" fillId="0" borderId="36" xfId="2" applyFont="1" applyBorder="1" applyAlignment="1">
      <alignment horizontal="left"/>
    </xf>
    <xf numFmtId="43" fontId="19" fillId="0" borderId="36" xfId="2" applyFont="1" applyBorder="1" applyAlignment="1">
      <alignment horizontal="left"/>
    </xf>
    <xf numFmtId="43" fontId="36" fillId="0" borderId="29" xfId="2" applyFont="1" applyBorder="1" applyAlignment="1">
      <alignment horizontal="left"/>
    </xf>
    <xf numFmtId="43" fontId="78" fillId="0" borderId="2" xfId="2" applyFont="1" applyFill="1" applyBorder="1" applyAlignment="1">
      <alignment horizontal="left"/>
    </xf>
    <xf numFmtId="43" fontId="79" fillId="0" borderId="2" xfId="2" applyFont="1" applyFill="1" applyBorder="1" applyAlignment="1">
      <alignment horizontal="left"/>
    </xf>
    <xf numFmtId="43" fontId="15" fillId="0" borderId="40" xfId="2" applyFont="1" applyBorder="1" applyAlignment="1">
      <alignment horizontal="left"/>
    </xf>
    <xf numFmtId="0" fontId="80" fillId="0" borderId="0" xfId="17" applyFont="1"/>
    <xf numFmtId="164" fontId="27" fillId="0" borderId="1" xfId="17" applyNumberFormat="1" applyFont="1" applyBorder="1" applyAlignment="1">
      <alignment horizontal="left"/>
    </xf>
    <xf numFmtId="0" fontId="69" fillId="14" borderId="0" xfId="17" applyFont="1" applyFill="1"/>
    <xf numFmtId="15" fontId="40" fillId="0" borderId="0" xfId="17" applyNumberFormat="1" applyFont="1" applyAlignment="1">
      <alignment horizontal="left"/>
    </xf>
    <xf numFmtId="0" fontId="2" fillId="0" borderId="0" xfId="17" applyFill="1" applyBorder="1" applyAlignment="1">
      <alignment horizontal="center" vertical="center" wrapText="1"/>
    </xf>
    <xf numFmtId="0" fontId="55" fillId="0" borderId="0" xfId="17" applyFont="1" applyFill="1" applyBorder="1"/>
    <xf numFmtId="0" fontId="2" fillId="0" borderId="0" xfId="17" applyFill="1" applyBorder="1" applyAlignment="1">
      <alignment horizontal="center"/>
    </xf>
    <xf numFmtId="1" fontId="17" fillId="0" borderId="24" xfId="17" applyNumberFormat="1" applyFont="1" applyFill="1" applyBorder="1" applyAlignment="1">
      <alignment horizontal="left" vertical="center" wrapText="1"/>
    </xf>
    <xf numFmtId="2" fontId="27" fillId="0" borderId="5" xfId="17" applyNumberFormat="1" applyFont="1" applyBorder="1" applyAlignment="1">
      <alignment horizontal="left"/>
    </xf>
    <xf numFmtId="0" fontId="57" fillId="0" borderId="0" xfId="17" applyFont="1"/>
    <xf numFmtId="0" fontId="81" fillId="0" borderId="0" xfId="17" applyFont="1"/>
    <xf numFmtId="0" fontId="17" fillId="0" borderId="0" xfId="17" applyFont="1" applyAlignment="1">
      <alignment horizontal="center"/>
    </xf>
    <xf numFmtId="0" fontId="32" fillId="0" borderId="0" xfId="17" applyFont="1" applyAlignment="1">
      <alignment horizontal="center"/>
    </xf>
    <xf numFmtId="0" fontId="34" fillId="0" borderId="0" xfId="17" applyFont="1" applyAlignment="1">
      <alignment horizontal="center"/>
    </xf>
    <xf numFmtId="1" fontId="34" fillId="0" borderId="0" xfId="17" applyNumberFormat="1" applyFont="1" applyAlignment="1">
      <alignment horizontal="center"/>
    </xf>
    <xf numFmtId="0" fontId="69" fillId="0" borderId="0" xfId="17" applyFont="1" applyAlignment="1">
      <alignment horizontal="center"/>
    </xf>
    <xf numFmtId="0" fontId="60" fillId="0" borderId="0" xfId="17" applyFont="1" applyAlignment="1">
      <alignment horizontal="center"/>
    </xf>
    <xf numFmtId="0" fontId="29" fillId="0" borderId="0" xfId="17" applyFont="1" applyAlignment="1">
      <alignment horizontal="center"/>
    </xf>
    <xf numFmtId="43" fontId="57" fillId="0" borderId="2" xfId="2" applyFont="1" applyBorder="1" applyAlignment="1"/>
    <xf numFmtId="43" fontId="57" fillId="0" borderId="2" xfId="2" applyFont="1" applyBorder="1" applyAlignment="1">
      <alignment horizontal="center"/>
    </xf>
    <xf numFmtId="0" fontId="30" fillId="0" borderId="0" xfId="17" applyFont="1" applyAlignment="1">
      <alignment horizontal="center"/>
    </xf>
    <xf numFmtId="4" fontId="13" fillId="12" borderId="1" xfId="0" applyNumberFormat="1" applyFont="1" applyFill="1" applyBorder="1"/>
    <xf numFmtId="4" fontId="12" fillId="12" borderId="2" xfId="0" applyNumberFormat="1" applyFont="1" applyFill="1" applyBorder="1" applyAlignment="1">
      <alignment horizontal="center"/>
    </xf>
    <xf numFmtId="49" fontId="12" fillId="12" borderId="2" xfId="0" applyNumberFormat="1" applyFont="1" applyFill="1" applyBorder="1" applyAlignment="1">
      <alignment horizontal="center" vertical="center" wrapText="1"/>
    </xf>
    <xf numFmtId="0" fontId="45" fillId="0" borderId="9" xfId="0" applyFont="1" applyFill="1" applyBorder="1" applyAlignment="1">
      <alignment horizontal="center"/>
    </xf>
    <xf numFmtId="0" fontId="10" fillId="0" borderId="20" xfId="0" applyFont="1" applyFill="1" applyBorder="1"/>
    <xf numFmtId="0" fontId="13" fillId="0" borderId="20" xfId="0" applyFont="1" applyFill="1" applyBorder="1"/>
    <xf numFmtId="4" fontId="50" fillId="0" borderId="20" xfId="0" applyNumberFormat="1" applyFont="1" applyFill="1" applyBorder="1"/>
    <xf numFmtId="0" fontId="13" fillId="0" borderId="41" xfId="0" applyFont="1" applyFill="1" applyBorder="1"/>
    <xf numFmtId="4" fontId="13" fillId="0" borderId="41" xfId="0" applyNumberFormat="1" applyFont="1" applyFill="1" applyBorder="1"/>
    <xf numFmtId="0" fontId="13" fillId="0" borderId="0" xfId="0" applyFont="1" applyFill="1" applyBorder="1" applyAlignment="1">
      <alignment horizontal="center" vertical="top"/>
    </xf>
    <xf numFmtId="49" fontId="13" fillId="0" borderId="0" xfId="0" applyNumberFormat="1" applyFont="1" applyFill="1" applyBorder="1" applyAlignment="1">
      <alignment horizontal="center" vertical="top"/>
    </xf>
    <xf numFmtId="4" fontId="12" fillId="12" borderId="2" xfId="0" applyNumberFormat="1" applyFont="1" applyFill="1" applyBorder="1" applyAlignment="1">
      <alignment horizontal="center"/>
    </xf>
    <xf numFmtId="49" fontId="12" fillId="12" borderId="2" xfId="0" applyNumberFormat="1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/>
    </xf>
    <xf numFmtId="0" fontId="15" fillId="0" borderId="0" xfId="18" applyFont="1"/>
    <xf numFmtId="0" fontId="19" fillId="0" borderId="0" xfId="18" applyFont="1" applyAlignment="1">
      <alignment vertical="center"/>
    </xf>
    <xf numFmtId="0" fontId="17" fillId="0" borderId="0" xfId="18" applyFont="1"/>
    <xf numFmtId="0" fontId="17" fillId="0" borderId="0" xfId="18" applyFont="1" applyFill="1"/>
    <xf numFmtId="0" fontId="17" fillId="0" borderId="0" xfId="18" applyFont="1" applyAlignment="1">
      <alignment horizontal="center"/>
    </xf>
    <xf numFmtId="0" fontId="15" fillId="0" borderId="0" xfId="18" applyFont="1" applyAlignment="1">
      <alignment vertical="center"/>
    </xf>
    <xf numFmtId="0" fontId="19" fillId="0" borderId="0" xfId="18" applyFont="1" applyAlignment="1">
      <alignment horizontal="left" vertical="center"/>
    </xf>
    <xf numFmtId="0" fontId="53" fillId="0" borderId="0" xfId="18" applyFont="1" applyAlignment="1"/>
    <xf numFmtId="1" fontId="17" fillId="0" borderId="24" xfId="18" applyNumberFormat="1" applyFont="1" applyFill="1" applyBorder="1" applyAlignment="1">
      <alignment horizontal="left" vertical="center" wrapText="1"/>
    </xf>
    <xf numFmtId="0" fontId="42" fillId="0" borderId="0" xfId="18" applyFont="1"/>
    <xf numFmtId="0" fontId="15" fillId="0" borderId="0" xfId="18" applyFont="1" applyAlignment="1">
      <alignment horizontal="left" vertical="center"/>
    </xf>
    <xf numFmtId="0" fontId="58" fillId="0" borderId="0" xfId="18" applyFont="1" applyAlignment="1">
      <alignment horizontal="left" vertical="center"/>
    </xf>
    <xf numFmtId="0" fontId="15" fillId="0" borderId="0" xfId="18" applyFont="1" applyAlignment="1">
      <alignment horizontal="center" vertical="center"/>
    </xf>
    <xf numFmtId="0" fontId="32" fillId="11" borderId="0" xfId="18" applyFont="1" applyFill="1"/>
    <xf numFmtId="0" fontId="32" fillId="2" borderId="17" xfId="18" applyFont="1" applyFill="1" applyBorder="1"/>
    <xf numFmtId="0" fontId="32" fillId="0" borderId="0" xfId="18" applyFont="1"/>
    <xf numFmtId="0" fontId="32" fillId="0" borderId="0" xfId="18" applyFont="1" applyAlignment="1">
      <alignment horizontal="center"/>
    </xf>
    <xf numFmtId="4" fontId="36" fillId="2" borderId="18" xfId="18" applyNumberFormat="1" applyFont="1" applyFill="1" applyBorder="1" applyAlignment="1">
      <alignment horizontal="center" vertical="center" wrapText="1"/>
    </xf>
    <xf numFmtId="0" fontId="37" fillId="2" borderId="2" xfId="18" applyFont="1" applyFill="1" applyBorder="1" applyAlignment="1">
      <alignment horizontal="center" vertical="center" wrapText="1"/>
    </xf>
    <xf numFmtId="0" fontId="38" fillId="2" borderId="18" xfId="18" applyFont="1" applyFill="1" applyBorder="1" applyAlignment="1">
      <alignment horizontal="center" vertical="center" wrapText="1"/>
    </xf>
    <xf numFmtId="43" fontId="37" fillId="2" borderId="2" xfId="18" applyNumberFormat="1" applyFont="1" applyFill="1" applyBorder="1" applyAlignment="1">
      <alignment horizontal="center" vertical="center" wrapText="1"/>
    </xf>
    <xf numFmtId="0" fontId="21" fillId="2" borderId="2" xfId="18" applyFont="1" applyFill="1" applyBorder="1" applyAlignment="1">
      <alignment horizontal="center" vertical="center" wrapText="1"/>
    </xf>
    <xf numFmtId="0" fontId="21" fillId="2" borderId="0" xfId="18" applyFont="1" applyFill="1" applyBorder="1" applyAlignment="1">
      <alignment horizontal="center"/>
    </xf>
    <xf numFmtId="0" fontId="36" fillId="2" borderId="2" xfId="18" applyFont="1" applyFill="1" applyBorder="1" applyAlignment="1">
      <alignment horizontal="center" vertical="center" wrapText="1"/>
    </xf>
    <xf numFmtId="0" fontId="29" fillId="3" borderId="0" xfId="18" applyFont="1" applyFill="1" applyBorder="1" applyAlignment="1">
      <alignment horizontal="center" vertical="center" wrapText="1"/>
    </xf>
    <xf numFmtId="164" fontId="17" fillId="3" borderId="2" xfId="18" applyNumberFormat="1" applyFont="1" applyFill="1" applyBorder="1" applyAlignment="1">
      <alignment horizontal="center" vertical="center" wrapText="1"/>
    </xf>
    <xf numFmtId="1" fontId="17" fillId="3" borderId="17" xfId="18" applyNumberFormat="1" applyFont="1" applyFill="1" applyBorder="1" applyAlignment="1">
      <alignment horizontal="center" vertical="center" wrapText="1"/>
    </xf>
    <xf numFmtId="1" fontId="17" fillId="3" borderId="10" xfId="18" applyNumberFormat="1" applyFont="1" applyFill="1" applyBorder="1" applyAlignment="1">
      <alignment horizontal="center" vertical="center" wrapText="1"/>
    </xf>
    <xf numFmtId="1" fontId="17" fillId="3" borderId="24" xfId="18" applyNumberFormat="1" applyFont="1" applyFill="1" applyBorder="1" applyAlignment="1">
      <alignment horizontal="left" vertical="center" wrapText="1"/>
    </xf>
    <xf numFmtId="1" fontId="17" fillId="3" borderId="7" xfId="18" applyNumberFormat="1" applyFont="1" applyFill="1" applyBorder="1" applyAlignment="1">
      <alignment horizontal="left" vertical="center" wrapText="1"/>
    </xf>
    <xf numFmtId="1" fontId="23" fillId="12" borderId="0" xfId="18" applyNumberFormat="1" applyFont="1" applyFill="1" applyBorder="1" applyAlignment="1">
      <alignment horizontal="center"/>
    </xf>
    <xf numFmtId="0" fontId="34" fillId="0" borderId="0" xfId="18" applyFont="1"/>
    <xf numFmtId="0" fontId="34" fillId="0" borderId="0" xfId="18" applyFont="1" applyAlignment="1">
      <alignment horizontal="center"/>
    </xf>
    <xf numFmtId="0" fontId="39" fillId="15" borderId="7" xfId="18" applyFont="1" applyFill="1" applyBorder="1" applyAlignment="1">
      <alignment horizontal="left" vertical="top"/>
    </xf>
    <xf numFmtId="164" fontId="27" fillId="7" borderId="7" xfId="18" applyNumberFormat="1" applyFont="1" applyFill="1" applyBorder="1" applyAlignment="1">
      <alignment horizontal="left" vertical="top"/>
    </xf>
    <xf numFmtId="164" fontId="17" fillId="7" borderId="7" xfId="18" applyNumberFormat="1" applyFont="1" applyFill="1" applyBorder="1" applyAlignment="1">
      <alignment horizontal="center" vertical="center" wrapText="1"/>
    </xf>
    <xf numFmtId="164" fontId="27" fillId="0" borderId="42" xfId="18" applyNumberFormat="1" applyFont="1" applyBorder="1" applyAlignment="1">
      <alignment horizontal="center"/>
    </xf>
    <xf numFmtId="1" fontId="32" fillId="0" borderId="43" xfId="18" applyNumberFormat="1" applyFont="1" applyBorder="1" applyAlignment="1">
      <alignment horizontal="left"/>
    </xf>
    <xf numFmtId="1" fontId="82" fillId="0" borderId="43" xfId="18" applyNumberFormat="1" applyFont="1" applyBorder="1" applyAlignment="1">
      <alignment horizontal="left"/>
    </xf>
    <xf numFmtId="1" fontId="82" fillId="5" borderId="43" xfId="18" applyNumberFormat="1" applyFont="1" applyFill="1" applyBorder="1" applyAlignment="1">
      <alignment horizontal="left"/>
    </xf>
    <xf numFmtId="1" fontId="27" fillId="5" borderId="43" xfId="18" applyNumberFormat="1" applyFont="1" applyFill="1" applyBorder="1" applyAlignment="1">
      <alignment horizontal="left"/>
    </xf>
    <xf numFmtId="1" fontId="27" fillId="5" borderId="43" xfId="18" applyNumberFormat="1" applyFont="1" applyFill="1" applyBorder="1" applyAlignment="1">
      <alignment horizontal="left" vertical="center" wrapText="1"/>
    </xf>
    <xf numFmtId="1" fontId="28" fillId="5" borderId="43" xfId="18" applyNumberFormat="1" applyFont="1" applyFill="1" applyBorder="1" applyAlignment="1">
      <alignment horizontal="left" vertical="center" wrapText="1"/>
    </xf>
    <xf numFmtId="1" fontId="27" fillId="0" borderId="43" xfId="18" applyNumberFormat="1" applyFont="1" applyBorder="1" applyAlignment="1">
      <alignment horizontal="left"/>
    </xf>
    <xf numFmtId="1" fontId="27" fillId="0" borderId="44" xfId="18" applyNumberFormat="1" applyFont="1" applyBorder="1" applyAlignment="1">
      <alignment horizontal="left"/>
    </xf>
    <xf numFmtId="1" fontId="27" fillId="0" borderId="1" xfId="18" applyNumberFormat="1" applyFont="1" applyBorder="1" applyAlignment="1">
      <alignment horizontal="left"/>
    </xf>
    <xf numFmtId="1" fontId="27" fillId="0" borderId="1" xfId="18" applyNumberFormat="1" applyFont="1" applyFill="1" applyBorder="1" applyAlignment="1">
      <alignment horizontal="left"/>
    </xf>
    <xf numFmtId="49" fontId="39" fillId="15" borderId="1" xfId="18" applyNumberFormat="1" applyFont="1" applyFill="1" applyBorder="1" applyAlignment="1">
      <alignment horizontal="left" vertical="top" wrapText="1"/>
    </xf>
    <xf numFmtId="164" fontId="27" fillId="7" borderId="1" xfId="18" applyNumberFormat="1" applyFont="1" applyFill="1" applyBorder="1" applyAlignment="1">
      <alignment horizontal="left" vertical="top" wrapText="1"/>
    </xf>
    <xf numFmtId="164" fontId="17" fillId="7" borderId="1" xfId="18" applyNumberFormat="1" applyFont="1" applyFill="1" applyBorder="1" applyAlignment="1">
      <alignment horizontal="center" vertical="center" wrapText="1"/>
    </xf>
    <xf numFmtId="164" fontId="27" fillId="0" borderId="20" xfId="18" applyNumberFormat="1" applyFont="1" applyBorder="1" applyAlignment="1">
      <alignment horizontal="center"/>
    </xf>
    <xf numFmtId="1" fontId="17" fillId="0" borderId="0" xfId="18" applyNumberFormat="1" applyFont="1" applyBorder="1" applyAlignment="1">
      <alignment horizontal="left"/>
    </xf>
    <xf numFmtId="0" fontId="69" fillId="0" borderId="0" xfId="18" applyFont="1"/>
    <xf numFmtId="164" fontId="27" fillId="0" borderId="20" xfId="18" applyNumberFormat="1" applyFont="1" applyBorder="1" applyAlignment="1"/>
    <xf numFmtId="2" fontId="82" fillId="0" borderId="43" xfId="18" applyNumberFormat="1" applyFont="1" applyBorder="1" applyAlignment="1">
      <alignment horizontal="left"/>
    </xf>
    <xf numFmtId="1" fontId="34" fillId="0" borderId="0" xfId="18" applyNumberFormat="1" applyFont="1" applyAlignment="1">
      <alignment horizontal="center"/>
    </xf>
    <xf numFmtId="1" fontId="34" fillId="0" borderId="0" xfId="18" applyNumberFormat="1" applyFont="1"/>
    <xf numFmtId="49" fontId="83" fillId="15" borderId="1" xfId="18" applyNumberFormat="1" applyFont="1" applyFill="1" applyBorder="1" applyAlignment="1">
      <alignment horizontal="left" vertical="top" wrapText="1"/>
    </xf>
    <xf numFmtId="164" fontId="84" fillId="7" borderId="1" xfId="18" applyNumberFormat="1" applyFont="1" applyFill="1" applyBorder="1" applyAlignment="1">
      <alignment horizontal="left" vertical="top" wrapText="1"/>
    </xf>
    <xf numFmtId="164" fontId="63" fillId="7" borderId="1" xfId="18" applyNumberFormat="1" applyFont="1" applyFill="1" applyBorder="1" applyAlignment="1">
      <alignment horizontal="center" vertical="center" wrapText="1"/>
    </xf>
    <xf numFmtId="164" fontId="84" fillId="0" borderId="20" xfId="18" applyNumberFormat="1" applyFont="1" applyFill="1" applyBorder="1" applyAlignment="1"/>
    <xf numFmtId="1" fontId="85" fillId="0" borderId="43" xfId="18" applyNumberFormat="1" applyFont="1" applyBorder="1" applyAlignment="1">
      <alignment horizontal="left"/>
    </xf>
    <xf numFmtId="1" fontId="84" fillId="0" borderId="43" xfId="18" applyNumberFormat="1" applyFont="1" applyBorder="1" applyAlignment="1">
      <alignment horizontal="left"/>
    </xf>
    <xf numFmtId="1" fontId="84" fillId="0" borderId="44" xfId="18" applyNumberFormat="1" applyFont="1" applyBorder="1" applyAlignment="1">
      <alignment horizontal="left"/>
    </xf>
    <xf numFmtId="1" fontId="84" fillId="0" borderId="1" xfId="18" applyNumberFormat="1" applyFont="1" applyBorder="1" applyAlignment="1">
      <alignment horizontal="left"/>
    </xf>
    <xf numFmtId="1" fontId="63" fillId="0" borderId="0" xfId="18" applyNumberFormat="1" applyFont="1" applyBorder="1" applyAlignment="1">
      <alignment horizontal="left"/>
    </xf>
    <xf numFmtId="1" fontId="84" fillId="0" borderId="1" xfId="18" applyNumberFormat="1" applyFont="1" applyFill="1" applyBorder="1" applyAlignment="1">
      <alignment horizontal="left"/>
    </xf>
    <xf numFmtId="0" fontId="80" fillId="0" borderId="0" xfId="18" applyFont="1"/>
    <xf numFmtId="0" fontId="80" fillId="0" borderId="0" xfId="18" applyFont="1" applyAlignment="1">
      <alignment horizontal="center"/>
    </xf>
    <xf numFmtId="164" fontId="82" fillId="0" borderId="43" xfId="18" applyNumberFormat="1" applyFont="1" applyBorder="1" applyAlignment="1">
      <alignment horizontal="left"/>
    </xf>
    <xf numFmtId="1" fontId="42" fillId="0" borderId="0" xfId="18" applyNumberFormat="1" applyFont="1" applyBorder="1" applyAlignment="1">
      <alignment horizontal="left"/>
    </xf>
    <xf numFmtId="0" fontId="60" fillId="0" borderId="0" xfId="18" applyFont="1"/>
    <xf numFmtId="164" fontId="27" fillId="0" borderId="20" xfId="18" applyNumberFormat="1" applyFont="1" applyBorder="1"/>
    <xf numFmtId="1" fontId="27" fillId="0" borderId="43" xfId="18" applyNumberFormat="1" applyFont="1" applyBorder="1" applyAlignment="1">
      <alignment horizontal="left" shrinkToFit="1"/>
    </xf>
    <xf numFmtId="1" fontId="42" fillId="0" borderId="1" xfId="18" applyNumberFormat="1" applyFont="1" applyBorder="1" applyAlignment="1">
      <alignment horizontal="center"/>
    </xf>
    <xf numFmtId="1" fontId="82" fillId="0" borderId="43" xfId="18" applyNumberFormat="1" applyFont="1" applyFill="1" applyBorder="1" applyAlignment="1">
      <alignment horizontal="left"/>
    </xf>
    <xf numFmtId="1" fontId="82" fillId="0" borderId="43" xfId="18" applyNumberFormat="1" applyFont="1" applyBorder="1" applyAlignment="1">
      <alignment horizontal="left" shrinkToFit="1"/>
    </xf>
    <xf numFmtId="49" fontId="31" fillId="15" borderId="1" xfId="18" applyNumberFormat="1" applyFont="1" applyFill="1" applyBorder="1" applyAlignment="1">
      <alignment horizontal="left" vertical="top" wrapText="1"/>
    </xf>
    <xf numFmtId="164" fontId="28" fillId="7" borderId="1" xfId="18" applyNumberFormat="1" applyFont="1" applyFill="1" applyBorder="1" applyAlignment="1">
      <alignment horizontal="left" vertical="top" wrapText="1"/>
    </xf>
    <xf numFmtId="164" fontId="59" fillId="7" borderId="1" xfId="18" applyNumberFormat="1" applyFont="1" applyFill="1" applyBorder="1" applyAlignment="1">
      <alignment horizontal="center" vertical="center" wrapText="1"/>
    </xf>
    <xf numFmtId="164" fontId="28" fillId="0" borderId="20" xfId="18" applyNumberFormat="1" applyFont="1" applyBorder="1"/>
    <xf numFmtId="1" fontId="86" fillId="0" borderId="43" xfId="19" applyNumberFormat="1" applyFont="1" applyBorder="1" applyAlignment="1">
      <alignment horizontal="left"/>
    </xf>
    <xf numFmtId="1" fontId="86" fillId="14" borderId="43" xfId="19" applyNumberFormat="1" applyFont="1" applyFill="1" applyBorder="1" applyAlignment="1">
      <alignment horizontal="left"/>
    </xf>
    <xf numFmtId="1" fontId="86" fillId="0" borderId="43" xfId="18" applyNumberFormat="1" applyFont="1" applyBorder="1" applyAlignment="1">
      <alignment horizontal="left"/>
    </xf>
    <xf numFmtId="2" fontId="86" fillId="0" borderId="43" xfId="19" applyNumberFormat="1" applyFont="1" applyBorder="1" applyAlignment="1">
      <alignment horizontal="left"/>
    </xf>
    <xf numFmtId="43" fontId="86" fillId="0" borderId="43" xfId="8" applyFont="1" applyBorder="1" applyAlignment="1">
      <alignment horizontal="left"/>
    </xf>
    <xf numFmtId="1" fontId="28" fillId="0" borderId="43" xfId="18" applyNumberFormat="1" applyFont="1" applyBorder="1" applyAlignment="1">
      <alignment horizontal="left"/>
    </xf>
    <xf numFmtId="1" fontId="28" fillId="0" borderId="44" xfId="18" applyNumberFormat="1" applyFont="1" applyBorder="1" applyAlignment="1">
      <alignment horizontal="left"/>
    </xf>
    <xf numFmtId="1" fontId="28" fillId="0" borderId="1" xfId="18" applyNumberFormat="1" applyFont="1" applyBorder="1" applyAlignment="1">
      <alignment horizontal="left"/>
    </xf>
    <xf numFmtId="1" fontId="15" fillId="0" borderId="0" xfId="18" applyNumberFormat="1" applyFont="1" applyBorder="1" applyAlignment="1">
      <alignment horizontal="left"/>
    </xf>
    <xf numFmtId="1" fontId="28" fillId="0" borderId="1" xfId="18" applyNumberFormat="1" applyFont="1" applyFill="1" applyBorder="1" applyAlignment="1">
      <alignment horizontal="left"/>
    </xf>
    <xf numFmtId="1" fontId="60" fillId="0" borderId="0" xfId="18" applyNumberFormat="1" applyFont="1" applyAlignment="1">
      <alignment horizontal="center"/>
    </xf>
    <xf numFmtId="0" fontId="60" fillId="0" borderId="0" xfId="18" applyFont="1" applyAlignment="1">
      <alignment horizontal="center"/>
    </xf>
    <xf numFmtId="49" fontId="39" fillId="14" borderId="1" xfId="18" applyNumberFormat="1" applyFont="1" applyFill="1" applyBorder="1" applyAlignment="1">
      <alignment horizontal="left" vertical="top" wrapText="1"/>
    </xf>
    <xf numFmtId="49" fontId="39" fillId="14" borderId="1" xfId="18" applyNumberFormat="1" applyFont="1" applyFill="1" applyBorder="1" applyAlignment="1">
      <alignment horizontal="left" vertical="center" wrapText="1"/>
    </xf>
    <xf numFmtId="164" fontId="27" fillId="7" borderId="1" xfId="18" applyNumberFormat="1" applyFont="1" applyFill="1" applyBorder="1" applyAlignment="1">
      <alignment horizontal="left" vertical="center" wrapText="1"/>
    </xf>
    <xf numFmtId="164" fontId="27" fillId="0" borderId="20" xfId="18" applyNumberFormat="1" applyFont="1" applyFill="1" applyBorder="1" applyAlignment="1"/>
    <xf numFmtId="43" fontId="70" fillId="0" borderId="43" xfId="2" applyFont="1" applyBorder="1"/>
    <xf numFmtId="1" fontId="70" fillId="0" borderId="43" xfId="2" applyNumberFormat="1" applyFont="1" applyBorder="1" applyAlignment="1">
      <alignment horizontal="center"/>
    </xf>
    <xf numFmtId="43" fontId="49" fillId="0" borderId="43" xfId="2" applyFont="1" applyBorder="1"/>
    <xf numFmtId="3" fontId="70" fillId="0" borderId="43" xfId="2" applyNumberFormat="1" applyFont="1" applyBorder="1" applyAlignment="1">
      <alignment horizontal="center"/>
    </xf>
    <xf numFmtId="43" fontId="49" fillId="0" borderId="43" xfId="18" applyNumberFormat="1" applyFont="1" applyBorder="1"/>
    <xf numFmtId="0" fontId="49" fillId="0" borderId="43" xfId="18" applyFont="1" applyBorder="1"/>
    <xf numFmtId="1" fontId="17" fillId="0" borderId="43" xfId="18" applyNumberFormat="1" applyFont="1" applyBorder="1" applyAlignment="1">
      <alignment horizontal="left"/>
    </xf>
    <xf numFmtId="0" fontId="34" fillId="14" borderId="0" xfId="18" applyFont="1" applyFill="1"/>
    <xf numFmtId="1" fontId="49" fillId="0" borderId="43" xfId="18" applyNumberFormat="1" applyFont="1" applyBorder="1" applyAlignment="1">
      <alignment horizontal="left"/>
    </xf>
    <xf numFmtId="1" fontId="32" fillId="0" borderId="43" xfId="2" applyNumberFormat="1" applyFont="1" applyBorder="1" applyAlignment="1">
      <alignment horizontal="left"/>
    </xf>
    <xf numFmtId="2" fontId="87" fillId="0" borderId="43" xfId="2" applyNumberFormat="1" applyFont="1" applyFill="1" applyBorder="1" applyAlignment="1">
      <alignment horizontal="center" vertical="center"/>
    </xf>
    <xf numFmtId="1" fontId="87" fillId="0" borderId="43" xfId="2" applyNumberFormat="1" applyFont="1" applyFill="1" applyBorder="1" applyAlignment="1">
      <alignment horizontal="center" vertical="center"/>
    </xf>
    <xf numFmtId="0" fontId="69" fillId="14" borderId="0" xfId="18" applyFont="1" applyFill="1"/>
    <xf numFmtId="1" fontId="37" fillId="0" borderId="43" xfId="2" applyNumberFormat="1" applyFont="1" applyBorder="1" applyAlignment="1">
      <alignment horizontal="left"/>
    </xf>
    <xf numFmtId="0" fontId="29" fillId="0" borderId="0" xfId="18" applyFont="1"/>
    <xf numFmtId="0" fontId="29" fillId="0" borderId="0" xfId="18" applyFont="1" applyAlignment="1">
      <alignment horizontal="center"/>
    </xf>
    <xf numFmtId="49" fontId="31" fillId="14" borderId="1" xfId="18" applyNumberFormat="1" applyFont="1" applyFill="1" applyBorder="1" applyAlignment="1">
      <alignment horizontal="left" vertical="center" wrapText="1"/>
    </xf>
    <xf numFmtId="164" fontId="28" fillId="7" borderId="1" xfId="18" applyNumberFormat="1" applyFont="1" applyFill="1" applyBorder="1" applyAlignment="1">
      <alignment horizontal="left" vertical="center" wrapText="1"/>
    </xf>
    <xf numFmtId="164" fontId="28" fillId="0" borderId="20" xfId="18" applyNumberFormat="1" applyFont="1" applyBorder="1" applyAlignment="1"/>
    <xf numFmtId="1" fontId="28" fillId="5" borderId="43" xfId="18" applyNumberFormat="1" applyFont="1" applyFill="1" applyBorder="1" applyAlignment="1">
      <alignment horizontal="left"/>
    </xf>
    <xf numFmtId="1" fontId="59" fillId="0" borderId="0" xfId="18" applyNumberFormat="1" applyFont="1" applyBorder="1" applyAlignment="1">
      <alignment horizontal="left"/>
    </xf>
    <xf numFmtId="49" fontId="39" fillId="12" borderId="1" xfId="18" applyNumberFormat="1" applyFont="1" applyFill="1" applyBorder="1" applyAlignment="1">
      <alignment horizontal="left" vertical="center" wrapText="1"/>
    </xf>
    <xf numFmtId="43" fontId="70" fillId="0" borderId="43" xfId="2" applyFont="1" applyBorder="1" applyAlignment="1"/>
    <xf numFmtId="43" fontId="70" fillId="0" borderId="43" xfId="2" applyFont="1" applyBorder="1" applyAlignment="1">
      <alignment horizontal="center"/>
    </xf>
    <xf numFmtId="49" fontId="27" fillId="12" borderId="1" xfId="18" applyNumberFormat="1" applyFont="1" applyFill="1" applyBorder="1" applyAlignment="1">
      <alignment horizontal="left" vertical="center" wrapText="1"/>
    </xf>
    <xf numFmtId="43" fontId="49" fillId="0" borderId="43" xfId="2" applyFont="1" applyFill="1" applyBorder="1"/>
    <xf numFmtId="1" fontId="49" fillId="0" borderId="43" xfId="2" applyNumberFormat="1" applyFont="1" applyFill="1" applyBorder="1" applyAlignment="1">
      <alignment horizontal="center"/>
    </xf>
    <xf numFmtId="1" fontId="32" fillId="0" borderId="43" xfId="2" applyNumberFormat="1" applyFont="1" applyFill="1" applyBorder="1" applyAlignment="1">
      <alignment horizontal="left"/>
    </xf>
    <xf numFmtId="166" fontId="49" fillId="0" borderId="43" xfId="2" applyNumberFormat="1" applyFont="1" applyFill="1" applyBorder="1"/>
    <xf numFmtId="1" fontId="17" fillId="0" borderId="43" xfId="2" applyNumberFormat="1" applyFont="1" applyFill="1" applyBorder="1" applyAlignment="1">
      <alignment horizontal="left"/>
    </xf>
    <xf numFmtId="0" fontId="17" fillId="14" borderId="0" xfId="18" applyFont="1" applyFill="1"/>
    <xf numFmtId="43" fontId="57" fillId="0" borderId="43" xfId="2" applyFont="1" applyBorder="1"/>
    <xf numFmtId="1" fontId="57" fillId="0" borderId="43" xfId="2" applyNumberFormat="1" applyFont="1" applyBorder="1" applyAlignment="1">
      <alignment horizontal="center"/>
    </xf>
    <xf numFmtId="1" fontId="88" fillId="0" borderId="43" xfId="19" applyNumberFormat="1" applyFont="1" applyBorder="1" applyAlignment="1">
      <alignment horizontal="left"/>
    </xf>
    <xf numFmtId="1" fontId="32" fillId="14" borderId="43" xfId="19" applyNumberFormat="1" applyFont="1" applyFill="1" applyBorder="1" applyAlignment="1">
      <alignment horizontal="left"/>
    </xf>
    <xf numFmtId="1" fontId="82" fillId="0" borderId="43" xfId="2" applyNumberFormat="1" applyFont="1" applyBorder="1" applyAlignment="1">
      <alignment horizontal="left"/>
    </xf>
    <xf numFmtId="0" fontId="33" fillId="0" borderId="0" xfId="18" applyFont="1"/>
    <xf numFmtId="43" fontId="89" fillId="14" borderId="43" xfId="2" applyFont="1" applyFill="1" applyBorder="1"/>
    <xf numFmtId="1" fontId="89" fillId="14" borderId="43" xfId="2" applyNumberFormat="1" applyFont="1" applyFill="1" applyBorder="1" applyAlignment="1">
      <alignment horizontal="center"/>
    </xf>
    <xf numFmtId="3" fontId="89" fillId="14" borderId="43" xfId="2" applyNumberFormat="1" applyFont="1" applyFill="1" applyBorder="1" applyAlignment="1">
      <alignment horizontal="center"/>
    </xf>
    <xf numFmtId="0" fontId="56" fillId="0" borderId="0" xfId="18" applyFont="1"/>
    <xf numFmtId="43" fontId="24" fillId="0" borderId="43" xfId="2" applyFont="1" applyBorder="1" applyAlignment="1">
      <alignment horizontal="left"/>
    </xf>
    <xf numFmtId="1" fontId="24" fillId="0" borderId="43" xfId="18" applyNumberFormat="1" applyFont="1" applyBorder="1" applyAlignment="1">
      <alignment horizontal="center"/>
    </xf>
    <xf numFmtId="166" fontId="24" fillId="0" borderId="43" xfId="2" applyNumberFormat="1" applyFont="1" applyBorder="1" applyAlignment="1">
      <alignment horizontal="left"/>
    </xf>
    <xf numFmtId="164" fontId="27" fillId="0" borderId="1" xfId="18" applyNumberFormat="1" applyFont="1" applyBorder="1"/>
    <xf numFmtId="1" fontId="82" fillId="0" borderId="45" xfId="18" applyNumberFormat="1" applyFont="1" applyBorder="1" applyAlignment="1">
      <alignment horizontal="left"/>
    </xf>
    <xf numFmtId="2" fontId="82" fillId="0" borderId="45" xfId="18" applyNumberFormat="1" applyFont="1" applyBorder="1" applyAlignment="1">
      <alignment horizontal="left"/>
    </xf>
    <xf numFmtId="1" fontId="27" fillId="0" borderId="45" xfId="18" applyNumberFormat="1" applyFont="1" applyBorder="1" applyAlignment="1">
      <alignment horizontal="left"/>
    </xf>
    <xf numFmtId="1" fontId="17" fillId="0" borderId="45" xfId="18" applyNumberFormat="1" applyFont="1" applyBorder="1" applyAlignment="1">
      <alignment horizontal="left"/>
    </xf>
    <xf numFmtId="1" fontId="27" fillId="0" borderId="5" xfId="18" applyNumberFormat="1" applyFont="1" applyBorder="1" applyAlignment="1">
      <alignment horizontal="left"/>
    </xf>
    <xf numFmtId="1" fontId="27" fillId="0" borderId="5" xfId="18" applyNumberFormat="1" applyFont="1" applyFill="1" applyBorder="1" applyAlignment="1">
      <alignment horizontal="left"/>
    </xf>
    <xf numFmtId="49" fontId="44" fillId="0" borderId="0" xfId="18" applyNumberFormat="1" applyFont="1" applyFill="1" applyBorder="1" applyAlignment="1">
      <alignment horizontal="left" vertical="center" wrapText="1"/>
    </xf>
    <xf numFmtId="164" fontId="26" fillId="0" borderId="0" xfId="18" applyNumberFormat="1" applyFont="1" applyFill="1" applyBorder="1" applyAlignment="1">
      <alignment horizontal="left" vertical="center" wrapText="1"/>
    </xf>
    <xf numFmtId="1" fontId="34" fillId="0" borderId="0" xfId="18" applyNumberFormat="1" applyFont="1" applyFill="1" applyBorder="1" applyAlignment="1">
      <alignment horizontal="center" vertical="center" wrapText="1"/>
    </xf>
    <xf numFmtId="0" fontId="26" fillId="0" borderId="0" xfId="18" applyFont="1" applyBorder="1"/>
    <xf numFmtId="0" fontId="26" fillId="0" borderId="0" xfId="18" applyFont="1" applyBorder="1" applyAlignment="1">
      <alignment horizontal="right"/>
    </xf>
    <xf numFmtId="2" fontId="26" fillId="0" borderId="0" xfId="18" applyNumberFormat="1" applyFont="1" applyBorder="1"/>
    <xf numFmtId="1" fontId="26" fillId="0" borderId="0" xfId="18" applyNumberFormat="1" applyFont="1" applyBorder="1" applyAlignment="1">
      <alignment horizontal="center"/>
    </xf>
    <xf numFmtId="2" fontId="26" fillId="0" borderId="0" xfId="18" applyNumberFormat="1" applyFont="1" applyBorder="1" applyAlignment="1"/>
    <xf numFmtId="2" fontId="26" fillId="0" borderId="0" xfId="18" applyNumberFormat="1" applyFont="1" applyBorder="1" applyAlignment="1">
      <alignment horizontal="center"/>
    </xf>
    <xf numFmtId="164" fontId="26" fillId="0" borderId="0" xfId="18" applyNumberFormat="1" applyFont="1" applyBorder="1" applyAlignment="1">
      <alignment horizontal="center"/>
    </xf>
    <xf numFmtId="0" fontId="26" fillId="0" borderId="0" xfId="18" applyFont="1" applyBorder="1" applyAlignment="1"/>
    <xf numFmtId="0" fontId="26" fillId="0" borderId="0" xfId="18" applyFont="1" applyBorder="1" applyAlignment="1">
      <alignment horizontal="center"/>
    </xf>
    <xf numFmtId="0" fontId="26" fillId="0" borderId="0" xfId="18" applyFont="1" applyBorder="1" applyAlignment="1">
      <alignment horizontal="left"/>
    </xf>
    <xf numFmtId="0" fontId="34" fillId="0" borderId="0" xfId="18" applyFont="1" applyBorder="1"/>
    <xf numFmtId="3" fontId="26" fillId="0" borderId="0" xfId="18" applyNumberFormat="1" applyFont="1" applyBorder="1" applyAlignment="1">
      <alignment horizontal="center"/>
    </xf>
    <xf numFmtId="4" fontId="26" fillId="0" borderId="0" xfId="18" applyNumberFormat="1" applyFont="1" applyBorder="1" applyAlignment="1">
      <alignment horizontal="center"/>
    </xf>
    <xf numFmtId="0" fontId="26" fillId="0" borderId="0" xfId="18" applyFont="1" applyFill="1" applyBorder="1" applyAlignment="1">
      <alignment horizontal="center"/>
    </xf>
    <xf numFmtId="1" fontId="34" fillId="0" borderId="0" xfId="18" applyNumberFormat="1" applyFont="1" applyFill="1" applyBorder="1" applyAlignment="1">
      <alignment horizontal="left" vertical="center" wrapText="1"/>
    </xf>
    <xf numFmtId="0" fontId="22" fillId="0" borderId="0" xfId="18" applyFont="1"/>
    <xf numFmtId="0" fontId="34" fillId="0" borderId="0" xfId="18" applyFont="1" applyFill="1"/>
    <xf numFmtId="0" fontId="30" fillId="0" borderId="0" xfId="18" applyFont="1"/>
    <xf numFmtId="0" fontId="34" fillId="0" borderId="0" xfId="18" applyFont="1" applyAlignment="1">
      <alignment horizontal="left"/>
    </xf>
    <xf numFmtId="2" fontId="41" fillId="0" borderId="0" xfId="18" applyNumberFormat="1" applyFont="1" applyBorder="1"/>
    <xf numFmtId="0" fontId="41" fillId="0" borderId="0" xfId="18" applyFont="1" applyBorder="1"/>
    <xf numFmtId="0" fontId="1" fillId="0" borderId="0" xfId="18"/>
    <xf numFmtId="164" fontId="34" fillId="0" borderId="0" xfId="18" applyNumberFormat="1" applyFont="1" applyAlignment="1">
      <alignment horizontal="left"/>
    </xf>
    <xf numFmtId="0" fontId="57" fillId="0" borderId="0" xfId="18" applyFont="1"/>
    <xf numFmtId="0" fontId="81" fillId="0" borderId="0" xfId="18" applyFont="1"/>
    <xf numFmtId="0" fontId="1" fillId="0" borderId="0" xfId="18" applyFont="1"/>
    <xf numFmtId="0" fontId="30" fillId="0" borderId="0" xfId="18" applyFont="1" applyAlignment="1">
      <alignment horizontal="center"/>
    </xf>
    <xf numFmtId="0" fontId="89" fillId="0" borderId="46" xfId="18" applyFont="1" applyBorder="1" applyAlignment="1">
      <alignment horizontal="left" wrapText="1"/>
    </xf>
    <xf numFmtId="0" fontId="89" fillId="0" borderId="47" xfId="18" applyFont="1" applyBorder="1" applyAlignment="1">
      <alignment horizontal="left" wrapText="1"/>
    </xf>
    <xf numFmtId="43" fontId="34" fillId="0" borderId="0" xfId="18" applyNumberFormat="1" applyFont="1"/>
    <xf numFmtId="4" fontId="90" fillId="16" borderId="48" xfId="18" applyNumberFormat="1" applyFont="1" applyFill="1" applyBorder="1" applyAlignment="1">
      <alignment horizontal="center" wrapText="1" readingOrder="1"/>
    </xf>
    <xf numFmtId="4" fontId="90" fillId="17" borderId="49" xfId="18" applyNumberFormat="1" applyFont="1" applyFill="1" applyBorder="1" applyAlignment="1">
      <alignment horizontal="center" wrapText="1" readingOrder="1"/>
    </xf>
    <xf numFmtId="0" fontId="90" fillId="17" borderId="49" xfId="18" applyFont="1" applyFill="1" applyBorder="1" applyAlignment="1">
      <alignment horizontal="center" wrapText="1" readingOrder="1"/>
    </xf>
    <xf numFmtId="0" fontId="90" fillId="18" borderId="50" xfId="18" applyFont="1" applyFill="1" applyBorder="1" applyAlignment="1">
      <alignment horizontal="center" wrapText="1" readingOrder="1"/>
    </xf>
    <xf numFmtId="0" fontId="90" fillId="17" borderId="50" xfId="18" applyFont="1" applyFill="1" applyBorder="1" applyAlignment="1">
      <alignment horizontal="center" wrapText="1" readingOrder="1"/>
    </xf>
    <xf numFmtId="4" fontId="34" fillId="0" borderId="0" xfId="18" applyNumberFormat="1" applyFont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49" fontId="13" fillId="0" borderId="0" xfId="0" applyNumberFormat="1" applyFont="1" applyFill="1" applyBorder="1" applyAlignment="1">
      <alignment horizontal="center" vertical="top"/>
    </xf>
    <xf numFmtId="0" fontId="12" fillId="12" borderId="16" xfId="0" applyFont="1" applyFill="1" applyBorder="1" applyAlignment="1">
      <alignment horizontal="center"/>
    </xf>
    <xf numFmtId="0" fontId="12" fillId="12" borderId="25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3" borderId="16" xfId="0" applyFont="1" applyFill="1" applyBorder="1" applyAlignment="1">
      <alignment horizontal="center"/>
    </xf>
    <xf numFmtId="0" fontId="12" fillId="13" borderId="25" xfId="0" applyFont="1" applyFill="1" applyBorder="1" applyAlignment="1">
      <alignment horizontal="center"/>
    </xf>
    <xf numFmtId="49" fontId="12" fillId="12" borderId="16" xfId="0" applyNumberFormat="1" applyFont="1" applyFill="1" applyBorder="1" applyAlignment="1">
      <alignment horizontal="center" vertical="center" wrapText="1"/>
    </xf>
    <xf numFmtId="49" fontId="12" fillId="12" borderId="23" xfId="0" applyNumberFormat="1" applyFont="1" applyFill="1" applyBorder="1" applyAlignment="1">
      <alignment horizontal="center" vertical="center" wrapText="1"/>
    </xf>
    <xf numFmtId="4" fontId="12" fillId="12" borderId="16" xfId="0" applyNumberFormat="1" applyFont="1" applyFill="1" applyBorder="1" applyAlignment="1">
      <alignment horizontal="center"/>
    </xf>
    <xf numFmtId="4" fontId="12" fillId="12" borderId="23" xfId="0" applyNumberFormat="1" applyFont="1" applyFill="1" applyBorder="1" applyAlignment="1">
      <alignment horizontal="center"/>
    </xf>
    <xf numFmtId="17" fontId="12" fillId="13" borderId="16" xfId="0" applyNumberFormat="1" applyFont="1" applyFill="1" applyBorder="1" applyAlignment="1">
      <alignment horizontal="center"/>
    </xf>
    <xf numFmtId="17" fontId="12" fillId="13" borderId="23" xfId="0" applyNumberFormat="1" applyFont="1" applyFill="1" applyBorder="1" applyAlignment="1">
      <alignment horizontal="center"/>
    </xf>
    <xf numFmtId="0" fontId="12" fillId="13" borderId="23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4" fontId="12" fillId="12" borderId="2" xfId="0" applyNumberFormat="1" applyFont="1" applyFill="1" applyBorder="1" applyAlignment="1">
      <alignment horizontal="center"/>
    </xf>
    <xf numFmtId="49" fontId="12" fillId="12" borderId="2" xfId="0" applyNumberFormat="1" applyFont="1" applyFill="1" applyBorder="1" applyAlignment="1">
      <alignment horizontal="center" vertical="center" wrapText="1"/>
    </xf>
    <xf numFmtId="0" fontId="50" fillId="12" borderId="16" xfId="0" applyFont="1" applyFill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3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50" fillId="13" borderId="13" xfId="0" applyFont="1" applyFill="1" applyBorder="1" applyAlignment="1">
      <alignment horizontal="center"/>
    </xf>
    <xf numFmtId="0" fontId="50" fillId="13" borderId="14" xfId="0" applyFont="1" applyFill="1" applyBorder="1" applyAlignment="1">
      <alignment horizontal="center"/>
    </xf>
    <xf numFmtId="0" fontId="36" fillId="2" borderId="2" xfId="14" applyFont="1" applyFill="1" applyBorder="1" applyAlignment="1">
      <alignment horizontal="center" vertical="center" wrapText="1"/>
    </xf>
    <xf numFmtId="0" fontId="36" fillId="2" borderId="16" xfId="14" applyFont="1" applyFill="1" applyBorder="1" applyAlignment="1">
      <alignment horizontal="center" vertical="center" wrapText="1"/>
    </xf>
    <xf numFmtId="0" fontId="37" fillId="2" borderId="2" xfId="14" applyFont="1" applyFill="1" applyBorder="1" applyAlignment="1">
      <alignment horizontal="center" vertical="center" wrapText="1"/>
    </xf>
    <xf numFmtId="0" fontId="15" fillId="0" borderId="0" xfId="14" applyFont="1" applyAlignment="1">
      <alignment horizontal="center" vertical="center"/>
    </xf>
    <xf numFmtId="0" fontId="17" fillId="0" borderId="0" xfId="14" applyFont="1" applyAlignment="1">
      <alignment horizontal="center"/>
    </xf>
    <xf numFmtId="0" fontId="20" fillId="2" borderId="2" xfId="14" applyFont="1" applyFill="1" applyBorder="1" applyAlignment="1">
      <alignment horizontal="center" vertical="center" wrapText="1"/>
    </xf>
    <xf numFmtId="0" fontId="21" fillId="2" borderId="2" xfId="14" applyFont="1" applyFill="1" applyBorder="1" applyAlignment="1">
      <alignment horizontal="center" vertical="center" wrapText="1"/>
    </xf>
    <xf numFmtId="0" fontId="36" fillId="2" borderId="10" xfId="14" applyFont="1" applyFill="1" applyBorder="1" applyAlignment="1">
      <alignment horizontal="center" vertical="center" wrapText="1"/>
    </xf>
    <xf numFmtId="0" fontId="36" fillId="2" borderId="12" xfId="14" applyFont="1" applyFill="1" applyBorder="1" applyAlignment="1">
      <alignment horizontal="center" vertical="center" wrapText="1"/>
    </xf>
    <xf numFmtId="0" fontId="36" fillId="2" borderId="13" xfId="14" applyFont="1" applyFill="1" applyBorder="1" applyAlignment="1">
      <alignment horizontal="center" vertical="center" wrapText="1"/>
    </xf>
    <xf numFmtId="0" fontId="36" fillId="2" borderId="15" xfId="14" applyFont="1" applyFill="1" applyBorder="1" applyAlignment="1">
      <alignment horizontal="center" vertical="center" wrapText="1"/>
    </xf>
    <xf numFmtId="0" fontId="24" fillId="2" borderId="2" xfId="14" applyFont="1" applyFill="1" applyBorder="1" applyAlignment="1">
      <alignment horizontal="center" vertical="center" wrapText="1"/>
    </xf>
    <xf numFmtId="0" fontId="32" fillId="2" borderId="2" xfId="14" applyFont="1" applyFill="1" applyBorder="1" applyAlignment="1">
      <alignment horizontal="center" vertical="center" wrapText="1"/>
    </xf>
    <xf numFmtId="0" fontId="20" fillId="2" borderId="16" xfId="14" applyFont="1" applyFill="1" applyBorder="1" applyAlignment="1">
      <alignment horizontal="center" vertical="center" wrapText="1"/>
    </xf>
    <xf numFmtId="0" fontId="16" fillId="2" borderId="18" xfId="14" applyFont="1" applyFill="1" applyBorder="1" applyAlignment="1">
      <alignment horizontal="center" vertical="center" wrapText="1"/>
    </xf>
    <xf numFmtId="0" fontId="16" fillId="2" borderId="19" xfId="14" applyFont="1" applyFill="1" applyBorder="1" applyAlignment="1">
      <alignment horizontal="center" vertical="center" wrapText="1"/>
    </xf>
    <xf numFmtId="0" fontId="40" fillId="8" borderId="2" xfId="15" applyFont="1" applyFill="1" applyBorder="1" applyAlignment="1">
      <alignment horizontal="center" vertical="center" wrapText="1"/>
    </xf>
    <xf numFmtId="0" fontId="23" fillId="8" borderId="2" xfId="15" applyFont="1" applyFill="1" applyBorder="1" applyAlignment="1">
      <alignment horizontal="center" vertical="center" wrapText="1"/>
    </xf>
    <xf numFmtId="0" fontId="23" fillId="8" borderId="10" xfId="15" applyFont="1" applyFill="1" applyBorder="1" applyAlignment="1">
      <alignment horizontal="center" vertical="center" wrapText="1"/>
    </xf>
    <xf numFmtId="0" fontId="23" fillId="8" borderId="11" xfId="15" applyFont="1" applyFill="1" applyBorder="1" applyAlignment="1">
      <alignment horizontal="center" vertical="center" wrapText="1"/>
    </xf>
    <xf numFmtId="0" fontId="23" fillId="8" borderId="12" xfId="15" applyFont="1" applyFill="1" applyBorder="1" applyAlignment="1">
      <alignment horizontal="center" vertical="center" wrapText="1"/>
    </xf>
    <xf numFmtId="0" fontId="23" fillId="8" borderId="13" xfId="15" applyFont="1" applyFill="1" applyBorder="1" applyAlignment="1">
      <alignment horizontal="center" vertical="center" wrapText="1"/>
    </xf>
    <xf numFmtId="0" fontId="23" fillId="8" borderId="14" xfId="15" applyFont="1" applyFill="1" applyBorder="1" applyAlignment="1">
      <alignment horizontal="center" vertical="center" wrapText="1"/>
    </xf>
    <xf numFmtId="0" fontId="23" fillId="8" borderId="15" xfId="15" applyFont="1" applyFill="1" applyBorder="1" applyAlignment="1">
      <alignment horizontal="center" vertical="center" wrapText="1"/>
    </xf>
    <xf numFmtId="0" fontId="23" fillId="8" borderId="10" xfId="15" applyFont="1" applyFill="1" applyBorder="1" applyAlignment="1">
      <alignment horizontal="left" vertical="center" wrapText="1"/>
    </xf>
    <xf numFmtId="0" fontId="23" fillId="8" borderId="11" xfId="15" applyFont="1" applyFill="1" applyBorder="1" applyAlignment="1">
      <alignment horizontal="left" vertical="center" wrapText="1"/>
    </xf>
    <xf numFmtId="0" fontId="23" fillId="8" borderId="12" xfId="15" applyFont="1" applyFill="1" applyBorder="1" applyAlignment="1">
      <alignment horizontal="left" vertical="center" wrapText="1"/>
    </xf>
    <xf numFmtId="0" fontId="23" fillId="8" borderId="13" xfId="15" applyFont="1" applyFill="1" applyBorder="1" applyAlignment="1">
      <alignment horizontal="left" vertical="center" wrapText="1"/>
    </xf>
    <xf numFmtId="0" fontId="23" fillId="8" borderId="14" xfId="15" applyFont="1" applyFill="1" applyBorder="1" applyAlignment="1">
      <alignment horizontal="left" vertical="center" wrapText="1"/>
    </xf>
    <xf numFmtId="0" fontId="23" fillId="8" borderId="15" xfId="15" applyFont="1" applyFill="1" applyBorder="1" applyAlignment="1">
      <alignment horizontal="left" vertical="center" wrapText="1"/>
    </xf>
    <xf numFmtId="0" fontId="36" fillId="2" borderId="2" xfId="15" applyFont="1" applyFill="1" applyBorder="1" applyAlignment="1">
      <alignment horizontal="center" vertical="center" wrapText="1"/>
    </xf>
    <xf numFmtId="0" fontId="36" fillId="2" borderId="16" xfId="15" applyFont="1" applyFill="1" applyBorder="1" applyAlignment="1">
      <alignment horizontal="center" vertical="center" wrapText="1"/>
    </xf>
    <xf numFmtId="0" fontId="37" fillId="2" borderId="2" xfId="15" applyFont="1" applyFill="1" applyBorder="1" applyAlignment="1">
      <alignment horizontal="center" vertical="center" wrapText="1"/>
    </xf>
    <xf numFmtId="0" fontId="15" fillId="0" borderId="0" xfId="15" applyFont="1" applyAlignment="1">
      <alignment horizontal="center" vertical="center"/>
    </xf>
    <xf numFmtId="0" fontId="17" fillId="0" borderId="0" xfId="15" applyFont="1" applyAlignment="1">
      <alignment horizontal="center"/>
    </xf>
    <xf numFmtId="0" fontId="20" fillId="2" borderId="2" xfId="15" applyFont="1" applyFill="1" applyBorder="1" applyAlignment="1">
      <alignment horizontal="center" vertical="center" wrapText="1"/>
    </xf>
    <xf numFmtId="0" fontId="21" fillId="2" borderId="2" xfId="15" applyFont="1" applyFill="1" applyBorder="1" applyAlignment="1">
      <alignment horizontal="center" vertical="center" wrapText="1"/>
    </xf>
    <xf numFmtId="0" fontId="36" fillId="2" borderId="10" xfId="15" applyFont="1" applyFill="1" applyBorder="1" applyAlignment="1">
      <alignment horizontal="center" vertical="center" wrapText="1"/>
    </xf>
    <xf numFmtId="0" fontId="36" fillId="2" borderId="12" xfId="15" applyFont="1" applyFill="1" applyBorder="1" applyAlignment="1">
      <alignment horizontal="center" vertical="center" wrapText="1"/>
    </xf>
    <xf numFmtId="0" fontId="36" fillId="2" borderId="13" xfId="15" applyFont="1" applyFill="1" applyBorder="1" applyAlignment="1">
      <alignment horizontal="center" vertical="center" wrapText="1"/>
    </xf>
    <xf numFmtId="0" fontId="36" fillId="2" borderId="15" xfId="15" applyFont="1" applyFill="1" applyBorder="1" applyAlignment="1">
      <alignment horizontal="center" vertical="center" wrapText="1"/>
    </xf>
    <xf numFmtId="0" fontId="24" fillId="2" borderId="2" xfId="15" applyFont="1" applyFill="1" applyBorder="1" applyAlignment="1">
      <alignment horizontal="center" vertical="center" wrapText="1"/>
    </xf>
    <xf numFmtId="0" fontId="32" fillId="2" borderId="2" xfId="15" applyFont="1" applyFill="1" applyBorder="1" applyAlignment="1">
      <alignment horizontal="center" vertical="center" wrapText="1"/>
    </xf>
    <xf numFmtId="0" fontId="20" fillId="2" borderId="16" xfId="15" applyFont="1" applyFill="1" applyBorder="1" applyAlignment="1">
      <alignment horizontal="center" vertical="center" wrapText="1"/>
    </xf>
    <xf numFmtId="0" fontId="16" fillId="2" borderId="18" xfId="15" applyFont="1" applyFill="1" applyBorder="1" applyAlignment="1">
      <alignment horizontal="center" vertical="center" wrapText="1"/>
    </xf>
    <xf numFmtId="0" fontId="16" fillId="2" borderId="19" xfId="15" applyFont="1" applyFill="1" applyBorder="1" applyAlignment="1">
      <alignment horizontal="center" vertical="center" wrapText="1"/>
    </xf>
    <xf numFmtId="0" fontId="20" fillId="2" borderId="17" xfId="15" applyFont="1" applyFill="1" applyBorder="1" applyAlignment="1">
      <alignment horizontal="center" vertical="center" wrapText="1"/>
    </xf>
    <xf numFmtId="0" fontId="20" fillId="2" borderId="18" xfId="15" applyFont="1" applyFill="1" applyBorder="1" applyAlignment="1">
      <alignment horizontal="center" vertical="center" wrapText="1"/>
    </xf>
    <xf numFmtId="0" fontId="20" fillId="2" borderId="19" xfId="15" applyFont="1" applyFill="1" applyBorder="1" applyAlignment="1">
      <alignment horizontal="center" vertical="center" wrapText="1"/>
    </xf>
    <xf numFmtId="0" fontId="36" fillId="2" borderId="11" xfId="15" applyFont="1" applyFill="1" applyBorder="1" applyAlignment="1">
      <alignment horizontal="center" vertical="center" wrapText="1"/>
    </xf>
    <xf numFmtId="0" fontId="36" fillId="2" borderId="14" xfId="15" applyFont="1" applyFill="1" applyBorder="1" applyAlignment="1">
      <alignment horizontal="center" vertical="center" wrapText="1"/>
    </xf>
    <xf numFmtId="0" fontId="36" fillId="2" borderId="10" xfId="15" applyFont="1" applyFill="1" applyBorder="1" applyAlignment="1">
      <alignment horizontal="left" vertical="center" wrapText="1"/>
    </xf>
    <xf numFmtId="0" fontId="36" fillId="2" borderId="11" xfId="15" applyFont="1" applyFill="1" applyBorder="1" applyAlignment="1">
      <alignment horizontal="left" vertical="center" wrapText="1"/>
    </xf>
    <xf numFmtId="0" fontId="36" fillId="2" borderId="12" xfId="15" applyFont="1" applyFill="1" applyBorder="1" applyAlignment="1">
      <alignment horizontal="left" vertical="center" wrapText="1"/>
    </xf>
    <xf numFmtId="0" fontId="36" fillId="2" borderId="13" xfId="15" applyFont="1" applyFill="1" applyBorder="1" applyAlignment="1">
      <alignment horizontal="left" vertical="center" wrapText="1"/>
    </xf>
    <xf numFmtId="0" fontId="36" fillId="2" borderId="14" xfId="15" applyFont="1" applyFill="1" applyBorder="1" applyAlignment="1">
      <alignment horizontal="left" vertical="center" wrapText="1"/>
    </xf>
    <xf numFmtId="0" fontId="36" fillId="2" borderId="15" xfId="15" applyFont="1" applyFill="1" applyBorder="1" applyAlignment="1">
      <alignment horizontal="left" vertical="center" wrapText="1"/>
    </xf>
    <xf numFmtId="0" fontId="37" fillId="2" borderId="10" xfId="15" applyFont="1" applyFill="1" applyBorder="1" applyAlignment="1">
      <alignment horizontal="center" vertical="center" wrapText="1"/>
    </xf>
    <xf numFmtId="0" fontId="37" fillId="2" borderId="11" xfId="15" applyFont="1" applyFill="1" applyBorder="1" applyAlignment="1">
      <alignment horizontal="center" vertical="center" wrapText="1"/>
    </xf>
    <xf numFmtId="0" fontId="37" fillId="2" borderId="12" xfId="15" applyFont="1" applyFill="1" applyBorder="1" applyAlignment="1">
      <alignment horizontal="center" vertical="center" wrapText="1"/>
    </xf>
    <xf numFmtId="0" fontId="37" fillId="2" borderId="21" xfId="15" applyFont="1" applyFill="1" applyBorder="1" applyAlignment="1">
      <alignment horizontal="center" vertical="center" wrapText="1"/>
    </xf>
    <xf numFmtId="0" fontId="37" fillId="2" borderId="0" xfId="15" applyFont="1" applyFill="1" applyBorder="1" applyAlignment="1">
      <alignment horizontal="center" vertical="center" wrapText="1"/>
    </xf>
    <xf numFmtId="0" fontId="37" fillId="2" borderId="22" xfId="15" applyFont="1" applyFill="1" applyBorder="1" applyAlignment="1">
      <alignment horizontal="center" vertical="center" wrapText="1"/>
    </xf>
    <xf numFmtId="0" fontId="37" fillId="2" borderId="13" xfId="15" applyFont="1" applyFill="1" applyBorder="1" applyAlignment="1">
      <alignment horizontal="center" vertical="center" wrapText="1"/>
    </xf>
    <xf numFmtId="0" fontId="37" fillId="2" borderId="14" xfId="15" applyFont="1" applyFill="1" applyBorder="1" applyAlignment="1">
      <alignment horizontal="center" vertical="center" wrapText="1"/>
    </xf>
    <xf numFmtId="0" fontId="37" fillId="2" borderId="15" xfId="15" applyFont="1" applyFill="1" applyBorder="1" applyAlignment="1">
      <alignment horizontal="center" vertical="center" wrapText="1"/>
    </xf>
    <xf numFmtId="0" fontId="37" fillId="2" borderId="16" xfId="15" applyFont="1" applyFill="1" applyBorder="1" applyAlignment="1">
      <alignment horizontal="center" vertical="center" wrapText="1"/>
    </xf>
    <xf numFmtId="0" fontId="37" fillId="2" borderId="25" xfId="15" applyFont="1" applyFill="1" applyBorder="1" applyAlignment="1">
      <alignment horizontal="center" vertical="center" wrapText="1"/>
    </xf>
    <xf numFmtId="0" fontId="37" fillId="2" borderId="23" xfId="15" applyFont="1" applyFill="1" applyBorder="1" applyAlignment="1">
      <alignment horizontal="center" vertical="center" wrapText="1"/>
    </xf>
    <xf numFmtId="0" fontId="24" fillId="2" borderId="17" xfId="15" applyFont="1" applyFill="1" applyBorder="1" applyAlignment="1">
      <alignment horizontal="center" vertical="center" wrapText="1"/>
    </xf>
    <xf numFmtId="0" fontId="24" fillId="2" borderId="18" xfId="15" applyFont="1" applyFill="1" applyBorder="1" applyAlignment="1">
      <alignment horizontal="center" vertical="center" wrapText="1"/>
    </xf>
    <xf numFmtId="0" fontId="24" fillId="2" borderId="19" xfId="15" applyFont="1" applyFill="1" applyBorder="1" applyAlignment="1">
      <alignment horizontal="center" vertical="center" wrapText="1"/>
    </xf>
    <xf numFmtId="0" fontId="36" fillId="2" borderId="17" xfId="15" applyFont="1" applyFill="1" applyBorder="1" applyAlignment="1">
      <alignment horizontal="center" vertical="center" wrapText="1"/>
    </xf>
    <xf numFmtId="0" fontId="36" fillId="2" borderId="18" xfId="15" applyFont="1" applyFill="1" applyBorder="1" applyAlignment="1">
      <alignment horizontal="center" vertical="center" wrapText="1"/>
    </xf>
    <xf numFmtId="0" fontId="36" fillId="2" borderId="19" xfId="15" applyFont="1" applyFill="1" applyBorder="1" applyAlignment="1">
      <alignment horizontal="center" vertical="center" wrapText="1"/>
    </xf>
    <xf numFmtId="0" fontId="32" fillId="2" borderId="10" xfId="15" applyFont="1" applyFill="1" applyBorder="1" applyAlignment="1">
      <alignment horizontal="center" vertical="center" wrapText="1"/>
    </xf>
    <xf numFmtId="0" fontId="32" fillId="2" borderId="12" xfId="15" applyFont="1" applyFill="1" applyBorder="1" applyAlignment="1">
      <alignment horizontal="center" vertical="center" wrapText="1"/>
    </xf>
    <xf numFmtId="0" fontId="32" fillId="2" borderId="13" xfId="15" applyFont="1" applyFill="1" applyBorder="1" applyAlignment="1">
      <alignment horizontal="center" vertical="center" wrapText="1"/>
    </xf>
    <xf numFmtId="0" fontId="32" fillId="2" borderId="15" xfId="15" applyFont="1" applyFill="1" applyBorder="1" applyAlignment="1">
      <alignment horizontal="center" vertical="center" wrapText="1"/>
    </xf>
    <xf numFmtId="0" fontId="20" fillId="2" borderId="10" xfId="15" applyFont="1" applyFill="1" applyBorder="1" applyAlignment="1">
      <alignment horizontal="center" vertical="center" wrapText="1"/>
    </xf>
    <xf numFmtId="0" fontId="20" fillId="2" borderId="11" xfId="15" applyFont="1" applyFill="1" applyBorder="1" applyAlignment="1">
      <alignment horizontal="center" vertical="center" wrapText="1"/>
    </xf>
    <xf numFmtId="0" fontId="20" fillId="2" borderId="13" xfId="15" applyFont="1" applyFill="1" applyBorder="1" applyAlignment="1">
      <alignment horizontal="center" vertical="center" wrapText="1"/>
    </xf>
    <xf numFmtId="0" fontId="20" fillId="2" borderId="14" xfId="15" applyFont="1" applyFill="1" applyBorder="1" applyAlignment="1">
      <alignment horizontal="center" vertical="center" wrapText="1"/>
    </xf>
    <xf numFmtId="0" fontId="32" fillId="2" borderId="16" xfId="15" applyFont="1" applyFill="1" applyBorder="1" applyAlignment="1">
      <alignment horizontal="center" vertical="center" wrapText="1"/>
    </xf>
    <xf numFmtId="0" fontId="32" fillId="2" borderId="23" xfId="15" applyFont="1" applyFill="1" applyBorder="1" applyAlignment="1">
      <alignment horizontal="center" vertical="center" wrapText="1"/>
    </xf>
    <xf numFmtId="0" fontId="32" fillId="2" borderId="17" xfId="15" applyFont="1" applyFill="1" applyBorder="1" applyAlignment="1">
      <alignment horizontal="center" vertical="center" wrapText="1"/>
    </xf>
    <xf numFmtId="0" fontId="32" fillId="2" borderId="18" xfId="15" applyFont="1" applyFill="1" applyBorder="1" applyAlignment="1">
      <alignment horizontal="center" vertical="center" wrapText="1"/>
    </xf>
    <xf numFmtId="0" fontId="32" fillId="2" borderId="19" xfId="15" applyFont="1" applyFill="1" applyBorder="1" applyAlignment="1">
      <alignment horizontal="center" vertical="center" wrapText="1"/>
    </xf>
    <xf numFmtId="0" fontId="24" fillId="2" borderId="16" xfId="15" applyFont="1" applyFill="1" applyBorder="1" applyAlignment="1">
      <alignment horizontal="center" vertical="center" wrapText="1"/>
    </xf>
    <xf numFmtId="0" fontId="24" fillId="2" borderId="25" xfId="15" applyFont="1" applyFill="1" applyBorder="1" applyAlignment="1">
      <alignment horizontal="center" vertical="center" wrapText="1"/>
    </xf>
    <xf numFmtId="0" fontId="24" fillId="2" borderId="23" xfId="15" applyFont="1" applyFill="1" applyBorder="1" applyAlignment="1">
      <alignment horizontal="center" vertical="center" wrapText="1"/>
    </xf>
    <xf numFmtId="0" fontId="24" fillId="2" borderId="10" xfId="15" applyFont="1" applyFill="1" applyBorder="1" applyAlignment="1">
      <alignment horizontal="center" vertical="center" wrapText="1"/>
    </xf>
    <xf numFmtId="0" fontId="24" fillId="2" borderId="12" xfId="15" applyFont="1" applyFill="1" applyBorder="1" applyAlignment="1">
      <alignment horizontal="center" vertical="center" wrapText="1"/>
    </xf>
    <xf numFmtId="0" fontId="24" fillId="2" borderId="13" xfId="15" applyFont="1" applyFill="1" applyBorder="1" applyAlignment="1">
      <alignment horizontal="center" vertical="center" wrapText="1"/>
    </xf>
    <xf numFmtId="0" fontId="24" fillId="2" borderId="15" xfId="15" applyFont="1" applyFill="1" applyBorder="1" applyAlignment="1">
      <alignment horizontal="center" vertical="center" wrapText="1"/>
    </xf>
    <xf numFmtId="0" fontId="19" fillId="2" borderId="17" xfId="15" applyFont="1" applyFill="1" applyBorder="1" applyAlignment="1">
      <alignment horizontal="center" vertical="center" wrapText="1"/>
    </xf>
    <xf numFmtId="0" fontId="19" fillId="2" borderId="18" xfId="15" applyFont="1" applyFill="1" applyBorder="1" applyAlignment="1">
      <alignment horizontal="center" vertical="center" wrapText="1"/>
    </xf>
    <xf numFmtId="0" fontId="19" fillId="2" borderId="19" xfId="15" applyFont="1" applyFill="1" applyBorder="1" applyAlignment="1">
      <alignment horizontal="center" vertical="center" wrapText="1"/>
    </xf>
    <xf numFmtId="0" fontId="19" fillId="2" borderId="10" xfId="15" applyFont="1" applyFill="1" applyBorder="1" applyAlignment="1">
      <alignment horizontal="center" vertical="center" wrapText="1"/>
    </xf>
    <xf numFmtId="0" fontId="19" fillId="2" borderId="21" xfId="15" applyFont="1" applyFill="1" applyBorder="1" applyAlignment="1">
      <alignment horizontal="center" vertical="center" wrapText="1"/>
    </xf>
    <xf numFmtId="0" fontId="19" fillId="2" borderId="13" xfId="15" applyFont="1" applyFill="1" applyBorder="1" applyAlignment="1">
      <alignment horizontal="center" vertical="center" wrapText="1"/>
    </xf>
    <xf numFmtId="0" fontId="17" fillId="8" borderId="2" xfId="15" applyFont="1" applyFill="1" applyBorder="1" applyAlignment="1">
      <alignment horizontal="center" vertical="center" wrapText="1"/>
    </xf>
    <xf numFmtId="0" fontId="17" fillId="8" borderId="10" xfId="15" applyFont="1" applyFill="1" applyBorder="1" applyAlignment="1">
      <alignment horizontal="center" vertical="center" wrapText="1"/>
    </xf>
    <xf numFmtId="0" fontId="17" fillId="8" borderId="11" xfId="15" applyFont="1" applyFill="1" applyBorder="1" applyAlignment="1">
      <alignment horizontal="center" vertical="center" wrapText="1"/>
    </xf>
    <xf numFmtId="0" fontId="17" fillId="8" borderId="12" xfId="15" applyFont="1" applyFill="1" applyBorder="1" applyAlignment="1">
      <alignment horizontal="center" vertical="center" wrapText="1"/>
    </xf>
    <xf numFmtId="0" fontId="17" fillId="8" borderId="13" xfId="15" applyFont="1" applyFill="1" applyBorder="1" applyAlignment="1">
      <alignment horizontal="center" vertical="center" wrapText="1"/>
    </xf>
    <xf numFmtId="0" fontId="17" fillId="8" borderId="14" xfId="15" applyFont="1" applyFill="1" applyBorder="1" applyAlignment="1">
      <alignment horizontal="center" vertical="center" wrapText="1"/>
    </xf>
    <xf numFmtId="0" fontId="17" fillId="8" borderId="15" xfId="15" applyFont="1" applyFill="1" applyBorder="1" applyAlignment="1">
      <alignment horizontal="center" vertical="center" wrapText="1"/>
    </xf>
    <xf numFmtId="0" fontId="17" fillId="8" borderId="10" xfId="15" applyFont="1" applyFill="1" applyBorder="1" applyAlignment="1">
      <alignment horizontal="left" vertical="center" wrapText="1"/>
    </xf>
    <xf numFmtId="0" fontId="17" fillId="8" borderId="11" xfId="15" applyFont="1" applyFill="1" applyBorder="1" applyAlignment="1">
      <alignment horizontal="left" vertical="center" wrapText="1"/>
    </xf>
    <xf numFmtId="0" fontId="17" fillId="8" borderId="12" xfId="15" applyFont="1" applyFill="1" applyBorder="1" applyAlignment="1">
      <alignment horizontal="left" vertical="center" wrapText="1"/>
    </xf>
    <xf numFmtId="0" fontId="17" fillId="8" borderId="13" xfId="15" applyFont="1" applyFill="1" applyBorder="1" applyAlignment="1">
      <alignment horizontal="left" vertical="center" wrapText="1"/>
    </xf>
    <xf numFmtId="0" fontId="17" fillId="8" borderId="14" xfId="15" applyFont="1" applyFill="1" applyBorder="1" applyAlignment="1">
      <alignment horizontal="left" vertical="center" wrapText="1"/>
    </xf>
    <xf numFmtId="0" fontId="17" fillId="8" borderId="15" xfId="15" applyFont="1" applyFill="1" applyBorder="1" applyAlignment="1">
      <alignment horizontal="left" vertical="center" wrapText="1"/>
    </xf>
    <xf numFmtId="0" fontId="51" fillId="2" borderId="17" xfId="15" applyFont="1" applyFill="1" applyBorder="1" applyAlignment="1">
      <alignment horizontal="center" vertical="center" wrapText="1"/>
    </xf>
    <xf numFmtId="0" fontId="51" fillId="2" borderId="18" xfId="15" applyFont="1" applyFill="1" applyBorder="1" applyAlignment="1">
      <alignment horizontal="center" vertical="center" wrapText="1"/>
    </xf>
    <xf numFmtId="0" fontId="51" fillId="2" borderId="19" xfId="15" applyFont="1" applyFill="1" applyBorder="1" applyAlignment="1">
      <alignment horizontal="center" vertical="center" wrapText="1"/>
    </xf>
    <xf numFmtId="0" fontId="51" fillId="2" borderId="17" xfId="16" applyFont="1" applyFill="1" applyBorder="1" applyAlignment="1">
      <alignment horizontal="center" vertical="center" wrapText="1"/>
    </xf>
    <xf numFmtId="0" fontId="51" fillId="2" borderId="18" xfId="16" applyFont="1" applyFill="1" applyBorder="1" applyAlignment="1">
      <alignment horizontal="center" vertical="center" wrapText="1"/>
    </xf>
    <xf numFmtId="0" fontId="51" fillId="2" borderId="19" xfId="16" applyFont="1" applyFill="1" applyBorder="1" applyAlignment="1">
      <alignment horizontal="center" vertical="center" wrapText="1"/>
    </xf>
    <xf numFmtId="0" fontId="36" fillId="2" borderId="10" xfId="16" applyFont="1" applyFill="1" applyBorder="1" applyAlignment="1">
      <alignment horizontal="center" vertical="center" wrapText="1"/>
    </xf>
    <xf numFmtId="0" fontId="36" fillId="2" borderId="12" xfId="16" applyFont="1" applyFill="1" applyBorder="1" applyAlignment="1">
      <alignment horizontal="center" vertical="center" wrapText="1"/>
    </xf>
    <xf numFmtId="0" fontId="36" fillId="2" borderId="13" xfId="16" applyFont="1" applyFill="1" applyBorder="1" applyAlignment="1">
      <alignment horizontal="center" vertical="center" wrapText="1"/>
    </xf>
    <xf numFmtId="0" fontId="36" fillId="2" borderId="15" xfId="16" applyFont="1" applyFill="1" applyBorder="1" applyAlignment="1">
      <alignment horizontal="center" vertical="center" wrapText="1"/>
    </xf>
    <xf numFmtId="0" fontId="36" fillId="2" borderId="11" xfId="16" applyFont="1" applyFill="1" applyBorder="1" applyAlignment="1">
      <alignment horizontal="center" vertical="center" wrapText="1"/>
    </xf>
    <xf numFmtId="0" fontId="36" fillId="2" borderId="14" xfId="16" applyFont="1" applyFill="1" applyBorder="1" applyAlignment="1">
      <alignment horizontal="center" vertical="center" wrapText="1"/>
    </xf>
    <xf numFmtId="0" fontId="36" fillId="2" borderId="10" xfId="16" applyFont="1" applyFill="1" applyBorder="1" applyAlignment="1">
      <alignment horizontal="left" vertical="center" wrapText="1"/>
    </xf>
    <xf numFmtId="0" fontId="36" fillId="2" borderId="11" xfId="16" applyFont="1" applyFill="1" applyBorder="1" applyAlignment="1">
      <alignment horizontal="left" vertical="center" wrapText="1"/>
    </xf>
    <xf numFmtId="0" fontId="36" fillId="2" borderId="12" xfId="16" applyFont="1" applyFill="1" applyBorder="1" applyAlignment="1">
      <alignment horizontal="left" vertical="center" wrapText="1"/>
    </xf>
    <xf numFmtId="0" fontId="36" fillId="2" borderId="13" xfId="16" applyFont="1" applyFill="1" applyBorder="1" applyAlignment="1">
      <alignment horizontal="left" vertical="center" wrapText="1"/>
    </xf>
    <xf numFmtId="0" fontId="36" fillId="2" borderId="14" xfId="16" applyFont="1" applyFill="1" applyBorder="1" applyAlignment="1">
      <alignment horizontal="left" vertical="center" wrapText="1"/>
    </xf>
    <xf numFmtId="0" fontId="36" fillId="2" borderId="15" xfId="16" applyFont="1" applyFill="1" applyBorder="1" applyAlignment="1">
      <alignment horizontal="left" vertical="center" wrapText="1"/>
    </xf>
    <xf numFmtId="0" fontId="37" fillId="2" borderId="10" xfId="16" applyFont="1" applyFill="1" applyBorder="1" applyAlignment="1">
      <alignment horizontal="center" vertical="center" wrapText="1"/>
    </xf>
    <xf numFmtId="0" fontId="37" fillId="2" borderId="11" xfId="16" applyFont="1" applyFill="1" applyBorder="1" applyAlignment="1">
      <alignment horizontal="center" vertical="center" wrapText="1"/>
    </xf>
    <xf numFmtId="0" fontId="37" fillId="2" borderId="12" xfId="16" applyFont="1" applyFill="1" applyBorder="1" applyAlignment="1">
      <alignment horizontal="center" vertical="center" wrapText="1"/>
    </xf>
    <xf numFmtId="0" fontId="37" fillId="2" borderId="21" xfId="16" applyFont="1" applyFill="1" applyBorder="1" applyAlignment="1">
      <alignment horizontal="center" vertical="center" wrapText="1"/>
    </xf>
    <xf numFmtId="0" fontId="37" fillId="2" borderId="0" xfId="16" applyFont="1" applyFill="1" applyBorder="1" applyAlignment="1">
      <alignment horizontal="center" vertical="center" wrapText="1"/>
    </xf>
    <xf numFmtId="0" fontId="37" fillId="2" borderId="22" xfId="16" applyFont="1" applyFill="1" applyBorder="1" applyAlignment="1">
      <alignment horizontal="center" vertical="center" wrapText="1"/>
    </xf>
    <xf numFmtId="0" fontId="37" fillId="2" borderId="13" xfId="16" applyFont="1" applyFill="1" applyBorder="1" applyAlignment="1">
      <alignment horizontal="center" vertical="center" wrapText="1"/>
    </xf>
    <xf numFmtId="0" fontId="37" fillId="2" borderId="14" xfId="16" applyFont="1" applyFill="1" applyBorder="1" applyAlignment="1">
      <alignment horizontal="center" vertical="center" wrapText="1"/>
    </xf>
    <xf numFmtId="0" fontId="37" fillId="2" borderId="15" xfId="16" applyFont="1" applyFill="1" applyBorder="1" applyAlignment="1">
      <alignment horizontal="center" vertical="center" wrapText="1"/>
    </xf>
    <xf numFmtId="0" fontId="37" fillId="2" borderId="16" xfId="16" applyFont="1" applyFill="1" applyBorder="1" applyAlignment="1">
      <alignment horizontal="center" vertical="center" wrapText="1"/>
    </xf>
    <xf numFmtId="0" fontId="37" fillId="2" borderId="25" xfId="16" applyFont="1" applyFill="1" applyBorder="1" applyAlignment="1">
      <alignment horizontal="center" vertical="center" wrapText="1"/>
    </xf>
    <xf numFmtId="0" fontId="37" fillId="2" borderId="23" xfId="16" applyFont="1" applyFill="1" applyBorder="1" applyAlignment="1">
      <alignment horizontal="center" vertical="center" wrapText="1"/>
    </xf>
    <xf numFmtId="0" fontId="24" fillId="2" borderId="17" xfId="16" applyFont="1" applyFill="1" applyBorder="1" applyAlignment="1">
      <alignment horizontal="center" vertical="center" wrapText="1"/>
    </xf>
    <xf numFmtId="0" fontId="24" fillId="2" borderId="18" xfId="16" applyFont="1" applyFill="1" applyBorder="1" applyAlignment="1">
      <alignment horizontal="center" vertical="center" wrapText="1"/>
    </xf>
    <xf numFmtId="0" fontId="24" fillId="2" borderId="19" xfId="16" applyFont="1" applyFill="1" applyBorder="1" applyAlignment="1">
      <alignment horizontal="center" vertical="center" wrapText="1"/>
    </xf>
    <xf numFmtId="0" fontId="36" fillId="2" borderId="17" xfId="16" applyFont="1" applyFill="1" applyBorder="1" applyAlignment="1">
      <alignment horizontal="center" vertical="center" wrapText="1"/>
    </xf>
    <xf numFmtId="0" fontId="36" fillId="2" borderId="18" xfId="16" applyFont="1" applyFill="1" applyBorder="1" applyAlignment="1">
      <alignment horizontal="center" vertical="center" wrapText="1"/>
    </xf>
    <xf numFmtId="0" fontId="36" fillId="2" borderId="19" xfId="16" applyFont="1" applyFill="1" applyBorder="1" applyAlignment="1">
      <alignment horizontal="center" vertical="center" wrapText="1"/>
    </xf>
    <xf numFmtId="0" fontId="32" fillId="2" borderId="10" xfId="16" applyFont="1" applyFill="1" applyBorder="1" applyAlignment="1">
      <alignment horizontal="center" vertical="center" wrapText="1"/>
    </xf>
    <xf numFmtId="0" fontId="32" fillId="2" borderId="12" xfId="16" applyFont="1" applyFill="1" applyBorder="1" applyAlignment="1">
      <alignment horizontal="center" vertical="center" wrapText="1"/>
    </xf>
    <xf numFmtId="0" fontId="32" fillId="2" borderId="13" xfId="16" applyFont="1" applyFill="1" applyBorder="1" applyAlignment="1">
      <alignment horizontal="center" vertical="center" wrapText="1"/>
    </xf>
    <xf numFmtId="0" fontId="32" fillId="2" borderId="15" xfId="16" applyFont="1" applyFill="1" applyBorder="1" applyAlignment="1">
      <alignment horizontal="center" vertical="center" wrapText="1"/>
    </xf>
    <xf numFmtId="0" fontId="20" fillId="2" borderId="10" xfId="16" applyFont="1" applyFill="1" applyBorder="1" applyAlignment="1">
      <alignment horizontal="center" vertical="center" wrapText="1"/>
    </xf>
    <xf numFmtId="0" fontId="20" fillId="2" borderId="11" xfId="16" applyFont="1" applyFill="1" applyBorder="1" applyAlignment="1">
      <alignment horizontal="center" vertical="center" wrapText="1"/>
    </xf>
    <xf numFmtId="0" fontId="20" fillId="2" borderId="13" xfId="16" applyFont="1" applyFill="1" applyBorder="1" applyAlignment="1">
      <alignment horizontal="center" vertical="center" wrapText="1"/>
    </xf>
    <xf numFmtId="0" fontId="20" fillId="2" borderId="14" xfId="16" applyFont="1" applyFill="1" applyBorder="1" applyAlignment="1">
      <alignment horizontal="center" vertical="center" wrapText="1"/>
    </xf>
    <xf numFmtId="0" fontId="32" fillId="2" borderId="16" xfId="16" applyFont="1" applyFill="1" applyBorder="1" applyAlignment="1">
      <alignment horizontal="center" vertical="center" wrapText="1"/>
    </xf>
    <xf numFmtId="0" fontId="32" fillId="2" borderId="23" xfId="16" applyFont="1" applyFill="1" applyBorder="1" applyAlignment="1">
      <alignment horizontal="center" vertical="center" wrapText="1"/>
    </xf>
    <xf numFmtId="0" fontId="32" fillId="2" borderId="17" xfId="16" applyFont="1" applyFill="1" applyBorder="1" applyAlignment="1">
      <alignment horizontal="center" vertical="center" wrapText="1"/>
    </xf>
    <xf numFmtId="0" fontId="32" fillId="2" borderId="18" xfId="16" applyFont="1" applyFill="1" applyBorder="1" applyAlignment="1">
      <alignment horizontal="center" vertical="center" wrapText="1"/>
    </xf>
    <xf numFmtId="0" fontId="32" fillId="2" borderId="19" xfId="16" applyFont="1" applyFill="1" applyBorder="1" applyAlignment="1">
      <alignment horizontal="center" vertical="center" wrapText="1"/>
    </xf>
    <xf numFmtId="0" fontId="24" fillId="2" borderId="16" xfId="16" applyFont="1" applyFill="1" applyBorder="1" applyAlignment="1">
      <alignment horizontal="center" vertical="center" wrapText="1"/>
    </xf>
    <xf numFmtId="0" fontId="24" fillId="2" borderId="25" xfId="16" applyFont="1" applyFill="1" applyBorder="1" applyAlignment="1">
      <alignment horizontal="center" vertical="center" wrapText="1"/>
    </xf>
    <xf numFmtId="0" fontId="24" fillId="2" borderId="23" xfId="16" applyFont="1" applyFill="1" applyBorder="1" applyAlignment="1">
      <alignment horizontal="center" vertical="center" wrapText="1"/>
    </xf>
    <xf numFmtId="0" fontId="24" fillId="2" borderId="10" xfId="16" applyFont="1" applyFill="1" applyBorder="1" applyAlignment="1">
      <alignment horizontal="center" vertical="center" wrapText="1"/>
    </xf>
    <xf numFmtId="0" fontId="24" fillId="2" borderId="12" xfId="16" applyFont="1" applyFill="1" applyBorder="1" applyAlignment="1">
      <alignment horizontal="center" vertical="center" wrapText="1"/>
    </xf>
    <xf numFmtId="0" fontId="24" fillId="2" borderId="13" xfId="16" applyFont="1" applyFill="1" applyBorder="1" applyAlignment="1">
      <alignment horizontal="center" vertical="center" wrapText="1"/>
    </xf>
    <xf numFmtId="0" fontId="24" fillId="2" borderId="15" xfId="16" applyFont="1" applyFill="1" applyBorder="1" applyAlignment="1">
      <alignment horizontal="center" vertical="center" wrapText="1"/>
    </xf>
    <xf numFmtId="0" fontId="19" fillId="2" borderId="17" xfId="16" applyFont="1" applyFill="1" applyBorder="1" applyAlignment="1">
      <alignment horizontal="center" vertical="center" wrapText="1"/>
    </xf>
    <xf numFmtId="0" fontId="19" fillId="2" borderId="18" xfId="16" applyFont="1" applyFill="1" applyBorder="1" applyAlignment="1">
      <alignment horizontal="center" vertical="center" wrapText="1"/>
    </xf>
    <xf numFmtId="0" fontId="19" fillId="2" borderId="19" xfId="16" applyFont="1" applyFill="1" applyBorder="1" applyAlignment="1">
      <alignment horizontal="center" vertical="center" wrapText="1"/>
    </xf>
    <xf numFmtId="0" fontId="19" fillId="2" borderId="10" xfId="16" applyFont="1" applyFill="1" applyBorder="1" applyAlignment="1">
      <alignment horizontal="center" vertical="center" wrapText="1"/>
    </xf>
    <xf numFmtId="0" fontId="19" fillId="2" borderId="21" xfId="16" applyFont="1" applyFill="1" applyBorder="1" applyAlignment="1">
      <alignment horizontal="center" vertical="center" wrapText="1"/>
    </xf>
    <xf numFmtId="0" fontId="19" fillId="2" borderId="13" xfId="16" applyFont="1" applyFill="1" applyBorder="1" applyAlignment="1">
      <alignment horizontal="center" vertical="center" wrapText="1"/>
    </xf>
    <xf numFmtId="0" fontId="16" fillId="2" borderId="18" xfId="16" applyFont="1" applyFill="1" applyBorder="1" applyAlignment="1">
      <alignment horizontal="center" vertical="center" wrapText="1"/>
    </xf>
    <xf numFmtId="0" fontId="16" fillId="2" borderId="19" xfId="16" applyFont="1" applyFill="1" applyBorder="1" applyAlignment="1">
      <alignment horizontal="center" vertical="center" wrapText="1"/>
    </xf>
    <xf numFmtId="0" fontId="40" fillId="8" borderId="2" xfId="16" applyFont="1" applyFill="1" applyBorder="1" applyAlignment="1">
      <alignment horizontal="center" vertical="center" wrapText="1"/>
    </xf>
    <xf numFmtId="0" fontId="17" fillId="8" borderId="2" xfId="16" applyFont="1" applyFill="1" applyBorder="1" applyAlignment="1">
      <alignment horizontal="center" vertical="center" wrapText="1"/>
    </xf>
    <xf numFmtId="0" fontId="17" fillId="8" borderId="10" xfId="16" applyFont="1" applyFill="1" applyBorder="1" applyAlignment="1">
      <alignment horizontal="center" vertical="center" wrapText="1"/>
    </xf>
    <xf numFmtId="0" fontId="17" fillId="8" borderId="11" xfId="16" applyFont="1" applyFill="1" applyBorder="1" applyAlignment="1">
      <alignment horizontal="center" vertical="center" wrapText="1"/>
    </xf>
    <xf numFmtId="0" fontId="17" fillId="8" borderId="12" xfId="16" applyFont="1" applyFill="1" applyBorder="1" applyAlignment="1">
      <alignment horizontal="center" vertical="center" wrapText="1"/>
    </xf>
    <xf numFmtId="0" fontId="17" fillId="8" borderId="13" xfId="16" applyFont="1" applyFill="1" applyBorder="1" applyAlignment="1">
      <alignment horizontal="center" vertical="center" wrapText="1"/>
    </xf>
    <xf numFmtId="0" fontId="17" fillId="8" borderId="14" xfId="16" applyFont="1" applyFill="1" applyBorder="1" applyAlignment="1">
      <alignment horizontal="center" vertical="center" wrapText="1"/>
    </xf>
    <xf numFmtId="0" fontId="17" fillId="8" borderId="15" xfId="16" applyFont="1" applyFill="1" applyBorder="1" applyAlignment="1">
      <alignment horizontal="center" vertical="center" wrapText="1"/>
    </xf>
    <xf numFmtId="0" fontId="17" fillId="8" borderId="10" xfId="16" applyFont="1" applyFill="1" applyBorder="1" applyAlignment="1">
      <alignment horizontal="left" vertical="center" wrapText="1"/>
    </xf>
    <xf numFmtId="0" fontId="17" fillId="8" borderId="11" xfId="16" applyFont="1" applyFill="1" applyBorder="1" applyAlignment="1">
      <alignment horizontal="left" vertical="center" wrapText="1"/>
    </xf>
    <xf numFmtId="0" fontId="17" fillId="8" borderId="12" xfId="16" applyFont="1" applyFill="1" applyBorder="1" applyAlignment="1">
      <alignment horizontal="left" vertical="center" wrapText="1"/>
    </xf>
    <xf numFmtId="0" fontId="17" fillId="8" borderId="13" xfId="16" applyFont="1" applyFill="1" applyBorder="1" applyAlignment="1">
      <alignment horizontal="left" vertical="center" wrapText="1"/>
    </xf>
    <xf numFmtId="0" fontId="17" fillId="8" borderId="14" xfId="16" applyFont="1" applyFill="1" applyBorder="1" applyAlignment="1">
      <alignment horizontal="left" vertical="center" wrapText="1"/>
    </xf>
    <xf numFmtId="0" fontId="17" fillId="8" borderId="15" xfId="16" applyFont="1" applyFill="1" applyBorder="1" applyAlignment="1">
      <alignment horizontal="left" vertical="center" wrapText="1"/>
    </xf>
    <xf numFmtId="0" fontId="51" fillId="2" borderId="17" xfId="17" applyFont="1" applyFill="1" applyBorder="1" applyAlignment="1">
      <alignment horizontal="center" vertical="center" wrapText="1"/>
    </xf>
    <xf numFmtId="0" fontId="51" fillId="2" borderId="18" xfId="17" applyFont="1" applyFill="1" applyBorder="1" applyAlignment="1">
      <alignment horizontal="center" vertical="center" wrapText="1"/>
    </xf>
    <xf numFmtId="0" fontId="51" fillId="2" borderId="19" xfId="17" applyFont="1" applyFill="1" applyBorder="1" applyAlignment="1">
      <alignment horizontal="center" vertical="center" wrapText="1"/>
    </xf>
    <xf numFmtId="0" fontId="36" fillId="2" borderId="10" xfId="17" applyFont="1" applyFill="1" applyBorder="1" applyAlignment="1">
      <alignment horizontal="center" vertical="center" wrapText="1"/>
    </xf>
    <xf numFmtId="0" fontId="36" fillId="2" borderId="12" xfId="17" applyFont="1" applyFill="1" applyBorder="1" applyAlignment="1">
      <alignment horizontal="center" vertical="center" wrapText="1"/>
    </xf>
    <xf numFmtId="0" fontId="36" fillId="2" borderId="13" xfId="17" applyFont="1" applyFill="1" applyBorder="1" applyAlignment="1">
      <alignment horizontal="center" vertical="center" wrapText="1"/>
    </xf>
    <xf numFmtId="0" fontId="36" fillId="2" borderId="15" xfId="17" applyFont="1" applyFill="1" applyBorder="1" applyAlignment="1">
      <alignment horizontal="center" vertical="center" wrapText="1"/>
    </xf>
    <xf numFmtId="0" fontId="36" fillId="2" borderId="11" xfId="17" applyFont="1" applyFill="1" applyBorder="1" applyAlignment="1">
      <alignment horizontal="center" vertical="center" wrapText="1"/>
    </xf>
    <xf numFmtId="0" fontId="36" fillId="2" borderId="14" xfId="17" applyFont="1" applyFill="1" applyBorder="1" applyAlignment="1">
      <alignment horizontal="center" vertical="center" wrapText="1"/>
    </xf>
    <xf numFmtId="0" fontId="36" fillId="2" borderId="10" xfId="17" applyFont="1" applyFill="1" applyBorder="1" applyAlignment="1">
      <alignment horizontal="left" vertical="center" wrapText="1"/>
    </xf>
    <xf numFmtId="0" fontId="36" fillId="2" borderId="11" xfId="17" applyFont="1" applyFill="1" applyBorder="1" applyAlignment="1">
      <alignment horizontal="left" vertical="center" wrapText="1"/>
    </xf>
    <xf numFmtId="0" fontId="36" fillId="2" borderId="12" xfId="17" applyFont="1" applyFill="1" applyBorder="1" applyAlignment="1">
      <alignment horizontal="left" vertical="center" wrapText="1"/>
    </xf>
    <xf numFmtId="0" fontId="36" fillId="2" borderId="13" xfId="17" applyFont="1" applyFill="1" applyBorder="1" applyAlignment="1">
      <alignment horizontal="left" vertical="center" wrapText="1"/>
    </xf>
    <xf numFmtId="0" fontId="36" fillId="2" borderId="14" xfId="17" applyFont="1" applyFill="1" applyBorder="1" applyAlignment="1">
      <alignment horizontal="left" vertical="center" wrapText="1"/>
    </xf>
    <xf numFmtId="0" fontId="36" fillId="2" borderId="15" xfId="17" applyFont="1" applyFill="1" applyBorder="1" applyAlignment="1">
      <alignment horizontal="left" vertical="center" wrapText="1"/>
    </xf>
    <xf numFmtId="0" fontId="37" fillId="2" borderId="10" xfId="17" applyFont="1" applyFill="1" applyBorder="1" applyAlignment="1">
      <alignment horizontal="center" vertical="center" wrapText="1"/>
    </xf>
    <xf numFmtId="0" fontId="37" fillId="2" borderId="11" xfId="17" applyFont="1" applyFill="1" applyBorder="1" applyAlignment="1">
      <alignment horizontal="center" vertical="center" wrapText="1"/>
    </xf>
    <xf numFmtId="0" fontId="37" fillId="2" borderId="12" xfId="17" applyFont="1" applyFill="1" applyBorder="1" applyAlignment="1">
      <alignment horizontal="center" vertical="center" wrapText="1"/>
    </xf>
    <xf numFmtId="0" fontId="37" fillId="2" borderId="21" xfId="17" applyFont="1" applyFill="1" applyBorder="1" applyAlignment="1">
      <alignment horizontal="center" vertical="center" wrapText="1"/>
    </xf>
    <xf numFmtId="0" fontId="37" fillId="2" borderId="0" xfId="17" applyFont="1" applyFill="1" applyBorder="1" applyAlignment="1">
      <alignment horizontal="center" vertical="center" wrapText="1"/>
    </xf>
    <xf numFmtId="0" fontId="37" fillId="2" borderId="22" xfId="17" applyFont="1" applyFill="1" applyBorder="1" applyAlignment="1">
      <alignment horizontal="center" vertical="center" wrapText="1"/>
    </xf>
    <xf numFmtId="0" fontId="37" fillId="2" borderId="13" xfId="17" applyFont="1" applyFill="1" applyBorder="1" applyAlignment="1">
      <alignment horizontal="center" vertical="center" wrapText="1"/>
    </xf>
    <xf numFmtId="0" fontId="37" fillId="2" borderId="14" xfId="17" applyFont="1" applyFill="1" applyBorder="1" applyAlignment="1">
      <alignment horizontal="center" vertical="center" wrapText="1"/>
    </xf>
    <xf numFmtId="0" fontId="37" fillId="2" borderId="15" xfId="17" applyFont="1" applyFill="1" applyBorder="1" applyAlignment="1">
      <alignment horizontal="center" vertical="center" wrapText="1"/>
    </xf>
    <xf numFmtId="0" fontId="37" fillId="2" borderId="16" xfId="17" applyFont="1" applyFill="1" applyBorder="1" applyAlignment="1">
      <alignment horizontal="center" vertical="center" wrapText="1"/>
    </xf>
    <xf numFmtId="0" fontId="37" fillId="2" borderId="25" xfId="17" applyFont="1" applyFill="1" applyBorder="1" applyAlignment="1">
      <alignment horizontal="center" vertical="center" wrapText="1"/>
    </xf>
    <xf numFmtId="0" fontId="37" fillId="2" borderId="23" xfId="17" applyFont="1" applyFill="1" applyBorder="1" applyAlignment="1">
      <alignment horizontal="center" vertical="center" wrapText="1"/>
    </xf>
    <xf numFmtId="0" fontId="24" fillId="2" borderId="17" xfId="17" applyFont="1" applyFill="1" applyBorder="1" applyAlignment="1">
      <alignment horizontal="center" vertical="center" wrapText="1"/>
    </xf>
    <xf numFmtId="0" fontId="24" fillId="2" borderId="18" xfId="17" applyFont="1" applyFill="1" applyBorder="1" applyAlignment="1">
      <alignment horizontal="center" vertical="center" wrapText="1"/>
    </xf>
    <xf numFmtId="0" fontId="24" fillId="2" borderId="19" xfId="17" applyFont="1" applyFill="1" applyBorder="1" applyAlignment="1">
      <alignment horizontal="center" vertical="center" wrapText="1"/>
    </xf>
    <xf numFmtId="0" fontId="36" fillId="2" borderId="17" xfId="17" applyFont="1" applyFill="1" applyBorder="1" applyAlignment="1">
      <alignment horizontal="center" vertical="center" wrapText="1"/>
    </xf>
    <xf numFmtId="0" fontId="36" fillId="2" borderId="18" xfId="17" applyFont="1" applyFill="1" applyBorder="1" applyAlignment="1">
      <alignment horizontal="center" vertical="center" wrapText="1"/>
    </xf>
    <xf numFmtId="0" fontId="36" fillId="2" borderId="19" xfId="17" applyFont="1" applyFill="1" applyBorder="1" applyAlignment="1">
      <alignment horizontal="center" vertical="center" wrapText="1"/>
    </xf>
    <xf numFmtId="0" fontId="32" fillId="2" borderId="10" xfId="17" applyFont="1" applyFill="1" applyBorder="1" applyAlignment="1">
      <alignment horizontal="center" vertical="center" wrapText="1"/>
    </xf>
    <xf numFmtId="0" fontId="32" fillId="2" borderId="12" xfId="17" applyFont="1" applyFill="1" applyBorder="1" applyAlignment="1">
      <alignment horizontal="center" vertical="center" wrapText="1"/>
    </xf>
    <xf numFmtId="0" fontId="32" fillId="2" borderId="13" xfId="17" applyFont="1" applyFill="1" applyBorder="1" applyAlignment="1">
      <alignment horizontal="center" vertical="center" wrapText="1"/>
    </xf>
    <xf numFmtId="0" fontId="32" fillId="2" borderId="15" xfId="17" applyFont="1" applyFill="1" applyBorder="1" applyAlignment="1">
      <alignment horizontal="center" vertical="center" wrapText="1"/>
    </xf>
    <xf numFmtId="0" fontId="20" fillId="2" borderId="10" xfId="17" applyFont="1" applyFill="1" applyBorder="1" applyAlignment="1">
      <alignment horizontal="center" vertical="center" wrapText="1"/>
    </xf>
    <xf numFmtId="0" fontId="20" fillId="2" borderId="11" xfId="17" applyFont="1" applyFill="1" applyBorder="1" applyAlignment="1">
      <alignment horizontal="center" vertical="center" wrapText="1"/>
    </xf>
    <xf numFmtId="0" fontId="20" fillId="2" borderId="13" xfId="17" applyFont="1" applyFill="1" applyBorder="1" applyAlignment="1">
      <alignment horizontal="center" vertical="center" wrapText="1"/>
    </xf>
    <xf numFmtId="0" fontId="20" fillId="2" borderId="14" xfId="17" applyFont="1" applyFill="1" applyBorder="1" applyAlignment="1">
      <alignment horizontal="center" vertical="center" wrapText="1"/>
    </xf>
    <xf numFmtId="0" fontId="32" fillId="2" borderId="16" xfId="17" applyFont="1" applyFill="1" applyBorder="1" applyAlignment="1">
      <alignment horizontal="center" vertical="center" wrapText="1"/>
    </xf>
    <xf numFmtId="0" fontId="32" fillId="2" borderId="23" xfId="17" applyFont="1" applyFill="1" applyBorder="1" applyAlignment="1">
      <alignment horizontal="center" vertical="center" wrapText="1"/>
    </xf>
    <xf numFmtId="0" fontId="32" fillId="2" borderId="17" xfId="17" applyFont="1" applyFill="1" applyBorder="1" applyAlignment="1">
      <alignment horizontal="center" vertical="center" wrapText="1"/>
    </xf>
    <xf numFmtId="0" fontId="32" fillId="2" borderId="18" xfId="17" applyFont="1" applyFill="1" applyBorder="1" applyAlignment="1">
      <alignment horizontal="center" vertical="center" wrapText="1"/>
    </xf>
    <xf numFmtId="0" fontId="32" fillId="2" borderId="19" xfId="17" applyFont="1" applyFill="1" applyBorder="1" applyAlignment="1">
      <alignment horizontal="center" vertical="center" wrapText="1"/>
    </xf>
    <xf numFmtId="0" fontId="24" fillId="2" borderId="16" xfId="17" applyFont="1" applyFill="1" applyBorder="1" applyAlignment="1">
      <alignment horizontal="center" vertical="center" wrapText="1"/>
    </xf>
    <xf numFmtId="0" fontId="24" fillId="2" borderId="25" xfId="17" applyFont="1" applyFill="1" applyBorder="1" applyAlignment="1">
      <alignment horizontal="center" vertical="center" wrapText="1"/>
    </xf>
    <xf numFmtId="0" fontId="24" fillId="2" borderId="23" xfId="17" applyFont="1" applyFill="1" applyBorder="1" applyAlignment="1">
      <alignment horizontal="center" vertical="center" wrapText="1"/>
    </xf>
    <xf numFmtId="0" fontId="24" fillId="2" borderId="10" xfId="17" applyFont="1" applyFill="1" applyBorder="1" applyAlignment="1">
      <alignment horizontal="center" vertical="center" wrapText="1"/>
    </xf>
    <xf numFmtId="0" fontId="24" fillId="2" borderId="12" xfId="17" applyFont="1" applyFill="1" applyBorder="1" applyAlignment="1">
      <alignment horizontal="center" vertical="center" wrapText="1"/>
    </xf>
    <xf numFmtId="0" fontId="24" fillId="2" borderId="13" xfId="17" applyFont="1" applyFill="1" applyBorder="1" applyAlignment="1">
      <alignment horizontal="center" vertical="center" wrapText="1"/>
    </xf>
    <xf numFmtId="0" fontId="24" fillId="2" borderId="15" xfId="17" applyFont="1" applyFill="1" applyBorder="1" applyAlignment="1">
      <alignment horizontal="center" vertical="center" wrapText="1"/>
    </xf>
    <xf numFmtId="0" fontId="19" fillId="2" borderId="17" xfId="17" applyFont="1" applyFill="1" applyBorder="1" applyAlignment="1">
      <alignment horizontal="center" vertical="center" wrapText="1"/>
    </xf>
    <xf numFmtId="0" fontId="19" fillId="2" borderId="18" xfId="17" applyFont="1" applyFill="1" applyBorder="1" applyAlignment="1">
      <alignment horizontal="center" vertical="center" wrapText="1"/>
    </xf>
    <xf numFmtId="0" fontId="19" fillId="2" borderId="19" xfId="17" applyFont="1" applyFill="1" applyBorder="1" applyAlignment="1">
      <alignment horizontal="center" vertical="center" wrapText="1"/>
    </xf>
    <xf numFmtId="0" fontId="19" fillId="2" borderId="10" xfId="17" applyFont="1" applyFill="1" applyBorder="1" applyAlignment="1">
      <alignment horizontal="center" vertical="center" wrapText="1"/>
    </xf>
    <xf numFmtId="0" fontId="19" fillId="2" borderId="21" xfId="17" applyFont="1" applyFill="1" applyBorder="1" applyAlignment="1">
      <alignment horizontal="center" vertical="center" wrapText="1"/>
    </xf>
    <xf numFmtId="0" fontId="19" fillId="2" borderId="13" xfId="17" applyFont="1" applyFill="1" applyBorder="1" applyAlignment="1">
      <alignment horizontal="center" vertical="center" wrapText="1"/>
    </xf>
    <xf numFmtId="0" fontId="16" fillId="2" borderId="18" xfId="17" applyFont="1" applyFill="1" applyBorder="1" applyAlignment="1">
      <alignment horizontal="center" vertical="center" wrapText="1"/>
    </xf>
    <xf numFmtId="0" fontId="16" fillId="2" borderId="19" xfId="17" applyFont="1" applyFill="1" applyBorder="1" applyAlignment="1">
      <alignment horizontal="center" vertical="center" wrapText="1"/>
    </xf>
    <xf numFmtId="0" fontId="40" fillId="8" borderId="2" xfId="17" applyFont="1" applyFill="1" applyBorder="1" applyAlignment="1">
      <alignment horizontal="center" vertical="center" wrapText="1"/>
    </xf>
    <xf numFmtId="0" fontId="17" fillId="8" borderId="2" xfId="17" applyFont="1" applyFill="1" applyBorder="1" applyAlignment="1">
      <alignment horizontal="center" vertical="center" wrapText="1"/>
    </xf>
    <xf numFmtId="0" fontId="17" fillId="8" borderId="10" xfId="17" applyFont="1" applyFill="1" applyBorder="1" applyAlignment="1">
      <alignment horizontal="center" vertical="center" wrapText="1"/>
    </xf>
    <xf numFmtId="0" fontId="17" fillId="8" borderId="11" xfId="17" applyFont="1" applyFill="1" applyBorder="1" applyAlignment="1">
      <alignment horizontal="center" vertical="center" wrapText="1"/>
    </xf>
    <xf numFmtId="0" fontId="17" fillId="8" borderId="12" xfId="17" applyFont="1" applyFill="1" applyBorder="1" applyAlignment="1">
      <alignment horizontal="center" vertical="center" wrapText="1"/>
    </xf>
    <xf numFmtId="0" fontId="17" fillId="8" borderId="13" xfId="17" applyFont="1" applyFill="1" applyBorder="1" applyAlignment="1">
      <alignment horizontal="center" vertical="center" wrapText="1"/>
    </xf>
    <xf numFmtId="0" fontId="17" fillId="8" borderId="14" xfId="17" applyFont="1" applyFill="1" applyBorder="1" applyAlignment="1">
      <alignment horizontal="center" vertical="center" wrapText="1"/>
    </xf>
    <xf numFmtId="0" fontId="17" fillId="8" borderId="15" xfId="17" applyFont="1" applyFill="1" applyBorder="1" applyAlignment="1">
      <alignment horizontal="center" vertical="center" wrapText="1"/>
    </xf>
    <xf numFmtId="0" fontId="17" fillId="8" borderId="10" xfId="17" applyFont="1" applyFill="1" applyBorder="1" applyAlignment="1">
      <alignment horizontal="left" vertical="center" wrapText="1"/>
    </xf>
    <xf numFmtId="0" fontId="17" fillId="8" borderId="11" xfId="17" applyFont="1" applyFill="1" applyBorder="1" applyAlignment="1">
      <alignment horizontal="left" vertical="center" wrapText="1"/>
    </xf>
    <xf numFmtId="0" fontId="17" fillId="8" borderId="12" xfId="17" applyFont="1" applyFill="1" applyBorder="1" applyAlignment="1">
      <alignment horizontal="left" vertical="center" wrapText="1"/>
    </xf>
    <xf numFmtId="0" fontId="17" fillId="8" borderId="13" xfId="17" applyFont="1" applyFill="1" applyBorder="1" applyAlignment="1">
      <alignment horizontal="left" vertical="center" wrapText="1"/>
    </xf>
    <xf numFmtId="0" fontId="17" fillId="8" borderId="14" xfId="17" applyFont="1" applyFill="1" applyBorder="1" applyAlignment="1">
      <alignment horizontal="left" vertical="center" wrapText="1"/>
    </xf>
    <xf numFmtId="0" fontId="17" fillId="8" borderId="15" xfId="17" applyFont="1" applyFill="1" applyBorder="1" applyAlignment="1">
      <alignment horizontal="left" vertical="center" wrapText="1"/>
    </xf>
    <xf numFmtId="0" fontId="24" fillId="2" borderId="17" xfId="18" applyFont="1" applyFill="1" applyBorder="1" applyAlignment="1">
      <alignment horizontal="center" vertical="center" wrapText="1"/>
    </xf>
    <xf numFmtId="0" fontId="24" fillId="2" borderId="18" xfId="18" applyFont="1" applyFill="1" applyBorder="1" applyAlignment="1">
      <alignment horizontal="center" vertical="center" wrapText="1"/>
    </xf>
    <xf numFmtId="0" fontId="24" fillId="2" borderId="19" xfId="18" applyFont="1" applyFill="1" applyBorder="1" applyAlignment="1">
      <alignment horizontal="center" vertical="center" wrapText="1"/>
    </xf>
    <xf numFmtId="0" fontId="19" fillId="2" borderId="17" xfId="18" applyFont="1" applyFill="1" applyBorder="1" applyAlignment="1">
      <alignment horizontal="center" vertical="center" wrapText="1"/>
    </xf>
    <xf numFmtId="0" fontId="19" fillId="2" borderId="18" xfId="18" applyFont="1" applyFill="1" applyBorder="1" applyAlignment="1">
      <alignment horizontal="center" vertical="center" wrapText="1"/>
    </xf>
    <xf numFmtId="0" fontId="19" fillId="2" borderId="19" xfId="18" applyFont="1" applyFill="1" applyBorder="1" applyAlignment="1">
      <alignment horizontal="center" vertical="center" wrapText="1"/>
    </xf>
    <xf numFmtId="0" fontId="19" fillId="2" borderId="10" xfId="18" applyFont="1" applyFill="1" applyBorder="1" applyAlignment="1">
      <alignment horizontal="center" vertical="center" wrapText="1"/>
    </xf>
    <xf numFmtId="0" fontId="19" fillId="2" borderId="21" xfId="18" applyFont="1" applyFill="1" applyBorder="1" applyAlignment="1">
      <alignment horizontal="center" vertical="center" wrapText="1"/>
    </xf>
    <xf numFmtId="0" fontId="19" fillId="2" borderId="13" xfId="18" applyFont="1" applyFill="1" applyBorder="1" applyAlignment="1">
      <alignment horizontal="center" vertical="center" wrapText="1"/>
    </xf>
    <xf numFmtId="0" fontId="16" fillId="2" borderId="18" xfId="18" applyFont="1" applyFill="1" applyBorder="1" applyAlignment="1">
      <alignment horizontal="center" vertical="center" wrapText="1"/>
    </xf>
    <xf numFmtId="0" fontId="16" fillId="2" borderId="19" xfId="18" applyFont="1" applyFill="1" applyBorder="1" applyAlignment="1">
      <alignment horizontal="center" vertical="center" wrapText="1"/>
    </xf>
    <xf numFmtId="0" fontId="32" fillId="2" borderId="10" xfId="18" applyFont="1" applyFill="1" applyBorder="1" applyAlignment="1">
      <alignment horizontal="center" vertical="center" wrapText="1"/>
    </xf>
    <xf numFmtId="0" fontId="32" fillId="2" borderId="12" xfId="18" applyFont="1" applyFill="1" applyBorder="1" applyAlignment="1">
      <alignment horizontal="center" vertical="center" wrapText="1"/>
    </xf>
    <xf numFmtId="0" fontId="32" fillId="2" borderId="13" xfId="18" applyFont="1" applyFill="1" applyBorder="1" applyAlignment="1">
      <alignment horizontal="center" vertical="center" wrapText="1"/>
    </xf>
    <xf numFmtId="0" fontId="32" fillId="2" borderId="15" xfId="18" applyFont="1" applyFill="1" applyBorder="1" applyAlignment="1">
      <alignment horizontal="center" vertical="center" wrapText="1"/>
    </xf>
    <xf numFmtId="0" fontId="20" fillId="2" borderId="10" xfId="18" applyFont="1" applyFill="1" applyBorder="1" applyAlignment="1">
      <alignment horizontal="center" vertical="center" wrapText="1"/>
    </xf>
    <xf numFmtId="0" fontId="20" fillId="2" borderId="11" xfId="18" applyFont="1" applyFill="1" applyBorder="1" applyAlignment="1">
      <alignment horizontal="center" vertical="center" wrapText="1"/>
    </xf>
    <xf numFmtId="0" fontId="20" fillId="2" borderId="13" xfId="18" applyFont="1" applyFill="1" applyBorder="1" applyAlignment="1">
      <alignment horizontal="center" vertical="center" wrapText="1"/>
    </xf>
    <xf numFmtId="0" fontId="20" fillId="2" borderId="14" xfId="18" applyFont="1" applyFill="1" applyBorder="1" applyAlignment="1">
      <alignment horizontal="center" vertical="center" wrapText="1"/>
    </xf>
    <xf numFmtId="0" fontId="37" fillId="2" borderId="16" xfId="18" applyFont="1" applyFill="1" applyBorder="1" applyAlignment="1">
      <alignment horizontal="center" vertical="center" wrapText="1"/>
    </xf>
    <xf numFmtId="0" fontId="37" fillId="2" borderId="23" xfId="18" applyFont="1" applyFill="1" applyBorder="1" applyAlignment="1">
      <alignment horizontal="center" vertical="center" wrapText="1"/>
    </xf>
    <xf numFmtId="0" fontId="32" fillId="2" borderId="16" xfId="18" applyFont="1" applyFill="1" applyBorder="1" applyAlignment="1">
      <alignment horizontal="center" vertical="center" wrapText="1"/>
    </xf>
    <xf numFmtId="0" fontId="32" fillId="2" borderId="23" xfId="18" applyFont="1" applyFill="1" applyBorder="1" applyAlignment="1">
      <alignment horizontal="center" vertical="center" wrapText="1"/>
    </xf>
    <xf numFmtId="0" fontId="37" fillId="2" borderId="10" xfId="18" applyFont="1" applyFill="1" applyBorder="1" applyAlignment="1">
      <alignment horizontal="center" vertical="center" wrapText="1"/>
    </xf>
    <xf numFmtId="0" fontId="37" fillId="2" borderId="12" xfId="18" applyFont="1" applyFill="1" applyBorder="1" applyAlignment="1">
      <alignment horizontal="center" vertical="center" wrapText="1"/>
    </xf>
    <xf numFmtId="0" fontId="37" fillId="2" borderId="13" xfId="18" applyFont="1" applyFill="1" applyBorder="1" applyAlignment="1">
      <alignment horizontal="center" vertical="center" wrapText="1"/>
    </xf>
    <xf numFmtId="0" fontId="37" fillId="2" borderId="15" xfId="18" applyFont="1" applyFill="1" applyBorder="1" applyAlignment="1">
      <alignment horizontal="center" vertical="center" wrapText="1"/>
    </xf>
    <xf numFmtId="0" fontId="32" fillId="2" borderId="17" xfId="18" applyFont="1" applyFill="1" applyBorder="1" applyAlignment="1">
      <alignment horizontal="center" vertical="center" wrapText="1"/>
    </xf>
    <xf numFmtId="0" fontId="32" fillId="2" borderId="18" xfId="18" applyFont="1" applyFill="1" applyBorder="1" applyAlignment="1">
      <alignment horizontal="center" vertical="center" wrapText="1"/>
    </xf>
    <xf numFmtId="0" fontId="32" fillId="2" borderId="19" xfId="18" applyFont="1" applyFill="1" applyBorder="1" applyAlignment="1">
      <alignment horizontal="center" vertical="center" wrapText="1"/>
    </xf>
    <xf numFmtId="0" fontId="24" fillId="2" borderId="16" xfId="18" applyFont="1" applyFill="1" applyBorder="1" applyAlignment="1">
      <alignment horizontal="center" vertical="center" wrapText="1"/>
    </xf>
    <xf numFmtId="0" fontId="24" fillId="2" borderId="25" xfId="18" applyFont="1" applyFill="1" applyBorder="1" applyAlignment="1">
      <alignment horizontal="center" vertical="center" wrapText="1"/>
    </xf>
    <xf numFmtId="0" fontId="24" fillId="2" borderId="23" xfId="18" applyFont="1" applyFill="1" applyBorder="1" applyAlignment="1">
      <alignment horizontal="center" vertical="center" wrapText="1"/>
    </xf>
    <xf numFmtId="0" fontId="24" fillId="2" borderId="10" xfId="18" applyFont="1" applyFill="1" applyBorder="1" applyAlignment="1">
      <alignment horizontal="center" vertical="center" wrapText="1"/>
    </xf>
    <xf numFmtId="0" fontId="24" fillId="2" borderId="12" xfId="18" applyFont="1" applyFill="1" applyBorder="1" applyAlignment="1">
      <alignment horizontal="center" vertical="center" wrapText="1"/>
    </xf>
    <xf numFmtId="0" fontId="24" fillId="2" borderId="13" xfId="18" applyFont="1" applyFill="1" applyBorder="1" applyAlignment="1">
      <alignment horizontal="center" vertical="center" wrapText="1"/>
    </xf>
    <xf numFmtId="0" fontId="24" fillId="2" borderId="15" xfId="18" applyFont="1" applyFill="1" applyBorder="1" applyAlignment="1">
      <alignment horizontal="center" vertical="center" wrapText="1"/>
    </xf>
    <xf numFmtId="0" fontId="36" fillId="2" borderId="17" xfId="18" applyFont="1" applyFill="1" applyBorder="1" applyAlignment="1">
      <alignment horizontal="center" vertical="center" wrapText="1"/>
    </xf>
    <xf numFmtId="0" fontId="36" fillId="2" borderId="18" xfId="18" applyFont="1" applyFill="1" applyBorder="1" applyAlignment="1">
      <alignment horizontal="center" vertical="center" wrapText="1"/>
    </xf>
    <xf numFmtId="0" fontId="36" fillId="2" borderId="19" xfId="18" applyFont="1" applyFill="1" applyBorder="1" applyAlignment="1">
      <alignment horizontal="center" vertical="center" wrapText="1"/>
    </xf>
    <xf numFmtId="0" fontId="36" fillId="2" borderId="10" xfId="18" applyFont="1" applyFill="1" applyBorder="1" applyAlignment="1">
      <alignment horizontal="center" vertical="center" wrapText="1"/>
    </xf>
    <xf numFmtId="0" fontId="36" fillId="2" borderId="12" xfId="18" applyFont="1" applyFill="1" applyBorder="1" applyAlignment="1">
      <alignment horizontal="center" vertical="center" wrapText="1"/>
    </xf>
    <xf numFmtId="0" fontId="36" fillId="2" borderId="13" xfId="18" applyFont="1" applyFill="1" applyBorder="1" applyAlignment="1">
      <alignment horizontal="center" vertical="center" wrapText="1"/>
    </xf>
    <xf numFmtId="0" fontId="36" fillId="2" borderId="15" xfId="18" applyFont="1" applyFill="1" applyBorder="1" applyAlignment="1">
      <alignment horizontal="center" vertical="center" wrapText="1"/>
    </xf>
    <xf numFmtId="0" fontId="37" fillId="2" borderId="25" xfId="18" applyFont="1" applyFill="1" applyBorder="1" applyAlignment="1">
      <alignment horizontal="center" vertical="center" wrapText="1"/>
    </xf>
    <xf numFmtId="0" fontId="36" fillId="2" borderId="11" xfId="18" applyFont="1" applyFill="1" applyBorder="1" applyAlignment="1">
      <alignment horizontal="center" vertical="center" wrapText="1"/>
    </xf>
    <xf numFmtId="0" fontId="36" fillId="2" borderId="14" xfId="18" applyFont="1" applyFill="1" applyBorder="1" applyAlignment="1">
      <alignment horizontal="center" vertical="center" wrapText="1"/>
    </xf>
    <xf numFmtId="0" fontId="51" fillId="2" borderId="17" xfId="18" applyFont="1" applyFill="1" applyBorder="1" applyAlignment="1">
      <alignment horizontal="center" vertical="center" wrapText="1"/>
    </xf>
    <xf numFmtId="0" fontId="51" fillId="2" borderId="18" xfId="18" applyFont="1" applyFill="1" applyBorder="1" applyAlignment="1">
      <alignment horizontal="center" vertical="center" wrapText="1"/>
    </xf>
    <xf numFmtId="0" fontId="51" fillId="2" borderId="19" xfId="18" applyFont="1" applyFill="1" applyBorder="1" applyAlignment="1">
      <alignment horizontal="center" vertical="center" wrapText="1"/>
    </xf>
    <xf numFmtId="0" fontId="36" fillId="2" borderId="10" xfId="18" applyFont="1" applyFill="1" applyBorder="1" applyAlignment="1">
      <alignment horizontal="left" vertical="center" wrapText="1"/>
    </xf>
    <xf numFmtId="0" fontId="36" fillId="2" borderId="11" xfId="18" applyFont="1" applyFill="1" applyBorder="1" applyAlignment="1">
      <alignment horizontal="left" vertical="center" wrapText="1"/>
    </xf>
    <xf numFmtId="0" fontId="36" fillId="2" borderId="12" xfId="18" applyFont="1" applyFill="1" applyBorder="1" applyAlignment="1">
      <alignment horizontal="left" vertical="center" wrapText="1"/>
    </xf>
    <xf numFmtId="0" fontId="36" fillId="2" borderId="13" xfId="18" applyFont="1" applyFill="1" applyBorder="1" applyAlignment="1">
      <alignment horizontal="left" vertical="center" wrapText="1"/>
    </xf>
    <xf numFmtId="0" fontId="36" fillId="2" borderId="14" xfId="18" applyFont="1" applyFill="1" applyBorder="1" applyAlignment="1">
      <alignment horizontal="left" vertical="center" wrapText="1"/>
    </xf>
    <xf numFmtId="0" fontId="36" fillId="2" borderId="15" xfId="18" applyFont="1" applyFill="1" applyBorder="1" applyAlignment="1">
      <alignment horizontal="left" vertical="center" wrapText="1"/>
    </xf>
    <xf numFmtId="0" fontId="37" fillId="2" borderId="11" xfId="18" applyFont="1" applyFill="1" applyBorder="1" applyAlignment="1">
      <alignment horizontal="center" vertical="center" wrapText="1"/>
    </xf>
    <xf numFmtId="0" fontId="37" fillId="2" borderId="21" xfId="18" applyFont="1" applyFill="1" applyBorder="1" applyAlignment="1">
      <alignment horizontal="center" vertical="center" wrapText="1"/>
    </xf>
    <xf numFmtId="0" fontId="37" fillId="2" borderId="0" xfId="18" applyFont="1" applyFill="1" applyBorder="1" applyAlignment="1">
      <alignment horizontal="center" vertical="center" wrapText="1"/>
    </xf>
    <xf numFmtId="0" fontId="37" fillId="2" borderId="22" xfId="18" applyFont="1" applyFill="1" applyBorder="1" applyAlignment="1">
      <alignment horizontal="center" vertical="center" wrapText="1"/>
    </xf>
    <xf numFmtId="0" fontId="37" fillId="2" borderId="14" xfId="18" applyFont="1" applyFill="1" applyBorder="1" applyAlignment="1">
      <alignment horizontal="center" vertical="center" wrapText="1"/>
    </xf>
  </cellXfs>
  <cellStyles count="20">
    <cellStyle name="Comma 2" xfId="2"/>
    <cellStyle name="Comma 3" xfId="8"/>
    <cellStyle name="Normal" xfId="0" builtinId="0"/>
    <cellStyle name="Normal 10" xfId="18"/>
    <cellStyle name="Normal 2" xfId="1"/>
    <cellStyle name="Normal 2 3" xfId="3"/>
    <cellStyle name="Normal 2_Mar6" xfId="4"/>
    <cellStyle name="Normal 3" xfId="5"/>
    <cellStyle name="Normal 3 2" xfId="7"/>
    <cellStyle name="Normal 3 3" xfId="10"/>
    <cellStyle name="Normal 3 4" xfId="12"/>
    <cellStyle name="Normal 3 5" xfId="15"/>
    <cellStyle name="Normal 3 6" xfId="17"/>
    <cellStyle name="Normal 3 7" xfId="19"/>
    <cellStyle name="Normal 4" xfId="6"/>
    <cellStyle name="Normal 5" xfId="9"/>
    <cellStyle name="Normal 6" xfId="11"/>
    <cellStyle name="Normal 7" xfId="13"/>
    <cellStyle name="Normal 8" xfId="14"/>
    <cellStyle name="Normal 9" xfId="16"/>
  </cellStyles>
  <dxfs count="44">
    <dxf>
      <font>
        <color theme="0"/>
      </font>
    </dxf>
    <dxf>
      <font>
        <color indexed="9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'Jul WSplanting'!$BV$16</c:f>
              <c:strCache>
                <c:ptCount val="1"/>
                <c:pt idx="0">
                  <c:v>Area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'Jul WSplanting'!$BW$11:$CB$15</c:f>
              <c:strCache>
                <c:ptCount val="6"/>
                <c:pt idx="0">
                  <c:v>Hybrid Seeds</c:v>
                </c:pt>
                <c:pt idx="1">
                  <c:v>Direct RS</c:v>
                </c:pt>
                <c:pt idx="2">
                  <c:v>RS thru CSB</c:v>
                </c:pt>
                <c:pt idx="3">
                  <c:v>Certified Seeds</c:v>
                </c:pt>
                <c:pt idx="4">
                  <c:v>Good Quality Seeds </c:v>
                </c:pt>
                <c:pt idx="5">
                  <c:v>Farmer Saved Seeds</c:v>
                </c:pt>
              </c:strCache>
            </c:strRef>
          </c:cat>
          <c:val>
            <c:numRef>
              <c:f>'Jul WSplanting'!$BW$16:$CB$16</c:f>
              <c:numCache>
                <c:formatCode>0</c:formatCode>
                <c:ptCount val="6"/>
                <c:pt idx="0">
                  <c:v>1991.52</c:v>
                </c:pt>
                <c:pt idx="1">
                  <c:v>17</c:v>
                </c:pt>
                <c:pt idx="2">
                  <c:v>35.700000000000003</c:v>
                </c:pt>
                <c:pt idx="3">
                  <c:v>1077.18</c:v>
                </c:pt>
                <c:pt idx="4">
                  <c:v>1350.24</c:v>
                </c:pt>
                <c:pt idx="5">
                  <c:v>2734.9500000000003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9795200"/>
        <c:axId val="129796736"/>
        <c:axId val="0"/>
      </c:bar3DChart>
      <c:catAx>
        <c:axId val="129795200"/>
        <c:scaling>
          <c:orientation val="minMax"/>
        </c:scaling>
        <c:delete val="0"/>
        <c:axPos val="l"/>
        <c:majorTickMark val="out"/>
        <c:minorTickMark val="none"/>
        <c:tickLblPos val="nextTo"/>
        <c:crossAx val="129796736"/>
        <c:crosses val="autoZero"/>
        <c:auto val="1"/>
        <c:lblAlgn val="ctr"/>
        <c:lblOffset val="100"/>
        <c:noMultiLvlLbl val="0"/>
      </c:catAx>
      <c:valAx>
        <c:axId val="12979673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297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'Jul WSplanting'!$BW$20</c:f>
              <c:strCache>
                <c:ptCount val="1"/>
                <c:pt idx="0">
                  <c:v>Area (ha)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'Jul WSplanting'!$BV$21:$BV$23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Upland</c:v>
                </c:pt>
              </c:strCache>
            </c:strRef>
          </c:cat>
          <c:val>
            <c:numRef>
              <c:f>'Jul WSplanting'!$BW$21:$BW$23</c:f>
              <c:numCache>
                <c:formatCode>0</c:formatCode>
                <c:ptCount val="3"/>
                <c:pt idx="0">
                  <c:v>4234.5</c:v>
                </c:pt>
                <c:pt idx="1">
                  <c:v>2972.09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'Jul WSplanting'!$BX$20</c:f>
              <c:strCache>
                <c:ptCount val="1"/>
                <c:pt idx="0">
                  <c:v>Farmer (#)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'Jul WSplanting'!$BV$21:$BV$23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Upland</c:v>
                </c:pt>
              </c:strCache>
            </c:strRef>
          </c:cat>
          <c:val>
            <c:numRef>
              <c:f>'Jul WSplanting'!$BX$21:$BX$23</c:f>
              <c:numCache>
                <c:formatCode>0</c:formatCode>
                <c:ptCount val="3"/>
                <c:pt idx="0">
                  <c:v>6813</c:v>
                </c:pt>
                <c:pt idx="1">
                  <c:v>4631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0425216"/>
        <c:axId val="130426752"/>
        <c:axId val="0"/>
      </c:bar3DChart>
      <c:catAx>
        <c:axId val="1304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26752"/>
        <c:crosses val="autoZero"/>
        <c:auto val="1"/>
        <c:lblAlgn val="ctr"/>
        <c:lblOffset val="100"/>
        <c:noMultiLvlLbl val="0"/>
      </c:catAx>
      <c:valAx>
        <c:axId val="1304267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04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Aug31WSplant!$BV$16</c:f>
              <c:strCache>
                <c:ptCount val="1"/>
                <c:pt idx="0">
                  <c:v>Area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Aug31WSplant!$BW$11:$CB$15</c:f>
              <c:strCache>
                <c:ptCount val="6"/>
                <c:pt idx="0">
                  <c:v>Hybrid Seeds</c:v>
                </c:pt>
                <c:pt idx="1">
                  <c:v>Direct RS</c:v>
                </c:pt>
                <c:pt idx="2">
                  <c:v>RS thru CSB</c:v>
                </c:pt>
                <c:pt idx="3">
                  <c:v>Certified Seeds</c:v>
                </c:pt>
                <c:pt idx="4">
                  <c:v>Good Quality Seeds </c:v>
                </c:pt>
                <c:pt idx="5">
                  <c:v>Farmer Saved Seeds</c:v>
                </c:pt>
              </c:strCache>
            </c:strRef>
          </c:cat>
          <c:val>
            <c:numRef>
              <c:f>Aug31WSplant!$BW$16:$CB$16</c:f>
              <c:numCache>
                <c:formatCode>0</c:formatCode>
                <c:ptCount val="6"/>
                <c:pt idx="0">
                  <c:v>6423.6074106000005</c:v>
                </c:pt>
                <c:pt idx="1">
                  <c:v>111.7</c:v>
                </c:pt>
                <c:pt idx="2">
                  <c:v>56.75</c:v>
                </c:pt>
                <c:pt idx="3">
                  <c:v>4766.6667522000007</c:v>
                </c:pt>
                <c:pt idx="4">
                  <c:v>7256.4299999999985</c:v>
                </c:pt>
                <c:pt idx="5">
                  <c:v>15846.6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4485760"/>
        <c:axId val="144491648"/>
        <c:axId val="0"/>
      </c:bar3DChart>
      <c:catAx>
        <c:axId val="144485760"/>
        <c:scaling>
          <c:orientation val="minMax"/>
        </c:scaling>
        <c:delete val="0"/>
        <c:axPos val="l"/>
        <c:majorTickMark val="out"/>
        <c:minorTickMark val="none"/>
        <c:tickLblPos val="nextTo"/>
        <c:crossAx val="144491648"/>
        <c:crosses val="autoZero"/>
        <c:auto val="1"/>
        <c:lblAlgn val="ctr"/>
        <c:lblOffset val="100"/>
        <c:noMultiLvlLbl val="0"/>
      </c:catAx>
      <c:valAx>
        <c:axId val="1444916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44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Aug31WSplant!$BW$20</c:f>
              <c:strCache>
                <c:ptCount val="1"/>
                <c:pt idx="0">
                  <c:v>Area (ha)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Aug31WSplant!$BV$21:$BV$23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Upland</c:v>
                </c:pt>
              </c:strCache>
            </c:strRef>
          </c:cat>
          <c:val>
            <c:numRef>
              <c:f>Aug31WSplant!$BW$21:$BW$23</c:f>
              <c:numCache>
                <c:formatCode>0</c:formatCode>
                <c:ptCount val="3"/>
                <c:pt idx="0">
                  <c:v>18286.944162799999</c:v>
                </c:pt>
                <c:pt idx="1">
                  <c:v>16174.810000000001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Aug31WSplant!$BX$20</c:f>
              <c:strCache>
                <c:ptCount val="1"/>
                <c:pt idx="0">
                  <c:v>Farmer (#)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Aug31WSplant!$BV$21:$BV$23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Upland</c:v>
                </c:pt>
              </c:strCache>
            </c:strRef>
          </c:cat>
          <c:val>
            <c:numRef>
              <c:f>Aug31WSplant!$BX$21:$BX$23</c:f>
              <c:numCache>
                <c:formatCode>0</c:formatCode>
                <c:ptCount val="3"/>
                <c:pt idx="0">
                  <c:v>24590</c:v>
                </c:pt>
                <c:pt idx="1">
                  <c:v>22797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1621248"/>
        <c:axId val="131622784"/>
        <c:axId val="0"/>
      </c:bar3DChart>
      <c:catAx>
        <c:axId val="131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22784"/>
        <c:crosses val="autoZero"/>
        <c:auto val="1"/>
        <c:lblAlgn val="ctr"/>
        <c:lblOffset val="100"/>
        <c:noMultiLvlLbl val="0"/>
      </c:catAx>
      <c:valAx>
        <c:axId val="131622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6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Sep22WSplant!$BV$16</c:f>
              <c:strCache>
                <c:ptCount val="1"/>
                <c:pt idx="0">
                  <c:v>Area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Sep22WSplant!$BW$11:$CB$15</c:f>
              <c:strCache>
                <c:ptCount val="6"/>
                <c:pt idx="0">
                  <c:v>Hybrid Seeds</c:v>
                </c:pt>
                <c:pt idx="1">
                  <c:v>Direct RS</c:v>
                </c:pt>
                <c:pt idx="2">
                  <c:v>RS thru CSB</c:v>
                </c:pt>
                <c:pt idx="3">
                  <c:v>Certified Seeds</c:v>
                </c:pt>
                <c:pt idx="4">
                  <c:v>Good Quality Seeds </c:v>
                </c:pt>
                <c:pt idx="5">
                  <c:v>Farmer Saved Seeds</c:v>
                </c:pt>
              </c:strCache>
            </c:strRef>
          </c:cat>
          <c:val>
            <c:numRef>
              <c:f>Sep22WSplant!$BW$16:$CB$16</c:f>
              <c:numCache>
                <c:formatCode>0</c:formatCode>
                <c:ptCount val="6"/>
                <c:pt idx="0">
                  <c:v>7175.9974106000009</c:v>
                </c:pt>
                <c:pt idx="1">
                  <c:v>127.7</c:v>
                </c:pt>
                <c:pt idx="2">
                  <c:v>83.000000000000014</c:v>
                </c:pt>
                <c:pt idx="3">
                  <c:v>4840.7867522000006</c:v>
                </c:pt>
                <c:pt idx="4">
                  <c:v>8330.494999999999</c:v>
                </c:pt>
                <c:pt idx="5">
                  <c:v>17227.685000000001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1715072"/>
        <c:axId val="131716608"/>
        <c:axId val="0"/>
      </c:bar3DChart>
      <c:catAx>
        <c:axId val="131715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1716608"/>
        <c:crosses val="autoZero"/>
        <c:auto val="1"/>
        <c:lblAlgn val="ctr"/>
        <c:lblOffset val="100"/>
        <c:noMultiLvlLbl val="0"/>
      </c:catAx>
      <c:valAx>
        <c:axId val="13171660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1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Sep22WSplant!$BW$20</c:f>
              <c:strCache>
                <c:ptCount val="1"/>
                <c:pt idx="0">
                  <c:v>Area (ha)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Sep22WSplant!$BV$21:$BV$23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Upland</c:v>
                </c:pt>
              </c:strCache>
            </c:strRef>
          </c:cat>
          <c:val>
            <c:numRef>
              <c:f>Sep22WSplant!$BW$21:$BW$23</c:f>
              <c:numCache>
                <c:formatCode>0</c:formatCode>
                <c:ptCount val="3"/>
                <c:pt idx="0">
                  <c:v>19752.744162799998</c:v>
                </c:pt>
                <c:pt idx="1">
                  <c:v>18032.919999999998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Sep22WSplant!$BX$20</c:f>
              <c:strCache>
                <c:ptCount val="1"/>
                <c:pt idx="0">
                  <c:v>Farmer (#)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Sep22WSplant!$BV$21:$BV$23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Upland</c:v>
                </c:pt>
              </c:strCache>
            </c:strRef>
          </c:cat>
          <c:val>
            <c:numRef>
              <c:f>Sep22WSplant!$BX$21:$BX$23</c:f>
              <c:numCache>
                <c:formatCode>0</c:formatCode>
                <c:ptCount val="3"/>
                <c:pt idx="0">
                  <c:v>27743</c:v>
                </c:pt>
                <c:pt idx="1">
                  <c:v>26542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5029376"/>
        <c:axId val="125035264"/>
        <c:axId val="0"/>
      </c:bar3DChart>
      <c:catAx>
        <c:axId val="1250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35264"/>
        <c:crosses val="autoZero"/>
        <c:auto val="1"/>
        <c:lblAlgn val="ctr"/>
        <c:lblOffset val="100"/>
        <c:noMultiLvlLbl val="0"/>
      </c:catAx>
      <c:valAx>
        <c:axId val="125035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50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1533896</xdr:colOff>
      <xdr:row>1</xdr:row>
      <xdr:rowOff>59376</xdr:rowOff>
    </xdr:from>
    <xdr:to>
      <xdr:col>88</xdr:col>
      <xdr:colOff>79169</xdr:colOff>
      <xdr:row>17</xdr:row>
      <xdr:rowOff>59376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237506</xdr:colOff>
      <xdr:row>13</xdr:row>
      <xdr:rowOff>59376</xdr:rowOff>
    </xdr:from>
    <xdr:to>
      <xdr:col>79</xdr:col>
      <xdr:colOff>722415</xdr:colOff>
      <xdr:row>27</xdr:row>
      <xdr:rowOff>168234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1533896</xdr:colOff>
      <xdr:row>1</xdr:row>
      <xdr:rowOff>59376</xdr:rowOff>
    </xdr:from>
    <xdr:to>
      <xdr:col>88</xdr:col>
      <xdr:colOff>79169</xdr:colOff>
      <xdr:row>17</xdr:row>
      <xdr:rowOff>59376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227610</xdr:colOff>
      <xdr:row>21</xdr:row>
      <xdr:rowOff>59376</xdr:rowOff>
    </xdr:from>
    <xdr:to>
      <xdr:col>80</xdr:col>
      <xdr:colOff>336468</xdr:colOff>
      <xdr:row>35</xdr:row>
      <xdr:rowOff>168234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1533896</xdr:colOff>
      <xdr:row>1</xdr:row>
      <xdr:rowOff>59376</xdr:rowOff>
    </xdr:from>
    <xdr:to>
      <xdr:col>88</xdr:col>
      <xdr:colOff>79169</xdr:colOff>
      <xdr:row>17</xdr:row>
      <xdr:rowOff>59376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227610</xdr:colOff>
      <xdr:row>21</xdr:row>
      <xdr:rowOff>59376</xdr:rowOff>
    </xdr:from>
    <xdr:to>
      <xdr:col>80</xdr:col>
      <xdr:colOff>336468</xdr:colOff>
      <xdr:row>35</xdr:row>
      <xdr:rowOff>168234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RI%20RICE%20PROGRAM/RICE%20TASK%20FORCE/RICE%20PROGRAM/REPORT/PLANTING%20havesting%20REPORT/2014/12%20Bohol%20Rice%20Data%20as%20of%20Dec%2029,%202014%20planting%20%20%20harvesting_latest%20DRY%20SEASON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hol%20Rice%20Data%20as%20of%20Jan%2029,%202015%20DRY%20SEA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"/>
      <sheetName val="Dec 29 DS planting"/>
      <sheetName val="as of Oct-Dec 29 harvesting "/>
      <sheetName val="Dec 29 harvesting "/>
      <sheetName val="Nov 29 DS planting"/>
      <sheetName val="Nov 29 harvesting"/>
      <sheetName val="Oct 31 DS planting"/>
      <sheetName val="Oct 31 harvesting"/>
    </sheetNames>
    <sheetDataSet>
      <sheetData sheetId="0" refreshError="1"/>
      <sheetData sheetId="1" refreshError="1"/>
      <sheetData sheetId="2" refreshError="1"/>
      <sheetData sheetId="3" refreshError="1"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0</v>
          </cell>
          <cell r="AK17">
            <v>0</v>
          </cell>
          <cell r="AL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L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CA17">
            <v>0</v>
          </cell>
          <cell r="CB17">
            <v>0</v>
          </cell>
          <cell r="CD17">
            <v>0</v>
          </cell>
          <cell r="CE17">
            <v>0</v>
          </cell>
          <cell r="CG17">
            <v>0</v>
          </cell>
          <cell r="CH17">
            <v>0</v>
          </cell>
          <cell r="CJ17">
            <v>0</v>
          </cell>
          <cell r="CK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</row>
        <row r="22">
          <cell r="D22">
            <v>8.5400000000000009</v>
          </cell>
          <cell r="E22">
            <v>19.060000000000002</v>
          </cell>
          <cell r="G22">
            <v>0</v>
          </cell>
          <cell r="H22">
            <v>0</v>
          </cell>
          <cell r="J22">
            <v>3.5</v>
          </cell>
          <cell r="K22">
            <v>14.65</v>
          </cell>
          <cell r="M22">
            <v>0</v>
          </cell>
          <cell r="N22">
            <v>0</v>
          </cell>
          <cell r="P22">
            <v>4.96</v>
          </cell>
          <cell r="Q22">
            <v>22.28</v>
          </cell>
          <cell r="S22">
            <v>0</v>
          </cell>
          <cell r="T22">
            <v>0</v>
          </cell>
          <cell r="V22">
            <v>20.5</v>
          </cell>
          <cell r="W22">
            <v>70.64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  <cell r="AE22">
            <v>3</v>
          </cell>
          <cell r="AF22">
            <v>7.5299999999999976</v>
          </cell>
          <cell r="AH22">
            <v>0</v>
          </cell>
          <cell r="AI22">
            <v>0</v>
          </cell>
          <cell r="AK22">
            <v>3.9499999999999993</v>
          </cell>
          <cell r="AL22">
            <v>7</v>
          </cell>
          <cell r="AN22">
            <v>0</v>
          </cell>
          <cell r="AO22">
            <v>0</v>
          </cell>
          <cell r="AQ22">
            <v>9.9499999999999993</v>
          </cell>
          <cell r="AR22">
            <v>22.059999999999995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8.5400000000000009</v>
          </cell>
          <cell r="BS22">
            <v>19.060000000000002</v>
          </cell>
          <cell r="BU22">
            <v>0</v>
          </cell>
          <cell r="BV22">
            <v>0</v>
          </cell>
          <cell r="BX22">
            <v>6.5</v>
          </cell>
          <cell r="BY22">
            <v>22.18</v>
          </cell>
          <cell r="CA22">
            <v>0</v>
          </cell>
          <cell r="CB22">
            <v>0</v>
          </cell>
          <cell r="CD22">
            <v>8.91</v>
          </cell>
          <cell r="CE22">
            <v>29.28</v>
          </cell>
          <cell r="CG22">
            <v>0</v>
          </cell>
          <cell r="CH22">
            <v>0</v>
          </cell>
          <cell r="CJ22">
            <v>23.950000000000003</v>
          </cell>
          <cell r="CK22">
            <v>70.520000000000039</v>
          </cell>
        </row>
        <row r="23">
          <cell r="D23">
            <v>0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</row>
        <row r="24">
          <cell r="D24">
            <v>0</v>
          </cell>
          <cell r="E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P24">
            <v>3.9</v>
          </cell>
          <cell r="Q24">
            <v>16.899999999999999</v>
          </cell>
          <cell r="S24">
            <v>0</v>
          </cell>
          <cell r="T24">
            <v>0</v>
          </cell>
          <cell r="V24">
            <v>3.9</v>
          </cell>
          <cell r="W24">
            <v>16.899999999999999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3.9</v>
          </cell>
          <cell r="CE24">
            <v>16.899999999999999</v>
          </cell>
          <cell r="CG24">
            <v>0</v>
          </cell>
          <cell r="CH24">
            <v>0</v>
          </cell>
          <cell r="CJ24">
            <v>3.9000000000000004</v>
          </cell>
          <cell r="C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  <cell r="AK26">
            <v>0</v>
          </cell>
          <cell r="AL26">
            <v>0</v>
          </cell>
          <cell r="AN26">
            <v>0</v>
          </cell>
          <cell r="AO26">
            <v>0</v>
          </cell>
          <cell r="AQ26">
            <v>0</v>
          </cell>
          <cell r="AR26">
            <v>0</v>
          </cell>
          <cell r="AT26">
            <v>0</v>
          </cell>
          <cell r="AU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I26">
            <v>0</v>
          </cell>
          <cell r="BJ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0</v>
          </cell>
          <cell r="BS26">
            <v>0</v>
          </cell>
          <cell r="BU26">
            <v>0</v>
          </cell>
          <cell r="BV26">
            <v>0</v>
          </cell>
          <cell r="BX26">
            <v>0</v>
          </cell>
          <cell r="BY26">
            <v>0</v>
          </cell>
          <cell r="CA26">
            <v>0</v>
          </cell>
          <cell r="CB26">
            <v>0</v>
          </cell>
          <cell r="CD26">
            <v>0</v>
          </cell>
          <cell r="CE26">
            <v>0</v>
          </cell>
          <cell r="CG26">
            <v>0</v>
          </cell>
          <cell r="CH26">
            <v>0</v>
          </cell>
          <cell r="CJ26">
            <v>0</v>
          </cell>
          <cell r="C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  <cell r="AK27">
            <v>0</v>
          </cell>
          <cell r="AL27">
            <v>0</v>
          </cell>
          <cell r="AN27">
            <v>0</v>
          </cell>
          <cell r="AO27">
            <v>0</v>
          </cell>
          <cell r="AQ27">
            <v>0</v>
          </cell>
          <cell r="AR27">
            <v>0</v>
          </cell>
          <cell r="AT27">
            <v>0</v>
          </cell>
          <cell r="AU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I27">
            <v>0</v>
          </cell>
          <cell r="BJ27">
            <v>0</v>
          </cell>
          <cell r="BL27">
            <v>0</v>
          </cell>
          <cell r="BM27">
            <v>0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CA27">
            <v>0</v>
          </cell>
          <cell r="CB27">
            <v>0</v>
          </cell>
          <cell r="CD27">
            <v>0</v>
          </cell>
          <cell r="CE27">
            <v>0</v>
          </cell>
          <cell r="CG27">
            <v>0</v>
          </cell>
          <cell r="CH27">
            <v>0</v>
          </cell>
          <cell r="CJ27">
            <v>0</v>
          </cell>
          <cell r="C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6.46</v>
          </cell>
          <cell r="Z28">
            <v>31.2</v>
          </cell>
          <cell r="AB28">
            <v>0</v>
          </cell>
          <cell r="AC28">
            <v>0</v>
          </cell>
          <cell r="AE28">
            <v>5.05</v>
          </cell>
          <cell r="AF28">
            <v>16.3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268</v>
          </cell>
          <cell r="AO28">
            <v>686</v>
          </cell>
          <cell r="AQ28">
            <v>284.56</v>
          </cell>
          <cell r="AR28">
            <v>749.8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6.46</v>
          </cell>
          <cell r="BS28">
            <v>31.2</v>
          </cell>
          <cell r="BU28">
            <v>0</v>
          </cell>
          <cell r="BV28">
            <v>0</v>
          </cell>
          <cell r="BX28">
            <v>5.05</v>
          </cell>
          <cell r="BY28">
            <v>16.3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</row>
        <row r="29">
          <cell r="D29">
            <v>0</v>
          </cell>
          <cell r="E29">
            <v>-22.800000000000011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M29">
            <v>10.33</v>
          </cell>
          <cell r="N29">
            <v>44.23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V29">
            <v>10.33</v>
          </cell>
          <cell r="W29">
            <v>21.429999999999986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-22.800000000000011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10.33</v>
          </cell>
          <cell r="CB29">
            <v>44.23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10.329999999999984</v>
          </cell>
          <cell r="CK29">
            <v>21.430000000000064</v>
          </cell>
        </row>
        <row r="30">
          <cell r="D30">
            <v>0</v>
          </cell>
          <cell r="E30">
            <v>0</v>
          </cell>
          <cell r="G30">
            <v>0</v>
          </cell>
          <cell r="H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  <cell r="AK31">
            <v>0</v>
          </cell>
          <cell r="AL31">
            <v>0</v>
          </cell>
          <cell r="AN31">
            <v>0</v>
          </cell>
          <cell r="AO31">
            <v>0</v>
          </cell>
          <cell r="AQ31">
            <v>0</v>
          </cell>
          <cell r="AR31">
            <v>0</v>
          </cell>
          <cell r="AT31">
            <v>0</v>
          </cell>
          <cell r="AU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I31">
            <v>0</v>
          </cell>
          <cell r="BJ31">
            <v>0</v>
          </cell>
          <cell r="BL31">
            <v>0</v>
          </cell>
          <cell r="BM31">
            <v>0</v>
          </cell>
          <cell r="BO31">
            <v>0</v>
          </cell>
          <cell r="BP31">
            <v>0</v>
          </cell>
          <cell r="BR31">
            <v>0</v>
          </cell>
          <cell r="BS31">
            <v>0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0</v>
          </cell>
          <cell r="CB31">
            <v>0</v>
          </cell>
          <cell r="CD31">
            <v>0</v>
          </cell>
          <cell r="CE31">
            <v>0</v>
          </cell>
          <cell r="CG31">
            <v>0</v>
          </cell>
          <cell r="CH31">
            <v>0</v>
          </cell>
          <cell r="CJ31">
            <v>0</v>
          </cell>
          <cell r="CK31">
            <v>0</v>
          </cell>
        </row>
        <row r="32">
          <cell r="D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B32">
            <v>0</v>
          </cell>
          <cell r="AC32">
            <v>0</v>
          </cell>
          <cell r="AE32">
            <v>10.5</v>
          </cell>
          <cell r="AF32">
            <v>17</v>
          </cell>
          <cell r="AH32">
            <v>1</v>
          </cell>
          <cell r="AI32">
            <v>0.6</v>
          </cell>
          <cell r="AK32">
            <v>14.95</v>
          </cell>
          <cell r="AL32">
            <v>8</v>
          </cell>
          <cell r="AN32">
            <v>171</v>
          </cell>
          <cell r="AO32">
            <v>234</v>
          </cell>
          <cell r="AQ32">
            <v>207.95</v>
          </cell>
          <cell r="AR32">
            <v>276.60000000000002</v>
          </cell>
          <cell r="AT32">
            <v>0</v>
          </cell>
          <cell r="AU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L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0</v>
          </cell>
          <cell r="BU32">
            <v>0</v>
          </cell>
          <cell r="BV32">
            <v>0</v>
          </cell>
          <cell r="BX32">
            <v>10.5</v>
          </cell>
          <cell r="BY32">
            <v>17</v>
          </cell>
          <cell r="CA32">
            <v>1</v>
          </cell>
          <cell r="CB32">
            <v>0.6</v>
          </cell>
          <cell r="CD32">
            <v>14.95</v>
          </cell>
          <cell r="CE32">
            <v>8</v>
          </cell>
          <cell r="CG32">
            <v>171</v>
          </cell>
          <cell r="CH32">
            <v>234</v>
          </cell>
          <cell r="CJ32">
            <v>197.45</v>
          </cell>
          <cell r="CK32">
            <v>259.60000000000002</v>
          </cell>
        </row>
        <row r="33">
          <cell r="D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>
            <v>12.400000000000006</v>
          </cell>
          <cell r="Q33">
            <v>40</v>
          </cell>
          <cell r="S33">
            <v>0</v>
          </cell>
          <cell r="T33">
            <v>0</v>
          </cell>
          <cell r="V33">
            <v>12.400000000000006</v>
          </cell>
          <cell r="W33">
            <v>40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H33">
            <v>1</v>
          </cell>
          <cell r="AI33">
            <v>3.2</v>
          </cell>
          <cell r="AK33">
            <v>180.00000000000003</v>
          </cell>
          <cell r="AL33">
            <v>509.7</v>
          </cell>
          <cell r="AN33">
            <v>0</v>
          </cell>
          <cell r="AO33">
            <v>0</v>
          </cell>
          <cell r="AQ33">
            <v>181.00000000000003</v>
          </cell>
          <cell r="AR33">
            <v>512.9</v>
          </cell>
          <cell r="AT33">
            <v>0</v>
          </cell>
          <cell r="AU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I33">
            <v>0</v>
          </cell>
          <cell r="BJ33">
            <v>0</v>
          </cell>
          <cell r="BL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0</v>
          </cell>
          <cell r="BS33">
            <v>0</v>
          </cell>
          <cell r="BU33">
            <v>0</v>
          </cell>
          <cell r="BV33">
            <v>0</v>
          </cell>
          <cell r="BX33">
            <v>0</v>
          </cell>
          <cell r="BY33">
            <v>0</v>
          </cell>
          <cell r="CA33">
            <v>1</v>
          </cell>
          <cell r="CB33">
            <v>3.2</v>
          </cell>
          <cell r="CD33">
            <v>192.40000000000003</v>
          </cell>
          <cell r="CE33">
            <v>549.70000000000005</v>
          </cell>
          <cell r="CG33">
            <v>0</v>
          </cell>
          <cell r="CH33">
            <v>0</v>
          </cell>
          <cell r="CJ33">
            <v>193.40000000000003</v>
          </cell>
          <cell r="CK33">
            <v>552.90000000000009</v>
          </cell>
        </row>
        <row r="34"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  <cell r="AN34">
            <v>140.13999999999999</v>
          </cell>
          <cell r="AO34">
            <v>371.40999999999997</v>
          </cell>
          <cell r="AQ34">
            <v>140.13999999999999</v>
          </cell>
          <cell r="AR34">
            <v>371.40999999999997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L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D34">
            <v>0</v>
          </cell>
          <cell r="CE34">
            <v>0</v>
          </cell>
          <cell r="CG34">
            <v>140.13999999999999</v>
          </cell>
          <cell r="CH34">
            <v>0</v>
          </cell>
          <cell r="CJ34">
            <v>140.13999999999999</v>
          </cell>
          <cell r="CK34">
            <v>0</v>
          </cell>
        </row>
        <row r="35">
          <cell r="D35">
            <v>0</v>
          </cell>
          <cell r="E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K35">
            <v>0</v>
          </cell>
          <cell r="AL35">
            <v>0</v>
          </cell>
          <cell r="AN35">
            <v>0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U35">
            <v>0</v>
          </cell>
          <cell r="BV35">
            <v>0</v>
          </cell>
          <cell r="BX35">
            <v>0</v>
          </cell>
          <cell r="BY35">
            <v>0</v>
          </cell>
          <cell r="CA35">
            <v>0</v>
          </cell>
          <cell r="CB35">
            <v>0</v>
          </cell>
          <cell r="CD35">
            <v>0</v>
          </cell>
          <cell r="CE35">
            <v>0</v>
          </cell>
          <cell r="CG35">
            <v>0</v>
          </cell>
          <cell r="CH35">
            <v>0</v>
          </cell>
          <cell r="CJ35">
            <v>0</v>
          </cell>
          <cell r="CK35">
            <v>0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I36">
            <v>0</v>
          </cell>
          <cell r="BJ36">
            <v>0</v>
          </cell>
          <cell r="BL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V36">
            <v>0</v>
          </cell>
          <cell r="BX36">
            <v>0</v>
          </cell>
          <cell r="BY36">
            <v>0</v>
          </cell>
          <cell r="CA36">
            <v>0</v>
          </cell>
          <cell r="CB36">
            <v>0</v>
          </cell>
          <cell r="CD36">
            <v>0</v>
          </cell>
          <cell r="CE36">
            <v>0</v>
          </cell>
          <cell r="CG36">
            <v>0</v>
          </cell>
          <cell r="CH36">
            <v>0</v>
          </cell>
          <cell r="CJ36">
            <v>0</v>
          </cell>
          <cell r="CK36">
            <v>0</v>
          </cell>
        </row>
        <row r="37">
          <cell r="D37">
            <v>0</v>
          </cell>
          <cell r="E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  <cell r="AK37">
            <v>0</v>
          </cell>
          <cell r="AL37">
            <v>0</v>
          </cell>
          <cell r="AN37">
            <v>0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</v>
          </cell>
          <cell r="BL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D37">
            <v>0</v>
          </cell>
          <cell r="CE37">
            <v>0</v>
          </cell>
          <cell r="CG37">
            <v>0</v>
          </cell>
          <cell r="CH37">
            <v>0</v>
          </cell>
          <cell r="CJ37">
            <v>0</v>
          </cell>
          <cell r="CK37">
            <v>0</v>
          </cell>
        </row>
        <row r="38">
          <cell r="D38">
            <v>0</v>
          </cell>
          <cell r="E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  <cell r="AE38">
            <v>0</v>
          </cell>
          <cell r="AF38">
            <v>0</v>
          </cell>
          <cell r="AH38">
            <v>0</v>
          </cell>
          <cell r="AI38">
            <v>0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0</v>
          </cell>
          <cell r="AR38">
            <v>0</v>
          </cell>
          <cell r="AT38">
            <v>0</v>
          </cell>
          <cell r="AU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L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0</v>
          </cell>
          <cell r="BS38">
            <v>0</v>
          </cell>
          <cell r="BU38">
            <v>0</v>
          </cell>
          <cell r="BV38">
            <v>0</v>
          </cell>
          <cell r="BX38">
            <v>0</v>
          </cell>
          <cell r="BY38">
            <v>0</v>
          </cell>
          <cell r="CA38">
            <v>0</v>
          </cell>
          <cell r="CB38">
            <v>0</v>
          </cell>
          <cell r="CD38">
            <v>0</v>
          </cell>
          <cell r="CE38">
            <v>0</v>
          </cell>
          <cell r="CG38">
            <v>0</v>
          </cell>
          <cell r="CH38">
            <v>0</v>
          </cell>
          <cell r="CJ38">
            <v>0</v>
          </cell>
          <cell r="CK38">
            <v>0</v>
          </cell>
        </row>
        <row r="39">
          <cell r="D39">
            <v>0</v>
          </cell>
          <cell r="E39">
            <v>0</v>
          </cell>
          <cell r="G39">
            <v>0</v>
          </cell>
          <cell r="H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  <cell r="AE39">
            <v>0</v>
          </cell>
          <cell r="AF39">
            <v>0</v>
          </cell>
          <cell r="AH39">
            <v>0</v>
          </cell>
          <cell r="AI39">
            <v>0</v>
          </cell>
          <cell r="AK39">
            <v>0</v>
          </cell>
          <cell r="AL39">
            <v>0</v>
          </cell>
          <cell r="AN39">
            <v>0</v>
          </cell>
          <cell r="AO39">
            <v>0</v>
          </cell>
          <cell r="AQ39">
            <v>0</v>
          </cell>
          <cell r="AR39">
            <v>0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L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0</v>
          </cell>
          <cell r="BS39">
            <v>0</v>
          </cell>
          <cell r="BU39">
            <v>0</v>
          </cell>
          <cell r="BV39">
            <v>0</v>
          </cell>
          <cell r="BX39">
            <v>0</v>
          </cell>
          <cell r="BY39">
            <v>0</v>
          </cell>
          <cell r="CA39">
            <v>0</v>
          </cell>
          <cell r="CB39">
            <v>0</v>
          </cell>
          <cell r="CD39">
            <v>0</v>
          </cell>
          <cell r="CE39">
            <v>0</v>
          </cell>
          <cell r="CG39">
            <v>0</v>
          </cell>
          <cell r="CH39">
            <v>0</v>
          </cell>
          <cell r="CJ39">
            <v>0</v>
          </cell>
          <cell r="CK39">
            <v>0</v>
          </cell>
        </row>
        <row r="40">
          <cell r="D40">
            <v>0</v>
          </cell>
          <cell r="E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  <cell r="AK40">
            <v>0</v>
          </cell>
          <cell r="AL40">
            <v>0</v>
          </cell>
          <cell r="AN40">
            <v>0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L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D40">
            <v>0</v>
          </cell>
          <cell r="CE40">
            <v>0</v>
          </cell>
          <cell r="CG40">
            <v>0</v>
          </cell>
          <cell r="CH40">
            <v>0</v>
          </cell>
          <cell r="CJ40">
            <v>0</v>
          </cell>
          <cell r="CK40">
            <v>0</v>
          </cell>
        </row>
        <row r="41">
          <cell r="D41">
            <v>12</v>
          </cell>
          <cell r="E41">
            <v>0</v>
          </cell>
          <cell r="G41">
            <v>7</v>
          </cell>
          <cell r="H41">
            <v>36.4</v>
          </cell>
          <cell r="J41">
            <v>0</v>
          </cell>
          <cell r="K41">
            <v>0</v>
          </cell>
          <cell r="M41">
            <v>9</v>
          </cell>
          <cell r="N41">
            <v>22</v>
          </cell>
          <cell r="P41">
            <v>0</v>
          </cell>
          <cell r="Q41">
            <v>0</v>
          </cell>
          <cell r="S41">
            <v>10.5</v>
          </cell>
          <cell r="T41">
            <v>21.32000000000005</v>
          </cell>
          <cell r="V41">
            <v>38.5</v>
          </cell>
          <cell r="W41">
            <v>79.720000000000056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L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12</v>
          </cell>
          <cell r="BS41">
            <v>0</v>
          </cell>
          <cell r="BU41">
            <v>7</v>
          </cell>
          <cell r="BV41">
            <v>36.4</v>
          </cell>
          <cell r="BX41">
            <v>0</v>
          </cell>
          <cell r="BY41">
            <v>0</v>
          </cell>
          <cell r="CA41">
            <v>9</v>
          </cell>
          <cell r="CB41">
            <v>22</v>
          </cell>
          <cell r="CD41">
            <v>0</v>
          </cell>
          <cell r="CE41">
            <v>0</v>
          </cell>
          <cell r="CG41">
            <v>10.5</v>
          </cell>
          <cell r="CH41">
            <v>21.32000000000005</v>
          </cell>
          <cell r="CJ41">
            <v>38.5</v>
          </cell>
          <cell r="CK41">
            <v>79.720000000000255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24.25</v>
          </cell>
          <cell r="AI42">
            <v>129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Q42">
            <v>24.25</v>
          </cell>
          <cell r="AR42">
            <v>129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L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X42">
            <v>0</v>
          </cell>
          <cell r="BY42">
            <v>0</v>
          </cell>
          <cell r="CA42">
            <v>24.25</v>
          </cell>
          <cell r="CB42">
            <v>129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J42">
            <v>24.25</v>
          </cell>
          <cell r="CK42">
            <v>129</v>
          </cell>
        </row>
        <row r="43">
          <cell r="D43">
            <v>0</v>
          </cell>
          <cell r="E43">
            <v>0</v>
          </cell>
          <cell r="G43">
            <v>0</v>
          </cell>
          <cell r="H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  <cell r="AK43">
            <v>0</v>
          </cell>
          <cell r="AL43">
            <v>0</v>
          </cell>
          <cell r="AN43">
            <v>0</v>
          </cell>
          <cell r="AO43">
            <v>0</v>
          </cell>
          <cell r="AQ43">
            <v>0</v>
          </cell>
          <cell r="AR43">
            <v>0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L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0</v>
          </cell>
          <cell r="BS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CA43">
            <v>0</v>
          </cell>
          <cell r="CB43">
            <v>0</v>
          </cell>
          <cell r="CD43">
            <v>0</v>
          </cell>
          <cell r="CE43">
            <v>0</v>
          </cell>
          <cell r="CG43">
            <v>0</v>
          </cell>
          <cell r="CH43">
            <v>0</v>
          </cell>
          <cell r="CJ43">
            <v>0</v>
          </cell>
          <cell r="CK43">
            <v>0</v>
          </cell>
        </row>
        <row r="44">
          <cell r="D44">
            <v>0</v>
          </cell>
          <cell r="E44">
            <v>0</v>
          </cell>
          <cell r="G44">
            <v>0</v>
          </cell>
          <cell r="H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  <cell r="AK44">
            <v>0</v>
          </cell>
          <cell r="AL44">
            <v>0</v>
          </cell>
          <cell r="AN44">
            <v>0</v>
          </cell>
          <cell r="AO44">
            <v>0</v>
          </cell>
          <cell r="AQ44">
            <v>0</v>
          </cell>
          <cell r="AR44">
            <v>0</v>
          </cell>
          <cell r="AT44">
            <v>0</v>
          </cell>
          <cell r="AU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0</v>
          </cell>
          <cell r="BU44">
            <v>0</v>
          </cell>
          <cell r="BV44">
            <v>0</v>
          </cell>
          <cell r="BX44">
            <v>0</v>
          </cell>
          <cell r="BY44">
            <v>0</v>
          </cell>
          <cell r="CA44">
            <v>0</v>
          </cell>
          <cell r="CB44">
            <v>0</v>
          </cell>
          <cell r="CD44">
            <v>0</v>
          </cell>
          <cell r="CE44">
            <v>0</v>
          </cell>
          <cell r="CG44">
            <v>0</v>
          </cell>
          <cell r="CH44">
            <v>0</v>
          </cell>
          <cell r="CJ44">
            <v>0</v>
          </cell>
          <cell r="CK44">
            <v>0</v>
          </cell>
        </row>
        <row r="45">
          <cell r="D45">
            <v>0</v>
          </cell>
          <cell r="E45">
            <v>0</v>
          </cell>
          <cell r="G45">
            <v>0</v>
          </cell>
          <cell r="H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H45">
            <v>0</v>
          </cell>
          <cell r="AI45">
            <v>0</v>
          </cell>
          <cell r="AK45">
            <v>0</v>
          </cell>
          <cell r="AL45">
            <v>0</v>
          </cell>
          <cell r="AN45">
            <v>0</v>
          </cell>
          <cell r="AO45">
            <v>0</v>
          </cell>
          <cell r="AQ45">
            <v>0</v>
          </cell>
          <cell r="AR45">
            <v>0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L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0</v>
          </cell>
          <cell r="BS45">
            <v>0</v>
          </cell>
          <cell r="BU45">
            <v>0</v>
          </cell>
          <cell r="BV45">
            <v>0</v>
          </cell>
          <cell r="BX45">
            <v>0</v>
          </cell>
          <cell r="BY45">
            <v>0</v>
          </cell>
          <cell r="CA45">
            <v>0</v>
          </cell>
          <cell r="CB45">
            <v>0</v>
          </cell>
          <cell r="CD45">
            <v>0</v>
          </cell>
          <cell r="CE45">
            <v>0</v>
          </cell>
          <cell r="CG45">
            <v>0</v>
          </cell>
          <cell r="CH45">
            <v>0</v>
          </cell>
          <cell r="CJ45">
            <v>0</v>
          </cell>
          <cell r="CK45">
            <v>0</v>
          </cell>
        </row>
        <row r="46">
          <cell r="D46">
            <v>0</v>
          </cell>
          <cell r="E46">
            <v>0</v>
          </cell>
          <cell r="G46">
            <v>0</v>
          </cell>
          <cell r="H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0</v>
          </cell>
          <cell r="AI46">
            <v>0</v>
          </cell>
          <cell r="AK46">
            <v>0</v>
          </cell>
          <cell r="AL46">
            <v>0</v>
          </cell>
          <cell r="AN46">
            <v>0</v>
          </cell>
          <cell r="AO46">
            <v>0</v>
          </cell>
          <cell r="AQ46">
            <v>0</v>
          </cell>
          <cell r="AR46">
            <v>0</v>
          </cell>
          <cell r="AT46">
            <v>0</v>
          </cell>
          <cell r="AU46">
            <v>0</v>
          </cell>
          <cell r="AW46">
            <v>0</v>
          </cell>
          <cell r="AX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</v>
          </cell>
          <cell r="BJ46">
            <v>0</v>
          </cell>
          <cell r="BL46">
            <v>0</v>
          </cell>
          <cell r="BM46">
            <v>0</v>
          </cell>
          <cell r="BO46">
            <v>0</v>
          </cell>
          <cell r="BP46">
            <v>0</v>
          </cell>
          <cell r="BR46">
            <v>0</v>
          </cell>
          <cell r="BS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CA46">
            <v>0</v>
          </cell>
          <cell r="CB46">
            <v>0</v>
          </cell>
          <cell r="CD46">
            <v>0</v>
          </cell>
          <cell r="CE46">
            <v>0</v>
          </cell>
          <cell r="CG46">
            <v>0</v>
          </cell>
          <cell r="CH46">
            <v>0</v>
          </cell>
          <cell r="CJ46">
            <v>0</v>
          </cell>
          <cell r="CK46">
            <v>0</v>
          </cell>
        </row>
        <row r="47">
          <cell r="D47">
            <v>0</v>
          </cell>
          <cell r="E47">
            <v>0</v>
          </cell>
          <cell r="G47">
            <v>0</v>
          </cell>
          <cell r="H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E47">
            <v>0</v>
          </cell>
          <cell r="AF47">
            <v>0</v>
          </cell>
          <cell r="AH47">
            <v>0</v>
          </cell>
          <cell r="AI47">
            <v>0</v>
          </cell>
          <cell r="AK47">
            <v>0</v>
          </cell>
          <cell r="AL47">
            <v>0</v>
          </cell>
          <cell r="AN47">
            <v>0</v>
          </cell>
          <cell r="AO47">
            <v>0</v>
          </cell>
          <cell r="AQ47">
            <v>0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0</v>
          </cell>
          <cell r="BS47">
            <v>0</v>
          </cell>
          <cell r="BU47">
            <v>0</v>
          </cell>
          <cell r="BV47">
            <v>0</v>
          </cell>
          <cell r="BX47">
            <v>0</v>
          </cell>
          <cell r="BY47">
            <v>0</v>
          </cell>
          <cell r="CA47">
            <v>0</v>
          </cell>
          <cell r="CB47">
            <v>0</v>
          </cell>
          <cell r="CD47">
            <v>0</v>
          </cell>
          <cell r="CE47">
            <v>0</v>
          </cell>
          <cell r="CG47">
            <v>0</v>
          </cell>
          <cell r="CH47">
            <v>0</v>
          </cell>
          <cell r="CJ47">
            <v>0</v>
          </cell>
          <cell r="CK47">
            <v>0</v>
          </cell>
        </row>
        <row r="48">
          <cell r="D48">
            <v>0</v>
          </cell>
          <cell r="E48">
            <v>0</v>
          </cell>
          <cell r="G48">
            <v>0</v>
          </cell>
          <cell r="H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0</v>
          </cell>
          <cell r="AI48">
            <v>0</v>
          </cell>
          <cell r="AK48">
            <v>0</v>
          </cell>
          <cell r="AL48">
            <v>0</v>
          </cell>
          <cell r="AN48">
            <v>0</v>
          </cell>
          <cell r="AO48">
            <v>0</v>
          </cell>
          <cell r="AQ48">
            <v>0</v>
          </cell>
          <cell r="AR48">
            <v>0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L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0</v>
          </cell>
          <cell r="BS48">
            <v>0</v>
          </cell>
          <cell r="BU48">
            <v>0</v>
          </cell>
          <cell r="BV48">
            <v>0</v>
          </cell>
          <cell r="BX48">
            <v>0</v>
          </cell>
          <cell r="BY48">
            <v>0</v>
          </cell>
          <cell r="CA48">
            <v>0</v>
          </cell>
          <cell r="CB48">
            <v>0</v>
          </cell>
          <cell r="CD48">
            <v>0</v>
          </cell>
          <cell r="CE48">
            <v>0</v>
          </cell>
          <cell r="CG48">
            <v>0</v>
          </cell>
          <cell r="CH48">
            <v>0</v>
          </cell>
          <cell r="CJ48">
            <v>0</v>
          </cell>
          <cell r="CK48">
            <v>0</v>
          </cell>
        </row>
        <row r="49">
          <cell r="D49">
            <v>27</v>
          </cell>
          <cell r="E49">
            <v>175.67000000000007</v>
          </cell>
          <cell r="G49">
            <v>0</v>
          </cell>
          <cell r="H49">
            <v>0</v>
          </cell>
          <cell r="J49">
            <v>2.5</v>
          </cell>
          <cell r="K49">
            <v>13</v>
          </cell>
          <cell r="M49">
            <v>7.5</v>
          </cell>
          <cell r="N49">
            <v>34.800000000000068</v>
          </cell>
          <cell r="P49">
            <v>11.5</v>
          </cell>
          <cell r="Q49">
            <v>49.5</v>
          </cell>
          <cell r="S49">
            <v>24.22999999999999</v>
          </cell>
          <cell r="T49">
            <v>95.210000000000036</v>
          </cell>
          <cell r="V49">
            <v>75.22999999999999</v>
          </cell>
          <cell r="W49">
            <v>381.18000000000018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  <cell r="AK49">
            <v>0</v>
          </cell>
          <cell r="AL49">
            <v>0</v>
          </cell>
          <cell r="AN49">
            <v>0</v>
          </cell>
          <cell r="AO49">
            <v>0</v>
          </cell>
          <cell r="AQ49">
            <v>0</v>
          </cell>
          <cell r="AR49">
            <v>0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L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27</v>
          </cell>
          <cell r="BS49">
            <v>175.67000000000007</v>
          </cell>
          <cell r="BU49">
            <v>0</v>
          </cell>
          <cell r="BV49">
            <v>0</v>
          </cell>
          <cell r="BX49">
            <v>2.5</v>
          </cell>
          <cell r="BY49">
            <v>13</v>
          </cell>
          <cell r="CA49">
            <v>7.5</v>
          </cell>
          <cell r="CB49">
            <v>34.800000000000068</v>
          </cell>
          <cell r="CD49">
            <v>11.5</v>
          </cell>
          <cell r="CE49">
            <v>49.5</v>
          </cell>
          <cell r="CG49">
            <v>24.22999999999999</v>
          </cell>
          <cell r="CH49">
            <v>95.210000000000036</v>
          </cell>
          <cell r="CJ49">
            <v>72.730000000000018</v>
          </cell>
          <cell r="CK49">
            <v>368.18000000000029</v>
          </cell>
        </row>
        <row r="50">
          <cell r="D50">
            <v>40.47</v>
          </cell>
          <cell r="E50">
            <v>54.91</v>
          </cell>
          <cell r="G50">
            <v>0</v>
          </cell>
          <cell r="H50">
            <v>0</v>
          </cell>
          <cell r="J50">
            <v>16.88</v>
          </cell>
          <cell r="K50">
            <v>10.219999999999999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S50">
            <v>271.88</v>
          </cell>
          <cell r="T50">
            <v>262.95000000000005</v>
          </cell>
          <cell r="V50">
            <v>346.11</v>
          </cell>
          <cell r="W50">
            <v>338.30000000000007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E50">
            <v>7.5</v>
          </cell>
          <cell r="AF50">
            <v>22.91</v>
          </cell>
          <cell r="AH50">
            <v>0</v>
          </cell>
          <cell r="AI50">
            <v>0</v>
          </cell>
          <cell r="AK50">
            <v>0</v>
          </cell>
          <cell r="AL50">
            <v>0</v>
          </cell>
          <cell r="AN50">
            <v>82.63</v>
          </cell>
          <cell r="AO50">
            <v>143.41</v>
          </cell>
          <cell r="AQ50">
            <v>97.63</v>
          </cell>
          <cell r="AR50">
            <v>189.23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I50">
            <v>0</v>
          </cell>
          <cell r="BJ50">
            <v>0</v>
          </cell>
          <cell r="BL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40.47</v>
          </cell>
          <cell r="BS50">
            <v>54.91</v>
          </cell>
          <cell r="BU50">
            <v>0</v>
          </cell>
          <cell r="BV50">
            <v>0</v>
          </cell>
          <cell r="BX50">
            <v>24.38</v>
          </cell>
          <cell r="BY50">
            <v>33.129999999999995</v>
          </cell>
          <cell r="CA50">
            <v>0</v>
          </cell>
          <cell r="CB50">
            <v>0</v>
          </cell>
          <cell r="CD50">
            <v>0</v>
          </cell>
          <cell r="CE50">
            <v>0</v>
          </cell>
          <cell r="CG50">
            <v>354.51</v>
          </cell>
          <cell r="CH50">
            <v>406.3599999999999</v>
          </cell>
          <cell r="CJ50">
            <v>419.36000000000007</v>
          </cell>
          <cell r="CK50">
            <v>381.72999999999979</v>
          </cell>
        </row>
        <row r="51">
          <cell r="D51">
            <v>0</v>
          </cell>
          <cell r="E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1</v>
          </cell>
          <cell r="Z51">
            <v>4</v>
          </cell>
          <cell r="AB51">
            <v>0</v>
          </cell>
          <cell r="AC51">
            <v>0</v>
          </cell>
          <cell r="AE51">
            <v>0</v>
          </cell>
          <cell r="AF51">
            <v>0</v>
          </cell>
          <cell r="AH51">
            <v>1</v>
          </cell>
          <cell r="AI51">
            <v>3.8</v>
          </cell>
          <cell r="AK51">
            <v>0</v>
          </cell>
          <cell r="AL51">
            <v>0</v>
          </cell>
          <cell r="AN51">
            <v>28.6</v>
          </cell>
          <cell r="AO51">
            <v>88</v>
          </cell>
          <cell r="AQ51">
            <v>30.6</v>
          </cell>
          <cell r="AR51">
            <v>95.8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I51">
            <v>0</v>
          </cell>
          <cell r="BJ51">
            <v>0</v>
          </cell>
          <cell r="BL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1</v>
          </cell>
          <cell r="BS51">
            <v>4</v>
          </cell>
          <cell r="BU51">
            <v>0</v>
          </cell>
          <cell r="BV51">
            <v>0</v>
          </cell>
          <cell r="BX51">
            <v>0</v>
          </cell>
          <cell r="BY51">
            <v>0</v>
          </cell>
          <cell r="CA51">
            <v>1</v>
          </cell>
          <cell r="CB51">
            <v>3.8</v>
          </cell>
          <cell r="CD51">
            <v>0</v>
          </cell>
          <cell r="CE51">
            <v>0</v>
          </cell>
          <cell r="CG51">
            <v>28.6</v>
          </cell>
          <cell r="CH51">
            <v>88</v>
          </cell>
          <cell r="CJ51">
            <v>30.6</v>
          </cell>
          <cell r="CK51">
            <v>95.8</v>
          </cell>
        </row>
        <row r="52">
          <cell r="D52">
            <v>0</v>
          </cell>
          <cell r="E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L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I52">
            <v>0</v>
          </cell>
          <cell r="BJ52">
            <v>0</v>
          </cell>
          <cell r="BL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</v>
          </cell>
          <cell r="CB52">
            <v>0</v>
          </cell>
          <cell r="CD52">
            <v>0</v>
          </cell>
          <cell r="CE52">
            <v>0</v>
          </cell>
          <cell r="CG52">
            <v>0</v>
          </cell>
          <cell r="CH52">
            <v>0</v>
          </cell>
          <cell r="CJ52">
            <v>0</v>
          </cell>
          <cell r="CK52">
            <v>0</v>
          </cell>
        </row>
        <row r="53">
          <cell r="D53">
            <v>0</v>
          </cell>
          <cell r="E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  <cell r="AK53">
            <v>0</v>
          </cell>
          <cell r="AL53">
            <v>0</v>
          </cell>
          <cell r="AN53">
            <v>0</v>
          </cell>
          <cell r="AO53">
            <v>0</v>
          </cell>
          <cell r="AQ53">
            <v>0</v>
          </cell>
          <cell r="AR53">
            <v>0</v>
          </cell>
          <cell r="AT53">
            <v>0</v>
          </cell>
          <cell r="AU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L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0</v>
          </cell>
          <cell r="BS53">
            <v>0</v>
          </cell>
          <cell r="BU53">
            <v>0</v>
          </cell>
          <cell r="BV53">
            <v>0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D53">
            <v>0</v>
          </cell>
          <cell r="CE53">
            <v>0</v>
          </cell>
          <cell r="CG53">
            <v>0</v>
          </cell>
          <cell r="CH53">
            <v>0</v>
          </cell>
          <cell r="CJ53">
            <v>0</v>
          </cell>
          <cell r="CK53">
            <v>0</v>
          </cell>
        </row>
        <row r="54">
          <cell r="D54">
            <v>0</v>
          </cell>
          <cell r="E54">
            <v>0</v>
          </cell>
          <cell r="G54">
            <v>0</v>
          </cell>
          <cell r="H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  <cell r="AK54">
            <v>0</v>
          </cell>
          <cell r="AL54">
            <v>0</v>
          </cell>
          <cell r="AN54">
            <v>0</v>
          </cell>
          <cell r="AO54">
            <v>0</v>
          </cell>
          <cell r="AQ54">
            <v>0</v>
          </cell>
          <cell r="AR54">
            <v>0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I54">
            <v>0</v>
          </cell>
          <cell r="BJ54">
            <v>0</v>
          </cell>
          <cell r="BL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CA54">
            <v>0</v>
          </cell>
          <cell r="CB54">
            <v>0</v>
          </cell>
          <cell r="CD54">
            <v>0</v>
          </cell>
          <cell r="CE54">
            <v>0</v>
          </cell>
          <cell r="CG54">
            <v>0</v>
          </cell>
          <cell r="CH54">
            <v>0</v>
          </cell>
          <cell r="CJ54">
            <v>0</v>
          </cell>
          <cell r="CK54">
            <v>0</v>
          </cell>
        </row>
        <row r="55">
          <cell r="D55">
            <v>0</v>
          </cell>
          <cell r="E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H55">
            <v>0</v>
          </cell>
          <cell r="AI55">
            <v>0</v>
          </cell>
          <cell r="AK55">
            <v>0</v>
          </cell>
          <cell r="AL55">
            <v>0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I55">
            <v>0</v>
          </cell>
          <cell r="BJ55">
            <v>0</v>
          </cell>
          <cell r="BL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D55">
            <v>0</v>
          </cell>
          <cell r="CE55">
            <v>0</v>
          </cell>
          <cell r="CG55">
            <v>0</v>
          </cell>
          <cell r="CH55">
            <v>0</v>
          </cell>
          <cell r="CJ55">
            <v>0</v>
          </cell>
          <cell r="CK55">
            <v>0</v>
          </cell>
        </row>
        <row r="56">
          <cell r="D56">
            <v>0</v>
          </cell>
          <cell r="E56">
            <v>0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H56">
            <v>0</v>
          </cell>
          <cell r="AI56">
            <v>0</v>
          </cell>
          <cell r="AK56">
            <v>0</v>
          </cell>
          <cell r="AL56">
            <v>0</v>
          </cell>
          <cell r="AN56">
            <v>0</v>
          </cell>
          <cell r="AO56">
            <v>0</v>
          </cell>
          <cell r="AQ56">
            <v>0</v>
          </cell>
          <cell r="AR56">
            <v>0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F56">
            <v>0</v>
          </cell>
          <cell r="BG56">
            <v>0</v>
          </cell>
          <cell r="BI56">
            <v>0</v>
          </cell>
          <cell r="BJ56">
            <v>0</v>
          </cell>
          <cell r="BL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CA56">
            <v>0</v>
          </cell>
          <cell r="CB56">
            <v>0</v>
          </cell>
          <cell r="CD56">
            <v>0</v>
          </cell>
          <cell r="CE56">
            <v>0</v>
          </cell>
          <cell r="CG56">
            <v>0</v>
          </cell>
          <cell r="CH56">
            <v>0</v>
          </cell>
          <cell r="CJ56">
            <v>0</v>
          </cell>
          <cell r="CK56">
            <v>0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H57">
            <v>0</v>
          </cell>
          <cell r="AI57">
            <v>0</v>
          </cell>
          <cell r="AK57">
            <v>0</v>
          </cell>
          <cell r="AL57">
            <v>0</v>
          </cell>
          <cell r="AN57">
            <v>0</v>
          </cell>
          <cell r="AO57">
            <v>0</v>
          </cell>
          <cell r="AQ57">
            <v>0</v>
          </cell>
          <cell r="AR57">
            <v>0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I57">
            <v>0</v>
          </cell>
          <cell r="BJ57">
            <v>0</v>
          </cell>
          <cell r="BL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0</v>
          </cell>
          <cell r="BS57">
            <v>0</v>
          </cell>
          <cell r="BU57">
            <v>0</v>
          </cell>
          <cell r="BV57">
            <v>0</v>
          </cell>
          <cell r="BX57">
            <v>0</v>
          </cell>
          <cell r="BY57">
            <v>0</v>
          </cell>
          <cell r="CA57">
            <v>0</v>
          </cell>
          <cell r="CB57">
            <v>0</v>
          </cell>
          <cell r="CD57">
            <v>0</v>
          </cell>
          <cell r="CE57">
            <v>0</v>
          </cell>
          <cell r="CG57">
            <v>0</v>
          </cell>
          <cell r="CH57">
            <v>0</v>
          </cell>
          <cell r="CJ57">
            <v>0</v>
          </cell>
          <cell r="CK57">
            <v>0</v>
          </cell>
        </row>
        <row r="58">
          <cell r="D58">
            <v>45.52</v>
          </cell>
          <cell r="E58">
            <v>261.575999999999</v>
          </cell>
          <cell r="G58">
            <v>13</v>
          </cell>
          <cell r="H58">
            <v>57</v>
          </cell>
          <cell r="J58">
            <v>4</v>
          </cell>
          <cell r="K58">
            <v>8.6999999999998181</v>
          </cell>
          <cell r="M58">
            <v>18</v>
          </cell>
          <cell r="N58">
            <v>74.299999999999955</v>
          </cell>
          <cell r="P58">
            <v>64</v>
          </cell>
          <cell r="Q58">
            <v>262</v>
          </cell>
          <cell r="S58">
            <v>0</v>
          </cell>
          <cell r="T58">
            <v>11.435000000000059</v>
          </cell>
          <cell r="V58">
            <v>148.52000000000001</v>
          </cell>
          <cell r="W58">
            <v>683.71099999999865</v>
          </cell>
          <cell r="Y58">
            <v>0</v>
          </cell>
          <cell r="Z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K58">
            <v>141.84999999999997</v>
          </cell>
          <cell r="AL58">
            <v>522.67700000000082</v>
          </cell>
          <cell r="AN58">
            <v>102.32</v>
          </cell>
          <cell r="AO58">
            <v>392.40499999999997</v>
          </cell>
          <cell r="AQ58">
            <v>244.16999999999996</v>
          </cell>
          <cell r="AR58">
            <v>915.08200000000079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L58">
            <v>0</v>
          </cell>
          <cell r="BM58">
            <v>0</v>
          </cell>
          <cell r="BO58">
            <v>0</v>
          </cell>
          <cell r="BP58">
            <v>0</v>
          </cell>
          <cell r="BR58">
            <v>45.52</v>
          </cell>
          <cell r="BS58">
            <v>261.575999999999</v>
          </cell>
          <cell r="BU58">
            <v>13</v>
          </cell>
          <cell r="BV58">
            <v>57</v>
          </cell>
          <cell r="BX58">
            <v>4</v>
          </cell>
          <cell r="BY58">
            <v>8.6999999999998181</v>
          </cell>
          <cell r="CA58">
            <v>18</v>
          </cell>
          <cell r="CB58">
            <v>74.299999999999955</v>
          </cell>
          <cell r="CD58">
            <v>176.8451</v>
          </cell>
          <cell r="CE58">
            <v>784.67700000000082</v>
          </cell>
          <cell r="CG58">
            <v>102.31999999999994</v>
          </cell>
          <cell r="CH58">
            <v>403.84000000000015</v>
          </cell>
          <cell r="CJ58">
            <v>342.68509999999969</v>
          </cell>
          <cell r="CK58">
            <v>1395.360999999999</v>
          </cell>
        </row>
        <row r="59">
          <cell r="D59">
            <v>9.75</v>
          </cell>
          <cell r="E59">
            <v>57</v>
          </cell>
          <cell r="G59">
            <v>0</v>
          </cell>
          <cell r="H59">
            <v>0</v>
          </cell>
          <cell r="J59">
            <v>3.75</v>
          </cell>
          <cell r="K59">
            <v>12</v>
          </cell>
          <cell r="M59">
            <v>3</v>
          </cell>
          <cell r="N59">
            <v>0</v>
          </cell>
          <cell r="P59">
            <v>0</v>
          </cell>
          <cell r="Q59">
            <v>0</v>
          </cell>
          <cell r="S59">
            <v>114.27000000000004</v>
          </cell>
          <cell r="T59">
            <v>248</v>
          </cell>
          <cell r="V59">
            <v>134.52000000000004</v>
          </cell>
          <cell r="W59">
            <v>329</v>
          </cell>
          <cell r="Y59">
            <v>3.5</v>
          </cell>
          <cell r="Z59">
            <v>15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1.5</v>
          </cell>
          <cell r="AI59">
            <v>5</v>
          </cell>
          <cell r="AK59">
            <v>0</v>
          </cell>
          <cell r="AL59">
            <v>0</v>
          </cell>
          <cell r="AN59">
            <v>56.230000000000004</v>
          </cell>
          <cell r="AO59">
            <v>177</v>
          </cell>
          <cell r="AQ59">
            <v>61.230000000000004</v>
          </cell>
          <cell r="AR59">
            <v>197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I59">
            <v>0</v>
          </cell>
          <cell r="BJ59">
            <v>0</v>
          </cell>
          <cell r="BL59">
            <v>0</v>
          </cell>
          <cell r="BM59">
            <v>0</v>
          </cell>
          <cell r="BO59">
            <v>0</v>
          </cell>
          <cell r="BP59">
            <v>0</v>
          </cell>
          <cell r="BR59">
            <v>13.25</v>
          </cell>
          <cell r="BS59">
            <v>72</v>
          </cell>
          <cell r="BU59">
            <v>0</v>
          </cell>
          <cell r="BV59">
            <v>0</v>
          </cell>
          <cell r="BX59">
            <v>3.75</v>
          </cell>
          <cell r="BY59">
            <v>12</v>
          </cell>
          <cell r="CA59">
            <v>4.5</v>
          </cell>
          <cell r="CB59">
            <v>5</v>
          </cell>
          <cell r="CD59">
            <v>0</v>
          </cell>
          <cell r="CE59">
            <v>0</v>
          </cell>
          <cell r="CG59">
            <v>170.50000000000006</v>
          </cell>
          <cell r="CH59">
            <v>301</v>
          </cell>
          <cell r="CJ59">
            <v>192</v>
          </cell>
          <cell r="CK59">
            <v>323.49000000000024</v>
          </cell>
        </row>
      </sheetData>
      <sheetData sheetId="4" refreshError="1"/>
      <sheetData sheetId="5" refreshError="1"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2</v>
          </cell>
          <cell r="AF15">
            <v>9</v>
          </cell>
          <cell r="AH15">
            <v>9</v>
          </cell>
          <cell r="AI15">
            <v>31</v>
          </cell>
          <cell r="AK15">
            <v>10</v>
          </cell>
          <cell r="AL15">
            <v>31</v>
          </cell>
          <cell r="AN15">
            <v>0</v>
          </cell>
          <cell r="AO15">
            <v>0</v>
          </cell>
          <cell r="AQ15">
            <v>21</v>
          </cell>
          <cell r="AR15">
            <v>71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2</v>
          </cell>
          <cell r="BY15">
            <v>9</v>
          </cell>
          <cell r="CA15">
            <v>9</v>
          </cell>
          <cell r="CB15">
            <v>31</v>
          </cell>
          <cell r="CD15">
            <v>10</v>
          </cell>
          <cell r="CE15">
            <v>31</v>
          </cell>
          <cell r="CG15">
            <v>0</v>
          </cell>
          <cell r="CH15">
            <v>0</v>
          </cell>
          <cell r="CJ15">
            <v>21</v>
          </cell>
          <cell r="CK15">
            <v>71</v>
          </cell>
        </row>
        <row r="16">
          <cell r="D16">
            <v>7.75</v>
          </cell>
          <cell r="E16">
            <v>44</v>
          </cell>
          <cell r="G16">
            <v>0</v>
          </cell>
          <cell r="H16">
            <v>0</v>
          </cell>
          <cell r="J16">
            <v>10</v>
          </cell>
          <cell r="K16">
            <v>49</v>
          </cell>
          <cell r="M16">
            <v>9.75</v>
          </cell>
          <cell r="N16">
            <v>42</v>
          </cell>
          <cell r="P16">
            <v>99.5</v>
          </cell>
          <cell r="Q16">
            <v>385</v>
          </cell>
          <cell r="S16">
            <v>0</v>
          </cell>
          <cell r="T16">
            <v>0</v>
          </cell>
          <cell r="V16">
            <v>127</v>
          </cell>
          <cell r="W16">
            <v>520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4</v>
          </cell>
          <cell r="AF16">
            <v>16</v>
          </cell>
          <cell r="AH16">
            <v>0</v>
          </cell>
          <cell r="AI16">
            <v>0</v>
          </cell>
          <cell r="AK16">
            <v>428</v>
          </cell>
          <cell r="AL16">
            <v>1423</v>
          </cell>
          <cell r="AN16">
            <v>0</v>
          </cell>
          <cell r="AO16">
            <v>0</v>
          </cell>
          <cell r="AQ16">
            <v>432</v>
          </cell>
          <cell r="AR16">
            <v>1439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7.75</v>
          </cell>
          <cell r="BS16">
            <v>44</v>
          </cell>
          <cell r="BU16">
            <v>0</v>
          </cell>
          <cell r="BV16">
            <v>0</v>
          </cell>
          <cell r="BX16">
            <v>14</v>
          </cell>
          <cell r="BY16">
            <v>65</v>
          </cell>
          <cell r="CA16">
            <v>9.75</v>
          </cell>
          <cell r="CB16">
            <v>42</v>
          </cell>
          <cell r="CD16">
            <v>527.5</v>
          </cell>
          <cell r="CE16">
            <v>1808</v>
          </cell>
          <cell r="CG16">
            <v>0</v>
          </cell>
          <cell r="CH16">
            <v>0</v>
          </cell>
          <cell r="CJ16">
            <v>559</v>
          </cell>
          <cell r="CK16">
            <v>1959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0</v>
          </cell>
          <cell r="AK17">
            <v>0</v>
          </cell>
          <cell r="AL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L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CA17">
            <v>0</v>
          </cell>
          <cell r="CB17">
            <v>0</v>
          </cell>
          <cell r="CD17">
            <v>0</v>
          </cell>
          <cell r="CE17">
            <v>0</v>
          </cell>
          <cell r="CG17">
            <v>0</v>
          </cell>
          <cell r="CH17">
            <v>0</v>
          </cell>
          <cell r="CJ17">
            <v>0</v>
          </cell>
          <cell r="CK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32.22999999999999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247.30999999999995</v>
          </cell>
          <cell r="AQ18">
            <v>0</v>
          </cell>
          <cell r="AR18">
            <v>279.53999999999996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32.22999999999999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247.30999999999995</v>
          </cell>
          <cell r="CJ18">
            <v>0</v>
          </cell>
          <cell r="CK18">
            <v>279.53999999999996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22</v>
          </cell>
          <cell r="P19">
            <v>0</v>
          </cell>
          <cell r="Q19">
            <v>0</v>
          </cell>
          <cell r="S19">
            <v>0</v>
          </cell>
          <cell r="T19">
            <v>23</v>
          </cell>
          <cell r="V19">
            <v>0</v>
          </cell>
          <cell r="W19">
            <v>45</v>
          </cell>
          <cell r="Y19">
            <v>0</v>
          </cell>
          <cell r="Z19">
            <v>208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221</v>
          </cell>
          <cell r="AQ19">
            <v>0</v>
          </cell>
          <cell r="AR19">
            <v>429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208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22</v>
          </cell>
          <cell r="CD19">
            <v>0</v>
          </cell>
          <cell r="CE19">
            <v>0</v>
          </cell>
          <cell r="CG19">
            <v>0</v>
          </cell>
          <cell r="CH19">
            <v>244</v>
          </cell>
          <cell r="CJ19">
            <v>0</v>
          </cell>
          <cell r="CK19">
            <v>474</v>
          </cell>
        </row>
        <row r="20">
          <cell r="D20">
            <v>6</v>
          </cell>
          <cell r="E20">
            <v>52.2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88</v>
          </cell>
          <cell r="V20">
            <v>6</v>
          </cell>
          <cell r="W20">
            <v>140.19999999999999</v>
          </cell>
          <cell r="Y20">
            <v>16.25</v>
          </cell>
          <cell r="Z20">
            <v>377.45</v>
          </cell>
          <cell r="AB20">
            <v>0</v>
          </cell>
          <cell r="AC20">
            <v>6.1999999999999993</v>
          </cell>
          <cell r="AE20">
            <v>0</v>
          </cell>
          <cell r="AF20">
            <v>0</v>
          </cell>
          <cell r="AH20">
            <v>12</v>
          </cell>
          <cell r="AI20">
            <v>102.8</v>
          </cell>
          <cell r="AK20">
            <v>0</v>
          </cell>
          <cell r="AL20">
            <v>0</v>
          </cell>
          <cell r="AN20">
            <v>176.25</v>
          </cell>
          <cell r="AO20">
            <v>2022.25</v>
          </cell>
          <cell r="AQ20">
            <v>204.5</v>
          </cell>
          <cell r="AR20">
            <v>2508.6999999999998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22.25</v>
          </cell>
          <cell r="BS20">
            <v>429.65</v>
          </cell>
          <cell r="BU20">
            <v>0</v>
          </cell>
          <cell r="BV20">
            <v>6.1999999999999993</v>
          </cell>
          <cell r="BX20">
            <v>0</v>
          </cell>
          <cell r="BY20">
            <v>0</v>
          </cell>
          <cell r="CA20">
            <v>12</v>
          </cell>
          <cell r="CB20">
            <v>102.8</v>
          </cell>
          <cell r="CD20">
            <v>0</v>
          </cell>
          <cell r="CE20">
            <v>0</v>
          </cell>
          <cell r="CG20">
            <v>176.25</v>
          </cell>
          <cell r="CH20">
            <v>2110.25</v>
          </cell>
          <cell r="CJ20">
            <v>210.5</v>
          </cell>
          <cell r="CK20">
            <v>2648.8999999999996</v>
          </cell>
        </row>
        <row r="21">
          <cell r="D21">
            <v>0.75</v>
          </cell>
          <cell r="E21">
            <v>4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2.25</v>
          </cell>
          <cell r="N21">
            <v>7</v>
          </cell>
          <cell r="P21">
            <v>0</v>
          </cell>
          <cell r="Q21">
            <v>0</v>
          </cell>
          <cell r="S21">
            <v>37</v>
          </cell>
          <cell r="T21">
            <v>118.75</v>
          </cell>
          <cell r="V21">
            <v>40</v>
          </cell>
          <cell r="W21">
            <v>129.75</v>
          </cell>
          <cell r="Y21">
            <v>0.75</v>
          </cell>
          <cell r="Z21">
            <v>4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0.75</v>
          </cell>
          <cell r="AR21">
            <v>4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1.5</v>
          </cell>
          <cell r="BS21">
            <v>8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2.25</v>
          </cell>
          <cell r="CB21">
            <v>7</v>
          </cell>
          <cell r="CD21">
            <v>0</v>
          </cell>
          <cell r="CE21">
            <v>0</v>
          </cell>
          <cell r="CG21">
            <v>37</v>
          </cell>
          <cell r="CH21">
            <v>118.75</v>
          </cell>
          <cell r="CJ21">
            <v>40.75</v>
          </cell>
          <cell r="CK21">
            <v>133.75</v>
          </cell>
        </row>
        <row r="22">
          <cell r="D22">
            <v>0</v>
          </cell>
          <cell r="E22">
            <v>0</v>
          </cell>
          <cell r="G22">
            <v>0</v>
          </cell>
          <cell r="H22">
            <v>0</v>
          </cell>
          <cell r="J22">
            <v>0</v>
          </cell>
          <cell r="K22">
            <v>0</v>
          </cell>
          <cell r="M22">
            <v>0</v>
          </cell>
          <cell r="N22">
            <v>10</v>
          </cell>
          <cell r="P22">
            <v>0</v>
          </cell>
          <cell r="Q22">
            <v>1.0000000000000002</v>
          </cell>
          <cell r="S22">
            <v>0</v>
          </cell>
          <cell r="T22">
            <v>-20.75</v>
          </cell>
          <cell r="V22">
            <v>0</v>
          </cell>
          <cell r="W22">
            <v>-9.75</v>
          </cell>
          <cell r="Y22">
            <v>0</v>
          </cell>
          <cell r="Z22">
            <v>1.2999999999999998</v>
          </cell>
          <cell r="AB22">
            <v>0</v>
          </cell>
          <cell r="AC22">
            <v>0</v>
          </cell>
          <cell r="AE22">
            <v>0</v>
          </cell>
          <cell r="AF22">
            <v>0</v>
          </cell>
          <cell r="AH22">
            <v>0</v>
          </cell>
          <cell r="AI22">
            <v>0</v>
          </cell>
          <cell r="AK22">
            <v>0</v>
          </cell>
          <cell r="AL22">
            <v>17.980000000000004</v>
          </cell>
          <cell r="AN22">
            <v>0</v>
          </cell>
          <cell r="AO22">
            <v>2</v>
          </cell>
          <cell r="AQ22">
            <v>0</v>
          </cell>
          <cell r="AR22">
            <v>21.28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0</v>
          </cell>
          <cell r="BS22">
            <v>1.2999999999999972</v>
          </cell>
          <cell r="BU22">
            <v>0</v>
          </cell>
          <cell r="BV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10</v>
          </cell>
          <cell r="CD22">
            <v>0</v>
          </cell>
          <cell r="CE22">
            <v>18.980000000000004</v>
          </cell>
          <cell r="CG22">
            <v>0</v>
          </cell>
          <cell r="CH22">
            <v>-18.75</v>
          </cell>
          <cell r="CJ22">
            <v>0</v>
          </cell>
          <cell r="CK22">
            <v>11.53000000000003</v>
          </cell>
        </row>
        <row r="23">
          <cell r="D23">
            <v>0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1.1680000000000006</v>
          </cell>
          <cell r="AN23">
            <v>0</v>
          </cell>
          <cell r="AO23">
            <v>130.39449999999994</v>
          </cell>
          <cell r="AQ23">
            <v>0</v>
          </cell>
          <cell r="AR23">
            <v>131.56249999999991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1.1680000000000006</v>
          </cell>
          <cell r="CG23">
            <v>0</v>
          </cell>
          <cell r="CH23">
            <v>130.39449999999994</v>
          </cell>
          <cell r="CJ23">
            <v>0</v>
          </cell>
          <cell r="CK23">
            <v>131.56249999999991</v>
          </cell>
        </row>
        <row r="24">
          <cell r="D24">
            <v>0</v>
          </cell>
          <cell r="E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S24">
            <v>0</v>
          </cell>
          <cell r="T24">
            <v>7.8000000000000007</v>
          </cell>
          <cell r="V24">
            <v>0</v>
          </cell>
          <cell r="W24">
            <v>9.2000000000000011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7.8000000000000007</v>
          </cell>
          <cell r="CJ24">
            <v>0</v>
          </cell>
          <cell r="CK24">
            <v>9.2000000000000011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9.1999999999999993</v>
          </cell>
          <cell r="Z25">
            <v>33.21</v>
          </cell>
          <cell r="AB25">
            <v>0</v>
          </cell>
          <cell r="AC25">
            <v>0</v>
          </cell>
          <cell r="AE25">
            <v>10.1</v>
          </cell>
          <cell r="AF25">
            <v>35.89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105.45</v>
          </cell>
          <cell r="AO25">
            <v>507.03999999999996</v>
          </cell>
          <cell r="AQ25">
            <v>124.75</v>
          </cell>
          <cell r="AR25">
            <v>576.14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9.1999999999999993</v>
          </cell>
          <cell r="BS25">
            <v>33.21</v>
          </cell>
          <cell r="BU25">
            <v>0</v>
          </cell>
          <cell r="BV25">
            <v>0</v>
          </cell>
          <cell r="BX25">
            <v>10.1</v>
          </cell>
          <cell r="BY25">
            <v>35.89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105.45</v>
          </cell>
          <cell r="CH25">
            <v>507.03999999999996</v>
          </cell>
          <cell r="CJ25">
            <v>124.75</v>
          </cell>
          <cell r="CK25">
            <v>576.14</v>
          </cell>
        </row>
        <row r="26">
          <cell r="D26">
            <v>0</v>
          </cell>
          <cell r="E26">
            <v>50.3</v>
          </cell>
          <cell r="G26">
            <v>0</v>
          </cell>
          <cell r="H26">
            <v>0</v>
          </cell>
          <cell r="J26">
            <v>0</v>
          </cell>
          <cell r="K26">
            <v>59.5</v>
          </cell>
          <cell r="M26">
            <v>0</v>
          </cell>
          <cell r="N26">
            <v>97.32</v>
          </cell>
          <cell r="P26">
            <v>0</v>
          </cell>
          <cell r="Q26">
            <v>6.9899999999999984</v>
          </cell>
          <cell r="S26">
            <v>0</v>
          </cell>
          <cell r="T26">
            <v>32.210000000000036</v>
          </cell>
          <cell r="V26">
            <v>0</v>
          </cell>
          <cell r="W26">
            <v>246.31999999999994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  <cell r="AK26">
            <v>0</v>
          </cell>
          <cell r="AL26">
            <v>1.75</v>
          </cell>
          <cell r="AN26">
            <v>0</v>
          </cell>
          <cell r="AO26">
            <v>196.23000000000002</v>
          </cell>
          <cell r="AQ26">
            <v>0</v>
          </cell>
          <cell r="AR26">
            <v>197.98000000000002</v>
          </cell>
          <cell r="AT26">
            <v>0</v>
          </cell>
          <cell r="AU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I26">
            <v>0</v>
          </cell>
          <cell r="BJ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0</v>
          </cell>
          <cell r="BS26">
            <v>50.3</v>
          </cell>
          <cell r="BU26">
            <v>0</v>
          </cell>
          <cell r="BV26">
            <v>0</v>
          </cell>
          <cell r="BX26">
            <v>0</v>
          </cell>
          <cell r="BY26">
            <v>59.5</v>
          </cell>
          <cell r="CA26">
            <v>0</v>
          </cell>
          <cell r="CB26">
            <v>97.32</v>
          </cell>
          <cell r="CD26">
            <v>0</v>
          </cell>
          <cell r="CE26">
            <v>8.7399999999999949</v>
          </cell>
          <cell r="CG26">
            <v>0</v>
          </cell>
          <cell r="CH26">
            <v>228.44000000000005</v>
          </cell>
          <cell r="CJ26">
            <v>0</v>
          </cell>
          <cell r="CK26">
            <v>444.29999999999995</v>
          </cell>
        </row>
        <row r="27">
          <cell r="D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3.4</v>
          </cell>
          <cell r="AI27">
            <v>15</v>
          </cell>
          <cell r="AK27">
            <v>0</v>
          </cell>
          <cell r="AL27">
            <v>1464.75</v>
          </cell>
          <cell r="AN27">
            <v>107.25</v>
          </cell>
          <cell r="AO27">
            <v>1070.6320000000001</v>
          </cell>
          <cell r="AQ27">
            <v>110.64999999999998</v>
          </cell>
          <cell r="AR27">
            <v>2550.3820000000001</v>
          </cell>
          <cell r="AT27">
            <v>0</v>
          </cell>
          <cell r="AU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I27">
            <v>88</v>
          </cell>
          <cell r="BJ27">
            <v>0</v>
          </cell>
          <cell r="BL27">
            <v>88</v>
          </cell>
          <cell r="BM27">
            <v>288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CA27">
            <v>3.4</v>
          </cell>
          <cell r="CB27">
            <v>15</v>
          </cell>
          <cell r="CD27">
            <v>0</v>
          </cell>
          <cell r="CE27">
            <v>1464.75</v>
          </cell>
          <cell r="CG27">
            <v>195.25</v>
          </cell>
          <cell r="CH27">
            <v>1070.6320000000001</v>
          </cell>
          <cell r="CJ27">
            <v>198.65000000000009</v>
          </cell>
          <cell r="CK27">
            <v>2550.3820000000001</v>
          </cell>
        </row>
        <row r="28">
          <cell r="D28">
            <v>11.35</v>
          </cell>
          <cell r="E28">
            <v>47.75</v>
          </cell>
          <cell r="G28">
            <v>0</v>
          </cell>
          <cell r="H28">
            <v>0</v>
          </cell>
          <cell r="J28">
            <v>4</v>
          </cell>
          <cell r="K28">
            <v>20.8</v>
          </cell>
          <cell r="M28">
            <v>4</v>
          </cell>
          <cell r="N28">
            <v>17</v>
          </cell>
          <cell r="P28">
            <v>0</v>
          </cell>
          <cell r="Q28">
            <v>0</v>
          </cell>
          <cell r="S28">
            <v>33.700000000000003</v>
          </cell>
          <cell r="T28">
            <v>144.19999999999999</v>
          </cell>
          <cell r="V28">
            <v>53.050000000000004</v>
          </cell>
          <cell r="W28">
            <v>229.75</v>
          </cell>
          <cell r="Y28">
            <v>0</v>
          </cell>
          <cell r="Z28">
            <v>21.799999999999997</v>
          </cell>
          <cell r="AB28">
            <v>0</v>
          </cell>
          <cell r="AC28">
            <v>0</v>
          </cell>
          <cell r="AE28">
            <v>1</v>
          </cell>
          <cell r="AF28">
            <v>4.0999999999999996</v>
          </cell>
          <cell r="AH28">
            <v>4.25</v>
          </cell>
          <cell r="AI28">
            <v>23.9</v>
          </cell>
          <cell r="AK28">
            <v>0</v>
          </cell>
          <cell r="AL28">
            <v>0</v>
          </cell>
          <cell r="AN28">
            <v>82.300000000000011</v>
          </cell>
          <cell r="AO28">
            <v>295.58</v>
          </cell>
          <cell r="AQ28">
            <v>87.550000000000011</v>
          </cell>
          <cell r="AR28">
            <v>345.38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11.349999999999998</v>
          </cell>
          <cell r="BS28">
            <v>69.55</v>
          </cell>
          <cell r="BU28">
            <v>0</v>
          </cell>
          <cell r="BV28">
            <v>0</v>
          </cell>
          <cell r="BX28">
            <v>5</v>
          </cell>
          <cell r="BY28">
            <v>24.9</v>
          </cell>
          <cell r="CA28">
            <v>8.25</v>
          </cell>
          <cell r="CB28">
            <v>40.9</v>
          </cell>
          <cell r="CD28">
            <v>0</v>
          </cell>
          <cell r="CE28">
            <v>0</v>
          </cell>
          <cell r="CG28">
            <v>116</v>
          </cell>
          <cell r="CH28">
            <v>439.78</v>
          </cell>
          <cell r="CJ28">
            <v>140.60000000000002</v>
          </cell>
          <cell r="CK28">
            <v>575.13</v>
          </cell>
        </row>
        <row r="29">
          <cell r="D29">
            <v>0</v>
          </cell>
          <cell r="E29">
            <v>24.800000000000011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S29">
            <v>0</v>
          </cell>
          <cell r="T29">
            <v>79.350000000000023</v>
          </cell>
          <cell r="V29">
            <v>0</v>
          </cell>
          <cell r="W29">
            <v>104.14999999999998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123.66</v>
          </cell>
          <cell r="AQ29">
            <v>0</v>
          </cell>
          <cell r="AR29">
            <v>123.65999999999997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24.799999999999955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203.01</v>
          </cell>
          <cell r="CJ29">
            <v>0</v>
          </cell>
          <cell r="CK29">
            <v>227.80999999999995</v>
          </cell>
        </row>
        <row r="30">
          <cell r="D30">
            <v>0</v>
          </cell>
          <cell r="E30">
            <v>100</v>
          </cell>
          <cell r="G30">
            <v>0</v>
          </cell>
          <cell r="H30">
            <v>16.759999999999991</v>
          </cell>
          <cell r="J30">
            <v>0</v>
          </cell>
          <cell r="K30">
            <v>0</v>
          </cell>
          <cell r="M30">
            <v>0</v>
          </cell>
          <cell r="N30">
            <v>21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137.76000000000022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50</v>
          </cell>
          <cell r="AI30">
            <v>249</v>
          </cell>
          <cell r="AK30">
            <v>0</v>
          </cell>
          <cell r="AL30">
            <v>0</v>
          </cell>
          <cell r="AN30">
            <v>1272</v>
          </cell>
          <cell r="AO30">
            <v>4356</v>
          </cell>
          <cell r="AQ30">
            <v>1322</v>
          </cell>
          <cell r="AR30">
            <v>4605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100</v>
          </cell>
          <cell r="BU30">
            <v>0</v>
          </cell>
          <cell r="BV30">
            <v>16.759999999999991</v>
          </cell>
          <cell r="BX30">
            <v>0</v>
          </cell>
          <cell r="BY30">
            <v>0</v>
          </cell>
          <cell r="CA30">
            <v>50</v>
          </cell>
          <cell r="CB30">
            <v>270</v>
          </cell>
          <cell r="CD30">
            <v>0</v>
          </cell>
          <cell r="CE30">
            <v>0</v>
          </cell>
          <cell r="CG30">
            <v>1272</v>
          </cell>
          <cell r="CH30">
            <v>4356</v>
          </cell>
          <cell r="CJ30">
            <v>1322</v>
          </cell>
          <cell r="CK30">
            <v>4742.76</v>
          </cell>
        </row>
        <row r="31">
          <cell r="D31">
            <v>0</v>
          </cell>
          <cell r="E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1.3000000000000007</v>
          </cell>
          <cell r="Z31">
            <v>7.2199999999999989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  <cell r="AK31">
            <v>1.6499999999999986</v>
          </cell>
          <cell r="AL31">
            <v>0</v>
          </cell>
          <cell r="AN31">
            <v>44</v>
          </cell>
          <cell r="AO31">
            <v>182.13999999999987</v>
          </cell>
          <cell r="AQ31">
            <v>46.949999999999932</v>
          </cell>
          <cell r="AR31">
            <v>189.35999999999967</v>
          </cell>
          <cell r="AT31">
            <v>0</v>
          </cell>
          <cell r="AU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C31">
            <v>3</v>
          </cell>
          <cell r="BD31">
            <v>0</v>
          </cell>
          <cell r="BF31">
            <v>1</v>
          </cell>
          <cell r="BG31">
            <v>0</v>
          </cell>
          <cell r="BI31">
            <v>0</v>
          </cell>
          <cell r="BJ31">
            <v>0</v>
          </cell>
          <cell r="BL31">
            <v>4</v>
          </cell>
          <cell r="BM31">
            <v>0</v>
          </cell>
          <cell r="BO31">
            <v>0</v>
          </cell>
          <cell r="BP31">
            <v>0</v>
          </cell>
          <cell r="BR31">
            <v>1.3000000000000007</v>
          </cell>
          <cell r="BS31">
            <v>7.2199999999999989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3</v>
          </cell>
          <cell r="CB31">
            <v>0</v>
          </cell>
          <cell r="CD31">
            <v>2.6499999999999986</v>
          </cell>
          <cell r="CE31">
            <v>0</v>
          </cell>
          <cell r="CG31">
            <v>44</v>
          </cell>
          <cell r="CH31">
            <v>182.13999999999987</v>
          </cell>
          <cell r="CJ31">
            <v>50.949999999999932</v>
          </cell>
          <cell r="CK31">
            <v>189.35999999999967</v>
          </cell>
        </row>
        <row r="32">
          <cell r="D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2.2999999999999998</v>
          </cell>
          <cell r="AB32">
            <v>0</v>
          </cell>
          <cell r="AC32">
            <v>0</v>
          </cell>
          <cell r="AE32">
            <v>0</v>
          </cell>
          <cell r="AF32">
            <v>8.370000000000001</v>
          </cell>
          <cell r="AH32">
            <v>0</v>
          </cell>
          <cell r="AI32">
            <v>0</v>
          </cell>
          <cell r="AK32">
            <v>0</v>
          </cell>
          <cell r="AL32">
            <v>18</v>
          </cell>
          <cell r="AN32">
            <v>0</v>
          </cell>
          <cell r="AO32">
            <v>141</v>
          </cell>
          <cell r="AQ32">
            <v>0</v>
          </cell>
          <cell r="AR32">
            <v>169.67000000000002</v>
          </cell>
          <cell r="AT32">
            <v>0</v>
          </cell>
          <cell r="AU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L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2.2999999999999998</v>
          </cell>
          <cell r="BU32">
            <v>0</v>
          </cell>
          <cell r="BV32">
            <v>0</v>
          </cell>
          <cell r="BX32">
            <v>0</v>
          </cell>
          <cell r="BY32">
            <v>8.370000000000001</v>
          </cell>
          <cell r="CA32">
            <v>0</v>
          </cell>
          <cell r="CB32">
            <v>0</v>
          </cell>
          <cell r="CD32">
            <v>0</v>
          </cell>
          <cell r="CE32">
            <v>18</v>
          </cell>
          <cell r="CG32">
            <v>0</v>
          </cell>
          <cell r="CH32">
            <v>141</v>
          </cell>
          <cell r="CJ32">
            <v>0</v>
          </cell>
          <cell r="CK32">
            <v>169.67000000000002</v>
          </cell>
        </row>
        <row r="33">
          <cell r="D33">
            <v>2</v>
          </cell>
          <cell r="E33">
            <v>9.5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>
            <v>67.599999999999994</v>
          </cell>
          <cell r="Q33">
            <v>277</v>
          </cell>
          <cell r="S33">
            <v>0</v>
          </cell>
          <cell r="T33">
            <v>0</v>
          </cell>
          <cell r="V33">
            <v>69.599999999999994</v>
          </cell>
          <cell r="W33">
            <v>286.5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  <cell r="AE33">
            <v>7.5</v>
          </cell>
          <cell r="AF33">
            <v>32</v>
          </cell>
          <cell r="AH33">
            <v>0</v>
          </cell>
          <cell r="AI33">
            <v>0</v>
          </cell>
          <cell r="AK33">
            <v>80.599999999999994</v>
          </cell>
          <cell r="AL33">
            <v>191.3</v>
          </cell>
          <cell r="AN33">
            <v>0</v>
          </cell>
          <cell r="AO33">
            <v>0</v>
          </cell>
          <cell r="AQ33">
            <v>88.1</v>
          </cell>
          <cell r="AR33">
            <v>223.3</v>
          </cell>
          <cell r="AT33">
            <v>0</v>
          </cell>
          <cell r="AU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I33">
            <v>0</v>
          </cell>
          <cell r="BJ33">
            <v>0</v>
          </cell>
          <cell r="BL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2</v>
          </cell>
          <cell r="BS33">
            <v>9.5</v>
          </cell>
          <cell r="BU33">
            <v>0</v>
          </cell>
          <cell r="BV33">
            <v>0</v>
          </cell>
          <cell r="BX33">
            <v>7.5</v>
          </cell>
          <cell r="BY33">
            <v>32</v>
          </cell>
          <cell r="CA33">
            <v>0</v>
          </cell>
          <cell r="CB33">
            <v>0</v>
          </cell>
          <cell r="CD33">
            <v>148.19999999999999</v>
          </cell>
          <cell r="CE33">
            <v>468.3</v>
          </cell>
          <cell r="CG33">
            <v>0</v>
          </cell>
          <cell r="CH33">
            <v>0</v>
          </cell>
          <cell r="CJ33">
            <v>157.69999999999999</v>
          </cell>
          <cell r="CK33">
            <v>509.8</v>
          </cell>
        </row>
        <row r="34"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15.6</v>
          </cell>
          <cell r="Z34">
            <v>88</v>
          </cell>
          <cell r="AB34">
            <v>0</v>
          </cell>
          <cell r="AC34">
            <v>0</v>
          </cell>
          <cell r="AE34">
            <v>10</v>
          </cell>
          <cell r="AF34">
            <v>54</v>
          </cell>
          <cell r="AH34">
            <v>2.5</v>
          </cell>
          <cell r="AI34">
            <v>12</v>
          </cell>
          <cell r="AK34">
            <v>7</v>
          </cell>
          <cell r="AL34">
            <v>27.5</v>
          </cell>
          <cell r="AN34">
            <v>257.86</v>
          </cell>
          <cell r="AO34">
            <v>1198</v>
          </cell>
          <cell r="AQ34">
            <v>292.96000000000004</v>
          </cell>
          <cell r="AR34">
            <v>1379.5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L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15.6</v>
          </cell>
          <cell r="BS34">
            <v>88</v>
          </cell>
          <cell r="BU34">
            <v>0</v>
          </cell>
          <cell r="BV34">
            <v>0</v>
          </cell>
          <cell r="BX34">
            <v>10</v>
          </cell>
          <cell r="BY34">
            <v>54</v>
          </cell>
          <cell r="CA34">
            <v>2.5</v>
          </cell>
          <cell r="CB34">
            <v>12</v>
          </cell>
          <cell r="CD34">
            <v>7</v>
          </cell>
          <cell r="CE34">
            <v>27.5</v>
          </cell>
          <cell r="CG34">
            <v>257.86</v>
          </cell>
          <cell r="CH34">
            <v>1198</v>
          </cell>
          <cell r="CJ34">
            <v>292.96000000000004</v>
          </cell>
          <cell r="CK34">
            <v>1379.5</v>
          </cell>
        </row>
        <row r="35">
          <cell r="D35">
            <v>2.25</v>
          </cell>
          <cell r="E35">
            <v>9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V35">
            <v>2.25</v>
          </cell>
          <cell r="W35">
            <v>9</v>
          </cell>
          <cell r="Y35">
            <v>2</v>
          </cell>
          <cell r="Z35">
            <v>10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K35">
            <v>0</v>
          </cell>
          <cell r="AL35">
            <v>0</v>
          </cell>
          <cell r="AN35">
            <v>0</v>
          </cell>
          <cell r="AO35">
            <v>0</v>
          </cell>
          <cell r="AQ35">
            <v>2</v>
          </cell>
          <cell r="AR35">
            <v>10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4.25</v>
          </cell>
          <cell r="BS35">
            <v>19</v>
          </cell>
          <cell r="BU35">
            <v>0</v>
          </cell>
          <cell r="BV35">
            <v>0</v>
          </cell>
          <cell r="BX35">
            <v>0</v>
          </cell>
          <cell r="BY35">
            <v>0</v>
          </cell>
          <cell r="CA35">
            <v>0</v>
          </cell>
          <cell r="CB35">
            <v>0</v>
          </cell>
          <cell r="CD35">
            <v>0</v>
          </cell>
          <cell r="CE35">
            <v>0</v>
          </cell>
          <cell r="CG35">
            <v>0</v>
          </cell>
          <cell r="CH35">
            <v>0</v>
          </cell>
          <cell r="CJ35">
            <v>4.25</v>
          </cell>
          <cell r="CK35">
            <v>19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I36">
            <v>0</v>
          </cell>
          <cell r="BJ36">
            <v>0</v>
          </cell>
          <cell r="BL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V36">
            <v>0</v>
          </cell>
          <cell r="BX36">
            <v>0</v>
          </cell>
          <cell r="BY36">
            <v>0</v>
          </cell>
          <cell r="CA36">
            <v>0</v>
          </cell>
          <cell r="CB36">
            <v>0</v>
          </cell>
          <cell r="CD36">
            <v>0</v>
          </cell>
          <cell r="CE36">
            <v>0</v>
          </cell>
          <cell r="CG36">
            <v>0</v>
          </cell>
          <cell r="CH36">
            <v>0</v>
          </cell>
          <cell r="CJ36">
            <v>0</v>
          </cell>
          <cell r="CK36">
            <v>0</v>
          </cell>
        </row>
        <row r="37">
          <cell r="D37">
            <v>351.14</v>
          </cell>
          <cell r="E37">
            <v>2155</v>
          </cell>
          <cell r="G37">
            <v>30</v>
          </cell>
          <cell r="H37">
            <v>170</v>
          </cell>
          <cell r="J37">
            <v>20.95</v>
          </cell>
          <cell r="K37">
            <v>100</v>
          </cell>
          <cell r="M37">
            <v>79.13</v>
          </cell>
          <cell r="N37">
            <v>380</v>
          </cell>
          <cell r="P37">
            <v>599.9</v>
          </cell>
          <cell r="Q37">
            <v>2900</v>
          </cell>
          <cell r="S37">
            <v>25</v>
          </cell>
          <cell r="T37">
            <v>90</v>
          </cell>
          <cell r="V37">
            <v>1106.1199999999999</v>
          </cell>
          <cell r="W37">
            <v>5795</v>
          </cell>
          <cell r="Y37">
            <v>91.51</v>
          </cell>
          <cell r="Z37">
            <v>552</v>
          </cell>
          <cell r="AB37">
            <v>2</v>
          </cell>
          <cell r="AC37">
            <v>10</v>
          </cell>
          <cell r="AE37">
            <v>2</v>
          </cell>
          <cell r="AF37">
            <v>10</v>
          </cell>
          <cell r="AH37">
            <v>46.91</v>
          </cell>
          <cell r="AI37">
            <v>231</v>
          </cell>
          <cell r="AK37">
            <v>568.6</v>
          </cell>
          <cell r="AL37">
            <v>2506</v>
          </cell>
          <cell r="AN37">
            <v>245.55</v>
          </cell>
          <cell r="AO37">
            <v>880</v>
          </cell>
          <cell r="AQ37">
            <v>956.57</v>
          </cell>
          <cell r="AR37">
            <v>3300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0.25</v>
          </cell>
          <cell r="BL37">
            <v>0</v>
          </cell>
          <cell r="BM37">
            <v>0.25</v>
          </cell>
          <cell r="BO37">
            <v>0</v>
          </cell>
          <cell r="BP37">
            <v>0</v>
          </cell>
          <cell r="BR37">
            <v>442.65</v>
          </cell>
          <cell r="BS37">
            <v>2707</v>
          </cell>
          <cell r="BU37">
            <v>32</v>
          </cell>
          <cell r="BV37">
            <v>180</v>
          </cell>
          <cell r="BX37">
            <v>22.95</v>
          </cell>
          <cell r="BY37">
            <v>110</v>
          </cell>
          <cell r="CA37">
            <v>126.03999999999999</v>
          </cell>
          <cell r="CB37">
            <v>611</v>
          </cell>
          <cell r="CD37">
            <v>1168.5</v>
          </cell>
          <cell r="CE37">
            <v>5406</v>
          </cell>
          <cell r="CG37">
            <v>270.55</v>
          </cell>
          <cell r="CH37">
            <v>970.25</v>
          </cell>
          <cell r="CJ37">
            <v>2062.69</v>
          </cell>
          <cell r="CK37">
            <v>9095.25</v>
          </cell>
        </row>
        <row r="38">
          <cell r="D38">
            <v>199.54000000000008</v>
          </cell>
          <cell r="E38">
            <v>991</v>
          </cell>
          <cell r="G38">
            <v>255.25</v>
          </cell>
          <cell r="H38">
            <v>1571</v>
          </cell>
          <cell r="J38">
            <v>0</v>
          </cell>
          <cell r="K38">
            <v>0</v>
          </cell>
          <cell r="M38">
            <v>0</v>
          </cell>
          <cell r="N38">
            <v>-1009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  <cell r="V38">
            <v>454.79000000000008</v>
          </cell>
          <cell r="W38">
            <v>1553</v>
          </cell>
          <cell r="Y38">
            <v>0</v>
          </cell>
          <cell r="Z38">
            <v>-27</v>
          </cell>
          <cell r="AB38">
            <v>0</v>
          </cell>
          <cell r="AC38">
            <v>0</v>
          </cell>
          <cell r="AE38">
            <v>5</v>
          </cell>
          <cell r="AF38">
            <v>20</v>
          </cell>
          <cell r="AH38">
            <v>1540</v>
          </cell>
          <cell r="AI38">
            <v>6736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1545</v>
          </cell>
          <cell r="AR38">
            <v>6729</v>
          </cell>
          <cell r="AT38">
            <v>0</v>
          </cell>
          <cell r="AU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L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199.54000000000008</v>
          </cell>
          <cell r="BS38">
            <v>964</v>
          </cell>
          <cell r="BU38">
            <v>255.25</v>
          </cell>
          <cell r="BV38">
            <v>1571</v>
          </cell>
          <cell r="BX38">
            <v>5</v>
          </cell>
          <cell r="BY38">
            <v>20</v>
          </cell>
          <cell r="CA38">
            <v>1540</v>
          </cell>
          <cell r="CB38">
            <v>5727</v>
          </cell>
          <cell r="CD38">
            <v>0</v>
          </cell>
          <cell r="CE38">
            <v>0</v>
          </cell>
          <cell r="CG38">
            <v>0</v>
          </cell>
          <cell r="CH38">
            <v>0</v>
          </cell>
          <cell r="CJ38">
            <v>1999.7900000000002</v>
          </cell>
          <cell r="CK38">
            <v>8282</v>
          </cell>
        </row>
        <row r="39">
          <cell r="D39">
            <v>12</v>
          </cell>
          <cell r="E39">
            <v>72</v>
          </cell>
          <cell r="G39">
            <v>0</v>
          </cell>
          <cell r="H39">
            <v>0</v>
          </cell>
          <cell r="J39">
            <v>18</v>
          </cell>
          <cell r="K39">
            <v>95.64</v>
          </cell>
          <cell r="M39">
            <v>7.5</v>
          </cell>
          <cell r="N39">
            <v>30.44</v>
          </cell>
          <cell r="P39">
            <v>30</v>
          </cell>
          <cell r="Q39">
            <v>120</v>
          </cell>
          <cell r="S39">
            <v>39</v>
          </cell>
          <cell r="T39">
            <v>121.4</v>
          </cell>
          <cell r="V39">
            <v>106.5</v>
          </cell>
          <cell r="W39">
            <v>439.48</v>
          </cell>
          <cell r="Y39">
            <v>25</v>
          </cell>
          <cell r="Z39">
            <v>143</v>
          </cell>
          <cell r="AB39">
            <v>0</v>
          </cell>
          <cell r="AC39">
            <v>0</v>
          </cell>
          <cell r="AE39">
            <v>7</v>
          </cell>
          <cell r="AF39">
            <v>32.68</v>
          </cell>
          <cell r="AH39">
            <v>33</v>
          </cell>
          <cell r="AI39">
            <v>206</v>
          </cell>
          <cell r="AK39">
            <v>131</v>
          </cell>
          <cell r="AL39">
            <v>476.8</v>
          </cell>
          <cell r="AN39">
            <v>112</v>
          </cell>
          <cell r="AO39">
            <v>430.23</v>
          </cell>
          <cell r="AQ39">
            <v>308</v>
          </cell>
          <cell r="AR39">
            <v>1288.71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L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37</v>
          </cell>
          <cell r="BS39">
            <v>215</v>
          </cell>
          <cell r="BU39">
            <v>0</v>
          </cell>
          <cell r="BV39">
            <v>0</v>
          </cell>
          <cell r="BX39">
            <v>25</v>
          </cell>
          <cell r="BY39">
            <v>128.32</v>
          </cell>
          <cell r="CA39">
            <v>40.5</v>
          </cell>
          <cell r="CB39">
            <v>236.44</v>
          </cell>
          <cell r="CD39">
            <v>161</v>
          </cell>
          <cell r="CE39">
            <v>596.79999999999995</v>
          </cell>
          <cell r="CG39">
            <v>151</v>
          </cell>
          <cell r="CH39">
            <v>551.63</v>
          </cell>
          <cell r="CJ39">
            <v>414.5</v>
          </cell>
          <cell r="CK39">
            <v>1728.19</v>
          </cell>
        </row>
        <row r="40">
          <cell r="D40">
            <v>766.3456000000001</v>
          </cell>
          <cell r="E40">
            <v>3902.6</v>
          </cell>
          <cell r="G40">
            <v>68.09</v>
          </cell>
          <cell r="H40">
            <v>302.88</v>
          </cell>
          <cell r="J40">
            <v>129.80000000000001</v>
          </cell>
          <cell r="K40">
            <v>526.78</v>
          </cell>
          <cell r="M40">
            <v>885.30304000000001</v>
          </cell>
          <cell r="N40">
            <v>3511.9853999999996</v>
          </cell>
          <cell r="P40">
            <v>118.71129999999998</v>
          </cell>
          <cell r="Q40">
            <v>396.37000000000006</v>
          </cell>
          <cell r="S40">
            <v>98.884999999999991</v>
          </cell>
          <cell r="T40">
            <v>372.82000000000005</v>
          </cell>
          <cell r="V40">
            <v>2067.1349399999999</v>
          </cell>
          <cell r="W40">
            <v>9013.4354000000003</v>
          </cell>
          <cell r="Y40">
            <v>69.12</v>
          </cell>
          <cell r="Z40">
            <v>297.77999999999992</v>
          </cell>
          <cell r="AB40">
            <v>15.25</v>
          </cell>
          <cell r="AC40">
            <v>65</v>
          </cell>
          <cell r="AE40">
            <v>6</v>
          </cell>
          <cell r="AF40">
            <v>26.559999999999995</v>
          </cell>
          <cell r="AH40">
            <v>837.61450000000002</v>
          </cell>
          <cell r="AI40">
            <v>2679.0299999999997</v>
          </cell>
          <cell r="AK40">
            <v>241.65780000000001</v>
          </cell>
          <cell r="AL40">
            <v>876</v>
          </cell>
          <cell r="AN40">
            <v>1078.934</v>
          </cell>
          <cell r="AO40">
            <v>4324</v>
          </cell>
          <cell r="AQ40">
            <v>2248.5762999999997</v>
          </cell>
          <cell r="AR40">
            <v>8268.3700000000008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L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835.46560000000011</v>
          </cell>
          <cell r="BS40">
            <v>4200.38</v>
          </cell>
          <cell r="BU40">
            <v>83.34</v>
          </cell>
          <cell r="BV40">
            <v>367.88</v>
          </cell>
          <cell r="BX40">
            <v>135.80000000000001</v>
          </cell>
          <cell r="BY40">
            <v>553.33999999999992</v>
          </cell>
          <cell r="CA40">
            <v>1722.9175399999999</v>
          </cell>
          <cell r="CB40">
            <v>6191.0153999999993</v>
          </cell>
          <cell r="CD40">
            <v>360.3691</v>
          </cell>
          <cell r="CE40">
            <v>1272.3700000000001</v>
          </cell>
          <cell r="CG40">
            <v>1177.819</v>
          </cell>
          <cell r="CH40">
            <v>4696.82</v>
          </cell>
          <cell r="CJ40">
            <v>4315.7112399999996</v>
          </cell>
          <cell r="CK40">
            <v>17281.805400000001</v>
          </cell>
        </row>
        <row r="41">
          <cell r="D41">
            <v>0</v>
          </cell>
          <cell r="E41">
            <v>0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L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0</v>
          </cell>
          <cell r="BS41">
            <v>0</v>
          </cell>
          <cell r="BU41">
            <v>0</v>
          </cell>
          <cell r="BV41">
            <v>0</v>
          </cell>
          <cell r="BX41">
            <v>0</v>
          </cell>
          <cell r="BY41">
            <v>0</v>
          </cell>
          <cell r="CA41">
            <v>0</v>
          </cell>
          <cell r="CB41">
            <v>0</v>
          </cell>
          <cell r="CD41">
            <v>0</v>
          </cell>
          <cell r="CE41">
            <v>0</v>
          </cell>
          <cell r="CG41">
            <v>0</v>
          </cell>
          <cell r="CH41">
            <v>0</v>
          </cell>
          <cell r="CJ41">
            <v>0</v>
          </cell>
          <cell r="CK41">
            <v>0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0</v>
          </cell>
          <cell r="AI42">
            <v>88.15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Q42">
            <v>0</v>
          </cell>
          <cell r="AR42">
            <v>88.15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L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X42">
            <v>0</v>
          </cell>
          <cell r="BY42">
            <v>0</v>
          </cell>
          <cell r="CA42">
            <v>0</v>
          </cell>
          <cell r="CB42">
            <v>88.15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J42">
            <v>0</v>
          </cell>
          <cell r="CK42">
            <v>88.15</v>
          </cell>
        </row>
        <row r="43">
          <cell r="D43">
            <v>18</v>
          </cell>
          <cell r="E43">
            <v>419.2</v>
          </cell>
          <cell r="G43">
            <v>0</v>
          </cell>
          <cell r="H43">
            <v>0</v>
          </cell>
          <cell r="J43">
            <v>0</v>
          </cell>
          <cell r="K43">
            <v>54.900000000000006</v>
          </cell>
          <cell r="M43">
            <v>0</v>
          </cell>
          <cell r="N43">
            <v>0</v>
          </cell>
          <cell r="P43">
            <v>0</v>
          </cell>
          <cell r="Q43">
            <v>17.350000000000001</v>
          </cell>
          <cell r="S43">
            <v>0</v>
          </cell>
          <cell r="T43">
            <v>45.399999999999977</v>
          </cell>
          <cell r="V43">
            <v>18</v>
          </cell>
          <cell r="W43">
            <v>536.84999999999991</v>
          </cell>
          <cell r="Y43">
            <v>24</v>
          </cell>
          <cell r="Z43">
            <v>239.7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  <cell r="AK43">
            <v>0</v>
          </cell>
          <cell r="AL43">
            <v>50.150000000000006</v>
          </cell>
          <cell r="AN43">
            <v>69</v>
          </cell>
          <cell r="AO43">
            <v>562.25</v>
          </cell>
          <cell r="AQ43">
            <v>93</v>
          </cell>
          <cell r="AR43">
            <v>852.10000000000014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L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42</v>
          </cell>
          <cell r="BS43">
            <v>658.9</v>
          </cell>
          <cell r="BU43">
            <v>0</v>
          </cell>
          <cell r="BV43">
            <v>0</v>
          </cell>
          <cell r="BX43">
            <v>0</v>
          </cell>
          <cell r="BY43">
            <v>54.900000000000006</v>
          </cell>
          <cell r="CA43">
            <v>0</v>
          </cell>
          <cell r="CB43">
            <v>0</v>
          </cell>
          <cell r="CD43">
            <v>0</v>
          </cell>
          <cell r="CE43">
            <v>67.5</v>
          </cell>
          <cell r="CG43">
            <v>69</v>
          </cell>
          <cell r="CH43">
            <v>607.65000000000009</v>
          </cell>
          <cell r="CJ43">
            <v>111</v>
          </cell>
          <cell r="CK43">
            <v>1388.9499999999998</v>
          </cell>
        </row>
        <row r="44">
          <cell r="D44">
            <v>0</v>
          </cell>
          <cell r="E44">
            <v>127.96500000000015</v>
          </cell>
          <cell r="G44">
            <v>0</v>
          </cell>
          <cell r="H44">
            <v>5.519999999999996</v>
          </cell>
          <cell r="J44">
            <v>0</v>
          </cell>
          <cell r="K44">
            <v>0</v>
          </cell>
          <cell r="M44">
            <v>0</v>
          </cell>
          <cell r="N44">
            <v>1.5</v>
          </cell>
          <cell r="P44">
            <v>0</v>
          </cell>
          <cell r="Q44">
            <v>285.24499999999989</v>
          </cell>
          <cell r="S44">
            <v>0</v>
          </cell>
          <cell r="T44">
            <v>2.0499999999999998</v>
          </cell>
          <cell r="V44">
            <v>0</v>
          </cell>
          <cell r="W44">
            <v>422.27999999999975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  <cell r="AK44">
            <v>0</v>
          </cell>
          <cell r="AL44">
            <v>91.38799999999992</v>
          </cell>
          <cell r="AN44">
            <v>0</v>
          </cell>
          <cell r="AO44">
            <v>0</v>
          </cell>
          <cell r="AQ44">
            <v>0</v>
          </cell>
          <cell r="AR44">
            <v>91.38799999999992</v>
          </cell>
          <cell r="AT44">
            <v>0</v>
          </cell>
          <cell r="AU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127.96500000000015</v>
          </cell>
          <cell r="BU44">
            <v>0</v>
          </cell>
          <cell r="BV44">
            <v>5.519999999999996</v>
          </cell>
          <cell r="BX44">
            <v>0</v>
          </cell>
          <cell r="BY44">
            <v>0</v>
          </cell>
          <cell r="CA44">
            <v>0</v>
          </cell>
          <cell r="CB44">
            <v>1.5</v>
          </cell>
          <cell r="CD44">
            <v>0</v>
          </cell>
          <cell r="CE44">
            <v>376.63299999999981</v>
          </cell>
          <cell r="CG44">
            <v>0</v>
          </cell>
          <cell r="CH44">
            <v>2.0499999999999998</v>
          </cell>
          <cell r="CJ44">
            <v>0</v>
          </cell>
          <cell r="CK44">
            <v>513.66799999999967</v>
          </cell>
        </row>
        <row r="45">
          <cell r="D45">
            <v>10.599999999999966</v>
          </cell>
          <cell r="E45">
            <v>55.319999999999936</v>
          </cell>
          <cell r="G45">
            <v>5.5</v>
          </cell>
          <cell r="H45">
            <v>35.700000000000003</v>
          </cell>
          <cell r="J45">
            <v>8.0000000000000036</v>
          </cell>
          <cell r="K45">
            <v>37.300000000000011</v>
          </cell>
          <cell r="M45">
            <v>11.450000000000017</v>
          </cell>
          <cell r="N45">
            <v>95.079999999999984</v>
          </cell>
          <cell r="P45">
            <v>296.17199999999991</v>
          </cell>
          <cell r="Q45">
            <v>1271.5650000000001</v>
          </cell>
          <cell r="S45">
            <v>0</v>
          </cell>
          <cell r="T45">
            <v>0</v>
          </cell>
          <cell r="V45">
            <v>331.72199999999998</v>
          </cell>
          <cell r="W45">
            <v>1494.9649999999992</v>
          </cell>
          <cell r="Y45">
            <v>0.5</v>
          </cell>
          <cell r="Z45">
            <v>3.1</v>
          </cell>
          <cell r="AB45">
            <v>0</v>
          </cell>
          <cell r="AC45">
            <v>0</v>
          </cell>
          <cell r="AE45">
            <v>0</v>
          </cell>
          <cell r="AF45">
            <v>0.70000000000000018</v>
          </cell>
          <cell r="AH45">
            <v>19.850000000000001</v>
          </cell>
          <cell r="AI45">
            <v>76.95</v>
          </cell>
          <cell r="AK45">
            <v>329</v>
          </cell>
          <cell r="AL45">
            <v>1147</v>
          </cell>
          <cell r="AN45">
            <v>0</v>
          </cell>
          <cell r="AO45">
            <v>0</v>
          </cell>
          <cell r="AQ45">
            <v>349.35</v>
          </cell>
          <cell r="AR45">
            <v>1227.75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L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11.099999999999966</v>
          </cell>
          <cell r="BS45">
            <v>58.419999999999959</v>
          </cell>
          <cell r="BU45">
            <v>5.5</v>
          </cell>
          <cell r="BV45">
            <v>35.700000000000003</v>
          </cell>
          <cell r="BX45">
            <v>8.0000000000000036</v>
          </cell>
          <cell r="BY45">
            <v>38</v>
          </cell>
          <cell r="CA45">
            <v>31.300000000000011</v>
          </cell>
          <cell r="CB45">
            <v>172.02999999999997</v>
          </cell>
          <cell r="CD45">
            <v>625.17199999999991</v>
          </cell>
          <cell r="CE45">
            <v>2418.5650000000001</v>
          </cell>
          <cell r="CG45">
            <v>0</v>
          </cell>
          <cell r="CH45">
            <v>0</v>
          </cell>
          <cell r="CJ45">
            <v>681.072</v>
          </cell>
          <cell r="CK45">
            <v>2722.7149999999988</v>
          </cell>
        </row>
        <row r="46">
          <cell r="D46">
            <v>2.3000000000000114</v>
          </cell>
          <cell r="E46">
            <v>104.57000000000005</v>
          </cell>
          <cell r="G46">
            <v>11</v>
          </cell>
          <cell r="H46">
            <v>104.65</v>
          </cell>
          <cell r="J46">
            <v>1</v>
          </cell>
          <cell r="K46">
            <v>4.3999999999999773</v>
          </cell>
          <cell r="M46">
            <v>37.999999999999986</v>
          </cell>
          <cell r="N46">
            <v>181.99</v>
          </cell>
          <cell r="P46">
            <v>175</v>
          </cell>
          <cell r="Q46">
            <v>668.19999999999982</v>
          </cell>
          <cell r="S46">
            <v>140.65000000000003</v>
          </cell>
          <cell r="T46">
            <v>489.93000000000029</v>
          </cell>
          <cell r="V46">
            <v>367.94999999999982</v>
          </cell>
          <cell r="W46">
            <v>1553.7400000000007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E46">
            <v>1.25</v>
          </cell>
          <cell r="AF46">
            <v>5</v>
          </cell>
          <cell r="AH46">
            <v>8</v>
          </cell>
          <cell r="AI46">
            <v>57.4</v>
          </cell>
          <cell r="AK46">
            <v>544.07500000000005</v>
          </cell>
          <cell r="AL46">
            <v>1918.1499999999999</v>
          </cell>
          <cell r="AN46">
            <v>770.25</v>
          </cell>
          <cell r="AO46">
            <v>2990.829999999999</v>
          </cell>
          <cell r="AQ46">
            <v>1323.575</v>
          </cell>
          <cell r="AR46">
            <v>4971.3799999999992</v>
          </cell>
          <cell r="AT46">
            <v>0</v>
          </cell>
          <cell r="AU46">
            <v>0</v>
          </cell>
          <cell r="AW46">
            <v>0</v>
          </cell>
          <cell r="AX46">
            <v>0</v>
          </cell>
          <cell r="AZ46">
            <v>4.5999999999999996</v>
          </cell>
          <cell r="BA46">
            <v>18.899999999999999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</v>
          </cell>
          <cell r="BJ46">
            <v>0.39</v>
          </cell>
          <cell r="BL46">
            <v>4.5999999999999996</v>
          </cell>
          <cell r="BM46">
            <v>19.29</v>
          </cell>
          <cell r="BO46">
            <v>0</v>
          </cell>
          <cell r="BP46">
            <v>0</v>
          </cell>
          <cell r="BR46">
            <v>2.3000000000000114</v>
          </cell>
          <cell r="BS46">
            <v>104.57000000000005</v>
          </cell>
          <cell r="BU46">
            <v>11</v>
          </cell>
          <cell r="BV46">
            <v>104.65</v>
          </cell>
          <cell r="BX46">
            <v>6.8499999999999943</v>
          </cell>
          <cell r="BY46">
            <v>28.299999999999955</v>
          </cell>
          <cell r="CA46">
            <v>45.999999999999986</v>
          </cell>
          <cell r="CB46">
            <v>239.39</v>
          </cell>
          <cell r="CD46">
            <v>719.07500000000016</v>
          </cell>
          <cell r="CE46">
            <v>2586.35</v>
          </cell>
          <cell r="CG46">
            <v>910.90000000000009</v>
          </cell>
          <cell r="CH46">
            <v>3481.15</v>
          </cell>
          <cell r="CJ46">
            <v>1696.1249999999998</v>
          </cell>
          <cell r="CK46">
            <v>6544.4099999999989</v>
          </cell>
        </row>
        <row r="47">
          <cell r="D47">
            <v>0</v>
          </cell>
          <cell r="E47">
            <v>200</v>
          </cell>
          <cell r="G47">
            <v>0</v>
          </cell>
          <cell r="H47">
            <v>13</v>
          </cell>
          <cell r="J47">
            <v>0</v>
          </cell>
          <cell r="K47">
            <v>0.5</v>
          </cell>
          <cell r="M47">
            <v>0</v>
          </cell>
          <cell r="N47">
            <v>0</v>
          </cell>
          <cell r="P47">
            <v>0</v>
          </cell>
          <cell r="Q47">
            <v>9.4399999999999977</v>
          </cell>
          <cell r="S47">
            <v>0</v>
          </cell>
          <cell r="T47">
            <v>9.4399999999999977</v>
          </cell>
          <cell r="V47">
            <v>0</v>
          </cell>
          <cell r="W47">
            <v>232.38</v>
          </cell>
          <cell r="Y47">
            <v>51</v>
          </cell>
          <cell r="Z47">
            <v>168</v>
          </cell>
          <cell r="AB47">
            <v>0</v>
          </cell>
          <cell r="AC47">
            <v>11</v>
          </cell>
          <cell r="AE47">
            <v>20.5</v>
          </cell>
          <cell r="AF47">
            <v>87</v>
          </cell>
          <cell r="AH47">
            <v>24.5</v>
          </cell>
          <cell r="AI47">
            <v>139.19999999999999</v>
          </cell>
          <cell r="AK47">
            <v>30.130000000000003</v>
          </cell>
          <cell r="AL47">
            <v>131.44</v>
          </cell>
          <cell r="AN47">
            <v>22.86</v>
          </cell>
          <cell r="AO47">
            <v>93.44</v>
          </cell>
          <cell r="AQ47">
            <v>148.99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51</v>
          </cell>
          <cell r="BS47">
            <v>368</v>
          </cell>
          <cell r="BU47">
            <v>0</v>
          </cell>
          <cell r="BV47">
            <v>24</v>
          </cell>
          <cell r="BX47">
            <v>20.5</v>
          </cell>
          <cell r="BY47">
            <v>87.5</v>
          </cell>
          <cell r="CA47">
            <v>24.5</v>
          </cell>
          <cell r="CB47">
            <v>139.19999999999999</v>
          </cell>
          <cell r="CD47">
            <v>30.129999999999995</v>
          </cell>
          <cell r="CE47">
            <v>140.88</v>
          </cell>
          <cell r="CG47">
            <v>22.86</v>
          </cell>
          <cell r="CH47">
            <v>102.88</v>
          </cell>
          <cell r="CJ47">
            <v>148.99</v>
          </cell>
          <cell r="CK47">
            <v>232.38000000000011</v>
          </cell>
        </row>
        <row r="48">
          <cell r="D48">
            <v>15.183177299999983</v>
          </cell>
          <cell r="E48">
            <v>155.25</v>
          </cell>
          <cell r="G48">
            <v>0</v>
          </cell>
          <cell r="H48">
            <v>4</v>
          </cell>
          <cell r="J48">
            <v>0</v>
          </cell>
          <cell r="K48">
            <v>0.79999999999999982</v>
          </cell>
          <cell r="M48">
            <v>1.5029456999999979</v>
          </cell>
          <cell r="N48">
            <v>5.9047828000000777</v>
          </cell>
          <cell r="P48">
            <v>0</v>
          </cell>
          <cell r="Q48">
            <v>97.980000000000018</v>
          </cell>
          <cell r="S48">
            <v>0</v>
          </cell>
          <cell r="T48">
            <v>0</v>
          </cell>
          <cell r="V48">
            <v>16.686123000000009</v>
          </cell>
          <cell r="W48">
            <v>263.93478280000022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35.799999999999997</v>
          </cell>
          <cell r="AH48">
            <v>0</v>
          </cell>
          <cell r="AI48">
            <v>0</v>
          </cell>
          <cell r="AK48">
            <v>0</v>
          </cell>
          <cell r="AL48">
            <v>74.639999999999986</v>
          </cell>
          <cell r="AN48">
            <v>0</v>
          </cell>
          <cell r="AO48">
            <v>0</v>
          </cell>
          <cell r="AQ48">
            <v>0</v>
          </cell>
          <cell r="AR48">
            <v>110.43999999999994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L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15.183177299999983</v>
          </cell>
          <cell r="BS48">
            <v>155.25</v>
          </cell>
          <cell r="BU48">
            <v>0</v>
          </cell>
          <cell r="BV48">
            <v>4</v>
          </cell>
          <cell r="BX48">
            <v>0</v>
          </cell>
          <cell r="BY48">
            <v>36.6</v>
          </cell>
          <cell r="CA48">
            <v>1.5029456999999979</v>
          </cell>
          <cell r="CB48">
            <v>5.9047828000000777</v>
          </cell>
          <cell r="CD48">
            <v>0</v>
          </cell>
          <cell r="CE48">
            <v>172.61999999999989</v>
          </cell>
          <cell r="CG48">
            <v>0</v>
          </cell>
          <cell r="CH48">
            <v>0</v>
          </cell>
          <cell r="CJ48">
            <v>16.686122999999952</v>
          </cell>
          <cell r="CK48">
            <v>374.37478280000005</v>
          </cell>
        </row>
        <row r="49">
          <cell r="D49">
            <v>83.25</v>
          </cell>
          <cell r="E49">
            <v>555.15999999999985</v>
          </cell>
          <cell r="G49">
            <v>0</v>
          </cell>
          <cell r="H49">
            <v>0</v>
          </cell>
          <cell r="J49">
            <v>9.5</v>
          </cell>
          <cell r="K49">
            <v>47.400000000000006</v>
          </cell>
          <cell r="M49">
            <v>75.499999999999986</v>
          </cell>
          <cell r="N49">
            <v>358.86999999999995</v>
          </cell>
          <cell r="P49">
            <v>44.25</v>
          </cell>
          <cell r="Q49">
            <v>192.5</v>
          </cell>
          <cell r="S49">
            <v>97</v>
          </cell>
          <cell r="T49">
            <v>375.45000000000005</v>
          </cell>
          <cell r="V49">
            <v>309.5</v>
          </cell>
          <cell r="W49">
            <v>1529.3799999999992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E49">
            <v>1.5</v>
          </cell>
          <cell r="AF49">
            <v>5.46</v>
          </cell>
          <cell r="AH49">
            <v>0</v>
          </cell>
          <cell r="AI49">
            <v>0</v>
          </cell>
          <cell r="AK49">
            <v>6.75</v>
          </cell>
          <cell r="AL49">
            <v>29.27</v>
          </cell>
          <cell r="AN49">
            <v>49</v>
          </cell>
          <cell r="AO49">
            <v>179.88</v>
          </cell>
          <cell r="AQ49">
            <v>57.25</v>
          </cell>
          <cell r="AR49">
            <v>214.61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L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83.25</v>
          </cell>
          <cell r="BS49">
            <v>555.15999999999985</v>
          </cell>
          <cell r="BU49">
            <v>0</v>
          </cell>
          <cell r="BV49">
            <v>0</v>
          </cell>
          <cell r="BX49">
            <v>11</v>
          </cell>
          <cell r="BY49">
            <v>52.860000000000014</v>
          </cell>
          <cell r="CA49">
            <v>75.499999999999986</v>
          </cell>
          <cell r="CB49">
            <v>358.86999999999995</v>
          </cell>
          <cell r="CD49">
            <v>51</v>
          </cell>
          <cell r="CE49">
            <v>221.76999999999998</v>
          </cell>
          <cell r="CG49">
            <v>146</v>
          </cell>
          <cell r="CH49">
            <v>555.33000000000004</v>
          </cell>
          <cell r="CJ49">
            <v>366.75</v>
          </cell>
          <cell r="CK49">
            <v>1743.9899999999993</v>
          </cell>
        </row>
        <row r="50">
          <cell r="D50">
            <v>0</v>
          </cell>
          <cell r="E50">
            <v>0</v>
          </cell>
          <cell r="G50">
            <v>0</v>
          </cell>
          <cell r="H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E50">
            <v>0</v>
          </cell>
          <cell r="AF50">
            <v>0</v>
          </cell>
          <cell r="AH50">
            <v>0</v>
          </cell>
          <cell r="AI50">
            <v>0</v>
          </cell>
          <cell r="AK50">
            <v>0</v>
          </cell>
          <cell r="AL50">
            <v>0</v>
          </cell>
          <cell r="AN50">
            <v>0</v>
          </cell>
          <cell r="AO50">
            <v>0</v>
          </cell>
          <cell r="AQ50">
            <v>0</v>
          </cell>
          <cell r="AR50">
            <v>0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I50">
            <v>0</v>
          </cell>
          <cell r="BJ50">
            <v>0</v>
          </cell>
          <cell r="BL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0</v>
          </cell>
          <cell r="BS50">
            <v>0</v>
          </cell>
          <cell r="BU50">
            <v>0</v>
          </cell>
          <cell r="BV50">
            <v>0</v>
          </cell>
          <cell r="BX50">
            <v>0</v>
          </cell>
          <cell r="BY50">
            <v>0</v>
          </cell>
          <cell r="CA50">
            <v>0</v>
          </cell>
          <cell r="CB50">
            <v>0</v>
          </cell>
          <cell r="CD50">
            <v>0</v>
          </cell>
          <cell r="CE50">
            <v>0</v>
          </cell>
          <cell r="CG50">
            <v>0</v>
          </cell>
          <cell r="CH50">
            <v>0</v>
          </cell>
          <cell r="CJ50">
            <v>0</v>
          </cell>
          <cell r="CK50">
            <v>0</v>
          </cell>
        </row>
        <row r="51">
          <cell r="D51">
            <v>15.29</v>
          </cell>
          <cell r="E51">
            <v>80</v>
          </cell>
          <cell r="G51">
            <v>0</v>
          </cell>
          <cell r="H51">
            <v>0.70000000000000018</v>
          </cell>
          <cell r="J51">
            <v>4.8999999999999986</v>
          </cell>
          <cell r="K51">
            <v>29</v>
          </cell>
          <cell r="M51">
            <v>18.819999999999997</v>
          </cell>
          <cell r="N51">
            <v>97</v>
          </cell>
          <cell r="P51">
            <v>150.13</v>
          </cell>
          <cell r="Q51">
            <v>1019</v>
          </cell>
          <cell r="S51">
            <v>65.38</v>
          </cell>
          <cell r="T51">
            <v>231</v>
          </cell>
          <cell r="V51">
            <v>254.51999999999998</v>
          </cell>
          <cell r="W51">
            <v>1456.7</v>
          </cell>
          <cell r="Y51">
            <v>7.4</v>
          </cell>
          <cell r="Z51">
            <v>20.299999999999997</v>
          </cell>
          <cell r="AB51">
            <v>0</v>
          </cell>
          <cell r="AC51">
            <v>0.3</v>
          </cell>
          <cell r="AE51">
            <v>4.9000000000000004</v>
          </cell>
          <cell r="AF51">
            <v>18.100000000000001</v>
          </cell>
          <cell r="AH51">
            <v>15.98</v>
          </cell>
          <cell r="AI51">
            <v>67</v>
          </cell>
          <cell r="AK51">
            <v>39.089999999999996</v>
          </cell>
          <cell r="AL51">
            <v>164</v>
          </cell>
          <cell r="AN51">
            <v>42.78</v>
          </cell>
          <cell r="AO51">
            <v>213.5</v>
          </cell>
          <cell r="AQ51">
            <v>110.15</v>
          </cell>
          <cell r="AR51">
            <v>483.2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I51">
            <v>0</v>
          </cell>
          <cell r="BJ51">
            <v>0</v>
          </cell>
          <cell r="BL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22.689999999999998</v>
          </cell>
          <cell r="BS51">
            <v>100.30000000000001</v>
          </cell>
          <cell r="BU51">
            <v>0</v>
          </cell>
          <cell r="BV51">
            <v>1.0000000000000004</v>
          </cell>
          <cell r="BX51">
            <v>9.7999999999999972</v>
          </cell>
          <cell r="BY51">
            <v>47.1</v>
          </cell>
          <cell r="CA51">
            <v>34.799999999999997</v>
          </cell>
          <cell r="CB51">
            <v>164</v>
          </cell>
          <cell r="CD51">
            <v>189.22</v>
          </cell>
          <cell r="CE51">
            <v>1183</v>
          </cell>
          <cell r="CG51">
            <v>108.16</v>
          </cell>
          <cell r="CH51">
            <v>444.5</v>
          </cell>
          <cell r="CJ51">
            <v>364.67</v>
          </cell>
          <cell r="CK51">
            <v>1939.9</v>
          </cell>
        </row>
        <row r="52">
          <cell r="D52">
            <v>63.35</v>
          </cell>
          <cell r="E52">
            <v>274.82</v>
          </cell>
          <cell r="G52">
            <v>0</v>
          </cell>
          <cell r="H52">
            <v>0</v>
          </cell>
          <cell r="J52">
            <v>4.75</v>
          </cell>
          <cell r="K52">
            <v>17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V52">
            <v>68.099999999999994</v>
          </cell>
          <cell r="W52">
            <v>291.82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L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I52">
            <v>0</v>
          </cell>
          <cell r="BJ52">
            <v>0</v>
          </cell>
          <cell r="BL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63.35</v>
          </cell>
          <cell r="BS52">
            <v>274.82</v>
          </cell>
          <cell r="BU52">
            <v>0</v>
          </cell>
          <cell r="BV52">
            <v>0</v>
          </cell>
          <cell r="BX52">
            <v>4.75</v>
          </cell>
          <cell r="BY52">
            <v>17</v>
          </cell>
          <cell r="CA52">
            <v>0</v>
          </cell>
          <cell r="CB52">
            <v>0</v>
          </cell>
          <cell r="CD52">
            <v>0</v>
          </cell>
          <cell r="CE52">
            <v>0</v>
          </cell>
          <cell r="CG52">
            <v>0</v>
          </cell>
          <cell r="CH52">
            <v>0</v>
          </cell>
          <cell r="CJ52">
            <v>68.099999999999994</v>
          </cell>
          <cell r="CK52">
            <v>291.82</v>
          </cell>
        </row>
        <row r="53">
          <cell r="D53">
            <v>2.33</v>
          </cell>
          <cell r="E53">
            <v>9.92</v>
          </cell>
          <cell r="G53">
            <v>0</v>
          </cell>
          <cell r="H53">
            <v>0</v>
          </cell>
          <cell r="J53">
            <v>1</v>
          </cell>
          <cell r="K53">
            <v>4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S53">
            <v>27.71</v>
          </cell>
          <cell r="T53">
            <v>91</v>
          </cell>
          <cell r="V53">
            <v>31.04</v>
          </cell>
          <cell r="W53">
            <v>104.92</v>
          </cell>
          <cell r="Y53">
            <v>0.39999999999999997</v>
          </cell>
          <cell r="Z53">
            <v>1.5300000000000002</v>
          </cell>
          <cell r="AB53">
            <v>-0.68</v>
          </cell>
          <cell r="AC53">
            <v>-2.5</v>
          </cell>
          <cell r="AE53">
            <v>2</v>
          </cell>
          <cell r="AF53">
            <v>7.35</v>
          </cell>
          <cell r="AH53">
            <v>0</v>
          </cell>
          <cell r="AI53">
            <v>0</v>
          </cell>
          <cell r="AK53">
            <v>0</v>
          </cell>
          <cell r="AL53">
            <v>0</v>
          </cell>
          <cell r="AN53">
            <v>56.55</v>
          </cell>
          <cell r="AO53">
            <v>175.85</v>
          </cell>
          <cell r="AQ53">
            <v>58.269999999999996</v>
          </cell>
          <cell r="AR53">
            <v>182.23</v>
          </cell>
          <cell r="AT53">
            <v>0</v>
          </cell>
          <cell r="AU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L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2.73</v>
          </cell>
          <cell r="BS53">
            <v>11.45</v>
          </cell>
          <cell r="BU53">
            <v>-0.68</v>
          </cell>
          <cell r="BV53">
            <v>-2.5</v>
          </cell>
          <cell r="BX53">
            <v>3</v>
          </cell>
          <cell r="BY53">
            <v>11.35</v>
          </cell>
          <cell r="CA53">
            <v>0</v>
          </cell>
          <cell r="CB53">
            <v>0</v>
          </cell>
          <cell r="CD53">
            <v>0</v>
          </cell>
          <cell r="CE53">
            <v>0</v>
          </cell>
          <cell r="CG53">
            <v>84.259999999999991</v>
          </cell>
          <cell r="CH53">
            <v>266.85000000000002</v>
          </cell>
          <cell r="CJ53">
            <v>89.31</v>
          </cell>
          <cell r="CK53">
            <v>287.14999999999998</v>
          </cell>
        </row>
        <row r="54">
          <cell r="D54">
            <v>0</v>
          </cell>
          <cell r="E54">
            <v>4.740000000000002</v>
          </cell>
          <cell r="G54">
            <v>0</v>
          </cell>
          <cell r="H54">
            <v>0</v>
          </cell>
          <cell r="J54">
            <v>0</v>
          </cell>
          <cell r="K54">
            <v>11</v>
          </cell>
          <cell r="M54">
            <v>0</v>
          </cell>
          <cell r="N54">
            <v>0</v>
          </cell>
          <cell r="P54">
            <v>0</v>
          </cell>
          <cell r="Q54">
            <v>53.620000000000005</v>
          </cell>
          <cell r="S54">
            <v>0</v>
          </cell>
          <cell r="T54">
            <v>0</v>
          </cell>
          <cell r="V54">
            <v>0</v>
          </cell>
          <cell r="W54">
            <v>69.360000000000014</v>
          </cell>
          <cell r="Y54">
            <v>0</v>
          </cell>
          <cell r="Z54">
            <v>5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  <cell r="AK54">
            <v>0</v>
          </cell>
          <cell r="AL54">
            <v>0</v>
          </cell>
          <cell r="AN54">
            <v>0</v>
          </cell>
          <cell r="AO54">
            <v>0</v>
          </cell>
          <cell r="AQ54">
            <v>0</v>
          </cell>
          <cell r="AR54">
            <v>5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I54">
            <v>0</v>
          </cell>
          <cell r="BJ54">
            <v>0</v>
          </cell>
          <cell r="BL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9.7400000000000091</v>
          </cell>
          <cell r="BU54">
            <v>0</v>
          </cell>
          <cell r="BV54">
            <v>0</v>
          </cell>
          <cell r="BX54">
            <v>0</v>
          </cell>
          <cell r="BY54">
            <v>11</v>
          </cell>
          <cell r="CA54">
            <v>0</v>
          </cell>
          <cell r="CB54">
            <v>0</v>
          </cell>
          <cell r="CD54">
            <v>0</v>
          </cell>
          <cell r="CE54">
            <v>53.620000000000118</v>
          </cell>
          <cell r="CG54">
            <v>0</v>
          </cell>
          <cell r="CH54">
            <v>0</v>
          </cell>
          <cell r="CJ54">
            <v>0</v>
          </cell>
          <cell r="CK54">
            <v>74.360000000000127</v>
          </cell>
        </row>
        <row r="55">
          <cell r="D55">
            <v>57</v>
          </cell>
          <cell r="E55">
            <v>254</v>
          </cell>
          <cell r="G55">
            <v>2.75</v>
          </cell>
          <cell r="H55">
            <v>12</v>
          </cell>
          <cell r="J55">
            <v>7</v>
          </cell>
          <cell r="K55">
            <v>31</v>
          </cell>
          <cell r="M55">
            <v>34</v>
          </cell>
          <cell r="N55">
            <v>108</v>
          </cell>
          <cell r="P55">
            <v>186.61</v>
          </cell>
          <cell r="Q55">
            <v>576</v>
          </cell>
          <cell r="S55">
            <v>0</v>
          </cell>
          <cell r="T55">
            <v>0</v>
          </cell>
          <cell r="V55">
            <v>287.36</v>
          </cell>
          <cell r="W55">
            <v>981</v>
          </cell>
          <cell r="Y55">
            <v>24.6</v>
          </cell>
          <cell r="Z55">
            <v>108</v>
          </cell>
          <cell r="AB55">
            <v>0</v>
          </cell>
          <cell r="AC55">
            <v>0</v>
          </cell>
          <cell r="AE55">
            <v>45</v>
          </cell>
          <cell r="AF55">
            <v>155</v>
          </cell>
          <cell r="AH55">
            <v>53.2</v>
          </cell>
          <cell r="AI55">
            <v>198</v>
          </cell>
          <cell r="AK55">
            <v>1001.27</v>
          </cell>
          <cell r="AL55">
            <v>3121</v>
          </cell>
          <cell r="AN55">
            <v>0</v>
          </cell>
          <cell r="AO55">
            <v>0</v>
          </cell>
          <cell r="AQ55">
            <v>1124.07</v>
          </cell>
          <cell r="AR55">
            <v>3582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I55">
            <v>0</v>
          </cell>
          <cell r="BJ55">
            <v>0</v>
          </cell>
          <cell r="BL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81.599999999999994</v>
          </cell>
          <cell r="BS55">
            <v>362</v>
          </cell>
          <cell r="BU55">
            <v>2.75</v>
          </cell>
          <cell r="BV55">
            <v>12</v>
          </cell>
          <cell r="BX55">
            <v>52</v>
          </cell>
          <cell r="BY55">
            <v>186</v>
          </cell>
          <cell r="CA55">
            <v>87.2</v>
          </cell>
          <cell r="CB55">
            <v>306</v>
          </cell>
          <cell r="CD55">
            <v>1187.8800000000001</v>
          </cell>
          <cell r="CE55">
            <v>3697</v>
          </cell>
          <cell r="CG55">
            <v>0</v>
          </cell>
          <cell r="CH55">
            <v>0</v>
          </cell>
          <cell r="CJ55">
            <v>1411.4299999999998</v>
          </cell>
          <cell r="CK55">
            <v>4563</v>
          </cell>
        </row>
        <row r="56">
          <cell r="D56">
            <v>0</v>
          </cell>
          <cell r="E56">
            <v>611.23</v>
          </cell>
          <cell r="G56">
            <v>0</v>
          </cell>
          <cell r="H56">
            <v>18.680000000000007</v>
          </cell>
          <cell r="J56">
            <v>0</v>
          </cell>
          <cell r="K56">
            <v>171.63</v>
          </cell>
          <cell r="M56">
            <v>0</v>
          </cell>
          <cell r="N56">
            <v>557.59000000000015</v>
          </cell>
          <cell r="P56">
            <v>0</v>
          </cell>
          <cell r="Q56">
            <v>92.650000000000091</v>
          </cell>
          <cell r="S56">
            <v>0</v>
          </cell>
          <cell r="T56">
            <v>100</v>
          </cell>
          <cell r="V56">
            <v>0</v>
          </cell>
          <cell r="W56">
            <v>1551.7800000000007</v>
          </cell>
          <cell r="Y56">
            <v>0</v>
          </cell>
          <cell r="Z56">
            <v>114.08000000000004</v>
          </cell>
          <cell r="AB56">
            <v>0</v>
          </cell>
          <cell r="AC56">
            <v>93.240000000000009</v>
          </cell>
          <cell r="AE56">
            <v>0</v>
          </cell>
          <cell r="AF56">
            <v>60.29</v>
          </cell>
          <cell r="AH56">
            <v>0</v>
          </cell>
          <cell r="AI56">
            <v>405.96000000000004</v>
          </cell>
          <cell r="AK56">
            <v>0</v>
          </cell>
          <cell r="AL56">
            <v>218.43000000000006</v>
          </cell>
          <cell r="AN56">
            <v>0</v>
          </cell>
          <cell r="AO56">
            <v>129.98000000000002</v>
          </cell>
          <cell r="AQ56">
            <v>0</v>
          </cell>
          <cell r="AR56">
            <v>1021.9799999999996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F56">
            <v>0</v>
          </cell>
          <cell r="BG56">
            <v>0</v>
          </cell>
          <cell r="BI56">
            <v>0</v>
          </cell>
          <cell r="BJ56">
            <v>0</v>
          </cell>
          <cell r="BL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725.31</v>
          </cell>
          <cell r="BU56">
            <v>0</v>
          </cell>
          <cell r="BV56">
            <v>111.92000000000007</v>
          </cell>
          <cell r="BX56">
            <v>0</v>
          </cell>
          <cell r="BY56">
            <v>231.91999999999996</v>
          </cell>
          <cell r="CA56">
            <v>0</v>
          </cell>
          <cell r="CB56">
            <v>963.55000000000018</v>
          </cell>
          <cell r="CD56">
            <v>0</v>
          </cell>
          <cell r="CE56">
            <v>311.07999999999993</v>
          </cell>
          <cell r="CG56">
            <v>0</v>
          </cell>
          <cell r="CH56">
            <v>229.97999999999956</v>
          </cell>
          <cell r="CJ56">
            <v>0</v>
          </cell>
          <cell r="CK56">
            <v>2573.760000000002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49.17</v>
          </cell>
          <cell r="AB57">
            <v>0</v>
          </cell>
          <cell r="AC57">
            <v>0</v>
          </cell>
          <cell r="AE57">
            <v>0</v>
          </cell>
          <cell r="AF57">
            <v>1.3499999999999996</v>
          </cell>
          <cell r="AH57">
            <v>0</v>
          </cell>
          <cell r="AI57">
            <v>0.14999999999999991</v>
          </cell>
          <cell r="AK57">
            <v>0</v>
          </cell>
          <cell r="AL57">
            <v>0</v>
          </cell>
          <cell r="AN57">
            <v>0</v>
          </cell>
          <cell r="AO57">
            <v>115.04999999999995</v>
          </cell>
          <cell r="AQ57">
            <v>0</v>
          </cell>
          <cell r="AR57">
            <v>165.72000000000003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I57">
            <v>0</v>
          </cell>
          <cell r="BJ57">
            <v>0</v>
          </cell>
          <cell r="BL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0</v>
          </cell>
          <cell r="BS57">
            <v>49.17</v>
          </cell>
          <cell r="BU57">
            <v>0</v>
          </cell>
          <cell r="BV57">
            <v>0</v>
          </cell>
          <cell r="BX57">
            <v>0</v>
          </cell>
          <cell r="BY57">
            <v>1.3499999999999996</v>
          </cell>
          <cell r="CA57">
            <v>0</v>
          </cell>
          <cell r="CB57">
            <v>0.14999999999999991</v>
          </cell>
          <cell r="CD57">
            <v>0</v>
          </cell>
          <cell r="CE57">
            <v>0</v>
          </cell>
          <cell r="CG57">
            <v>0</v>
          </cell>
          <cell r="CH57">
            <v>115.04999999999995</v>
          </cell>
          <cell r="CJ57">
            <v>0</v>
          </cell>
          <cell r="CK57">
            <v>165.72000000000003</v>
          </cell>
        </row>
        <row r="58">
          <cell r="D58">
            <v>75.169999999999959</v>
          </cell>
          <cell r="E58">
            <v>504.7740000000008</v>
          </cell>
          <cell r="G58">
            <v>5</v>
          </cell>
          <cell r="H58">
            <v>41.1</v>
          </cell>
          <cell r="J58">
            <v>32.5</v>
          </cell>
          <cell r="K58">
            <v>122.10000000000019</v>
          </cell>
          <cell r="M58">
            <v>1</v>
          </cell>
          <cell r="N58">
            <v>4.5</v>
          </cell>
          <cell r="P58">
            <v>175.05489999999998</v>
          </cell>
          <cell r="Q58">
            <v>741.49200000000064</v>
          </cell>
          <cell r="S58">
            <v>138.88</v>
          </cell>
          <cell r="T58">
            <v>486.95499999999998</v>
          </cell>
          <cell r="V58">
            <v>427.60490000000004</v>
          </cell>
          <cell r="W58">
            <v>1900.9210000000012</v>
          </cell>
          <cell r="Y58">
            <v>0</v>
          </cell>
          <cell r="Z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K58">
            <v>278.15000000000003</v>
          </cell>
          <cell r="AL58">
            <v>1141.9729999999993</v>
          </cell>
          <cell r="AN58">
            <v>431.64</v>
          </cell>
          <cell r="AO58">
            <v>1501.9549999999999</v>
          </cell>
          <cell r="AQ58">
            <v>709.79000000000008</v>
          </cell>
          <cell r="AR58">
            <v>2643.9279999999994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C58">
            <v>1.9999999999999964</v>
          </cell>
          <cell r="BD58">
            <v>0.79999999999999716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L58">
            <v>1.9999999999999964</v>
          </cell>
          <cell r="BM58">
            <v>0.79999999999999716</v>
          </cell>
          <cell r="BO58">
            <v>0</v>
          </cell>
          <cell r="BP58">
            <v>0</v>
          </cell>
          <cell r="BR58">
            <v>75.169999999999959</v>
          </cell>
          <cell r="BS58">
            <v>504.7740000000008</v>
          </cell>
          <cell r="BU58">
            <v>5</v>
          </cell>
          <cell r="BV58">
            <v>41.1</v>
          </cell>
          <cell r="BX58">
            <v>32.5</v>
          </cell>
          <cell r="BY58">
            <v>122.10000000000019</v>
          </cell>
          <cell r="CA58">
            <v>3</v>
          </cell>
          <cell r="CB58">
            <v>5.2999999999999545</v>
          </cell>
          <cell r="CD58">
            <v>453.20489999999995</v>
          </cell>
          <cell r="CE58">
            <v>1883.4649999999999</v>
          </cell>
          <cell r="CG58">
            <v>570.52</v>
          </cell>
          <cell r="CH58">
            <v>1988.9099999999999</v>
          </cell>
          <cell r="CJ58">
            <v>1139.3949000000002</v>
          </cell>
          <cell r="CK58">
            <v>4545.6489999999994</v>
          </cell>
        </row>
        <row r="59">
          <cell r="D59">
            <v>70.25</v>
          </cell>
          <cell r="E59">
            <v>459.83</v>
          </cell>
          <cell r="G59">
            <v>0</v>
          </cell>
          <cell r="H59">
            <v>0</v>
          </cell>
          <cell r="J59">
            <v>4</v>
          </cell>
          <cell r="K59">
            <v>21</v>
          </cell>
          <cell r="M59">
            <v>27.04</v>
          </cell>
          <cell r="N59">
            <v>137.37</v>
          </cell>
          <cell r="P59">
            <v>0</v>
          </cell>
          <cell r="Q59">
            <v>3.4000000000000004</v>
          </cell>
          <cell r="S59">
            <v>282.74</v>
          </cell>
          <cell r="T59">
            <v>1258.92</v>
          </cell>
          <cell r="V59">
            <v>384.03000000000003</v>
          </cell>
          <cell r="W59">
            <v>1880.52</v>
          </cell>
          <cell r="Y59">
            <v>3</v>
          </cell>
          <cell r="Z59">
            <v>16.100000000000001</v>
          </cell>
          <cell r="AB59">
            <v>0</v>
          </cell>
          <cell r="AC59">
            <v>0</v>
          </cell>
          <cell r="AE59">
            <v>1</v>
          </cell>
          <cell r="AF59">
            <v>4</v>
          </cell>
          <cell r="AH59">
            <v>1.5</v>
          </cell>
          <cell r="AI59">
            <v>6.1</v>
          </cell>
          <cell r="AK59">
            <v>0</v>
          </cell>
          <cell r="AL59">
            <v>0</v>
          </cell>
          <cell r="AN59">
            <v>9.75</v>
          </cell>
          <cell r="AO59">
            <v>39.549999999999997</v>
          </cell>
          <cell r="AQ59">
            <v>15.25</v>
          </cell>
          <cell r="AR59">
            <v>65.75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I59">
            <v>0</v>
          </cell>
          <cell r="BJ59">
            <v>0</v>
          </cell>
          <cell r="BL59">
            <v>0</v>
          </cell>
          <cell r="BM59">
            <v>0</v>
          </cell>
          <cell r="BO59">
            <v>0</v>
          </cell>
          <cell r="BP59">
            <v>0</v>
          </cell>
          <cell r="BR59">
            <v>73.25</v>
          </cell>
          <cell r="BS59">
            <v>475.93</v>
          </cell>
          <cell r="BU59">
            <v>0</v>
          </cell>
          <cell r="BV59">
            <v>0</v>
          </cell>
          <cell r="BX59">
            <v>5</v>
          </cell>
          <cell r="BY59">
            <v>25</v>
          </cell>
          <cell r="CA59">
            <v>28.54</v>
          </cell>
          <cell r="CB59">
            <v>143.47</v>
          </cell>
          <cell r="CD59">
            <v>0</v>
          </cell>
          <cell r="CE59">
            <v>3.4000000000000004</v>
          </cell>
          <cell r="CG59">
            <v>292.49</v>
          </cell>
          <cell r="CH59">
            <v>1298.47</v>
          </cell>
          <cell r="CJ59">
            <v>399.28000000000003</v>
          </cell>
          <cell r="CK59">
            <v>1946.27</v>
          </cell>
        </row>
      </sheetData>
      <sheetData sheetId="6" refreshError="1"/>
      <sheetData sheetId="7" refreshError="1"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0</v>
          </cell>
          <cell r="AK17">
            <v>0</v>
          </cell>
          <cell r="AL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L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CA17">
            <v>0</v>
          </cell>
          <cell r="CB17">
            <v>0</v>
          </cell>
          <cell r="CD17">
            <v>0</v>
          </cell>
          <cell r="CE17">
            <v>0</v>
          </cell>
          <cell r="CG17">
            <v>0</v>
          </cell>
          <cell r="CH17">
            <v>0</v>
          </cell>
          <cell r="CJ17">
            <v>0</v>
          </cell>
          <cell r="CK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29.000000000000004</v>
          </cell>
          <cell r="Z18">
            <v>122.77000000000001</v>
          </cell>
          <cell r="AB18">
            <v>0.3</v>
          </cell>
          <cell r="AC18">
            <v>1.52</v>
          </cell>
          <cell r="AE18">
            <v>12</v>
          </cell>
          <cell r="AF18">
            <v>50.129999999999995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183.46500000000003</v>
          </cell>
          <cell r="AO18">
            <v>430.69000000000005</v>
          </cell>
          <cell r="AQ18">
            <v>224.76500000000004</v>
          </cell>
          <cell r="AR18">
            <v>605.11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29.000000000000004</v>
          </cell>
          <cell r="BS18">
            <v>122.77000000000001</v>
          </cell>
          <cell r="BU18">
            <v>0.3</v>
          </cell>
          <cell r="BV18">
            <v>1.52</v>
          </cell>
          <cell r="BX18">
            <v>12</v>
          </cell>
          <cell r="BY18">
            <v>50.129999999999995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183.46500000000003</v>
          </cell>
          <cell r="CH18">
            <v>430.69000000000005</v>
          </cell>
          <cell r="CJ18">
            <v>224.76500000000004</v>
          </cell>
          <cell r="CK18">
            <v>605.11</v>
          </cell>
        </row>
        <row r="19">
          <cell r="D19">
            <v>9.4</v>
          </cell>
          <cell r="E19">
            <v>56.6</v>
          </cell>
          <cell r="G19">
            <v>0</v>
          </cell>
          <cell r="H19">
            <v>0</v>
          </cell>
          <cell r="J19">
            <v>14</v>
          </cell>
          <cell r="K19">
            <v>76.400000000000006</v>
          </cell>
          <cell r="M19">
            <v>15.75</v>
          </cell>
          <cell r="N19">
            <v>52.3</v>
          </cell>
          <cell r="P19">
            <v>0</v>
          </cell>
          <cell r="Q19">
            <v>0</v>
          </cell>
          <cell r="S19">
            <v>122</v>
          </cell>
          <cell r="T19">
            <v>406</v>
          </cell>
          <cell r="V19">
            <v>161.15</v>
          </cell>
          <cell r="W19">
            <v>591.29999999999995</v>
          </cell>
          <cell r="Y19">
            <v>47</v>
          </cell>
          <cell r="Z19">
            <v>5</v>
          </cell>
          <cell r="AB19">
            <v>0</v>
          </cell>
          <cell r="AC19">
            <v>0</v>
          </cell>
          <cell r="AE19">
            <v>9.5</v>
          </cell>
          <cell r="AF19">
            <v>38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87</v>
          </cell>
          <cell r="AO19">
            <v>285</v>
          </cell>
          <cell r="AQ19">
            <v>143.5</v>
          </cell>
          <cell r="AR19">
            <v>328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56.4</v>
          </cell>
          <cell r="BS19">
            <v>61.6</v>
          </cell>
          <cell r="BU19">
            <v>0</v>
          </cell>
          <cell r="BV19">
            <v>0</v>
          </cell>
          <cell r="BX19">
            <v>23.5</v>
          </cell>
          <cell r="BY19">
            <v>114.4</v>
          </cell>
          <cell r="CA19">
            <v>15.75</v>
          </cell>
          <cell r="CB19">
            <v>52.3</v>
          </cell>
          <cell r="CD19">
            <v>0</v>
          </cell>
          <cell r="CE19">
            <v>0</v>
          </cell>
          <cell r="CG19">
            <v>209</v>
          </cell>
          <cell r="CH19">
            <v>691</v>
          </cell>
          <cell r="CJ19">
            <v>304.64999999999998</v>
          </cell>
          <cell r="CK19">
            <v>919.30000000000007</v>
          </cell>
        </row>
        <row r="20">
          <cell r="D20">
            <v>6</v>
          </cell>
          <cell r="E20">
            <v>22.8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59.75</v>
          </cell>
          <cell r="T20">
            <v>173</v>
          </cell>
          <cell r="V20">
            <v>65.75</v>
          </cell>
          <cell r="W20">
            <v>195.8</v>
          </cell>
          <cell r="Y20">
            <v>133.75</v>
          </cell>
          <cell r="Z20">
            <v>483.55</v>
          </cell>
          <cell r="AB20">
            <v>6</v>
          </cell>
          <cell r="AC20">
            <v>22.8</v>
          </cell>
          <cell r="AE20">
            <v>0</v>
          </cell>
          <cell r="AF20">
            <v>0</v>
          </cell>
          <cell r="AH20">
            <v>38</v>
          </cell>
          <cell r="AI20">
            <v>107.2</v>
          </cell>
          <cell r="AK20">
            <v>0</v>
          </cell>
          <cell r="AL20">
            <v>0</v>
          </cell>
          <cell r="AN20">
            <v>1056.75</v>
          </cell>
          <cell r="AO20">
            <v>2964.75</v>
          </cell>
          <cell r="AQ20">
            <v>1234.5</v>
          </cell>
          <cell r="AR20">
            <v>3578.3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139.75</v>
          </cell>
          <cell r="BS20">
            <v>506.35</v>
          </cell>
          <cell r="BU20">
            <v>6</v>
          </cell>
          <cell r="BV20">
            <v>22.8</v>
          </cell>
          <cell r="BX20">
            <v>0</v>
          </cell>
          <cell r="BY20">
            <v>0</v>
          </cell>
          <cell r="CA20">
            <v>38</v>
          </cell>
          <cell r="CB20">
            <v>107.2</v>
          </cell>
          <cell r="CD20">
            <v>0</v>
          </cell>
          <cell r="CE20">
            <v>0</v>
          </cell>
          <cell r="CG20">
            <v>1116.5</v>
          </cell>
          <cell r="CH20">
            <v>3137.75</v>
          </cell>
          <cell r="CJ20">
            <v>1300.25</v>
          </cell>
          <cell r="CK20">
            <v>3774.1000000000004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</row>
        <row r="22">
          <cell r="D22">
            <v>14.9</v>
          </cell>
          <cell r="E22">
            <v>86.75</v>
          </cell>
          <cell r="G22">
            <v>0</v>
          </cell>
          <cell r="H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S22">
            <v>14.9</v>
          </cell>
          <cell r="T22">
            <v>86.75</v>
          </cell>
          <cell r="V22">
            <v>29.799999999999997</v>
          </cell>
          <cell r="W22">
            <v>173.5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  <cell r="AE22">
            <v>5</v>
          </cell>
          <cell r="AF22">
            <v>18.62</v>
          </cell>
          <cell r="AH22">
            <v>0</v>
          </cell>
          <cell r="AI22">
            <v>0</v>
          </cell>
          <cell r="AK22">
            <v>0</v>
          </cell>
          <cell r="AL22">
            <v>0</v>
          </cell>
          <cell r="AN22">
            <v>0</v>
          </cell>
          <cell r="AO22">
            <v>0</v>
          </cell>
          <cell r="AQ22">
            <v>4.9999999999999964</v>
          </cell>
          <cell r="AR22">
            <v>18.620000000000005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14.899999999999999</v>
          </cell>
          <cell r="BS22">
            <v>86.75</v>
          </cell>
          <cell r="BU22">
            <v>0</v>
          </cell>
          <cell r="BV22">
            <v>0</v>
          </cell>
          <cell r="BX22">
            <v>5</v>
          </cell>
          <cell r="BY22">
            <v>18.62</v>
          </cell>
          <cell r="CA22">
            <v>0</v>
          </cell>
          <cell r="CB22">
            <v>0</v>
          </cell>
          <cell r="CD22">
            <v>0</v>
          </cell>
          <cell r="CE22">
            <v>0</v>
          </cell>
          <cell r="CG22">
            <v>14.899999999999999</v>
          </cell>
          <cell r="CH22">
            <v>86.75</v>
          </cell>
          <cell r="CJ22">
            <v>34.799999999999997</v>
          </cell>
          <cell r="CK22">
            <v>192.12</v>
          </cell>
        </row>
        <row r="23">
          <cell r="D23">
            <v>0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1.3900000000000001</v>
          </cell>
          <cell r="AL23">
            <v>3.7319999999999998</v>
          </cell>
          <cell r="AN23">
            <v>58.97499999999998</v>
          </cell>
          <cell r="AO23">
            <v>144.60550000000006</v>
          </cell>
          <cell r="AQ23">
            <v>60.364999999999981</v>
          </cell>
          <cell r="AR23">
            <v>148.33750000000006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1.3900000000000001</v>
          </cell>
          <cell r="CE23">
            <v>3.7319999999999998</v>
          </cell>
          <cell r="CG23">
            <v>58.97499999999998</v>
          </cell>
          <cell r="CH23">
            <v>144.60550000000006</v>
          </cell>
          <cell r="CJ23">
            <v>60.364999999999981</v>
          </cell>
          <cell r="CK23">
            <v>148.33750000000006</v>
          </cell>
        </row>
        <row r="24">
          <cell r="D24">
            <v>0.3</v>
          </cell>
          <cell r="E24">
            <v>0.6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S24">
            <v>6.29</v>
          </cell>
          <cell r="T24">
            <v>10.199999999999999</v>
          </cell>
          <cell r="V24">
            <v>6.59</v>
          </cell>
          <cell r="W24">
            <v>10.799999999999999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0.3</v>
          </cell>
          <cell r="BS24">
            <v>0.6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6.29</v>
          </cell>
          <cell r="CH24">
            <v>10.199999999999999</v>
          </cell>
          <cell r="CJ24">
            <v>6.59</v>
          </cell>
          <cell r="CK24">
            <v>10.799999999999999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21.45</v>
          </cell>
          <cell r="Z25">
            <v>61.79</v>
          </cell>
          <cell r="AB25">
            <v>0</v>
          </cell>
          <cell r="AC25">
            <v>0</v>
          </cell>
          <cell r="AE25">
            <v>3.4</v>
          </cell>
          <cell r="AF25">
            <v>9.11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85.05</v>
          </cell>
          <cell r="AO25">
            <v>169.96</v>
          </cell>
          <cell r="AQ25">
            <v>109.9</v>
          </cell>
          <cell r="AR25">
            <v>240.85999999999999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21.45</v>
          </cell>
          <cell r="BS25">
            <v>61.79</v>
          </cell>
          <cell r="BU25">
            <v>0</v>
          </cell>
          <cell r="BV25">
            <v>0</v>
          </cell>
          <cell r="BX25">
            <v>3.4</v>
          </cell>
          <cell r="BY25">
            <v>9.11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85.05</v>
          </cell>
          <cell r="CH25">
            <v>169.96</v>
          </cell>
          <cell r="CJ25">
            <v>109.9</v>
          </cell>
          <cell r="CK25">
            <v>240.85999999999999</v>
          </cell>
        </row>
        <row r="26">
          <cell r="D26">
            <v>21</v>
          </cell>
          <cell r="E26">
            <v>72.7</v>
          </cell>
          <cell r="G26">
            <v>0</v>
          </cell>
          <cell r="H26">
            <v>0</v>
          </cell>
          <cell r="J26">
            <v>33</v>
          </cell>
          <cell r="K26">
            <v>107.5</v>
          </cell>
          <cell r="M26">
            <v>91.1</v>
          </cell>
          <cell r="N26">
            <v>292.68</v>
          </cell>
          <cell r="P26">
            <v>8.6999999999999993</v>
          </cell>
          <cell r="Q26">
            <v>27.01</v>
          </cell>
          <cell r="S26">
            <v>335.08</v>
          </cell>
          <cell r="T26">
            <v>971.79</v>
          </cell>
          <cell r="V26">
            <v>488.88</v>
          </cell>
          <cell r="W26">
            <v>1471.68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  <cell r="AK26">
            <v>2.5</v>
          </cell>
          <cell r="AL26">
            <v>7.25</v>
          </cell>
          <cell r="AN26">
            <v>157.25</v>
          </cell>
          <cell r="AO26">
            <v>402.77</v>
          </cell>
          <cell r="AQ26">
            <v>159.75</v>
          </cell>
          <cell r="AR26">
            <v>410.02</v>
          </cell>
          <cell r="AT26">
            <v>0</v>
          </cell>
          <cell r="AU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I26">
            <v>0</v>
          </cell>
          <cell r="BJ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21</v>
          </cell>
          <cell r="BS26">
            <v>72.7</v>
          </cell>
          <cell r="BU26">
            <v>0</v>
          </cell>
          <cell r="BV26">
            <v>0</v>
          </cell>
          <cell r="BX26">
            <v>33</v>
          </cell>
          <cell r="BY26">
            <v>107.5</v>
          </cell>
          <cell r="CA26">
            <v>91.1</v>
          </cell>
          <cell r="CB26">
            <v>292.68</v>
          </cell>
          <cell r="CD26">
            <v>11.2</v>
          </cell>
          <cell r="CE26">
            <v>34.260000000000005</v>
          </cell>
          <cell r="CG26">
            <v>492.33</v>
          </cell>
          <cell r="CH26">
            <v>1374.56</v>
          </cell>
          <cell r="CJ26">
            <v>648.63</v>
          </cell>
          <cell r="CK26">
            <v>1881.7</v>
          </cell>
        </row>
        <row r="27">
          <cell r="D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  <cell r="AK27">
            <v>632.75</v>
          </cell>
          <cell r="AL27">
            <v>1269.25</v>
          </cell>
          <cell r="AN27">
            <v>198.75</v>
          </cell>
          <cell r="AO27">
            <v>31.368000000000009</v>
          </cell>
          <cell r="AQ27">
            <v>831.5</v>
          </cell>
          <cell r="AR27">
            <v>1300.6179999999999</v>
          </cell>
          <cell r="AT27">
            <v>0</v>
          </cell>
          <cell r="AU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I27">
            <v>0</v>
          </cell>
          <cell r="BJ27">
            <v>0</v>
          </cell>
          <cell r="BL27">
            <v>0</v>
          </cell>
          <cell r="BM27">
            <v>0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CA27">
            <v>0</v>
          </cell>
          <cell r="CB27">
            <v>0</v>
          </cell>
          <cell r="CD27">
            <v>632.75</v>
          </cell>
          <cell r="CE27">
            <v>1269.25</v>
          </cell>
          <cell r="CG27">
            <v>198.75</v>
          </cell>
          <cell r="CH27">
            <v>31.368000000000009</v>
          </cell>
          <cell r="CJ27">
            <v>831.5</v>
          </cell>
          <cell r="CK27">
            <v>1300.6179999999999</v>
          </cell>
        </row>
        <row r="28">
          <cell r="D28">
            <v>0.25</v>
          </cell>
          <cell r="E28">
            <v>0.95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S28">
            <v>4</v>
          </cell>
          <cell r="T28">
            <v>11.8</v>
          </cell>
          <cell r="V28">
            <v>4.25</v>
          </cell>
          <cell r="W28">
            <v>12.75</v>
          </cell>
          <cell r="Y28">
            <v>8.9699999999999989</v>
          </cell>
          <cell r="Z28">
            <v>24.500000000000004</v>
          </cell>
          <cell r="AB28">
            <v>0</v>
          </cell>
          <cell r="AC28">
            <v>0</v>
          </cell>
          <cell r="AE28">
            <v>0.5</v>
          </cell>
          <cell r="AF28">
            <v>1.5</v>
          </cell>
          <cell r="AH28">
            <v>4.75</v>
          </cell>
          <cell r="AI28">
            <v>20.3</v>
          </cell>
          <cell r="AK28">
            <v>283</v>
          </cell>
          <cell r="AL28">
            <v>335</v>
          </cell>
          <cell r="AN28">
            <v>8.75</v>
          </cell>
          <cell r="AO28">
            <v>16.420000000000002</v>
          </cell>
          <cell r="AQ28">
            <v>269.52999999999997</v>
          </cell>
          <cell r="AR28">
            <v>294.88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9.2199999999999989</v>
          </cell>
          <cell r="BS28">
            <v>25.450000000000006</v>
          </cell>
          <cell r="BU28">
            <v>0</v>
          </cell>
          <cell r="BV28">
            <v>0</v>
          </cell>
          <cell r="BX28">
            <v>0.5</v>
          </cell>
          <cell r="BY28">
            <v>1.5</v>
          </cell>
          <cell r="CA28">
            <v>4.75</v>
          </cell>
          <cell r="CB28">
            <v>2.2999999999999998</v>
          </cell>
          <cell r="CD28">
            <v>283</v>
          </cell>
          <cell r="CE28">
            <v>335</v>
          </cell>
          <cell r="CG28">
            <v>12.75</v>
          </cell>
          <cell r="CH28">
            <v>28.220000000000002</v>
          </cell>
          <cell r="CJ28">
            <v>265.27999999999997</v>
          </cell>
          <cell r="CK28">
            <v>282.13</v>
          </cell>
        </row>
        <row r="29">
          <cell r="D29">
            <v>31.95</v>
          </cell>
          <cell r="E29">
            <v>176.2</v>
          </cell>
          <cell r="G29">
            <v>0</v>
          </cell>
          <cell r="H29">
            <v>0</v>
          </cell>
          <cell r="J29">
            <v>1.21</v>
          </cell>
          <cell r="K29">
            <v>5.56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S29">
            <v>88.85</v>
          </cell>
          <cell r="T29">
            <v>308.64999999999998</v>
          </cell>
          <cell r="V29">
            <v>122.00999999999999</v>
          </cell>
          <cell r="W29">
            <v>490.40999999999997</v>
          </cell>
          <cell r="Y29">
            <v>24.32</v>
          </cell>
          <cell r="Z29">
            <v>109.78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91.99</v>
          </cell>
          <cell r="AO29">
            <v>174.34</v>
          </cell>
          <cell r="AQ29">
            <v>116.31</v>
          </cell>
          <cell r="AR29">
            <v>284.12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56.269999999999996</v>
          </cell>
          <cell r="BS29">
            <v>285.98</v>
          </cell>
          <cell r="BU29">
            <v>0</v>
          </cell>
          <cell r="BV29">
            <v>0</v>
          </cell>
          <cell r="BX29">
            <v>1.21</v>
          </cell>
          <cell r="BY29">
            <v>5.56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180.83999999999997</v>
          </cell>
          <cell r="CH29">
            <v>482.99</v>
          </cell>
          <cell r="CJ29">
            <v>238.32</v>
          </cell>
          <cell r="CK29">
            <v>774.53</v>
          </cell>
        </row>
        <row r="30">
          <cell r="D30">
            <v>69.599999999999994</v>
          </cell>
          <cell r="E30">
            <v>345</v>
          </cell>
          <cell r="G30">
            <v>126.94</v>
          </cell>
          <cell r="H30">
            <v>595.24</v>
          </cell>
          <cell r="J30">
            <v>0</v>
          </cell>
          <cell r="K30">
            <v>0</v>
          </cell>
          <cell r="M30">
            <v>498</v>
          </cell>
          <cell r="N30">
            <v>2279</v>
          </cell>
          <cell r="P30">
            <v>0</v>
          </cell>
          <cell r="Q30">
            <v>0</v>
          </cell>
          <cell r="S30">
            <v>1372</v>
          </cell>
          <cell r="T30">
            <v>5582.5</v>
          </cell>
          <cell r="V30">
            <v>2066.54</v>
          </cell>
          <cell r="W30">
            <v>8801.74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69.599999999999994</v>
          </cell>
          <cell r="BS30">
            <v>345</v>
          </cell>
          <cell r="BU30">
            <v>126.94</v>
          </cell>
          <cell r="BV30">
            <v>595.24</v>
          </cell>
          <cell r="BX30">
            <v>0</v>
          </cell>
          <cell r="BY30">
            <v>0</v>
          </cell>
          <cell r="CA30">
            <v>498</v>
          </cell>
          <cell r="CB30">
            <v>2279</v>
          </cell>
          <cell r="CD30">
            <v>0</v>
          </cell>
          <cell r="CE30">
            <v>0</v>
          </cell>
          <cell r="CG30">
            <v>1372</v>
          </cell>
          <cell r="CH30">
            <v>5582.5</v>
          </cell>
          <cell r="CJ30">
            <v>2066.54</v>
          </cell>
          <cell r="CK30">
            <v>8801.74</v>
          </cell>
        </row>
        <row r="31">
          <cell r="D31">
            <v>10.75</v>
          </cell>
          <cell r="E31">
            <v>70.28</v>
          </cell>
          <cell r="G31">
            <v>0</v>
          </cell>
          <cell r="H31">
            <v>0</v>
          </cell>
          <cell r="J31">
            <v>8.5</v>
          </cell>
          <cell r="K31">
            <v>45.28</v>
          </cell>
          <cell r="M31">
            <v>17.5</v>
          </cell>
          <cell r="N31">
            <v>90.3</v>
          </cell>
          <cell r="P31">
            <v>3.25</v>
          </cell>
          <cell r="Q31">
            <v>15.2</v>
          </cell>
          <cell r="S31">
            <v>194.15</v>
          </cell>
          <cell r="T31">
            <v>878.91</v>
          </cell>
          <cell r="V31">
            <v>234.15</v>
          </cell>
          <cell r="W31">
            <v>1099.97</v>
          </cell>
          <cell r="Y31">
            <v>11.5</v>
          </cell>
          <cell r="Z31">
            <v>64.78</v>
          </cell>
          <cell r="AB31">
            <v>0</v>
          </cell>
          <cell r="AC31">
            <v>0</v>
          </cell>
          <cell r="AE31">
            <v>10.75</v>
          </cell>
          <cell r="AF31">
            <v>58.88</v>
          </cell>
          <cell r="AH31">
            <v>24.47</v>
          </cell>
          <cell r="AI31">
            <v>124.04</v>
          </cell>
          <cell r="AK31">
            <v>22.35</v>
          </cell>
          <cell r="AL31">
            <v>103.3</v>
          </cell>
          <cell r="AN31">
            <v>561</v>
          </cell>
          <cell r="AO31">
            <v>2351.86</v>
          </cell>
          <cell r="AQ31">
            <v>630.07000000000005</v>
          </cell>
          <cell r="AR31">
            <v>2702.8600000000006</v>
          </cell>
          <cell r="AT31">
            <v>0</v>
          </cell>
          <cell r="AU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I31">
            <v>0</v>
          </cell>
          <cell r="BJ31">
            <v>0</v>
          </cell>
          <cell r="BL31">
            <v>0</v>
          </cell>
          <cell r="BM31">
            <v>0</v>
          </cell>
          <cell r="BO31">
            <v>0</v>
          </cell>
          <cell r="BP31">
            <v>0</v>
          </cell>
          <cell r="BR31">
            <v>22.25</v>
          </cell>
          <cell r="BS31">
            <v>135.06</v>
          </cell>
          <cell r="BU31">
            <v>0</v>
          </cell>
          <cell r="BV31">
            <v>0</v>
          </cell>
          <cell r="BX31">
            <v>19.25</v>
          </cell>
          <cell r="BY31">
            <v>104.16</v>
          </cell>
          <cell r="CA31">
            <v>41.97</v>
          </cell>
          <cell r="CB31">
            <v>214.34</v>
          </cell>
          <cell r="CD31">
            <v>25.6</v>
          </cell>
          <cell r="CE31">
            <v>118.5</v>
          </cell>
          <cell r="CG31">
            <v>755.15</v>
          </cell>
          <cell r="CH31">
            <v>3230.77</v>
          </cell>
          <cell r="CJ31">
            <v>864.22</v>
          </cell>
          <cell r="CK31">
            <v>3802.8300000000008</v>
          </cell>
        </row>
        <row r="32">
          <cell r="D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B32">
            <v>0</v>
          </cell>
          <cell r="AC32">
            <v>0</v>
          </cell>
          <cell r="AE32">
            <v>4.5</v>
          </cell>
          <cell r="AF32">
            <v>6.63</v>
          </cell>
          <cell r="AH32">
            <v>0</v>
          </cell>
          <cell r="AI32">
            <v>0</v>
          </cell>
          <cell r="AK32">
            <v>0</v>
          </cell>
          <cell r="AL32">
            <v>0</v>
          </cell>
          <cell r="AN32">
            <v>74</v>
          </cell>
          <cell r="AO32">
            <v>106</v>
          </cell>
          <cell r="AQ32">
            <v>78.5</v>
          </cell>
          <cell r="AR32">
            <v>112.62999999999998</v>
          </cell>
          <cell r="AT32">
            <v>0</v>
          </cell>
          <cell r="AU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L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0</v>
          </cell>
          <cell r="BU32">
            <v>0</v>
          </cell>
          <cell r="BV32">
            <v>0</v>
          </cell>
          <cell r="BX32">
            <v>4.5</v>
          </cell>
          <cell r="BY32">
            <v>6.63</v>
          </cell>
          <cell r="CA32">
            <v>0</v>
          </cell>
          <cell r="CB32">
            <v>0</v>
          </cell>
          <cell r="CD32">
            <v>0</v>
          </cell>
          <cell r="CE32">
            <v>0</v>
          </cell>
          <cell r="CG32">
            <v>74</v>
          </cell>
          <cell r="CH32">
            <v>106</v>
          </cell>
          <cell r="CJ32">
            <v>78.5</v>
          </cell>
          <cell r="CK32">
            <v>112.62999999999998</v>
          </cell>
        </row>
        <row r="33">
          <cell r="D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H33">
            <v>0</v>
          </cell>
          <cell r="AI33">
            <v>0</v>
          </cell>
          <cell r="AK33">
            <v>0</v>
          </cell>
          <cell r="AL33">
            <v>0</v>
          </cell>
          <cell r="AN33">
            <v>0</v>
          </cell>
          <cell r="AO33">
            <v>0</v>
          </cell>
          <cell r="AQ33">
            <v>0</v>
          </cell>
          <cell r="AR33">
            <v>0</v>
          </cell>
          <cell r="AT33">
            <v>0</v>
          </cell>
          <cell r="AU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I33">
            <v>0</v>
          </cell>
          <cell r="BJ33">
            <v>0</v>
          </cell>
          <cell r="BL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0</v>
          </cell>
          <cell r="BS33">
            <v>0</v>
          </cell>
          <cell r="BU33">
            <v>0</v>
          </cell>
          <cell r="BV33">
            <v>0</v>
          </cell>
          <cell r="BX33">
            <v>0</v>
          </cell>
          <cell r="BY33">
            <v>0</v>
          </cell>
          <cell r="CA33">
            <v>0</v>
          </cell>
          <cell r="CB33">
            <v>0</v>
          </cell>
          <cell r="CD33">
            <v>0</v>
          </cell>
          <cell r="CE33">
            <v>0</v>
          </cell>
          <cell r="CG33">
            <v>0</v>
          </cell>
          <cell r="CH33">
            <v>0</v>
          </cell>
          <cell r="CJ33">
            <v>0</v>
          </cell>
          <cell r="CK33">
            <v>0</v>
          </cell>
        </row>
        <row r="34"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  <cell r="AN34">
            <v>0</v>
          </cell>
          <cell r="AO34">
            <v>0</v>
          </cell>
          <cell r="AQ34">
            <v>0</v>
          </cell>
          <cell r="AR34">
            <v>0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L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D34">
            <v>0</v>
          </cell>
          <cell r="CE34">
            <v>0</v>
          </cell>
          <cell r="CG34">
            <v>0</v>
          </cell>
          <cell r="CH34">
            <v>0</v>
          </cell>
          <cell r="CJ34">
            <v>0</v>
          </cell>
          <cell r="CK34">
            <v>0</v>
          </cell>
        </row>
        <row r="35">
          <cell r="D35">
            <v>0</v>
          </cell>
          <cell r="E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K35">
            <v>0</v>
          </cell>
          <cell r="AL35">
            <v>0</v>
          </cell>
          <cell r="AN35">
            <v>0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U35">
            <v>0</v>
          </cell>
          <cell r="BV35">
            <v>0</v>
          </cell>
          <cell r="BX35">
            <v>0</v>
          </cell>
          <cell r="BY35">
            <v>0</v>
          </cell>
          <cell r="CA35">
            <v>0</v>
          </cell>
          <cell r="CB35">
            <v>0</v>
          </cell>
          <cell r="CD35">
            <v>0</v>
          </cell>
          <cell r="CE35">
            <v>0</v>
          </cell>
          <cell r="CG35">
            <v>0</v>
          </cell>
          <cell r="CH35">
            <v>0</v>
          </cell>
          <cell r="CJ35">
            <v>0</v>
          </cell>
          <cell r="CK35">
            <v>0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I36">
            <v>0</v>
          </cell>
          <cell r="BJ36">
            <v>0</v>
          </cell>
          <cell r="BL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V36">
            <v>0</v>
          </cell>
          <cell r="BX36">
            <v>0</v>
          </cell>
          <cell r="BY36">
            <v>0</v>
          </cell>
          <cell r="CA36">
            <v>0</v>
          </cell>
          <cell r="CB36">
            <v>0</v>
          </cell>
          <cell r="CD36">
            <v>0</v>
          </cell>
          <cell r="CE36">
            <v>0</v>
          </cell>
          <cell r="CG36">
            <v>0</v>
          </cell>
          <cell r="CH36">
            <v>0</v>
          </cell>
          <cell r="CJ36">
            <v>0</v>
          </cell>
          <cell r="CK36">
            <v>0</v>
          </cell>
        </row>
        <row r="37">
          <cell r="D37">
            <v>0</v>
          </cell>
          <cell r="E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  <cell r="AK37">
            <v>0</v>
          </cell>
          <cell r="AL37">
            <v>0</v>
          </cell>
          <cell r="AN37">
            <v>0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</v>
          </cell>
          <cell r="BL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D37">
            <v>0</v>
          </cell>
          <cell r="CE37">
            <v>0</v>
          </cell>
          <cell r="CG37">
            <v>0</v>
          </cell>
          <cell r="CH37">
            <v>0</v>
          </cell>
          <cell r="CJ37">
            <v>0</v>
          </cell>
          <cell r="CK37">
            <v>0</v>
          </cell>
        </row>
        <row r="38">
          <cell r="D38">
            <v>73.75</v>
          </cell>
          <cell r="E38">
            <v>943</v>
          </cell>
          <cell r="G38">
            <v>9</v>
          </cell>
          <cell r="H38">
            <v>85</v>
          </cell>
          <cell r="J38">
            <v>35.75</v>
          </cell>
          <cell r="K38">
            <v>343</v>
          </cell>
          <cell r="M38">
            <v>257</v>
          </cell>
          <cell r="N38">
            <v>2441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  <cell r="V38">
            <v>375.5</v>
          </cell>
          <cell r="W38">
            <v>3812</v>
          </cell>
          <cell r="Y38">
            <v>5.55</v>
          </cell>
          <cell r="Z38">
            <v>51</v>
          </cell>
          <cell r="AB38">
            <v>0</v>
          </cell>
          <cell r="AC38">
            <v>0</v>
          </cell>
          <cell r="AE38">
            <v>1</v>
          </cell>
          <cell r="AF38">
            <v>8.64</v>
          </cell>
          <cell r="AH38">
            <v>33.25</v>
          </cell>
          <cell r="AI38">
            <v>326.84000000000003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39.799999999999997</v>
          </cell>
          <cell r="AR38">
            <v>386.48</v>
          </cell>
          <cell r="AT38">
            <v>0</v>
          </cell>
          <cell r="AU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L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79.3</v>
          </cell>
          <cell r="BS38">
            <v>994</v>
          </cell>
          <cell r="BU38">
            <v>9</v>
          </cell>
          <cell r="BV38">
            <v>85</v>
          </cell>
          <cell r="BX38">
            <v>36.75</v>
          </cell>
          <cell r="BY38">
            <v>351.64</v>
          </cell>
          <cell r="CA38">
            <v>290.25</v>
          </cell>
          <cell r="CB38">
            <v>2767.84</v>
          </cell>
          <cell r="CD38">
            <v>0</v>
          </cell>
          <cell r="CE38">
            <v>0</v>
          </cell>
          <cell r="CG38">
            <v>0</v>
          </cell>
          <cell r="CH38">
            <v>0</v>
          </cell>
          <cell r="CJ38">
            <v>415.29999999999995</v>
          </cell>
          <cell r="CK38">
            <v>4198.4799999999996</v>
          </cell>
        </row>
        <row r="39">
          <cell r="D39">
            <v>12</v>
          </cell>
          <cell r="E39">
            <v>48</v>
          </cell>
          <cell r="G39">
            <v>0</v>
          </cell>
          <cell r="H39">
            <v>0</v>
          </cell>
          <cell r="J39">
            <v>18</v>
          </cell>
          <cell r="K39">
            <v>58.36</v>
          </cell>
          <cell r="M39">
            <v>7.5</v>
          </cell>
          <cell r="N39">
            <v>23.56</v>
          </cell>
          <cell r="P39">
            <v>30</v>
          </cell>
          <cell r="Q39">
            <v>93</v>
          </cell>
          <cell r="S39">
            <v>29.5</v>
          </cell>
          <cell r="T39">
            <v>90.199999999999989</v>
          </cell>
          <cell r="V39">
            <v>97</v>
          </cell>
          <cell r="W39">
            <v>313.12</v>
          </cell>
          <cell r="Y39">
            <v>36</v>
          </cell>
          <cell r="Z39">
            <v>144</v>
          </cell>
          <cell r="AB39">
            <v>0</v>
          </cell>
          <cell r="AC39">
            <v>0</v>
          </cell>
          <cell r="AE39">
            <v>7</v>
          </cell>
          <cell r="AF39">
            <v>22.32</v>
          </cell>
          <cell r="AH39">
            <v>39</v>
          </cell>
          <cell r="AI39">
            <v>112.12</v>
          </cell>
          <cell r="AK39">
            <v>181</v>
          </cell>
          <cell r="AL39">
            <v>505.2</v>
          </cell>
          <cell r="AN39">
            <v>157</v>
          </cell>
          <cell r="AO39">
            <v>477.77</v>
          </cell>
          <cell r="AQ39">
            <v>420</v>
          </cell>
          <cell r="AR39">
            <v>1261.4099999999999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L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48</v>
          </cell>
          <cell r="BS39">
            <v>192</v>
          </cell>
          <cell r="BU39">
            <v>0</v>
          </cell>
          <cell r="BV39">
            <v>0</v>
          </cell>
          <cell r="BX39">
            <v>25</v>
          </cell>
          <cell r="BY39">
            <v>80.680000000000007</v>
          </cell>
          <cell r="CA39">
            <v>46.5</v>
          </cell>
          <cell r="CB39">
            <v>135.68</v>
          </cell>
          <cell r="CD39">
            <v>211</v>
          </cell>
          <cell r="CE39">
            <v>598.20000000000005</v>
          </cell>
          <cell r="CG39">
            <v>186.5</v>
          </cell>
          <cell r="CH39">
            <v>567.97</v>
          </cell>
          <cell r="CJ39">
            <v>517</v>
          </cell>
          <cell r="CK39">
            <v>1574.53</v>
          </cell>
        </row>
        <row r="40">
          <cell r="D40">
            <v>0</v>
          </cell>
          <cell r="E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  <cell r="AK40">
            <v>0</v>
          </cell>
          <cell r="AL40">
            <v>0</v>
          </cell>
          <cell r="AN40">
            <v>0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L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D40">
            <v>0</v>
          </cell>
          <cell r="CE40">
            <v>0</v>
          </cell>
          <cell r="CG40">
            <v>0</v>
          </cell>
          <cell r="CH40">
            <v>0</v>
          </cell>
          <cell r="CJ40">
            <v>0</v>
          </cell>
          <cell r="CK40">
            <v>0</v>
          </cell>
        </row>
        <row r="41">
          <cell r="D41">
            <v>20.5</v>
          </cell>
          <cell r="E41">
            <v>151.69999999999999</v>
          </cell>
          <cell r="G41">
            <v>1</v>
          </cell>
          <cell r="H41">
            <v>6</v>
          </cell>
          <cell r="J41">
            <v>17</v>
          </cell>
          <cell r="K41">
            <v>100</v>
          </cell>
          <cell r="M41">
            <v>56</v>
          </cell>
          <cell r="N41">
            <v>271</v>
          </cell>
          <cell r="P41">
            <v>0</v>
          </cell>
          <cell r="Q41">
            <v>0</v>
          </cell>
          <cell r="S41">
            <v>99</v>
          </cell>
          <cell r="T41">
            <v>441</v>
          </cell>
          <cell r="V41">
            <v>193.5</v>
          </cell>
          <cell r="W41">
            <v>969.69999999999993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L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20.5</v>
          </cell>
          <cell r="BS41">
            <v>151.69999999999999</v>
          </cell>
          <cell r="BU41">
            <v>1</v>
          </cell>
          <cell r="BV41">
            <v>6</v>
          </cell>
          <cell r="BX41">
            <v>17</v>
          </cell>
          <cell r="BY41">
            <v>100</v>
          </cell>
          <cell r="CA41">
            <v>56</v>
          </cell>
          <cell r="CB41">
            <v>271</v>
          </cell>
          <cell r="CD41">
            <v>0</v>
          </cell>
          <cell r="CE41">
            <v>0</v>
          </cell>
          <cell r="CG41">
            <v>99</v>
          </cell>
          <cell r="CH41">
            <v>441</v>
          </cell>
          <cell r="CJ41">
            <v>193.5</v>
          </cell>
          <cell r="CK41">
            <v>969.69999999999993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32.85</v>
          </cell>
          <cell r="AI42">
            <v>32.85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Q42">
            <v>32.85</v>
          </cell>
          <cell r="AR42">
            <v>32.85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L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X42">
            <v>0</v>
          </cell>
          <cell r="BY42">
            <v>0</v>
          </cell>
          <cell r="CA42">
            <v>32.85</v>
          </cell>
          <cell r="CB42">
            <v>32.85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J42">
            <v>32.85</v>
          </cell>
          <cell r="CK42">
            <v>32.85</v>
          </cell>
        </row>
        <row r="43">
          <cell r="D43">
            <v>130</v>
          </cell>
          <cell r="E43">
            <v>456</v>
          </cell>
          <cell r="G43">
            <v>0</v>
          </cell>
          <cell r="H43">
            <v>0</v>
          </cell>
          <cell r="J43">
            <v>26.5</v>
          </cell>
          <cell r="K43">
            <v>77.099999999999994</v>
          </cell>
          <cell r="M43">
            <v>0</v>
          </cell>
          <cell r="N43">
            <v>0</v>
          </cell>
          <cell r="P43">
            <v>20</v>
          </cell>
          <cell r="Q43">
            <v>58.65</v>
          </cell>
          <cell r="S43">
            <v>190</v>
          </cell>
          <cell r="T43">
            <v>560.6</v>
          </cell>
          <cell r="V43">
            <v>366.5</v>
          </cell>
          <cell r="W43">
            <v>1152.3500000000001</v>
          </cell>
          <cell r="Y43">
            <v>33</v>
          </cell>
          <cell r="Z43">
            <v>102.3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  <cell r="AK43">
            <v>43</v>
          </cell>
          <cell r="AL43">
            <v>126.85</v>
          </cell>
          <cell r="AN43">
            <v>337</v>
          </cell>
          <cell r="AO43">
            <v>980.75</v>
          </cell>
          <cell r="AQ43">
            <v>413</v>
          </cell>
          <cell r="AR43">
            <v>1209.8999999999999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L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163</v>
          </cell>
          <cell r="BS43">
            <v>558.30000000000007</v>
          </cell>
          <cell r="BU43">
            <v>0</v>
          </cell>
          <cell r="BV43">
            <v>0</v>
          </cell>
          <cell r="BX43">
            <v>26.5</v>
          </cell>
          <cell r="BY43">
            <v>77.099999999999994</v>
          </cell>
          <cell r="CA43">
            <v>0</v>
          </cell>
          <cell r="CB43">
            <v>0</v>
          </cell>
          <cell r="CD43">
            <v>63</v>
          </cell>
          <cell r="CE43">
            <v>185.5</v>
          </cell>
          <cell r="CG43">
            <v>527</v>
          </cell>
          <cell r="CH43">
            <v>1541.35</v>
          </cell>
          <cell r="CJ43">
            <v>779.5</v>
          </cell>
          <cell r="CK43">
            <v>2362.25</v>
          </cell>
        </row>
        <row r="44">
          <cell r="D44">
            <v>291.19330000000002</v>
          </cell>
          <cell r="E44">
            <v>1422.0349999999999</v>
          </cell>
          <cell r="G44">
            <v>14.97</v>
          </cell>
          <cell r="H44">
            <v>49.480000000000004</v>
          </cell>
          <cell r="J44">
            <v>0</v>
          </cell>
          <cell r="K44">
            <v>0</v>
          </cell>
          <cell r="M44">
            <v>2</v>
          </cell>
          <cell r="N44">
            <v>8</v>
          </cell>
          <cell r="P44">
            <v>580.01999999999987</v>
          </cell>
          <cell r="Q44">
            <v>2114.7550000000001</v>
          </cell>
          <cell r="S44">
            <v>1.5</v>
          </cell>
          <cell r="T44">
            <v>4.55</v>
          </cell>
          <cell r="V44">
            <v>889.68329999999992</v>
          </cell>
          <cell r="W44">
            <v>3598.82</v>
          </cell>
          <cell r="Y44">
            <v>1.81</v>
          </cell>
          <cell r="Z44">
            <v>9</v>
          </cell>
          <cell r="AB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  <cell r="AK44">
            <v>156.85</v>
          </cell>
          <cell r="AL44">
            <v>548.61200000000008</v>
          </cell>
          <cell r="AN44">
            <v>0</v>
          </cell>
          <cell r="AO44">
            <v>0</v>
          </cell>
          <cell r="AQ44">
            <v>158.66</v>
          </cell>
          <cell r="AR44">
            <v>557.61200000000008</v>
          </cell>
          <cell r="AT44">
            <v>0</v>
          </cell>
          <cell r="AU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293.00330000000002</v>
          </cell>
          <cell r="BS44">
            <v>1431.0349999999999</v>
          </cell>
          <cell r="BU44">
            <v>14.97</v>
          </cell>
          <cell r="BV44">
            <v>49.480000000000004</v>
          </cell>
          <cell r="BX44">
            <v>0</v>
          </cell>
          <cell r="BY44">
            <v>0</v>
          </cell>
          <cell r="CA44">
            <v>2</v>
          </cell>
          <cell r="CB44">
            <v>8</v>
          </cell>
          <cell r="CD44">
            <v>736.86999999999989</v>
          </cell>
          <cell r="CE44">
            <v>2663.3670000000002</v>
          </cell>
          <cell r="CG44">
            <v>1.5</v>
          </cell>
          <cell r="CH44">
            <v>4.55</v>
          </cell>
          <cell r="CJ44">
            <v>1048.3433</v>
          </cell>
          <cell r="CK44">
            <v>4156.4320000000007</v>
          </cell>
        </row>
        <row r="45">
          <cell r="D45">
            <v>143.37000000000003</v>
          </cell>
          <cell r="E45">
            <v>862.23</v>
          </cell>
          <cell r="G45">
            <v>4.5</v>
          </cell>
          <cell r="H45">
            <v>20.3</v>
          </cell>
          <cell r="J45">
            <v>30.24</v>
          </cell>
          <cell r="K45">
            <v>135.25</v>
          </cell>
          <cell r="M45">
            <v>96.97999999999999</v>
          </cell>
          <cell r="N45">
            <v>401.90000000000003</v>
          </cell>
          <cell r="P45">
            <v>659.33800000000008</v>
          </cell>
          <cell r="Q45">
            <v>2479.4349999999999</v>
          </cell>
          <cell r="S45">
            <v>0</v>
          </cell>
          <cell r="T45">
            <v>0</v>
          </cell>
          <cell r="V45">
            <v>934.42800000000011</v>
          </cell>
          <cell r="W45">
            <v>3899.1150000000007</v>
          </cell>
          <cell r="Y45">
            <v>0</v>
          </cell>
          <cell r="Z45">
            <v>0</v>
          </cell>
          <cell r="AB45">
            <v>0</v>
          </cell>
          <cell r="AC45">
            <v>0</v>
          </cell>
          <cell r="AE45">
            <v>1</v>
          </cell>
          <cell r="AF45">
            <v>3.8</v>
          </cell>
          <cell r="AH45">
            <v>3.4</v>
          </cell>
          <cell r="AI45">
            <v>12.049999999999999</v>
          </cell>
          <cell r="AK45">
            <v>1</v>
          </cell>
          <cell r="AL45">
            <v>3</v>
          </cell>
          <cell r="AN45">
            <v>0</v>
          </cell>
          <cell r="AO45">
            <v>0</v>
          </cell>
          <cell r="AQ45">
            <v>5.4</v>
          </cell>
          <cell r="AR45">
            <v>18.849999999999998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L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143.37000000000003</v>
          </cell>
          <cell r="BS45">
            <v>862.23</v>
          </cell>
          <cell r="BU45">
            <v>4.5</v>
          </cell>
          <cell r="BV45">
            <v>20.3</v>
          </cell>
          <cell r="BX45">
            <v>31.24</v>
          </cell>
          <cell r="BY45">
            <v>139.05000000000001</v>
          </cell>
          <cell r="CA45">
            <v>100.38</v>
          </cell>
          <cell r="CB45">
            <v>413.95000000000005</v>
          </cell>
          <cell r="CD45">
            <v>660.33800000000008</v>
          </cell>
          <cell r="CE45">
            <v>2482.4349999999999</v>
          </cell>
          <cell r="CG45">
            <v>0</v>
          </cell>
          <cell r="CH45">
            <v>0</v>
          </cell>
          <cell r="CJ45">
            <v>939.82800000000009</v>
          </cell>
          <cell r="CK45">
            <v>3917.9650000000006</v>
          </cell>
        </row>
        <row r="46">
          <cell r="D46">
            <v>159.75</v>
          </cell>
          <cell r="E46">
            <v>897.43</v>
          </cell>
          <cell r="G46">
            <v>52</v>
          </cell>
          <cell r="H46">
            <v>207.35</v>
          </cell>
          <cell r="J46">
            <v>72.25</v>
          </cell>
          <cell r="K46">
            <v>313.98</v>
          </cell>
          <cell r="M46">
            <v>119.95</v>
          </cell>
          <cell r="N46">
            <v>492.01</v>
          </cell>
          <cell r="P46">
            <v>361.35</v>
          </cell>
          <cell r="Q46">
            <v>1443.67</v>
          </cell>
          <cell r="S46">
            <v>355.31</v>
          </cell>
          <cell r="T46">
            <v>1440.98</v>
          </cell>
          <cell r="V46">
            <v>1120.6100000000001</v>
          </cell>
          <cell r="W46">
            <v>4795.42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5.5</v>
          </cell>
          <cell r="AI46">
            <v>21.6</v>
          </cell>
          <cell r="AK46">
            <v>14</v>
          </cell>
          <cell r="AL46">
            <v>55.4</v>
          </cell>
          <cell r="AN46">
            <v>298.01</v>
          </cell>
          <cell r="AO46">
            <v>1192.51</v>
          </cell>
          <cell r="AQ46">
            <v>317.51</v>
          </cell>
          <cell r="AR46">
            <v>1269.51</v>
          </cell>
          <cell r="AT46">
            <v>0</v>
          </cell>
          <cell r="AU46">
            <v>0</v>
          </cell>
          <cell r="AW46">
            <v>2</v>
          </cell>
          <cell r="AX46">
            <v>8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0.25</v>
          </cell>
          <cell r="BJ46">
            <v>0.36</v>
          </cell>
          <cell r="BL46">
            <v>2.25</v>
          </cell>
          <cell r="BM46">
            <v>8.36</v>
          </cell>
          <cell r="BO46">
            <v>0</v>
          </cell>
          <cell r="BP46">
            <v>0</v>
          </cell>
          <cell r="BR46">
            <v>159.75</v>
          </cell>
          <cell r="BS46">
            <v>897.43</v>
          </cell>
          <cell r="BU46">
            <v>54</v>
          </cell>
          <cell r="BV46">
            <v>215.35</v>
          </cell>
          <cell r="BX46">
            <v>72.25</v>
          </cell>
          <cell r="BY46">
            <v>313.98</v>
          </cell>
          <cell r="CA46">
            <v>125.45</v>
          </cell>
          <cell r="CB46">
            <v>513.61</v>
          </cell>
          <cell r="CD46">
            <v>375.35</v>
          </cell>
          <cell r="CE46">
            <v>1499.0700000000002</v>
          </cell>
          <cell r="CG46">
            <v>653.56999999999994</v>
          </cell>
          <cell r="CH46">
            <v>2633.85</v>
          </cell>
          <cell r="CJ46">
            <v>1440.3700000000001</v>
          </cell>
          <cell r="CK46">
            <v>6073.29</v>
          </cell>
        </row>
        <row r="47">
          <cell r="D47">
            <v>100</v>
          </cell>
          <cell r="E47">
            <v>380</v>
          </cell>
          <cell r="G47">
            <v>10</v>
          </cell>
          <cell r="H47">
            <v>40</v>
          </cell>
          <cell r="J47">
            <v>2</v>
          </cell>
          <cell r="K47">
            <v>8</v>
          </cell>
          <cell r="M47">
            <v>65</v>
          </cell>
          <cell r="N47">
            <v>264</v>
          </cell>
          <cell r="P47">
            <v>36.64</v>
          </cell>
          <cell r="Q47">
            <v>146.56</v>
          </cell>
          <cell r="S47">
            <v>41.64</v>
          </cell>
          <cell r="T47">
            <v>165.56</v>
          </cell>
          <cell r="V47">
            <v>255.28</v>
          </cell>
          <cell r="W47">
            <v>1004.12</v>
          </cell>
          <cell r="Y47">
            <v>6</v>
          </cell>
          <cell r="Z47">
            <v>60</v>
          </cell>
          <cell r="AB47">
            <v>8</v>
          </cell>
          <cell r="AC47">
            <v>24</v>
          </cell>
          <cell r="AE47">
            <v>2</v>
          </cell>
          <cell r="AF47">
            <v>8</v>
          </cell>
          <cell r="AH47">
            <v>11.5</v>
          </cell>
          <cell r="AI47">
            <v>46</v>
          </cell>
          <cell r="AK47">
            <v>8.64</v>
          </cell>
          <cell r="AL47">
            <v>34.56</v>
          </cell>
          <cell r="AN47">
            <v>9.14</v>
          </cell>
          <cell r="AO47">
            <v>36.56</v>
          </cell>
          <cell r="AQ47">
            <v>45.28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106</v>
          </cell>
          <cell r="BS47">
            <v>440</v>
          </cell>
          <cell r="BU47">
            <v>18</v>
          </cell>
          <cell r="BV47">
            <v>64</v>
          </cell>
          <cell r="BX47">
            <v>4</v>
          </cell>
          <cell r="BY47">
            <v>16</v>
          </cell>
          <cell r="CA47">
            <v>76.5</v>
          </cell>
          <cell r="CB47">
            <v>310</v>
          </cell>
          <cell r="CD47">
            <v>45.28</v>
          </cell>
          <cell r="CE47">
            <v>181.12</v>
          </cell>
          <cell r="CG47">
            <v>50.78</v>
          </cell>
          <cell r="CH47">
            <v>202.12</v>
          </cell>
          <cell r="CJ47">
            <v>300.56</v>
          </cell>
          <cell r="CK47">
            <v>1004.1199999999999</v>
          </cell>
        </row>
        <row r="48">
          <cell r="D48">
            <v>132.71</v>
          </cell>
          <cell r="E48">
            <v>594.05999999999995</v>
          </cell>
          <cell r="G48">
            <v>1.9</v>
          </cell>
          <cell r="H48">
            <v>9.02</v>
          </cell>
          <cell r="J48">
            <v>101.8</v>
          </cell>
          <cell r="K48">
            <v>455.32</v>
          </cell>
          <cell r="M48">
            <v>107.03</v>
          </cell>
          <cell r="N48">
            <v>469.89</v>
          </cell>
          <cell r="P48">
            <v>14.879999999999995</v>
          </cell>
          <cell r="Q48">
            <v>45</v>
          </cell>
          <cell r="S48">
            <v>-0.4</v>
          </cell>
          <cell r="T48">
            <v>-1.3</v>
          </cell>
          <cell r="V48">
            <v>-59.740000000000066</v>
          </cell>
          <cell r="W48">
            <v>-327.88000000000011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-11.56</v>
          </cell>
          <cell r="AI48">
            <v>-45.610000000000007</v>
          </cell>
          <cell r="AK48">
            <v>51.58</v>
          </cell>
          <cell r="AL48">
            <v>182.10000000000002</v>
          </cell>
          <cell r="AN48">
            <v>0</v>
          </cell>
          <cell r="AO48">
            <v>0</v>
          </cell>
          <cell r="AQ48">
            <v>40.019999999999996</v>
          </cell>
          <cell r="AR48">
            <v>136.49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L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132.71</v>
          </cell>
          <cell r="BS48">
            <v>594.05999999999995</v>
          </cell>
          <cell r="BU48">
            <v>1.9</v>
          </cell>
          <cell r="BV48">
            <v>9.02</v>
          </cell>
          <cell r="BX48">
            <v>101.8</v>
          </cell>
          <cell r="BY48">
            <v>455.32</v>
          </cell>
          <cell r="CA48">
            <v>118.59</v>
          </cell>
          <cell r="CB48">
            <v>515.5</v>
          </cell>
          <cell r="CD48">
            <v>66.45999999999998</v>
          </cell>
          <cell r="CE48">
            <v>177.65000000000009</v>
          </cell>
          <cell r="CG48">
            <v>0.4</v>
          </cell>
          <cell r="CH48">
            <v>1.3</v>
          </cell>
          <cell r="CJ48">
            <v>19.72</v>
          </cell>
          <cell r="CK48">
            <v>191.39</v>
          </cell>
        </row>
        <row r="49">
          <cell r="D49">
            <v>251.75</v>
          </cell>
          <cell r="E49">
            <v>1570.17</v>
          </cell>
          <cell r="G49">
            <v>1</v>
          </cell>
          <cell r="H49">
            <v>1.25</v>
          </cell>
          <cell r="J49">
            <v>31.75</v>
          </cell>
          <cell r="K49">
            <v>154.6</v>
          </cell>
          <cell r="M49">
            <v>99.48</v>
          </cell>
          <cell r="N49">
            <v>470.54</v>
          </cell>
          <cell r="P49">
            <v>67.75</v>
          </cell>
          <cell r="Q49">
            <v>298</v>
          </cell>
          <cell r="S49">
            <v>54</v>
          </cell>
          <cell r="T49">
            <v>199.78</v>
          </cell>
          <cell r="V49">
            <v>505.73</v>
          </cell>
          <cell r="W49">
            <v>2694.34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  <cell r="AK49">
            <v>0</v>
          </cell>
          <cell r="AL49">
            <v>0</v>
          </cell>
          <cell r="AN49">
            <v>12.75</v>
          </cell>
          <cell r="AO49">
            <v>43.56</v>
          </cell>
          <cell r="AQ49">
            <v>12.75</v>
          </cell>
          <cell r="AR49">
            <v>43.56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L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251.75</v>
          </cell>
          <cell r="BS49">
            <v>1570.17</v>
          </cell>
          <cell r="BU49">
            <v>1</v>
          </cell>
          <cell r="BV49">
            <v>1.25</v>
          </cell>
          <cell r="BX49">
            <v>31.75</v>
          </cell>
          <cell r="BY49">
            <v>154.6</v>
          </cell>
          <cell r="CA49">
            <v>99.48</v>
          </cell>
          <cell r="CB49">
            <v>470.54</v>
          </cell>
          <cell r="CD49">
            <v>67.75</v>
          </cell>
          <cell r="CE49">
            <v>298</v>
          </cell>
          <cell r="CG49">
            <v>66.75</v>
          </cell>
          <cell r="CH49">
            <v>243.34</v>
          </cell>
          <cell r="CJ49">
            <v>518.48</v>
          </cell>
          <cell r="CK49">
            <v>2737.9</v>
          </cell>
        </row>
        <row r="50">
          <cell r="D50">
            <v>52.89</v>
          </cell>
          <cell r="E50">
            <v>617.51</v>
          </cell>
          <cell r="G50">
            <v>0</v>
          </cell>
          <cell r="H50">
            <v>0</v>
          </cell>
          <cell r="J50">
            <v>15</v>
          </cell>
          <cell r="K50">
            <v>100.84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S50">
            <v>99.12</v>
          </cell>
          <cell r="T50">
            <v>807.05</v>
          </cell>
          <cell r="V50">
            <v>167.01</v>
          </cell>
          <cell r="W50">
            <v>1525.4</v>
          </cell>
          <cell r="Y50">
            <v>0.24</v>
          </cell>
          <cell r="Z50">
            <v>4.09</v>
          </cell>
          <cell r="AB50">
            <v>0</v>
          </cell>
          <cell r="AC50">
            <v>0</v>
          </cell>
          <cell r="AE50">
            <v>0</v>
          </cell>
          <cell r="AF50">
            <v>0</v>
          </cell>
          <cell r="AH50">
            <v>0</v>
          </cell>
          <cell r="AI50">
            <v>0</v>
          </cell>
          <cell r="AK50">
            <v>0</v>
          </cell>
          <cell r="AL50">
            <v>0</v>
          </cell>
          <cell r="AN50">
            <v>49.82</v>
          </cell>
          <cell r="AO50">
            <v>236.4</v>
          </cell>
          <cell r="AQ50">
            <v>50.06</v>
          </cell>
          <cell r="AR50">
            <v>240.49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I50">
            <v>0</v>
          </cell>
          <cell r="BJ50">
            <v>0</v>
          </cell>
          <cell r="BL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53.13</v>
          </cell>
          <cell r="BS50">
            <v>621.6</v>
          </cell>
          <cell r="BU50">
            <v>0</v>
          </cell>
          <cell r="BV50">
            <v>0</v>
          </cell>
          <cell r="BX50">
            <v>15</v>
          </cell>
          <cell r="BY50">
            <v>100.84</v>
          </cell>
          <cell r="CA50">
            <v>0</v>
          </cell>
          <cell r="CB50">
            <v>0</v>
          </cell>
          <cell r="CD50">
            <v>0</v>
          </cell>
          <cell r="CE50">
            <v>0</v>
          </cell>
          <cell r="CG50">
            <v>148.94</v>
          </cell>
          <cell r="CH50">
            <v>1043.45</v>
          </cell>
          <cell r="CJ50">
            <v>217.07</v>
          </cell>
          <cell r="CK50">
            <v>1765.89</v>
          </cell>
        </row>
        <row r="51">
          <cell r="D51">
            <v>27.71</v>
          </cell>
          <cell r="E51">
            <v>116</v>
          </cell>
          <cell r="G51">
            <v>0.6</v>
          </cell>
          <cell r="H51">
            <v>2.2999999999999998</v>
          </cell>
          <cell r="J51">
            <v>13</v>
          </cell>
          <cell r="K51">
            <v>46</v>
          </cell>
          <cell r="M51">
            <v>29.3</v>
          </cell>
          <cell r="N51">
            <v>93</v>
          </cell>
          <cell r="P51">
            <v>245.87</v>
          </cell>
          <cell r="Q51">
            <v>749</v>
          </cell>
          <cell r="S51">
            <v>36.619999999999997</v>
          </cell>
          <cell r="T51">
            <v>101</v>
          </cell>
          <cell r="V51">
            <v>353.1</v>
          </cell>
          <cell r="W51">
            <v>1107.3</v>
          </cell>
          <cell r="Y51">
            <v>0.5</v>
          </cell>
          <cell r="Z51">
            <v>1.6</v>
          </cell>
          <cell r="AB51">
            <v>0.2</v>
          </cell>
          <cell r="AC51">
            <v>0.3</v>
          </cell>
          <cell r="AE51">
            <v>0.5</v>
          </cell>
          <cell r="AF51">
            <v>0.9</v>
          </cell>
          <cell r="AH51">
            <v>0</v>
          </cell>
          <cell r="AI51">
            <v>0</v>
          </cell>
          <cell r="AK51">
            <v>2.77</v>
          </cell>
          <cell r="AL51">
            <v>4</v>
          </cell>
          <cell r="AN51">
            <v>13.07</v>
          </cell>
          <cell r="AO51">
            <v>40.5</v>
          </cell>
          <cell r="AQ51">
            <v>17.04</v>
          </cell>
          <cell r="AR51">
            <v>47.3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I51">
            <v>0</v>
          </cell>
          <cell r="BJ51">
            <v>0</v>
          </cell>
          <cell r="BL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28.21</v>
          </cell>
          <cell r="BS51">
            <v>117.6</v>
          </cell>
          <cell r="BU51">
            <v>0.8</v>
          </cell>
          <cell r="BV51">
            <v>2.5999999999999996</v>
          </cell>
          <cell r="BX51">
            <v>13.5</v>
          </cell>
          <cell r="BY51">
            <v>46.9</v>
          </cell>
          <cell r="CA51">
            <v>29.3</v>
          </cell>
          <cell r="CB51">
            <v>93</v>
          </cell>
          <cell r="CD51">
            <v>248.64000000000001</v>
          </cell>
          <cell r="CE51">
            <v>753</v>
          </cell>
          <cell r="CG51">
            <v>49.69</v>
          </cell>
          <cell r="CH51">
            <v>141.5</v>
          </cell>
          <cell r="CJ51">
            <v>370.14000000000004</v>
          </cell>
          <cell r="CK51">
            <v>1154.5999999999999</v>
          </cell>
        </row>
        <row r="52">
          <cell r="D52">
            <v>0</v>
          </cell>
          <cell r="E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L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I52">
            <v>0</v>
          </cell>
          <cell r="BJ52">
            <v>0</v>
          </cell>
          <cell r="BL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</v>
          </cell>
          <cell r="CB52">
            <v>0</v>
          </cell>
          <cell r="CD52">
            <v>0</v>
          </cell>
          <cell r="CE52">
            <v>0</v>
          </cell>
          <cell r="CG52">
            <v>0</v>
          </cell>
          <cell r="CH52">
            <v>0</v>
          </cell>
          <cell r="CJ52">
            <v>0</v>
          </cell>
          <cell r="CK52">
            <v>0</v>
          </cell>
        </row>
        <row r="53">
          <cell r="D53">
            <v>0</v>
          </cell>
          <cell r="E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0.2</v>
          </cell>
          <cell r="Z53">
            <v>0.82</v>
          </cell>
          <cell r="AB53">
            <v>0.68</v>
          </cell>
          <cell r="AC53">
            <v>2.5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  <cell r="AK53">
            <v>0</v>
          </cell>
          <cell r="AL53">
            <v>0</v>
          </cell>
          <cell r="AN53">
            <v>2.5</v>
          </cell>
          <cell r="AO53">
            <v>5.15</v>
          </cell>
          <cell r="AQ53">
            <v>3.3800000000000003</v>
          </cell>
          <cell r="AR53">
            <v>8.4700000000000006</v>
          </cell>
          <cell r="AT53">
            <v>0</v>
          </cell>
          <cell r="AU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L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0.2</v>
          </cell>
          <cell r="BS53">
            <v>0.82</v>
          </cell>
          <cell r="BU53">
            <v>0.68</v>
          </cell>
          <cell r="BV53">
            <v>2.5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D53">
            <v>0</v>
          </cell>
          <cell r="CE53">
            <v>0</v>
          </cell>
          <cell r="CG53">
            <v>2.5</v>
          </cell>
          <cell r="CH53">
            <v>5.15</v>
          </cell>
          <cell r="CJ53">
            <v>3.3800000000000003</v>
          </cell>
          <cell r="CK53">
            <v>8.4700000000000006</v>
          </cell>
        </row>
        <row r="54">
          <cell r="D54">
            <v>9.5</v>
          </cell>
          <cell r="E54">
            <v>51.26</v>
          </cell>
          <cell r="G54">
            <v>0</v>
          </cell>
          <cell r="H54">
            <v>0</v>
          </cell>
          <cell r="J54">
            <v>10</v>
          </cell>
          <cell r="K54">
            <v>40</v>
          </cell>
          <cell r="M54">
            <v>6.3</v>
          </cell>
          <cell r="N54">
            <v>25.2</v>
          </cell>
          <cell r="P54">
            <v>49.45</v>
          </cell>
          <cell r="Q54">
            <v>156.38</v>
          </cell>
          <cell r="S54">
            <v>0</v>
          </cell>
          <cell r="T54">
            <v>0</v>
          </cell>
          <cell r="V54">
            <v>75.25</v>
          </cell>
          <cell r="W54">
            <v>272.83999999999997</v>
          </cell>
          <cell r="Y54">
            <v>8</v>
          </cell>
          <cell r="Z54">
            <v>40</v>
          </cell>
          <cell r="AB54">
            <v>0</v>
          </cell>
          <cell r="AC54">
            <v>0</v>
          </cell>
          <cell r="AE54">
            <v>3</v>
          </cell>
          <cell r="AF54">
            <v>12</v>
          </cell>
          <cell r="AH54">
            <v>14</v>
          </cell>
          <cell r="AI54">
            <v>52.69</v>
          </cell>
          <cell r="AK54">
            <v>291.60000000000002</v>
          </cell>
          <cell r="AL54">
            <v>1027.32</v>
          </cell>
          <cell r="AN54">
            <v>0</v>
          </cell>
          <cell r="AO54">
            <v>0</v>
          </cell>
          <cell r="AQ54">
            <v>316.60000000000002</v>
          </cell>
          <cell r="AR54">
            <v>1132.01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I54">
            <v>0</v>
          </cell>
          <cell r="BJ54">
            <v>0</v>
          </cell>
          <cell r="BL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17.5</v>
          </cell>
          <cell r="BS54">
            <v>91.259999999999991</v>
          </cell>
          <cell r="BU54">
            <v>0</v>
          </cell>
          <cell r="BV54">
            <v>0</v>
          </cell>
          <cell r="BX54">
            <v>13</v>
          </cell>
          <cell r="BY54">
            <v>52</v>
          </cell>
          <cell r="CA54">
            <v>20.3</v>
          </cell>
          <cell r="CB54">
            <v>77.89</v>
          </cell>
          <cell r="CD54">
            <v>341.05</v>
          </cell>
          <cell r="CE54">
            <v>1183.6999999999998</v>
          </cell>
          <cell r="CG54">
            <v>0</v>
          </cell>
          <cell r="CH54">
            <v>0</v>
          </cell>
          <cell r="CJ54">
            <v>391.85</v>
          </cell>
          <cell r="CK54">
            <v>1404.85</v>
          </cell>
        </row>
        <row r="55">
          <cell r="D55">
            <v>0</v>
          </cell>
          <cell r="E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H55">
            <v>0</v>
          </cell>
          <cell r="AI55">
            <v>0</v>
          </cell>
          <cell r="AK55">
            <v>0</v>
          </cell>
          <cell r="AL55">
            <v>0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I55">
            <v>0</v>
          </cell>
          <cell r="BJ55">
            <v>0</v>
          </cell>
          <cell r="BL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D55">
            <v>0</v>
          </cell>
          <cell r="CE55">
            <v>0</v>
          </cell>
          <cell r="CG55">
            <v>0</v>
          </cell>
          <cell r="CH55">
            <v>0</v>
          </cell>
          <cell r="CJ55">
            <v>0</v>
          </cell>
          <cell r="CK55">
            <v>0</v>
          </cell>
        </row>
        <row r="56">
          <cell r="D56">
            <v>420.81</v>
          </cell>
          <cell r="E56">
            <v>2453.77</v>
          </cell>
          <cell r="G56">
            <v>25</v>
          </cell>
          <cell r="H56">
            <v>164.42</v>
          </cell>
          <cell r="J56">
            <v>166.45</v>
          </cell>
          <cell r="K56">
            <v>959.07</v>
          </cell>
          <cell r="M56">
            <v>997.04</v>
          </cell>
          <cell r="N56">
            <v>5005.91</v>
          </cell>
          <cell r="P56">
            <v>633.75</v>
          </cell>
          <cell r="Q56">
            <v>2441.35</v>
          </cell>
          <cell r="S56">
            <v>370.26</v>
          </cell>
          <cell r="T56">
            <v>1179.6600000000001</v>
          </cell>
          <cell r="V56">
            <v>2613.31</v>
          </cell>
          <cell r="W56">
            <v>12204.18</v>
          </cell>
          <cell r="Y56">
            <v>71.400000000000006</v>
          </cell>
          <cell r="Z56">
            <v>360.9</v>
          </cell>
          <cell r="AB56">
            <v>50.4</v>
          </cell>
          <cell r="AC56">
            <v>219.24</v>
          </cell>
          <cell r="AE56">
            <v>20</v>
          </cell>
          <cell r="AF56">
            <v>53.71</v>
          </cell>
          <cell r="AH56">
            <v>559.62</v>
          </cell>
          <cell r="AI56">
            <v>2282.8000000000002</v>
          </cell>
          <cell r="AK56">
            <v>443.33</v>
          </cell>
          <cell r="AL56">
            <v>1606.57</v>
          </cell>
          <cell r="AN56">
            <v>324.12</v>
          </cell>
          <cell r="AO56">
            <v>1145.02</v>
          </cell>
          <cell r="AQ56">
            <v>1468.87</v>
          </cell>
          <cell r="AR56">
            <v>5668.24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F56">
            <v>0</v>
          </cell>
          <cell r="BG56">
            <v>0</v>
          </cell>
          <cell r="BI56">
            <v>0</v>
          </cell>
          <cell r="BJ56">
            <v>0</v>
          </cell>
          <cell r="BL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492.21000000000004</v>
          </cell>
          <cell r="BS56">
            <v>2814.67</v>
          </cell>
          <cell r="BU56">
            <v>75.400000000000006</v>
          </cell>
          <cell r="BV56">
            <v>383.65999999999997</v>
          </cell>
          <cell r="BX56">
            <v>186.45</v>
          </cell>
          <cell r="BY56">
            <v>1012.7800000000001</v>
          </cell>
          <cell r="CA56">
            <v>1556.6599999999999</v>
          </cell>
          <cell r="CB56">
            <v>7288.71</v>
          </cell>
          <cell r="CD56">
            <v>1077.08</v>
          </cell>
          <cell r="CE56">
            <v>4047.92</v>
          </cell>
          <cell r="CG56">
            <v>694.38</v>
          </cell>
          <cell r="CH56">
            <v>2324.6800000000003</v>
          </cell>
          <cell r="CJ56">
            <v>4082.18</v>
          </cell>
          <cell r="CK56">
            <v>17872.419999999998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25.96</v>
          </cell>
          <cell r="Z57">
            <v>100.83</v>
          </cell>
          <cell r="AB57">
            <v>0</v>
          </cell>
          <cell r="AC57">
            <v>0</v>
          </cell>
          <cell r="AE57">
            <v>4.3</v>
          </cell>
          <cell r="AF57">
            <v>14.65</v>
          </cell>
          <cell r="AH57">
            <v>0.5</v>
          </cell>
          <cell r="AI57">
            <v>1.6</v>
          </cell>
          <cell r="AK57">
            <v>0</v>
          </cell>
          <cell r="AL57">
            <v>0</v>
          </cell>
          <cell r="AN57">
            <v>478.58</v>
          </cell>
          <cell r="AO57">
            <v>1418.95</v>
          </cell>
          <cell r="AQ57">
            <v>509.34</v>
          </cell>
          <cell r="AR57">
            <v>1536.03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I57">
            <v>0</v>
          </cell>
          <cell r="BJ57">
            <v>0</v>
          </cell>
          <cell r="BL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25.96</v>
          </cell>
          <cell r="BS57">
            <v>100.83</v>
          </cell>
          <cell r="BU57">
            <v>0</v>
          </cell>
          <cell r="BV57">
            <v>0</v>
          </cell>
          <cell r="BX57">
            <v>4.3</v>
          </cell>
          <cell r="BY57">
            <v>14.65</v>
          </cell>
          <cell r="CA57">
            <v>0.5</v>
          </cell>
          <cell r="CB57">
            <v>1.6</v>
          </cell>
          <cell r="CD57">
            <v>0</v>
          </cell>
          <cell r="CE57">
            <v>0</v>
          </cell>
          <cell r="CG57">
            <v>478.58</v>
          </cell>
          <cell r="CH57">
            <v>1418.95</v>
          </cell>
          <cell r="CJ57">
            <v>509.34</v>
          </cell>
          <cell r="CK57">
            <v>1536.03</v>
          </cell>
        </row>
        <row r="58">
          <cell r="D58">
            <v>275.31</v>
          </cell>
          <cell r="E58">
            <v>1665.56</v>
          </cell>
          <cell r="G58">
            <v>3.5</v>
          </cell>
          <cell r="H58">
            <v>16.899999999999999</v>
          </cell>
          <cell r="J58">
            <v>31.25</v>
          </cell>
          <cell r="K58">
            <v>145.19999999999999</v>
          </cell>
          <cell r="M58">
            <v>138.93</v>
          </cell>
          <cell r="N58">
            <v>638.48</v>
          </cell>
          <cell r="P58">
            <v>255.75</v>
          </cell>
          <cell r="Q58">
            <v>1032.97</v>
          </cell>
          <cell r="S58">
            <v>89.3</v>
          </cell>
          <cell r="T58">
            <v>312.19</v>
          </cell>
          <cell r="V58">
            <v>794.04</v>
          </cell>
          <cell r="W58">
            <v>3811.3</v>
          </cell>
          <cell r="Y58">
            <v>0</v>
          </cell>
          <cell r="Z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K58">
            <v>0</v>
          </cell>
          <cell r="AL58">
            <v>0</v>
          </cell>
          <cell r="AN58">
            <v>47.04</v>
          </cell>
          <cell r="AO58">
            <v>164.64</v>
          </cell>
          <cell r="AQ58">
            <v>47.04</v>
          </cell>
          <cell r="AR58">
            <v>164.64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C58">
            <v>18.5</v>
          </cell>
          <cell r="BD58">
            <v>46.25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L58">
            <v>18.5</v>
          </cell>
          <cell r="BM58">
            <v>46.25</v>
          </cell>
          <cell r="BO58">
            <v>0</v>
          </cell>
          <cell r="BP58">
            <v>0</v>
          </cell>
          <cell r="BR58">
            <v>275.31</v>
          </cell>
          <cell r="BS58">
            <v>1665.56</v>
          </cell>
          <cell r="BU58">
            <v>3.5</v>
          </cell>
          <cell r="BV58">
            <v>16.899999999999999</v>
          </cell>
          <cell r="BX58">
            <v>31.25</v>
          </cell>
          <cell r="BY58">
            <v>145.19999999999999</v>
          </cell>
          <cell r="CA58">
            <v>157.43</v>
          </cell>
          <cell r="CB58">
            <v>684.73</v>
          </cell>
          <cell r="CD58">
            <v>255.75</v>
          </cell>
          <cell r="CE58">
            <v>1032.97</v>
          </cell>
          <cell r="CG58">
            <v>136.34</v>
          </cell>
          <cell r="CH58">
            <v>476.83</v>
          </cell>
          <cell r="CJ58">
            <v>859.57999999999993</v>
          </cell>
          <cell r="CK58">
            <v>4022.1900000000005</v>
          </cell>
        </row>
        <row r="59">
          <cell r="D59">
            <v>19</v>
          </cell>
          <cell r="E59">
            <v>74.17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M59">
            <v>0.75</v>
          </cell>
          <cell r="N59">
            <v>2.63</v>
          </cell>
          <cell r="P59">
            <v>0</v>
          </cell>
          <cell r="Q59">
            <v>0</v>
          </cell>
          <cell r="S59">
            <v>92.22999999999999</v>
          </cell>
          <cell r="T59">
            <v>335.71999999999997</v>
          </cell>
          <cell r="V59">
            <v>111.97999999999998</v>
          </cell>
          <cell r="W59">
            <v>412.52000000000004</v>
          </cell>
          <cell r="Y59">
            <v>0.25</v>
          </cell>
          <cell r="Z59">
            <v>0.9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  <cell r="AK59">
            <v>0</v>
          </cell>
          <cell r="AL59">
            <v>0</v>
          </cell>
          <cell r="AN59">
            <v>0.5</v>
          </cell>
          <cell r="AO59">
            <v>1.45</v>
          </cell>
          <cell r="AQ59">
            <v>0.75</v>
          </cell>
          <cell r="AR59">
            <v>2.35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I59">
            <v>0</v>
          </cell>
          <cell r="BJ59">
            <v>0</v>
          </cell>
          <cell r="BL59">
            <v>0</v>
          </cell>
          <cell r="BM59">
            <v>0</v>
          </cell>
          <cell r="BO59">
            <v>0</v>
          </cell>
          <cell r="BP59">
            <v>0</v>
          </cell>
          <cell r="BR59">
            <v>19.25</v>
          </cell>
          <cell r="BS59">
            <v>75.070000000000007</v>
          </cell>
          <cell r="BU59">
            <v>0</v>
          </cell>
          <cell r="BV59">
            <v>0</v>
          </cell>
          <cell r="BX59">
            <v>0</v>
          </cell>
          <cell r="BY59">
            <v>0</v>
          </cell>
          <cell r="CA59">
            <v>0.75</v>
          </cell>
          <cell r="CB59">
            <v>2.63</v>
          </cell>
          <cell r="CD59">
            <v>0</v>
          </cell>
          <cell r="CE59">
            <v>0</v>
          </cell>
          <cell r="CG59">
            <v>92.72999999999999</v>
          </cell>
          <cell r="CH59">
            <v>337.16999999999996</v>
          </cell>
          <cell r="CJ59">
            <v>112.72999999999998</v>
          </cell>
          <cell r="CK59">
            <v>414.87000000000006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"/>
      <sheetName val="as of Oct-Jan 29 harvesting (2)"/>
      <sheetName val="Jan 29 DS planting"/>
      <sheetName val="Dec 31 DS planting"/>
      <sheetName val="as of Oct-Dec 29 harvesting "/>
      <sheetName val="Dec 29 harvesting "/>
      <sheetName val="Nov 29 DS planting"/>
      <sheetName val="Nov 29 harvesting"/>
      <sheetName val="Oct 31 DS planting"/>
      <sheetName val="Oct 31 harvesting"/>
    </sheetNames>
    <sheetDataSet>
      <sheetData sheetId="0"/>
      <sheetData sheetId="1"/>
      <sheetData sheetId="2"/>
      <sheetData sheetId="3"/>
      <sheetData sheetId="4"/>
      <sheetData sheetId="5"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L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CA17">
            <v>0</v>
          </cell>
          <cell r="CB17">
            <v>0</v>
          </cell>
          <cell r="CD17">
            <v>0</v>
          </cell>
          <cell r="CE17">
            <v>0</v>
          </cell>
          <cell r="CG17">
            <v>0</v>
          </cell>
          <cell r="CH17">
            <v>0</v>
          </cell>
          <cell r="CJ17">
            <v>0</v>
          </cell>
          <cell r="CK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</row>
        <row r="22">
          <cell r="D22">
            <v>8.5400000000000009</v>
          </cell>
          <cell r="E22">
            <v>19.060000000000002</v>
          </cell>
          <cell r="G22">
            <v>0</v>
          </cell>
          <cell r="H22">
            <v>0</v>
          </cell>
          <cell r="J22">
            <v>3.5</v>
          </cell>
          <cell r="K22">
            <v>14.65</v>
          </cell>
          <cell r="M22">
            <v>0</v>
          </cell>
          <cell r="N22">
            <v>0</v>
          </cell>
          <cell r="P22">
            <v>4.96</v>
          </cell>
          <cell r="Q22">
            <v>22.28</v>
          </cell>
          <cell r="S22">
            <v>0</v>
          </cell>
          <cell r="T22">
            <v>0</v>
          </cell>
          <cell r="V22">
            <v>20.5</v>
          </cell>
          <cell r="W22">
            <v>70.64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  <cell r="AE22">
            <v>3</v>
          </cell>
          <cell r="AF22">
            <v>7.5299999999999976</v>
          </cell>
          <cell r="AH22">
            <v>0</v>
          </cell>
          <cell r="AI22">
            <v>0</v>
          </cell>
          <cell r="AK22">
            <v>3.9499999999999993</v>
          </cell>
          <cell r="AL22">
            <v>7</v>
          </cell>
          <cell r="AN22">
            <v>0</v>
          </cell>
          <cell r="AO22">
            <v>0</v>
          </cell>
          <cell r="AQ22">
            <v>9.9499999999999993</v>
          </cell>
          <cell r="AR22">
            <v>22.059999999999995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8.5400000000000009</v>
          </cell>
          <cell r="BS22">
            <v>19.060000000000002</v>
          </cell>
          <cell r="BU22">
            <v>0</v>
          </cell>
          <cell r="BV22">
            <v>0</v>
          </cell>
          <cell r="BX22">
            <v>6.5</v>
          </cell>
          <cell r="BY22">
            <v>22.18</v>
          </cell>
          <cell r="CA22">
            <v>0</v>
          </cell>
          <cell r="CB22">
            <v>0</v>
          </cell>
          <cell r="CD22">
            <v>8.91</v>
          </cell>
          <cell r="CE22">
            <v>29.28</v>
          </cell>
          <cell r="CG22">
            <v>0</v>
          </cell>
          <cell r="CH22">
            <v>0</v>
          </cell>
          <cell r="CJ22">
            <v>23.950000000000003</v>
          </cell>
          <cell r="CK22">
            <v>70.520000000000039</v>
          </cell>
        </row>
        <row r="23">
          <cell r="D23">
            <v>0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</row>
        <row r="24">
          <cell r="D24">
            <v>0</v>
          </cell>
          <cell r="E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P24">
            <v>3.9</v>
          </cell>
          <cell r="Q24">
            <v>16.899999999999999</v>
          </cell>
          <cell r="S24">
            <v>0</v>
          </cell>
          <cell r="T24">
            <v>0</v>
          </cell>
          <cell r="V24">
            <v>3.9</v>
          </cell>
          <cell r="W24">
            <v>16.899999999999999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3.9</v>
          </cell>
          <cell r="CE24">
            <v>16.899999999999999</v>
          </cell>
          <cell r="CG24">
            <v>0</v>
          </cell>
          <cell r="CH24">
            <v>0</v>
          </cell>
          <cell r="CJ24">
            <v>3.9000000000000004</v>
          </cell>
          <cell r="C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  <cell r="AK26">
            <v>0</v>
          </cell>
          <cell r="AL26">
            <v>0</v>
          </cell>
          <cell r="AN26">
            <v>0</v>
          </cell>
          <cell r="AO26">
            <v>0</v>
          </cell>
          <cell r="AQ26">
            <v>0</v>
          </cell>
          <cell r="AR26">
            <v>0</v>
          </cell>
          <cell r="AT26">
            <v>0</v>
          </cell>
          <cell r="AU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I26">
            <v>0</v>
          </cell>
          <cell r="BJ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0</v>
          </cell>
          <cell r="BS26">
            <v>0</v>
          </cell>
          <cell r="BU26">
            <v>0</v>
          </cell>
          <cell r="BV26">
            <v>0</v>
          </cell>
          <cell r="BX26">
            <v>0</v>
          </cell>
          <cell r="BY26">
            <v>0</v>
          </cell>
          <cell r="CA26">
            <v>0</v>
          </cell>
          <cell r="CB26">
            <v>0</v>
          </cell>
          <cell r="CD26">
            <v>0</v>
          </cell>
          <cell r="CE26">
            <v>0</v>
          </cell>
          <cell r="CG26">
            <v>0</v>
          </cell>
          <cell r="CH26">
            <v>0</v>
          </cell>
          <cell r="CJ26">
            <v>0</v>
          </cell>
          <cell r="C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  <cell r="AK27">
            <v>0</v>
          </cell>
          <cell r="AL27">
            <v>0</v>
          </cell>
          <cell r="AN27">
            <v>0</v>
          </cell>
          <cell r="AO27">
            <v>0</v>
          </cell>
          <cell r="AQ27">
            <v>0</v>
          </cell>
          <cell r="AR27">
            <v>0</v>
          </cell>
          <cell r="AT27">
            <v>0</v>
          </cell>
          <cell r="AU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I27">
            <v>0</v>
          </cell>
          <cell r="BJ27">
            <v>0</v>
          </cell>
          <cell r="BL27">
            <v>0</v>
          </cell>
          <cell r="BM27">
            <v>0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CA27">
            <v>0</v>
          </cell>
          <cell r="CB27">
            <v>0</v>
          </cell>
          <cell r="CD27">
            <v>0</v>
          </cell>
          <cell r="CE27">
            <v>0</v>
          </cell>
          <cell r="CG27">
            <v>0</v>
          </cell>
          <cell r="CH27">
            <v>0</v>
          </cell>
          <cell r="CJ27">
            <v>0</v>
          </cell>
          <cell r="C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6.46</v>
          </cell>
          <cell r="Z28">
            <v>31.2</v>
          </cell>
          <cell r="AB28">
            <v>0</v>
          </cell>
          <cell r="AC28">
            <v>0</v>
          </cell>
          <cell r="AE28">
            <v>5.05</v>
          </cell>
          <cell r="AF28">
            <v>16.3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268</v>
          </cell>
          <cell r="AO28">
            <v>686</v>
          </cell>
          <cell r="AQ28">
            <v>284.56</v>
          </cell>
          <cell r="AR28">
            <v>749.8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6.46</v>
          </cell>
          <cell r="BS28">
            <v>31.2</v>
          </cell>
          <cell r="BU28">
            <v>0</v>
          </cell>
          <cell r="BV28">
            <v>0</v>
          </cell>
          <cell r="BX28">
            <v>5.05</v>
          </cell>
          <cell r="BY28">
            <v>16.3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</row>
        <row r="29">
          <cell r="D29">
            <v>0</v>
          </cell>
          <cell r="E29">
            <v>-22.800000000000011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M29">
            <v>10.33</v>
          </cell>
          <cell r="N29">
            <v>44.23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V29">
            <v>10.33</v>
          </cell>
          <cell r="W29">
            <v>21.429999999999986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-22.800000000000011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10.33</v>
          </cell>
          <cell r="CB29">
            <v>44.23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10.329999999999984</v>
          </cell>
          <cell r="CK29">
            <v>21.430000000000064</v>
          </cell>
        </row>
        <row r="30">
          <cell r="D30">
            <v>0</v>
          </cell>
          <cell r="E30">
            <v>0</v>
          </cell>
          <cell r="G30">
            <v>0</v>
          </cell>
          <cell r="H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  <cell r="AK31">
            <v>0</v>
          </cell>
          <cell r="AL31">
            <v>0</v>
          </cell>
          <cell r="AN31">
            <v>0</v>
          </cell>
          <cell r="AO31">
            <v>0</v>
          </cell>
          <cell r="AQ31">
            <v>0</v>
          </cell>
          <cell r="AR31">
            <v>0</v>
          </cell>
          <cell r="AT31">
            <v>0</v>
          </cell>
          <cell r="AU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I31">
            <v>0</v>
          </cell>
          <cell r="BJ31">
            <v>0</v>
          </cell>
          <cell r="BL31">
            <v>0</v>
          </cell>
          <cell r="BM31">
            <v>0</v>
          </cell>
          <cell r="BO31">
            <v>0</v>
          </cell>
          <cell r="BP31">
            <v>0</v>
          </cell>
          <cell r="BR31">
            <v>0</v>
          </cell>
          <cell r="BS31">
            <v>0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0</v>
          </cell>
          <cell r="CB31">
            <v>0</v>
          </cell>
          <cell r="CD31">
            <v>0</v>
          </cell>
          <cell r="CE31">
            <v>0</v>
          </cell>
          <cell r="CG31">
            <v>0</v>
          </cell>
          <cell r="CH31">
            <v>0</v>
          </cell>
          <cell r="CJ31">
            <v>0</v>
          </cell>
          <cell r="CK31">
            <v>0</v>
          </cell>
        </row>
        <row r="32">
          <cell r="D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B32">
            <v>0</v>
          </cell>
          <cell r="AC32">
            <v>0</v>
          </cell>
          <cell r="AE32">
            <v>10.5</v>
          </cell>
          <cell r="AF32">
            <v>17</v>
          </cell>
          <cell r="AH32">
            <v>1</v>
          </cell>
          <cell r="AI32">
            <v>0.6</v>
          </cell>
          <cell r="AK32">
            <v>14.95</v>
          </cell>
          <cell r="AL32">
            <v>8</v>
          </cell>
          <cell r="AN32">
            <v>171</v>
          </cell>
          <cell r="AO32">
            <v>234</v>
          </cell>
          <cell r="AQ32">
            <v>207.95</v>
          </cell>
          <cell r="AR32">
            <v>276.60000000000002</v>
          </cell>
          <cell r="AT32">
            <v>0</v>
          </cell>
          <cell r="AU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L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0</v>
          </cell>
          <cell r="BU32">
            <v>0</v>
          </cell>
          <cell r="BV32">
            <v>0</v>
          </cell>
          <cell r="BX32">
            <v>10.5</v>
          </cell>
          <cell r="BY32">
            <v>17</v>
          </cell>
          <cell r="CA32">
            <v>1</v>
          </cell>
          <cell r="CB32">
            <v>0.6</v>
          </cell>
          <cell r="CD32">
            <v>14.95</v>
          </cell>
          <cell r="CE32">
            <v>8</v>
          </cell>
          <cell r="CG32">
            <v>171</v>
          </cell>
          <cell r="CH32">
            <v>234</v>
          </cell>
          <cell r="CJ32">
            <v>197.45</v>
          </cell>
          <cell r="CK32">
            <v>259.60000000000002</v>
          </cell>
        </row>
        <row r="33">
          <cell r="D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>
            <v>12.400000000000006</v>
          </cell>
          <cell r="Q33">
            <v>40</v>
          </cell>
          <cell r="S33">
            <v>0</v>
          </cell>
          <cell r="T33">
            <v>0</v>
          </cell>
          <cell r="V33">
            <v>12.400000000000006</v>
          </cell>
          <cell r="W33">
            <v>40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H33">
            <v>1</v>
          </cell>
          <cell r="AI33">
            <v>3.2</v>
          </cell>
          <cell r="AK33">
            <v>180.00000000000003</v>
          </cell>
          <cell r="AL33">
            <v>509.7</v>
          </cell>
          <cell r="AN33">
            <v>0</v>
          </cell>
          <cell r="AO33">
            <v>0</v>
          </cell>
          <cell r="AQ33">
            <v>181.00000000000003</v>
          </cell>
          <cell r="AR33">
            <v>512.9</v>
          </cell>
          <cell r="AT33">
            <v>0</v>
          </cell>
          <cell r="AU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I33">
            <v>0</v>
          </cell>
          <cell r="BJ33">
            <v>0</v>
          </cell>
          <cell r="BL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0</v>
          </cell>
          <cell r="BS33">
            <v>0</v>
          </cell>
          <cell r="BU33">
            <v>0</v>
          </cell>
          <cell r="BV33">
            <v>0</v>
          </cell>
          <cell r="BX33">
            <v>0</v>
          </cell>
          <cell r="BY33">
            <v>0</v>
          </cell>
          <cell r="CA33">
            <v>1</v>
          </cell>
          <cell r="CB33">
            <v>3.2</v>
          </cell>
          <cell r="CD33">
            <v>192.40000000000003</v>
          </cell>
          <cell r="CE33">
            <v>549.70000000000005</v>
          </cell>
          <cell r="CG33">
            <v>0</v>
          </cell>
          <cell r="CH33">
            <v>0</v>
          </cell>
          <cell r="CJ33">
            <v>193.40000000000003</v>
          </cell>
          <cell r="CK33">
            <v>552.90000000000009</v>
          </cell>
        </row>
        <row r="34"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  <cell r="AN34">
            <v>140.13999999999999</v>
          </cell>
          <cell r="AO34">
            <v>371.40999999999997</v>
          </cell>
          <cell r="AQ34">
            <v>140.13999999999999</v>
          </cell>
          <cell r="AR34">
            <v>371.40999999999997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L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D34">
            <v>0</v>
          </cell>
          <cell r="CE34">
            <v>0</v>
          </cell>
          <cell r="CG34">
            <v>140.13999999999999</v>
          </cell>
          <cell r="CH34">
            <v>0</v>
          </cell>
          <cell r="CJ34">
            <v>140.13999999999999</v>
          </cell>
          <cell r="CK34">
            <v>0</v>
          </cell>
        </row>
        <row r="35">
          <cell r="D35">
            <v>0</v>
          </cell>
          <cell r="E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K35">
            <v>0</v>
          </cell>
          <cell r="AL35">
            <v>0</v>
          </cell>
          <cell r="AN35">
            <v>0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U35">
            <v>0</v>
          </cell>
          <cell r="BV35">
            <v>0</v>
          </cell>
          <cell r="BX35">
            <v>0</v>
          </cell>
          <cell r="BY35">
            <v>0</v>
          </cell>
          <cell r="CA35">
            <v>0</v>
          </cell>
          <cell r="CB35">
            <v>0</v>
          </cell>
          <cell r="CD35">
            <v>0</v>
          </cell>
          <cell r="CE35">
            <v>0</v>
          </cell>
          <cell r="CG35">
            <v>0</v>
          </cell>
          <cell r="CH35">
            <v>0</v>
          </cell>
          <cell r="CJ35">
            <v>0</v>
          </cell>
          <cell r="CK35">
            <v>0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I36">
            <v>0</v>
          </cell>
          <cell r="BJ36">
            <v>0</v>
          </cell>
          <cell r="BL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V36">
            <v>0</v>
          </cell>
          <cell r="BX36">
            <v>0</v>
          </cell>
          <cell r="BY36">
            <v>0</v>
          </cell>
          <cell r="CA36">
            <v>0</v>
          </cell>
          <cell r="CB36">
            <v>0</v>
          </cell>
          <cell r="CD36">
            <v>0</v>
          </cell>
          <cell r="CE36">
            <v>0</v>
          </cell>
          <cell r="CG36">
            <v>0</v>
          </cell>
          <cell r="CH36">
            <v>0</v>
          </cell>
          <cell r="CJ36">
            <v>0</v>
          </cell>
          <cell r="CK36">
            <v>0</v>
          </cell>
        </row>
        <row r="37">
          <cell r="D37">
            <v>0</v>
          </cell>
          <cell r="E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  <cell r="AK37">
            <v>0</v>
          </cell>
          <cell r="AL37">
            <v>0</v>
          </cell>
          <cell r="AN37">
            <v>0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</v>
          </cell>
          <cell r="BL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D37">
            <v>0</v>
          </cell>
          <cell r="CE37">
            <v>0</v>
          </cell>
          <cell r="CG37">
            <v>0</v>
          </cell>
          <cell r="CH37">
            <v>0</v>
          </cell>
          <cell r="CJ37">
            <v>0</v>
          </cell>
          <cell r="CK37">
            <v>0</v>
          </cell>
        </row>
        <row r="38">
          <cell r="D38">
            <v>0</v>
          </cell>
          <cell r="E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  <cell r="AE38">
            <v>0</v>
          </cell>
          <cell r="AF38">
            <v>0</v>
          </cell>
          <cell r="AH38">
            <v>0</v>
          </cell>
          <cell r="AI38">
            <v>0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0</v>
          </cell>
          <cell r="AR38">
            <v>0</v>
          </cell>
          <cell r="AT38">
            <v>0</v>
          </cell>
          <cell r="AU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L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0</v>
          </cell>
          <cell r="BS38">
            <v>0</v>
          </cell>
          <cell r="BU38">
            <v>0</v>
          </cell>
          <cell r="BV38">
            <v>0</v>
          </cell>
          <cell r="BX38">
            <v>0</v>
          </cell>
          <cell r="BY38">
            <v>0</v>
          </cell>
          <cell r="CA38">
            <v>0</v>
          </cell>
          <cell r="CB38">
            <v>0</v>
          </cell>
          <cell r="CD38">
            <v>0</v>
          </cell>
          <cell r="CE38">
            <v>0</v>
          </cell>
          <cell r="CG38">
            <v>0</v>
          </cell>
          <cell r="CH38">
            <v>0</v>
          </cell>
          <cell r="CJ38">
            <v>0</v>
          </cell>
          <cell r="CK38">
            <v>0</v>
          </cell>
        </row>
        <row r="39">
          <cell r="D39">
            <v>0</v>
          </cell>
          <cell r="E39">
            <v>0</v>
          </cell>
          <cell r="G39">
            <v>0</v>
          </cell>
          <cell r="H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  <cell r="AE39">
            <v>0</v>
          </cell>
          <cell r="AF39">
            <v>0</v>
          </cell>
          <cell r="AH39">
            <v>0</v>
          </cell>
          <cell r="AI39">
            <v>0</v>
          </cell>
          <cell r="AK39">
            <v>0</v>
          </cell>
          <cell r="AL39">
            <v>0</v>
          </cell>
          <cell r="AN39">
            <v>0</v>
          </cell>
          <cell r="AO39">
            <v>0</v>
          </cell>
          <cell r="AQ39">
            <v>0</v>
          </cell>
          <cell r="AR39">
            <v>0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L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0</v>
          </cell>
          <cell r="BS39">
            <v>0</v>
          </cell>
          <cell r="BU39">
            <v>0</v>
          </cell>
          <cell r="BV39">
            <v>0</v>
          </cell>
          <cell r="BX39">
            <v>0</v>
          </cell>
          <cell r="BY39">
            <v>0</v>
          </cell>
          <cell r="CA39">
            <v>0</v>
          </cell>
          <cell r="CB39">
            <v>0</v>
          </cell>
          <cell r="CD39">
            <v>0</v>
          </cell>
          <cell r="CE39">
            <v>0</v>
          </cell>
          <cell r="CG39">
            <v>0</v>
          </cell>
          <cell r="CH39">
            <v>0</v>
          </cell>
          <cell r="CJ39">
            <v>0</v>
          </cell>
          <cell r="CK39">
            <v>0</v>
          </cell>
        </row>
        <row r="40">
          <cell r="D40">
            <v>0</v>
          </cell>
          <cell r="E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  <cell r="AK40">
            <v>0</v>
          </cell>
          <cell r="AL40">
            <v>0</v>
          </cell>
          <cell r="AN40">
            <v>0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L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D40">
            <v>0</v>
          </cell>
          <cell r="CE40">
            <v>0</v>
          </cell>
          <cell r="CG40">
            <v>0</v>
          </cell>
          <cell r="CH40">
            <v>0</v>
          </cell>
          <cell r="CJ40">
            <v>0</v>
          </cell>
          <cell r="CK40">
            <v>0</v>
          </cell>
        </row>
        <row r="41">
          <cell r="D41">
            <v>12</v>
          </cell>
          <cell r="E41">
            <v>0</v>
          </cell>
          <cell r="G41">
            <v>7</v>
          </cell>
          <cell r="H41">
            <v>36.4</v>
          </cell>
          <cell r="J41">
            <v>0</v>
          </cell>
          <cell r="K41">
            <v>0</v>
          </cell>
          <cell r="M41">
            <v>9</v>
          </cell>
          <cell r="N41">
            <v>22</v>
          </cell>
          <cell r="P41">
            <v>0</v>
          </cell>
          <cell r="Q41">
            <v>0</v>
          </cell>
          <cell r="S41">
            <v>10.5</v>
          </cell>
          <cell r="T41">
            <v>21.32000000000005</v>
          </cell>
          <cell r="V41">
            <v>38.5</v>
          </cell>
          <cell r="W41">
            <v>79.720000000000056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L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12</v>
          </cell>
          <cell r="BS41">
            <v>0</v>
          </cell>
          <cell r="BU41">
            <v>7</v>
          </cell>
          <cell r="BV41">
            <v>36.4</v>
          </cell>
          <cell r="BX41">
            <v>0</v>
          </cell>
          <cell r="BY41">
            <v>0</v>
          </cell>
          <cell r="CA41">
            <v>9</v>
          </cell>
          <cell r="CB41">
            <v>22</v>
          </cell>
          <cell r="CD41">
            <v>0</v>
          </cell>
          <cell r="CE41">
            <v>0</v>
          </cell>
          <cell r="CG41">
            <v>10.5</v>
          </cell>
          <cell r="CH41">
            <v>21.32000000000005</v>
          </cell>
          <cell r="CJ41">
            <v>38.5</v>
          </cell>
          <cell r="CK41">
            <v>79.720000000000255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24.25</v>
          </cell>
          <cell r="AI42">
            <v>129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Q42">
            <v>24.25</v>
          </cell>
          <cell r="AR42">
            <v>129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L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X42">
            <v>0</v>
          </cell>
          <cell r="BY42">
            <v>0</v>
          </cell>
          <cell r="CA42">
            <v>24.25</v>
          </cell>
          <cell r="CB42">
            <v>129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J42">
            <v>24.25</v>
          </cell>
          <cell r="CK42">
            <v>129</v>
          </cell>
        </row>
        <row r="43">
          <cell r="D43">
            <v>0</v>
          </cell>
          <cell r="E43">
            <v>0</v>
          </cell>
          <cell r="G43">
            <v>0</v>
          </cell>
          <cell r="H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  <cell r="AK43">
            <v>0</v>
          </cell>
          <cell r="AL43">
            <v>0</v>
          </cell>
          <cell r="AN43">
            <v>0</v>
          </cell>
          <cell r="AO43">
            <v>0</v>
          </cell>
          <cell r="AQ43">
            <v>0</v>
          </cell>
          <cell r="AR43">
            <v>0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L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0</v>
          </cell>
          <cell r="BS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CA43">
            <v>0</v>
          </cell>
          <cell r="CB43">
            <v>0</v>
          </cell>
          <cell r="CD43">
            <v>0</v>
          </cell>
          <cell r="CE43">
            <v>0</v>
          </cell>
          <cell r="CG43">
            <v>0</v>
          </cell>
          <cell r="CH43">
            <v>0</v>
          </cell>
          <cell r="CJ43">
            <v>0</v>
          </cell>
          <cell r="CK43">
            <v>0</v>
          </cell>
        </row>
        <row r="44">
          <cell r="D44">
            <v>0</v>
          </cell>
          <cell r="E44">
            <v>0</v>
          </cell>
          <cell r="G44">
            <v>0</v>
          </cell>
          <cell r="H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  <cell r="AK44">
            <v>0</v>
          </cell>
          <cell r="AL44">
            <v>0</v>
          </cell>
          <cell r="AN44">
            <v>0</v>
          </cell>
          <cell r="AO44">
            <v>0</v>
          </cell>
          <cell r="AQ44">
            <v>0</v>
          </cell>
          <cell r="AR44">
            <v>0</v>
          </cell>
          <cell r="AT44">
            <v>0</v>
          </cell>
          <cell r="AU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0</v>
          </cell>
          <cell r="BU44">
            <v>0</v>
          </cell>
          <cell r="BV44">
            <v>0</v>
          </cell>
          <cell r="BX44">
            <v>0</v>
          </cell>
          <cell r="BY44">
            <v>0</v>
          </cell>
          <cell r="CA44">
            <v>0</v>
          </cell>
          <cell r="CB44">
            <v>0</v>
          </cell>
          <cell r="CD44">
            <v>0</v>
          </cell>
          <cell r="CE44">
            <v>0</v>
          </cell>
          <cell r="CG44">
            <v>0</v>
          </cell>
          <cell r="CH44">
            <v>0</v>
          </cell>
          <cell r="CJ44">
            <v>0</v>
          </cell>
          <cell r="CK44">
            <v>0</v>
          </cell>
        </row>
        <row r="45">
          <cell r="D45">
            <v>0</v>
          </cell>
          <cell r="E45">
            <v>0</v>
          </cell>
          <cell r="G45">
            <v>0</v>
          </cell>
          <cell r="H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H45">
            <v>0</v>
          </cell>
          <cell r="AI45">
            <v>0</v>
          </cell>
          <cell r="AK45">
            <v>0</v>
          </cell>
          <cell r="AL45">
            <v>0</v>
          </cell>
          <cell r="AN45">
            <v>0</v>
          </cell>
          <cell r="AO45">
            <v>0</v>
          </cell>
          <cell r="AQ45">
            <v>0</v>
          </cell>
          <cell r="AR45">
            <v>0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L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0</v>
          </cell>
          <cell r="BS45">
            <v>0</v>
          </cell>
          <cell r="BU45">
            <v>0</v>
          </cell>
          <cell r="BV45">
            <v>0</v>
          </cell>
          <cell r="BX45">
            <v>0</v>
          </cell>
          <cell r="BY45">
            <v>0</v>
          </cell>
          <cell r="CA45">
            <v>0</v>
          </cell>
          <cell r="CB45">
            <v>0</v>
          </cell>
          <cell r="CD45">
            <v>0</v>
          </cell>
          <cell r="CE45">
            <v>0</v>
          </cell>
          <cell r="CG45">
            <v>0</v>
          </cell>
          <cell r="CH45">
            <v>0</v>
          </cell>
          <cell r="CJ45">
            <v>0</v>
          </cell>
          <cell r="CK45">
            <v>0</v>
          </cell>
        </row>
        <row r="46">
          <cell r="D46">
            <v>0</v>
          </cell>
          <cell r="E46">
            <v>0</v>
          </cell>
          <cell r="G46">
            <v>0</v>
          </cell>
          <cell r="H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0</v>
          </cell>
          <cell r="AI46">
            <v>0</v>
          </cell>
          <cell r="AK46">
            <v>0</v>
          </cell>
          <cell r="AL46">
            <v>0</v>
          </cell>
          <cell r="AN46">
            <v>0</v>
          </cell>
          <cell r="AO46">
            <v>0</v>
          </cell>
          <cell r="AQ46">
            <v>0</v>
          </cell>
          <cell r="AR46">
            <v>0</v>
          </cell>
          <cell r="AT46">
            <v>0</v>
          </cell>
          <cell r="AU46">
            <v>0</v>
          </cell>
          <cell r="AW46">
            <v>0</v>
          </cell>
          <cell r="AX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</v>
          </cell>
          <cell r="BJ46">
            <v>0</v>
          </cell>
          <cell r="BL46">
            <v>0</v>
          </cell>
          <cell r="BM46">
            <v>0</v>
          </cell>
          <cell r="BO46">
            <v>0</v>
          </cell>
          <cell r="BP46">
            <v>0</v>
          </cell>
          <cell r="BR46">
            <v>0</v>
          </cell>
          <cell r="BS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CA46">
            <v>0</v>
          </cell>
          <cell r="CB46">
            <v>0</v>
          </cell>
          <cell r="CD46">
            <v>0</v>
          </cell>
          <cell r="CE46">
            <v>0</v>
          </cell>
          <cell r="CG46">
            <v>0</v>
          </cell>
          <cell r="CH46">
            <v>0</v>
          </cell>
          <cell r="CJ46">
            <v>0</v>
          </cell>
          <cell r="CK46">
            <v>0</v>
          </cell>
        </row>
        <row r="47">
          <cell r="D47">
            <v>0</v>
          </cell>
          <cell r="E47">
            <v>0</v>
          </cell>
          <cell r="G47">
            <v>0</v>
          </cell>
          <cell r="H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B47">
            <v>0</v>
          </cell>
          <cell r="AC47">
            <v>0</v>
          </cell>
          <cell r="AE47">
            <v>0</v>
          </cell>
          <cell r="AF47">
            <v>0</v>
          </cell>
          <cell r="AH47">
            <v>0</v>
          </cell>
          <cell r="AI47">
            <v>0</v>
          </cell>
          <cell r="AK47">
            <v>0</v>
          </cell>
          <cell r="AL47">
            <v>0</v>
          </cell>
          <cell r="AN47">
            <v>0</v>
          </cell>
          <cell r="AO47">
            <v>0</v>
          </cell>
          <cell r="AQ47">
            <v>0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0</v>
          </cell>
          <cell r="BS47">
            <v>0</v>
          </cell>
          <cell r="BU47">
            <v>0</v>
          </cell>
          <cell r="BV47">
            <v>0</v>
          </cell>
          <cell r="BX47">
            <v>0</v>
          </cell>
          <cell r="BY47">
            <v>0</v>
          </cell>
          <cell r="CA47">
            <v>0</v>
          </cell>
          <cell r="CB47">
            <v>0</v>
          </cell>
          <cell r="CD47">
            <v>0</v>
          </cell>
          <cell r="CE47">
            <v>0</v>
          </cell>
          <cell r="CG47">
            <v>0</v>
          </cell>
          <cell r="CH47">
            <v>0</v>
          </cell>
          <cell r="CJ47">
            <v>0</v>
          </cell>
          <cell r="CK47">
            <v>0</v>
          </cell>
        </row>
        <row r="48">
          <cell r="D48">
            <v>0</v>
          </cell>
          <cell r="E48">
            <v>0</v>
          </cell>
          <cell r="G48">
            <v>0</v>
          </cell>
          <cell r="H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0</v>
          </cell>
          <cell r="AI48">
            <v>0</v>
          </cell>
          <cell r="AK48">
            <v>0</v>
          </cell>
          <cell r="AL48">
            <v>0</v>
          </cell>
          <cell r="AN48">
            <v>0</v>
          </cell>
          <cell r="AO48">
            <v>0</v>
          </cell>
          <cell r="AQ48">
            <v>0</v>
          </cell>
          <cell r="AR48">
            <v>0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L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0</v>
          </cell>
          <cell r="BS48">
            <v>0</v>
          </cell>
          <cell r="BU48">
            <v>0</v>
          </cell>
          <cell r="BV48">
            <v>0</v>
          </cell>
          <cell r="BX48">
            <v>0</v>
          </cell>
          <cell r="BY48">
            <v>0</v>
          </cell>
          <cell r="CA48">
            <v>0</v>
          </cell>
          <cell r="CB48">
            <v>0</v>
          </cell>
          <cell r="CD48">
            <v>0</v>
          </cell>
          <cell r="CE48">
            <v>0</v>
          </cell>
          <cell r="CG48">
            <v>0</v>
          </cell>
          <cell r="CH48">
            <v>0</v>
          </cell>
          <cell r="CJ48">
            <v>0</v>
          </cell>
          <cell r="CK48">
            <v>0</v>
          </cell>
        </row>
        <row r="49">
          <cell r="D49">
            <v>27</v>
          </cell>
          <cell r="E49">
            <v>175.67000000000007</v>
          </cell>
          <cell r="G49">
            <v>0</v>
          </cell>
          <cell r="H49">
            <v>0</v>
          </cell>
          <cell r="J49">
            <v>2.5</v>
          </cell>
          <cell r="K49">
            <v>13</v>
          </cell>
          <cell r="M49">
            <v>7.5</v>
          </cell>
          <cell r="N49">
            <v>34.800000000000068</v>
          </cell>
          <cell r="P49">
            <v>11.5</v>
          </cell>
          <cell r="Q49">
            <v>49.5</v>
          </cell>
          <cell r="S49">
            <v>24.22999999999999</v>
          </cell>
          <cell r="T49">
            <v>95.210000000000036</v>
          </cell>
          <cell r="V49">
            <v>75.22999999999999</v>
          </cell>
          <cell r="W49">
            <v>381.18000000000018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  <cell r="AK49">
            <v>0</v>
          </cell>
          <cell r="AL49">
            <v>0</v>
          </cell>
          <cell r="AN49">
            <v>0</v>
          </cell>
          <cell r="AO49">
            <v>0</v>
          </cell>
          <cell r="AQ49">
            <v>0</v>
          </cell>
          <cell r="AR49">
            <v>0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L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27</v>
          </cell>
          <cell r="BS49">
            <v>175.67000000000007</v>
          </cell>
          <cell r="BU49">
            <v>0</v>
          </cell>
          <cell r="BV49">
            <v>0</v>
          </cell>
          <cell r="BX49">
            <v>2.5</v>
          </cell>
          <cell r="BY49">
            <v>13</v>
          </cell>
          <cell r="CA49">
            <v>7.5</v>
          </cell>
          <cell r="CB49">
            <v>34.800000000000068</v>
          </cell>
          <cell r="CD49">
            <v>11.5</v>
          </cell>
          <cell r="CE49">
            <v>49.5</v>
          </cell>
          <cell r="CG49">
            <v>24.22999999999999</v>
          </cell>
          <cell r="CH49">
            <v>95.210000000000036</v>
          </cell>
          <cell r="CJ49">
            <v>72.730000000000018</v>
          </cell>
          <cell r="CK49">
            <v>368.18000000000029</v>
          </cell>
        </row>
        <row r="50">
          <cell r="D50">
            <v>40.47</v>
          </cell>
          <cell r="E50">
            <v>54.91</v>
          </cell>
          <cell r="G50">
            <v>0</v>
          </cell>
          <cell r="H50">
            <v>0</v>
          </cell>
          <cell r="J50">
            <v>16.88</v>
          </cell>
          <cell r="K50">
            <v>10.219999999999999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S50">
            <v>271.88</v>
          </cell>
          <cell r="T50">
            <v>262.95000000000005</v>
          </cell>
          <cell r="V50">
            <v>346.11</v>
          </cell>
          <cell r="W50">
            <v>338.30000000000007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E50">
            <v>7.5</v>
          </cell>
          <cell r="AF50">
            <v>22.91</v>
          </cell>
          <cell r="AH50">
            <v>0</v>
          </cell>
          <cell r="AI50">
            <v>0</v>
          </cell>
          <cell r="AK50">
            <v>0</v>
          </cell>
          <cell r="AL50">
            <v>0</v>
          </cell>
          <cell r="AN50">
            <v>82.63</v>
          </cell>
          <cell r="AO50">
            <v>143.41</v>
          </cell>
          <cell r="AQ50">
            <v>97.63</v>
          </cell>
          <cell r="AR50">
            <v>189.23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I50">
            <v>0</v>
          </cell>
          <cell r="BJ50">
            <v>0</v>
          </cell>
          <cell r="BL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40.47</v>
          </cell>
          <cell r="BS50">
            <v>54.91</v>
          </cell>
          <cell r="BU50">
            <v>0</v>
          </cell>
          <cell r="BV50">
            <v>0</v>
          </cell>
          <cell r="BX50">
            <v>24.38</v>
          </cell>
          <cell r="BY50">
            <v>33.129999999999995</v>
          </cell>
          <cell r="CA50">
            <v>0</v>
          </cell>
          <cell r="CB50">
            <v>0</v>
          </cell>
          <cell r="CD50">
            <v>0</v>
          </cell>
          <cell r="CE50">
            <v>0</v>
          </cell>
          <cell r="CG50">
            <v>354.51</v>
          </cell>
          <cell r="CH50">
            <v>406.3599999999999</v>
          </cell>
          <cell r="CJ50">
            <v>419.36000000000007</v>
          </cell>
          <cell r="CK50">
            <v>381.72999999999979</v>
          </cell>
        </row>
        <row r="51">
          <cell r="D51">
            <v>0</v>
          </cell>
          <cell r="E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1</v>
          </cell>
          <cell r="Z51">
            <v>4</v>
          </cell>
          <cell r="AB51">
            <v>0</v>
          </cell>
          <cell r="AC51">
            <v>0</v>
          </cell>
          <cell r="AE51">
            <v>0</v>
          </cell>
          <cell r="AF51">
            <v>0</v>
          </cell>
          <cell r="AH51">
            <v>1</v>
          </cell>
          <cell r="AI51">
            <v>3.8</v>
          </cell>
          <cell r="AK51">
            <v>0</v>
          </cell>
          <cell r="AL51">
            <v>0</v>
          </cell>
          <cell r="AN51">
            <v>28.6</v>
          </cell>
          <cell r="AO51">
            <v>88</v>
          </cell>
          <cell r="AQ51">
            <v>30.6</v>
          </cell>
          <cell r="AR51">
            <v>95.8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I51">
            <v>0</v>
          </cell>
          <cell r="BJ51">
            <v>0</v>
          </cell>
          <cell r="BL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1</v>
          </cell>
          <cell r="BS51">
            <v>4</v>
          </cell>
          <cell r="BU51">
            <v>0</v>
          </cell>
          <cell r="BV51">
            <v>0</v>
          </cell>
          <cell r="BX51">
            <v>0</v>
          </cell>
          <cell r="BY51">
            <v>0</v>
          </cell>
          <cell r="CA51">
            <v>1</v>
          </cell>
          <cell r="CB51">
            <v>3.8</v>
          </cell>
          <cell r="CD51">
            <v>0</v>
          </cell>
          <cell r="CE51">
            <v>0</v>
          </cell>
          <cell r="CG51">
            <v>28.6</v>
          </cell>
          <cell r="CH51">
            <v>88</v>
          </cell>
          <cell r="CJ51">
            <v>30.6</v>
          </cell>
          <cell r="CK51">
            <v>95.8</v>
          </cell>
        </row>
        <row r="52">
          <cell r="D52">
            <v>0</v>
          </cell>
          <cell r="E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L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I52">
            <v>0</v>
          </cell>
          <cell r="BJ52">
            <v>0</v>
          </cell>
          <cell r="BL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</v>
          </cell>
          <cell r="CB52">
            <v>0</v>
          </cell>
          <cell r="CD52">
            <v>0</v>
          </cell>
          <cell r="CE52">
            <v>0</v>
          </cell>
          <cell r="CG52">
            <v>0</v>
          </cell>
          <cell r="CH52">
            <v>0</v>
          </cell>
          <cell r="CJ52">
            <v>0</v>
          </cell>
          <cell r="CK52">
            <v>0</v>
          </cell>
        </row>
        <row r="53">
          <cell r="D53">
            <v>0</v>
          </cell>
          <cell r="E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  <cell r="AK53">
            <v>0</v>
          </cell>
          <cell r="AL53">
            <v>0</v>
          </cell>
          <cell r="AN53">
            <v>0</v>
          </cell>
          <cell r="AO53">
            <v>0</v>
          </cell>
          <cell r="AQ53">
            <v>0</v>
          </cell>
          <cell r="AR53">
            <v>0</v>
          </cell>
          <cell r="AT53">
            <v>0</v>
          </cell>
          <cell r="AU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L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0</v>
          </cell>
          <cell r="BS53">
            <v>0</v>
          </cell>
          <cell r="BU53">
            <v>0</v>
          </cell>
          <cell r="BV53">
            <v>0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D53">
            <v>0</v>
          </cell>
          <cell r="CE53">
            <v>0</v>
          </cell>
          <cell r="CG53">
            <v>0</v>
          </cell>
          <cell r="CH53">
            <v>0</v>
          </cell>
          <cell r="CJ53">
            <v>0</v>
          </cell>
          <cell r="CK53">
            <v>0</v>
          </cell>
        </row>
        <row r="54">
          <cell r="D54">
            <v>0</v>
          </cell>
          <cell r="E54">
            <v>0</v>
          </cell>
          <cell r="G54">
            <v>0</v>
          </cell>
          <cell r="H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  <cell r="AK54">
            <v>0</v>
          </cell>
          <cell r="AL54">
            <v>0</v>
          </cell>
          <cell r="AN54">
            <v>0</v>
          </cell>
          <cell r="AO54">
            <v>0</v>
          </cell>
          <cell r="AQ54">
            <v>0</v>
          </cell>
          <cell r="AR54">
            <v>0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I54">
            <v>0</v>
          </cell>
          <cell r="BJ54">
            <v>0</v>
          </cell>
          <cell r="BL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CA54">
            <v>0</v>
          </cell>
          <cell r="CB54">
            <v>0</v>
          </cell>
          <cell r="CD54">
            <v>0</v>
          </cell>
          <cell r="CE54">
            <v>0</v>
          </cell>
          <cell r="CG54">
            <v>0</v>
          </cell>
          <cell r="CH54">
            <v>0</v>
          </cell>
          <cell r="CJ54">
            <v>0</v>
          </cell>
          <cell r="CK54">
            <v>0</v>
          </cell>
        </row>
        <row r="55">
          <cell r="D55">
            <v>0</v>
          </cell>
          <cell r="E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H55">
            <v>0</v>
          </cell>
          <cell r="AI55">
            <v>0</v>
          </cell>
          <cell r="AK55">
            <v>0</v>
          </cell>
          <cell r="AL55">
            <v>0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I55">
            <v>0</v>
          </cell>
          <cell r="BJ55">
            <v>0</v>
          </cell>
          <cell r="BL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D55">
            <v>0</v>
          </cell>
          <cell r="CE55">
            <v>0</v>
          </cell>
          <cell r="CG55">
            <v>0</v>
          </cell>
          <cell r="CH55">
            <v>0</v>
          </cell>
          <cell r="CJ55">
            <v>0</v>
          </cell>
          <cell r="CK55">
            <v>0</v>
          </cell>
        </row>
        <row r="56">
          <cell r="D56">
            <v>0</v>
          </cell>
          <cell r="E56">
            <v>0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H56">
            <v>0</v>
          </cell>
          <cell r="AI56">
            <v>0</v>
          </cell>
          <cell r="AK56">
            <v>0</v>
          </cell>
          <cell r="AL56">
            <v>0</v>
          </cell>
          <cell r="AN56">
            <v>0</v>
          </cell>
          <cell r="AO56">
            <v>0</v>
          </cell>
          <cell r="AQ56">
            <v>0</v>
          </cell>
          <cell r="AR56">
            <v>0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F56">
            <v>0</v>
          </cell>
          <cell r="BG56">
            <v>0</v>
          </cell>
          <cell r="BI56">
            <v>0</v>
          </cell>
          <cell r="BJ56">
            <v>0</v>
          </cell>
          <cell r="BL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CA56">
            <v>0</v>
          </cell>
          <cell r="CB56">
            <v>0</v>
          </cell>
          <cell r="CD56">
            <v>0</v>
          </cell>
          <cell r="CE56">
            <v>0</v>
          </cell>
          <cell r="CG56">
            <v>0</v>
          </cell>
          <cell r="CH56">
            <v>0</v>
          </cell>
          <cell r="CJ56">
            <v>0</v>
          </cell>
          <cell r="CK56">
            <v>0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H57">
            <v>0</v>
          </cell>
          <cell r="AI57">
            <v>0</v>
          </cell>
          <cell r="AK57">
            <v>0</v>
          </cell>
          <cell r="AL57">
            <v>0</v>
          </cell>
          <cell r="AN57">
            <v>0</v>
          </cell>
          <cell r="AO57">
            <v>0</v>
          </cell>
          <cell r="AQ57">
            <v>0</v>
          </cell>
          <cell r="AR57">
            <v>0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I57">
            <v>0</v>
          </cell>
          <cell r="BJ57">
            <v>0</v>
          </cell>
          <cell r="BL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0</v>
          </cell>
          <cell r="BS57">
            <v>0</v>
          </cell>
          <cell r="BU57">
            <v>0</v>
          </cell>
          <cell r="BV57">
            <v>0</v>
          </cell>
          <cell r="BX57">
            <v>0</v>
          </cell>
          <cell r="BY57">
            <v>0</v>
          </cell>
          <cell r="CA57">
            <v>0</v>
          </cell>
          <cell r="CB57">
            <v>0</v>
          </cell>
          <cell r="CD57">
            <v>0</v>
          </cell>
          <cell r="CE57">
            <v>0</v>
          </cell>
          <cell r="CG57">
            <v>0</v>
          </cell>
          <cell r="CH57">
            <v>0</v>
          </cell>
          <cell r="CJ57">
            <v>0</v>
          </cell>
          <cell r="CK57">
            <v>0</v>
          </cell>
        </row>
        <row r="58">
          <cell r="D58">
            <v>45.52</v>
          </cell>
          <cell r="E58">
            <v>261.575999999999</v>
          </cell>
          <cell r="G58">
            <v>13</v>
          </cell>
          <cell r="H58">
            <v>57</v>
          </cell>
          <cell r="J58">
            <v>4</v>
          </cell>
          <cell r="K58">
            <v>8.6999999999998181</v>
          </cell>
          <cell r="M58">
            <v>18</v>
          </cell>
          <cell r="N58">
            <v>74.299999999999955</v>
          </cell>
          <cell r="P58">
            <v>64</v>
          </cell>
          <cell r="Q58">
            <v>262</v>
          </cell>
          <cell r="S58">
            <v>0</v>
          </cell>
          <cell r="T58">
            <v>11.435000000000059</v>
          </cell>
          <cell r="V58">
            <v>148.52000000000001</v>
          </cell>
          <cell r="W58">
            <v>683.71099999999865</v>
          </cell>
          <cell r="Y58">
            <v>0</v>
          </cell>
          <cell r="Z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K58">
            <v>141.84999999999997</v>
          </cell>
          <cell r="AL58">
            <v>522.67700000000082</v>
          </cell>
          <cell r="AN58">
            <v>102.32</v>
          </cell>
          <cell r="AO58">
            <v>392.40499999999997</v>
          </cell>
          <cell r="AQ58">
            <v>244.16999999999996</v>
          </cell>
          <cell r="AR58">
            <v>915.08200000000079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L58">
            <v>0</v>
          </cell>
          <cell r="BM58">
            <v>0</v>
          </cell>
          <cell r="BO58">
            <v>0</v>
          </cell>
          <cell r="BP58">
            <v>0</v>
          </cell>
          <cell r="BR58">
            <v>45.52</v>
          </cell>
          <cell r="BS58">
            <v>261.575999999999</v>
          </cell>
          <cell r="BU58">
            <v>13</v>
          </cell>
          <cell r="BV58">
            <v>57</v>
          </cell>
          <cell r="BX58">
            <v>4</v>
          </cell>
          <cell r="BY58">
            <v>8.6999999999998181</v>
          </cell>
          <cell r="CA58">
            <v>18</v>
          </cell>
          <cell r="CB58">
            <v>74.299999999999955</v>
          </cell>
          <cell r="CD58">
            <v>176.8451</v>
          </cell>
          <cell r="CE58">
            <v>784.67700000000082</v>
          </cell>
          <cell r="CG58">
            <v>102.31999999999994</v>
          </cell>
          <cell r="CH58">
            <v>403.84000000000015</v>
          </cell>
          <cell r="CJ58">
            <v>342.68509999999969</v>
          </cell>
          <cell r="CK58">
            <v>1395.360999999999</v>
          </cell>
        </row>
        <row r="59">
          <cell r="D59">
            <v>9.75</v>
          </cell>
          <cell r="E59">
            <v>57</v>
          </cell>
          <cell r="G59">
            <v>0</v>
          </cell>
          <cell r="H59">
            <v>0</v>
          </cell>
          <cell r="J59">
            <v>3.75</v>
          </cell>
          <cell r="K59">
            <v>12</v>
          </cell>
          <cell r="M59">
            <v>3</v>
          </cell>
          <cell r="N59">
            <v>0</v>
          </cell>
          <cell r="P59">
            <v>0</v>
          </cell>
          <cell r="Q59">
            <v>0</v>
          </cell>
          <cell r="S59">
            <v>114.27000000000004</v>
          </cell>
          <cell r="T59">
            <v>248</v>
          </cell>
          <cell r="V59">
            <v>134.52000000000004</v>
          </cell>
          <cell r="W59">
            <v>329</v>
          </cell>
          <cell r="Y59">
            <v>3.5</v>
          </cell>
          <cell r="Z59">
            <v>15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1.5</v>
          </cell>
          <cell r="AI59">
            <v>5</v>
          </cell>
          <cell r="AK59">
            <v>0</v>
          </cell>
          <cell r="AL59">
            <v>0</v>
          </cell>
          <cell r="AN59">
            <v>56.230000000000004</v>
          </cell>
          <cell r="AO59">
            <v>177</v>
          </cell>
          <cell r="AQ59">
            <v>61.230000000000004</v>
          </cell>
          <cell r="AR59">
            <v>197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I59">
            <v>0</v>
          </cell>
          <cell r="BJ59">
            <v>0</v>
          </cell>
          <cell r="BL59">
            <v>0</v>
          </cell>
          <cell r="BM59">
            <v>0</v>
          </cell>
          <cell r="BO59">
            <v>0</v>
          </cell>
          <cell r="BP59">
            <v>0</v>
          </cell>
          <cell r="BR59">
            <v>13.25</v>
          </cell>
          <cell r="BS59">
            <v>72</v>
          </cell>
          <cell r="BU59">
            <v>0</v>
          </cell>
          <cell r="BV59">
            <v>0</v>
          </cell>
          <cell r="BX59">
            <v>3.75</v>
          </cell>
          <cell r="BY59">
            <v>12</v>
          </cell>
          <cell r="CA59">
            <v>4.5</v>
          </cell>
          <cell r="CB59">
            <v>5</v>
          </cell>
          <cell r="CD59">
            <v>0</v>
          </cell>
          <cell r="CE59">
            <v>0</v>
          </cell>
          <cell r="CG59">
            <v>170.50000000000006</v>
          </cell>
          <cell r="CH59">
            <v>301</v>
          </cell>
          <cell r="CJ59">
            <v>192</v>
          </cell>
          <cell r="CK59">
            <v>323.49000000000024</v>
          </cell>
        </row>
      </sheetData>
      <sheetData sheetId="6"/>
      <sheetData sheetId="7"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2</v>
          </cell>
          <cell r="AF15">
            <v>9</v>
          </cell>
          <cell r="AH15">
            <v>9</v>
          </cell>
          <cell r="AI15">
            <v>31</v>
          </cell>
          <cell r="AK15">
            <v>10</v>
          </cell>
          <cell r="AL15">
            <v>31</v>
          </cell>
          <cell r="AN15">
            <v>0</v>
          </cell>
          <cell r="AO15">
            <v>0</v>
          </cell>
          <cell r="AQ15">
            <v>21</v>
          </cell>
          <cell r="AR15">
            <v>71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2</v>
          </cell>
          <cell r="BY15">
            <v>9</v>
          </cell>
          <cell r="CA15">
            <v>9</v>
          </cell>
          <cell r="CB15">
            <v>31</v>
          </cell>
          <cell r="CD15">
            <v>10</v>
          </cell>
          <cell r="CE15">
            <v>31</v>
          </cell>
          <cell r="CG15">
            <v>0</v>
          </cell>
          <cell r="CH15">
            <v>0</v>
          </cell>
          <cell r="CJ15">
            <v>21</v>
          </cell>
          <cell r="CK15">
            <v>71</v>
          </cell>
        </row>
        <row r="16">
          <cell r="D16">
            <v>7.75</v>
          </cell>
          <cell r="E16">
            <v>44</v>
          </cell>
          <cell r="G16">
            <v>0</v>
          </cell>
          <cell r="H16">
            <v>0</v>
          </cell>
          <cell r="J16">
            <v>10</v>
          </cell>
          <cell r="K16">
            <v>49</v>
          </cell>
          <cell r="M16">
            <v>9.75</v>
          </cell>
          <cell r="N16">
            <v>42</v>
          </cell>
          <cell r="P16">
            <v>99.5</v>
          </cell>
          <cell r="Q16">
            <v>385</v>
          </cell>
          <cell r="S16">
            <v>0</v>
          </cell>
          <cell r="T16">
            <v>0</v>
          </cell>
          <cell r="V16">
            <v>127</v>
          </cell>
          <cell r="W16">
            <v>520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4</v>
          </cell>
          <cell r="AF16">
            <v>16</v>
          </cell>
          <cell r="AH16">
            <v>0</v>
          </cell>
          <cell r="AI16">
            <v>0</v>
          </cell>
          <cell r="AK16">
            <v>428</v>
          </cell>
          <cell r="AL16">
            <v>1423</v>
          </cell>
          <cell r="AN16">
            <v>0</v>
          </cell>
          <cell r="AO16">
            <v>0</v>
          </cell>
          <cell r="AQ16">
            <v>432</v>
          </cell>
          <cell r="AR16">
            <v>1439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7.75</v>
          </cell>
          <cell r="BS16">
            <v>44</v>
          </cell>
          <cell r="BU16">
            <v>0</v>
          </cell>
          <cell r="BV16">
            <v>0</v>
          </cell>
          <cell r="BX16">
            <v>14</v>
          </cell>
          <cell r="BY16">
            <v>65</v>
          </cell>
          <cell r="CA16">
            <v>9.75</v>
          </cell>
          <cell r="CB16">
            <v>42</v>
          </cell>
          <cell r="CD16">
            <v>527.5</v>
          </cell>
          <cell r="CE16">
            <v>1808</v>
          </cell>
          <cell r="CG16">
            <v>0</v>
          </cell>
          <cell r="CH16">
            <v>0</v>
          </cell>
          <cell r="CJ16">
            <v>559</v>
          </cell>
          <cell r="CK16">
            <v>1959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L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CA17">
            <v>0</v>
          </cell>
          <cell r="CB17">
            <v>0</v>
          </cell>
          <cell r="CD17">
            <v>0</v>
          </cell>
          <cell r="CE17">
            <v>0</v>
          </cell>
          <cell r="CG17">
            <v>0</v>
          </cell>
          <cell r="CH17">
            <v>0</v>
          </cell>
          <cell r="CJ17">
            <v>0</v>
          </cell>
          <cell r="CK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32.22999999999999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247.30999999999995</v>
          </cell>
          <cell r="AQ18">
            <v>0</v>
          </cell>
          <cell r="AR18">
            <v>279.53999999999996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32.22999999999999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247.30999999999995</v>
          </cell>
          <cell r="CJ18">
            <v>0</v>
          </cell>
          <cell r="CK18">
            <v>279.53999999999996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22</v>
          </cell>
          <cell r="P19">
            <v>0</v>
          </cell>
          <cell r="Q19">
            <v>0</v>
          </cell>
          <cell r="S19">
            <v>0</v>
          </cell>
          <cell r="T19">
            <v>23</v>
          </cell>
          <cell r="V19">
            <v>0</v>
          </cell>
          <cell r="W19">
            <v>45</v>
          </cell>
          <cell r="Y19">
            <v>0</v>
          </cell>
          <cell r="Z19">
            <v>208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221</v>
          </cell>
          <cell r="AQ19">
            <v>0</v>
          </cell>
          <cell r="AR19">
            <v>429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208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22</v>
          </cell>
          <cell r="CD19">
            <v>0</v>
          </cell>
          <cell r="CE19">
            <v>0</v>
          </cell>
          <cell r="CG19">
            <v>0</v>
          </cell>
          <cell r="CH19">
            <v>244</v>
          </cell>
          <cell r="CJ19">
            <v>0</v>
          </cell>
          <cell r="CK19">
            <v>474</v>
          </cell>
        </row>
        <row r="20">
          <cell r="D20">
            <v>6</v>
          </cell>
          <cell r="E20">
            <v>52.2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88</v>
          </cell>
          <cell r="V20">
            <v>6</v>
          </cell>
          <cell r="W20">
            <v>140.19999999999999</v>
          </cell>
          <cell r="Y20">
            <v>16.25</v>
          </cell>
          <cell r="Z20">
            <v>377.45</v>
          </cell>
          <cell r="AB20">
            <v>0</v>
          </cell>
          <cell r="AC20">
            <v>6.1999999999999993</v>
          </cell>
          <cell r="AE20">
            <v>0</v>
          </cell>
          <cell r="AF20">
            <v>0</v>
          </cell>
          <cell r="AH20">
            <v>12</v>
          </cell>
          <cell r="AI20">
            <v>102.8</v>
          </cell>
          <cell r="AK20">
            <v>0</v>
          </cell>
          <cell r="AL20">
            <v>0</v>
          </cell>
          <cell r="AN20">
            <v>176.25</v>
          </cell>
          <cell r="AO20">
            <v>2022.25</v>
          </cell>
          <cell r="AQ20">
            <v>204.5</v>
          </cell>
          <cell r="AR20">
            <v>2508.6999999999998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22.25</v>
          </cell>
          <cell r="BS20">
            <v>429.65</v>
          </cell>
          <cell r="BU20">
            <v>0</v>
          </cell>
          <cell r="BV20">
            <v>6.1999999999999993</v>
          </cell>
          <cell r="BX20">
            <v>0</v>
          </cell>
          <cell r="BY20">
            <v>0</v>
          </cell>
          <cell r="CA20">
            <v>12</v>
          </cell>
          <cell r="CB20">
            <v>102.8</v>
          </cell>
          <cell r="CD20">
            <v>0</v>
          </cell>
          <cell r="CE20">
            <v>0</v>
          </cell>
          <cell r="CG20">
            <v>176.25</v>
          </cell>
          <cell r="CH20">
            <v>2110.25</v>
          </cell>
          <cell r="CJ20">
            <v>210.5</v>
          </cell>
          <cell r="CK20">
            <v>2648.8999999999996</v>
          </cell>
        </row>
        <row r="21">
          <cell r="D21">
            <v>0.75</v>
          </cell>
          <cell r="E21">
            <v>4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2.25</v>
          </cell>
          <cell r="N21">
            <v>7</v>
          </cell>
          <cell r="P21">
            <v>0</v>
          </cell>
          <cell r="Q21">
            <v>0</v>
          </cell>
          <cell r="S21">
            <v>37</v>
          </cell>
          <cell r="T21">
            <v>118.75</v>
          </cell>
          <cell r="V21">
            <v>40</v>
          </cell>
          <cell r="W21">
            <v>129.75</v>
          </cell>
          <cell r="Y21">
            <v>0.75</v>
          </cell>
          <cell r="Z21">
            <v>4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0.75</v>
          </cell>
          <cell r="AR21">
            <v>4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1.5</v>
          </cell>
          <cell r="BS21">
            <v>8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2.25</v>
          </cell>
          <cell r="CB21">
            <v>7</v>
          </cell>
          <cell r="CD21">
            <v>0</v>
          </cell>
          <cell r="CE21">
            <v>0</v>
          </cell>
          <cell r="CG21">
            <v>37</v>
          </cell>
          <cell r="CH21">
            <v>118.75</v>
          </cell>
          <cell r="CJ21">
            <v>40.75</v>
          </cell>
          <cell r="CK21">
            <v>133.75</v>
          </cell>
        </row>
        <row r="22">
          <cell r="D22">
            <v>0</v>
          </cell>
          <cell r="E22">
            <v>0</v>
          </cell>
          <cell r="G22">
            <v>0</v>
          </cell>
          <cell r="H22">
            <v>0</v>
          </cell>
          <cell r="J22">
            <v>0</v>
          </cell>
          <cell r="K22">
            <v>0</v>
          </cell>
          <cell r="M22">
            <v>0</v>
          </cell>
          <cell r="N22">
            <v>10</v>
          </cell>
          <cell r="P22">
            <v>0</v>
          </cell>
          <cell r="Q22">
            <v>1.0000000000000002</v>
          </cell>
          <cell r="S22">
            <v>0</v>
          </cell>
          <cell r="T22">
            <v>-20.75</v>
          </cell>
          <cell r="V22">
            <v>0</v>
          </cell>
          <cell r="W22">
            <v>-9.75</v>
          </cell>
          <cell r="Y22">
            <v>0</v>
          </cell>
          <cell r="Z22">
            <v>1.2999999999999998</v>
          </cell>
          <cell r="AB22">
            <v>0</v>
          </cell>
          <cell r="AC22">
            <v>0</v>
          </cell>
          <cell r="AE22">
            <v>0</v>
          </cell>
          <cell r="AF22">
            <v>0</v>
          </cell>
          <cell r="AH22">
            <v>0</v>
          </cell>
          <cell r="AI22">
            <v>0</v>
          </cell>
          <cell r="AK22">
            <v>0</v>
          </cell>
          <cell r="AL22">
            <v>17.980000000000004</v>
          </cell>
          <cell r="AN22">
            <v>0</v>
          </cell>
          <cell r="AO22">
            <v>2</v>
          </cell>
          <cell r="AQ22">
            <v>0</v>
          </cell>
          <cell r="AR22">
            <v>21.28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0</v>
          </cell>
          <cell r="BS22">
            <v>1.2999999999999972</v>
          </cell>
          <cell r="BU22">
            <v>0</v>
          </cell>
          <cell r="BV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10</v>
          </cell>
          <cell r="CD22">
            <v>0</v>
          </cell>
          <cell r="CE22">
            <v>18.980000000000004</v>
          </cell>
          <cell r="CG22">
            <v>0</v>
          </cell>
          <cell r="CH22">
            <v>-18.75</v>
          </cell>
          <cell r="CJ22">
            <v>0</v>
          </cell>
          <cell r="CK22">
            <v>11.53000000000003</v>
          </cell>
        </row>
        <row r="23">
          <cell r="D23">
            <v>0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1.1680000000000006</v>
          </cell>
          <cell r="AN23">
            <v>0</v>
          </cell>
          <cell r="AO23">
            <v>130.39449999999994</v>
          </cell>
          <cell r="AQ23">
            <v>0</v>
          </cell>
          <cell r="AR23">
            <v>131.56249999999991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1.1680000000000006</v>
          </cell>
          <cell r="CG23">
            <v>0</v>
          </cell>
          <cell r="CH23">
            <v>130.39449999999994</v>
          </cell>
          <cell r="CJ23">
            <v>0</v>
          </cell>
          <cell r="CK23">
            <v>131.56249999999991</v>
          </cell>
        </row>
        <row r="24">
          <cell r="D24">
            <v>0</v>
          </cell>
          <cell r="E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S24">
            <v>0</v>
          </cell>
          <cell r="T24">
            <v>7.8000000000000007</v>
          </cell>
          <cell r="V24">
            <v>0</v>
          </cell>
          <cell r="W24">
            <v>9.2000000000000011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7.8000000000000007</v>
          </cell>
          <cell r="CJ24">
            <v>0</v>
          </cell>
          <cell r="CK24">
            <v>9.2000000000000011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9.1999999999999993</v>
          </cell>
          <cell r="Z25">
            <v>33.21</v>
          </cell>
          <cell r="AB25">
            <v>0</v>
          </cell>
          <cell r="AC25">
            <v>0</v>
          </cell>
          <cell r="AE25">
            <v>10.1</v>
          </cell>
          <cell r="AF25">
            <v>35.89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105.45</v>
          </cell>
          <cell r="AO25">
            <v>507.03999999999996</v>
          </cell>
          <cell r="AQ25">
            <v>124.75</v>
          </cell>
          <cell r="AR25">
            <v>576.14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9.1999999999999993</v>
          </cell>
          <cell r="BS25">
            <v>33.21</v>
          </cell>
          <cell r="BU25">
            <v>0</v>
          </cell>
          <cell r="BV25">
            <v>0</v>
          </cell>
          <cell r="BX25">
            <v>10.1</v>
          </cell>
          <cell r="BY25">
            <v>35.89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105.45</v>
          </cell>
          <cell r="CH25">
            <v>507.03999999999996</v>
          </cell>
          <cell r="CJ25">
            <v>124.75</v>
          </cell>
          <cell r="CK25">
            <v>576.14</v>
          </cell>
        </row>
        <row r="26">
          <cell r="D26">
            <v>0</v>
          </cell>
          <cell r="E26">
            <v>50.3</v>
          </cell>
          <cell r="G26">
            <v>0</v>
          </cell>
          <cell r="H26">
            <v>0</v>
          </cell>
          <cell r="J26">
            <v>0</v>
          </cell>
          <cell r="K26">
            <v>59.5</v>
          </cell>
          <cell r="M26">
            <v>0</v>
          </cell>
          <cell r="N26">
            <v>97.32</v>
          </cell>
          <cell r="P26">
            <v>0</v>
          </cell>
          <cell r="Q26">
            <v>6.9899999999999984</v>
          </cell>
          <cell r="S26">
            <v>0</v>
          </cell>
          <cell r="T26">
            <v>32.210000000000036</v>
          </cell>
          <cell r="V26">
            <v>0</v>
          </cell>
          <cell r="W26">
            <v>246.31999999999994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  <cell r="AK26">
            <v>0</v>
          </cell>
          <cell r="AL26">
            <v>1.75</v>
          </cell>
          <cell r="AN26">
            <v>0</v>
          </cell>
          <cell r="AO26">
            <v>196.23000000000002</v>
          </cell>
          <cell r="AQ26">
            <v>0</v>
          </cell>
          <cell r="AR26">
            <v>197.98000000000002</v>
          </cell>
          <cell r="AT26">
            <v>0</v>
          </cell>
          <cell r="AU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I26">
            <v>0</v>
          </cell>
          <cell r="BJ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0</v>
          </cell>
          <cell r="BS26">
            <v>50.3</v>
          </cell>
          <cell r="BU26">
            <v>0</v>
          </cell>
          <cell r="BV26">
            <v>0</v>
          </cell>
          <cell r="BX26">
            <v>0</v>
          </cell>
          <cell r="BY26">
            <v>59.5</v>
          </cell>
          <cell r="CA26">
            <v>0</v>
          </cell>
          <cell r="CB26">
            <v>97.32</v>
          </cell>
          <cell r="CD26">
            <v>0</v>
          </cell>
          <cell r="CE26">
            <v>8.7399999999999949</v>
          </cell>
          <cell r="CG26">
            <v>0</v>
          </cell>
          <cell r="CH26">
            <v>228.44000000000005</v>
          </cell>
          <cell r="CJ26">
            <v>0</v>
          </cell>
          <cell r="CK26">
            <v>444.29999999999995</v>
          </cell>
        </row>
        <row r="27">
          <cell r="D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3.4</v>
          </cell>
          <cell r="AI27">
            <v>15</v>
          </cell>
          <cell r="AK27">
            <v>0</v>
          </cell>
          <cell r="AL27">
            <v>1464.75</v>
          </cell>
          <cell r="AN27">
            <v>107.25</v>
          </cell>
          <cell r="AO27">
            <v>1070.6320000000001</v>
          </cell>
          <cell r="AQ27">
            <v>110.64999999999998</v>
          </cell>
          <cell r="AR27">
            <v>2550.3820000000001</v>
          </cell>
          <cell r="AT27">
            <v>0</v>
          </cell>
          <cell r="AU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I27">
            <v>88</v>
          </cell>
          <cell r="BJ27">
            <v>0</v>
          </cell>
          <cell r="BL27">
            <v>88</v>
          </cell>
          <cell r="BM27">
            <v>288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CA27">
            <v>3.4</v>
          </cell>
          <cell r="CB27">
            <v>15</v>
          </cell>
          <cell r="CD27">
            <v>0</v>
          </cell>
          <cell r="CE27">
            <v>1464.75</v>
          </cell>
          <cell r="CG27">
            <v>195.25</v>
          </cell>
          <cell r="CH27">
            <v>1070.6320000000001</v>
          </cell>
          <cell r="CJ27">
            <v>198.65000000000009</v>
          </cell>
          <cell r="CK27">
            <v>2550.3820000000001</v>
          </cell>
        </row>
        <row r="28">
          <cell r="D28">
            <v>11.35</v>
          </cell>
          <cell r="E28">
            <v>47.75</v>
          </cell>
          <cell r="G28">
            <v>0</v>
          </cell>
          <cell r="H28">
            <v>0</v>
          </cell>
          <cell r="J28">
            <v>4</v>
          </cell>
          <cell r="K28">
            <v>20.8</v>
          </cell>
          <cell r="M28">
            <v>4</v>
          </cell>
          <cell r="N28">
            <v>17</v>
          </cell>
          <cell r="P28">
            <v>0</v>
          </cell>
          <cell r="Q28">
            <v>0</v>
          </cell>
          <cell r="S28">
            <v>33.700000000000003</v>
          </cell>
          <cell r="T28">
            <v>144.19999999999999</v>
          </cell>
          <cell r="V28">
            <v>53.050000000000004</v>
          </cell>
          <cell r="W28">
            <v>229.75</v>
          </cell>
          <cell r="Y28">
            <v>0</v>
          </cell>
          <cell r="Z28">
            <v>21.799999999999997</v>
          </cell>
          <cell r="AB28">
            <v>0</v>
          </cell>
          <cell r="AC28">
            <v>0</v>
          </cell>
          <cell r="AE28">
            <v>1</v>
          </cell>
          <cell r="AF28">
            <v>4.0999999999999996</v>
          </cell>
          <cell r="AH28">
            <v>4.25</v>
          </cell>
          <cell r="AI28">
            <v>23.9</v>
          </cell>
          <cell r="AK28">
            <v>0</v>
          </cell>
          <cell r="AL28">
            <v>0</v>
          </cell>
          <cell r="AN28">
            <v>82.300000000000011</v>
          </cell>
          <cell r="AO28">
            <v>295.58</v>
          </cell>
          <cell r="AQ28">
            <v>87.550000000000011</v>
          </cell>
          <cell r="AR28">
            <v>345.38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11.349999999999998</v>
          </cell>
          <cell r="BS28">
            <v>69.55</v>
          </cell>
          <cell r="BU28">
            <v>0</v>
          </cell>
          <cell r="BV28">
            <v>0</v>
          </cell>
          <cell r="BX28">
            <v>5</v>
          </cell>
          <cell r="BY28">
            <v>24.9</v>
          </cell>
          <cell r="CA28">
            <v>8.25</v>
          </cell>
          <cell r="CB28">
            <v>40.9</v>
          </cell>
          <cell r="CD28">
            <v>0</v>
          </cell>
          <cell r="CE28">
            <v>0</v>
          </cell>
          <cell r="CG28">
            <v>116</v>
          </cell>
          <cell r="CH28">
            <v>439.78</v>
          </cell>
          <cell r="CJ28">
            <v>140.60000000000002</v>
          </cell>
          <cell r="CK28">
            <v>575.13</v>
          </cell>
        </row>
        <row r="29">
          <cell r="D29">
            <v>0</v>
          </cell>
          <cell r="E29">
            <v>24.800000000000011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S29">
            <v>0</v>
          </cell>
          <cell r="T29">
            <v>79.350000000000023</v>
          </cell>
          <cell r="V29">
            <v>0</v>
          </cell>
          <cell r="W29">
            <v>104.14999999999998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123.66</v>
          </cell>
          <cell r="AQ29">
            <v>0</v>
          </cell>
          <cell r="AR29">
            <v>123.65999999999997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24.799999999999955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203.01</v>
          </cell>
          <cell r="CJ29">
            <v>0</v>
          </cell>
          <cell r="CK29">
            <v>227.80999999999995</v>
          </cell>
        </row>
        <row r="30">
          <cell r="D30">
            <v>0</v>
          </cell>
          <cell r="E30">
            <v>100</v>
          </cell>
          <cell r="G30">
            <v>0</v>
          </cell>
          <cell r="H30">
            <v>16.759999999999991</v>
          </cell>
          <cell r="J30">
            <v>0</v>
          </cell>
          <cell r="K30">
            <v>0</v>
          </cell>
          <cell r="M30">
            <v>0</v>
          </cell>
          <cell r="N30">
            <v>21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137.76000000000022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50</v>
          </cell>
          <cell r="AI30">
            <v>249</v>
          </cell>
          <cell r="AK30">
            <v>0</v>
          </cell>
          <cell r="AL30">
            <v>0</v>
          </cell>
          <cell r="AN30">
            <v>1272</v>
          </cell>
          <cell r="AO30">
            <v>4356</v>
          </cell>
          <cell r="AQ30">
            <v>1322</v>
          </cell>
          <cell r="AR30">
            <v>4605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100</v>
          </cell>
          <cell r="BU30">
            <v>0</v>
          </cell>
          <cell r="BV30">
            <v>16.759999999999991</v>
          </cell>
          <cell r="BX30">
            <v>0</v>
          </cell>
          <cell r="BY30">
            <v>0</v>
          </cell>
          <cell r="CA30">
            <v>50</v>
          </cell>
          <cell r="CB30">
            <v>270</v>
          </cell>
          <cell r="CD30">
            <v>0</v>
          </cell>
          <cell r="CE30">
            <v>0</v>
          </cell>
          <cell r="CG30">
            <v>1272</v>
          </cell>
          <cell r="CH30">
            <v>4356</v>
          </cell>
          <cell r="CJ30">
            <v>1322</v>
          </cell>
          <cell r="CK30">
            <v>4742.76</v>
          </cell>
        </row>
        <row r="31">
          <cell r="D31">
            <v>0</v>
          </cell>
          <cell r="E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1.3000000000000007</v>
          </cell>
          <cell r="Z31">
            <v>7.2199999999999989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H31">
            <v>0</v>
          </cell>
          <cell r="AI31">
            <v>0</v>
          </cell>
          <cell r="AK31">
            <v>1.6499999999999986</v>
          </cell>
          <cell r="AL31">
            <v>0</v>
          </cell>
          <cell r="AN31">
            <v>44</v>
          </cell>
          <cell r="AO31">
            <v>182.13999999999987</v>
          </cell>
          <cell r="AQ31">
            <v>46.949999999999932</v>
          </cell>
          <cell r="AR31">
            <v>189.35999999999967</v>
          </cell>
          <cell r="AT31">
            <v>0</v>
          </cell>
          <cell r="AU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C31">
            <v>3</v>
          </cell>
          <cell r="BD31">
            <v>0</v>
          </cell>
          <cell r="BF31">
            <v>1</v>
          </cell>
          <cell r="BG31">
            <v>0</v>
          </cell>
          <cell r="BI31">
            <v>0</v>
          </cell>
          <cell r="BJ31">
            <v>0</v>
          </cell>
          <cell r="BL31">
            <v>4</v>
          </cell>
          <cell r="BM31">
            <v>0</v>
          </cell>
          <cell r="BO31">
            <v>0</v>
          </cell>
          <cell r="BP31">
            <v>0</v>
          </cell>
          <cell r="BR31">
            <v>1.3000000000000007</v>
          </cell>
          <cell r="BS31">
            <v>7.2199999999999989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3</v>
          </cell>
          <cell r="CB31">
            <v>0</v>
          </cell>
          <cell r="CD31">
            <v>2.6499999999999986</v>
          </cell>
          <cell r="CE31">
            <v>0</v>
          </cell>
          <cell r="CG31">
            <v>44</v>
          </cell>
          <cell r="CH31">
            <v>182.13999999999987</v>
          </cell>
          <cell r="CJ31">
            <v>50.949999999999932</v>
          </cell>
          <cell r="CK31">
            <v>189.35999999999967</v>
          </cell>
        </row>
        <row r="32">
          <cell r="D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2.2999999999999998</v>
          </cell>
          <cell r="AB32">
            <v>0</v>
          </cell>
          <cell r="AC32">
            <v>0</v>
          </cell>
          <cell r="AE32">
            <v>0</v>
          </cell>
          <cell r="AF32">
            <v>8.370000000000001</v>
          </cell>
          <cell r="AH32">
            <v>0</v>
          </cell>
          <cell r="AI32">
            <v>0</v>
          </cell>
          <cell r="AK32">
            <v>0</v>
          </cell>
          <cell r="AL32">
            <v>18</v>
          </cell>
          <cell r="AN32">
            <v>0</v>
          </cell>
          <cell r="AO32">
            <v>141</v>
          </cell>
          <cell r="AQ32">
            <v>0</v>
          </cell>
          <cell r="AR32">
            <v>169.67000000000002</v>
          </cell>
          <cell r="AT32">
            <v>0</v>
          </cell>
          <cell r="AU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L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2.2999999999999998</v>
          </cell>
          <cell r="BU32">
            <v>0</v>
          </cell>
          <cell r="BV32">
            <v>0</v>
          </cell>
          <cell r="BX32">
            <v>0</v>
          </cell>
          <cell r="BY32">
            <v>8.370000000000001</v>
          </cell>
          <cell r="CA32">
            <v>0</v>
          </cell>
          <cell r="CB32">
            <v>0</v>
          </cell>
          <cell r="CD32">
            <v>0</v>
          </cell>
          <cell r="CE32">
            <v>18</v>
          </cell>
          <cell r="CG32">
            <v>0</v>
          </cell>
          <cell r="CH32">
            <v>141</v>
          </cell>
          <cell r="CJ32">
            <v>0</v>
          </cell>
          <cell r="CK32">
            <v>169.67000000000002</v>
          </cell>
        </row>
        <row r="33">
          <cell r="D33">
            <v>2</v>
          </cell>
          <cell r="E33">
            <v>9.5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>
            <v>67.599999999999994</v>
          </cell>
          <cell r="Q33">
            <v>277</v>
          </cell>
          <cell r="S33">
            <v>0</v>
          </cell>
          <cell r="T33">
            <v>0</v>
          </cell>
          <cell r="V33">
            <v>69.599999999999994</v>
          </cell>
          <cell r="W33">
            <v>286.5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  <cell r="AE33">
            <v>7.5</v>
          </cell>
          <cell r="AF33">
            <v>32</v>
          </cell>
          <cell r="AH33">
            <v>0</v>
          </cell>
          <cell r="AI33">
            <v>0</v>
          </cell>
          <cell r="AK33">
            <v>80.599999999999994</v>
          </cell>
          <cell r="AL33">
            <v>191.3</v>
          </cell>
          <cell r="AN33">
            <v>0</v>
          </cell>
          <cell r="AO33">
            <v>0</v>
          </cell>
          <cell r="AQ33">
            <v>88.1</v>
          </cell>
          <cell r="AR33">
            <v>223.3</v>
          </cell>
          <cell r="AT33">
            <v>0</v>
          </cell>
          <cell r="AU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I33">
            <v>0</v>
          </cell>
          <cell r="BJ33">
            <v>0</v>
          </cell>
          <cell r="BL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2</v>
          </cell>
          <cell r="BS33">
            <v>9.5</v>
          </cell>
          <cell r="BU33">
            <v>0</v>
          </cell>
          <cell r="BV33">
            <v>0</v>
          </cell>
          <cell r="BX33">
            <v>7.5</v>
          </cell>
          <cell r="BY33">
            <v>32</v>
          </cell>
          <cell r="CA33">
            <v>0</v>
          </cell>
          <cell r="CB33">
            <v>0</v>
          </cell>
          <cell r="CD33">
            <v>148.19999999999999</v>
          </cell>
          <cell r="CE33">
            <v>468.3</v>
          </cell>
          <cell r="CG33">
            <v>0</v>
          </cell>
          <cell r="CH33">
            <v>0</v>
          </cell>
          <cell r="CJ33">
            <v>157.69999999999999</v>
          </cell>
          <cell r="CK33">
            <v>509.8</v>
          </cell>
        </row>
        <row r="34"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15.6</v>
          </cell>
          <cell r="Z34">
            <v>88</v>
          </cell>
          <cell r="AB34">
            <v>0</v>
          </cell>
          <cell r="AC34">
            <v>0</v>
          </cell>
          <cell r="AE34">
            <v>10</v>
          </cell>
          <cell r="AF34">
            <v>54</v>
          </cell>
          <cell r="AH34">
            <v>2.5</v>
          </cell>
          <cell r="AI34">
            <v>12</v>
          </cell>
          <cell r="AK34">
            <v>7</v>
          </cell>
          <cell r="AL34">
            <v>27.5</v>
          </cell>
          <cell r="AN34">
            <v>257.86</v>
          </cell>
          <cell r="AO34">
            <v>1198</v>
          </cell>
          <cell r="AQ34">
            <v>292.96000000000004</v>
          </cell>
          <cell r="AR34">
            <v>1379.5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L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15.6</v>
          </cell>
          <cell r="BS34">
            <v>88</v>
          </cell>
          <cell r="BU34">
            <v>0</v>
          </cell>
          <cell r="BV34">
            <v>0</v>
          </cell>
          <cell r="BX34">
            <v>10</v>
          </cell>
          <cell r="BY34">
            <v>54</v>
          </cell>
          <cell r="CA34">
            <v>2.5</v>
          </cell>
          <cell r="CB34">
            <v>12</v>
          </cell>
          <cell r="CD34">
            <v>7</v>
          </cell>
          <cell r="CE34">
            <v>27.5</v>
          </cell>
          <cell r="CG34">
            <v>257.86</v>
          </cell>
          <cell r="CH34">
            <v>1198</v>
          </cell>
          <cell r="CJ34">
            <v>292.96000000000004</v>
          </cell>
          <cell r="CK34">
            <v>1379.5</v>
          </cell>
        </row>
        <row r="35">
          <cell r="D35">
            <v>2.25</v>
          </cell>
          <cell r="E35">
            <v>9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V35">
            <v>2.25</v>
          </cell>
          <cell r="W35">
            <v>9</v>
          </cell>
          <cell r="Y35">
            <v>2</v>
          </cell>
          <cell r="Z35">
            <v>10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K35">
            <v>0</v>
          </cell>
          <cell r="AL35">
            <v>0</v>
          </cell>
          <cell r="AN35">
            <v>0</v>
          </cell>
          <cell r="AO35">
            <v>0</v>
          </cell>
          <cell r="AQ35">
            <v>2</v>
          </cell>
          <cell r="AR35">
            <v>10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4.25</v>
          </cell>
          <cell r="BS35">
            <v>19</v>
          </cell>
          <cell r="BU35">
            <v>0</v>
          </cell>
          <cell r="BV35">
            <v>0</v>
          </cell>
          <cell r="BX35">
            <v>0</v>
          </cell>
          <cell r="BY35">
            <v>0</v>
          </cell>
          <cell r="CA35">
            <v>0</v>
          </cell>
          <cell r="CB35">
            <v>0</v>
          </cell>
          <cell r="CD35">
            <v>0</v>
          </cell>
          <cell r="CE35">
            <v>0</v>
          </cell>
          <cell r="CG35">
            <v>0</v>
          </cell>
          <cell r="CH35">
            <v>0</v>
          </cell>
          <cell r="CJ35">
            <v>4.25</v>
          </cell>
          <cell r="CK35">
            <v>19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I36">
            <v>0</v>
          </cell>
          <cell r="BJ36">
            <v>0</v>
          </cell>
          <cell r="BL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V36">
            <v>0</v>
          </cell>
          <cell r="BX36">
            <v>0</v>
          </cell>
          <cell r="BY36">
            <v>0</v>
          </cell>
          <cell r="CA36">
            <v>0</v>
          </cell>
          <cell r="CB36">
            <v>0</v>
          </cell>
          <cell r="CD36">
            <v>0</v>
          </cell>
          <cell r="CE36">
            <v>0</v>
          </cell>
          <cell r="CG36">
            <v>0</v>
          </cell>
          <cell r="CH36">
            <v>0</v>
          </cell>
          <cell r="CJ36">
            <v>0</v>
          </cell>
          <cell r="CK36">
            <v>0</v>
          </cell>
        </row>
        <row r="37">
          <cell r="D37">
            <v>351.14</v>
          </cell>
          <cell r="E37">
            <v>2155</v>
          </cell>
          <cell r="G37">
            <v>30</v>
          </cell>
          <cell r="H37">
            <v>170</v>
          </cell>
          <cell r="J37">
            <v>20.95</v>
          </cell>
          <cell r="K37">
            <v>100</v>
          </cell>
          <cell r="M37">
            <v>79.13</v>
          </cell>
          <cell r="N37">
            <v>380</v>
          </cell>
          <cell r="P37">
            <v>599.9</v>
          </cell>
          <cell r="Q37">
            <v>2900</v>
          </cell>
          <cell r="S37">
            <v>25</v>
          </cell>
          <cell r="T37">
            <v>90</v>
          </cell>
          <cell r="V37">
            <v>1106.1199999999999</v>
          </cell>
          <cell r="W37">
            <v>5795</v>
          </cell>
          <cell r="Y37">
            <v>91.51</v>
          </cell>
          <cell r="Z37">
            <v>552</v>
          </cell>
          <cell r="AB37">
            <v>2</v>
          </cell>
          <cell r="AC37">
            <v>10</v>
          </cell>
          <cell r="AE37">
            <v>2</v>
          </cell>
          <cell r="AF37">
            <v>10</v>
          </cell>
          <cell r="AH37">
            <v>46.91</v>
          </cell>
          <cell r="AI37">
            <v>231</v>
          </cell>
          <cell r="AK37">
            <v>568.6</v>
          </cell>
          <cell r="AL37">
            <v>2506</v>
          </cell>
          <cell r="AN37">
            <v>245.55</v>
          </cell>
          <cell r="AO37">
            <v>880</v>
          </cell>
          <cell r="AQ37">
            <v>956.57</v>
          </cell>
          <cell r="AR37">
            <v>3300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0.25</v>
          </cell>
          <cell r="BL37">
            <v>0</v>
          </cell>
          <cell r="BM37">
            <v>0.25</v>
          </cell>
          <cell r="BO37">
            <v>0</v>
          </cell>
          <cell r="BP37">
            <v>0</v>
          </cell>
          <cell r="BR37">
            <v>442.65</v>
          </cell>
          <cell r="BS37">
            <v>2707</v>
          </cell>
          <cell r="BU37">
            <v>32</v>
          </cell>
          <cell r="BV37">
            <v>180</v>
          </cell>
          <cell r="BX37">
            <v>22.95</v>
          </cell>
          <cell r="BY37">
            <v>110</v>
          </cell>
          <cell r="CA37">
            <v>126.03999999999999</v>
          </cell>
          <cell r="CB37">
            <v>611</v>
          </cell>
          <cell r="CD37">
            <v>1168.5</v>
          </cell>
          <cell r="CE37">
            <v>5406</v>
          </cell>
          <cell r="CG37">
            <v>270.55</v>
          </cell>
          <cell r="CH37">
            <v>970.25</v>
          </cell>
          <cell r="CJ37">
            <v>2062.69</v>
          </cell>
          <cell r="CK37">
            <v>9095.25</v>
          </cell>
        </row>
        <row r="38">
          <cell r="D38">
            <v>199.54000000000008</v>
          </cell>
          <cell r="E38">
            <v>991</v>
          </cell>
          <cell r="G38">
            <v>255.25</v>
          </cell>
          <cell r="H38">
            <v>1571</v>
          </cell>
          <cell r="J38">
            <v>0</v>
          </cell>
          <cell r="K38">
            <v>0</v>
          </cell>
          <cell r="M38">
            <v>0</v>
          </cell>
          <cell r="N38">
            <v>-1009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  <cell r="V38">
            <v>454.79000000000008</v>
          </cell>
          <cell r="W38">
            <v>1553</v>
          </cell>
          <cell r="Y38">
            <v>0</v>
          </cell>
          <cell r="Z38">
            <v>-27</v>
          </cell>
          <cell r="AB38">
            <v>0</v>
          </cell>
          <cell r="AC38">
            <v>0</v>
          </cell>
          <cell r="AE38">
            <v>5</v>
          </cell>
          <cell r="AF38">
            <v>20</v>
          </cell>
          <cell r="AH38">
            <v>1540</v>
          </cell>
          <cell r="AI38">
            <v>6736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1545</v>
          </cell>
          <cell r="AR38">
            <v>6729</v>
          </cell>
          <cell r="AT38">
            <v>0</v>
          </cell>
          <cell r="AU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L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199.54000000000008</v>
          </cell>
          <cell r="BS38">
            <v>964</v>
          </cell>
          <cell r="BU38">
            <v>255.25</v>
          </cell>
          <cell r="BV38">
            <v>1571</v>
          </cell>
          <cell r="BX38">
            <v>5</v>
          </cell>
          <cell r="BY38">
            <v>20</v>
          </cell>
          <cell r="CA38">
            <v>1540</v>
          </cell>
          <cell r="CB38">
            <v>5727</v>
          </cell>
          <cell r="CD38">
            <v>0</v>
          </cell>
          <cell r="CE38">
            <v>0</v>
          </cell>
          <cell r="CG38">
            <v>0</v>
          </cell>
          <cell r="CH38">
            <v>0</v>
          </cell>
          <cell r="CJ38">
            <v>1999.7900000000002</v>
          </cell>
          <cell r="CK38">
            <v>8282</v>
          </cell>
        </row>
        <row r="39">
          <cell r="D39">
            <v>12</v>
          </cell>
          <cell r="E39">
            <v>72</v>
          </cell>
          <cell r="G39">
            <v>0</v>
          </cell>
          <cell r="H39">
            <v>0</v>
          </cell>
          <cell r="J39">
            <v>18</v>
          </cell>
          <cell r="K39">
            <v>95.64</v>
          </cell>
          <cell r="M39">
            <v>7.5</v>
          </cell>
          <cell r="N39">
            <v>30.44</v>
          </cell>
          <cell r="P39">
            <v>30</v>
          </cell>
          <cell r="Q39">
            <v>120</v>
          </cell>
          <cell r="S39">
            <v>39</v>
          </cell>
          <cell r="T39">
            <v>121.4</v>
          </cell>
          <cell r="V39">
            <v>106.5</v>
          </cell>
          <cell r="W39">
            <v>439.48</v>
          </cell>
          <cell r="Y39">
            <v>25</v>
          </cell>
          <cell r="Z39">
            <v>143</v>
          </cell>
          <cell r="AB39">
            <v>0</v>
          </cell>
          <cell r="AC39">
            <v>0</v>
          </cell>
          <cell r="AE39">
            <v>7</v>
          </cell>
          <cell r="AF39">
            <v>32.68</v>
          </cell>
          <cell r="AH39">
            <v>33</v>
          </cell>
          <cell r="AI39">
            <v>206</v>
          </cell>
          <cell r="AK39">
            <v>131</v>
          </cell>
          <cell r="AL39">
            <v>476.8</v>
          </cell>
          <cell r="AN39">
            <v>112</v>
          </cell>
          <cell r="AO39">
            <v>430.23</v>
          </cell>
          <cell r="AQ39">
            <v>308</v>
          </cell>
          <cell r="AR39">
            <v>1288.71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L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37</v>
          </cell>
          <cell r="BS39">
            <v>215</v>
          </cell>
          <cell r="BU39">
            <v>0</v>
          </cell>
          <cell r="BV39">
            <v>0</v>
          </cell>
          <cell r="BX39">
            <v>25</v>
          </cell>
          <cell r="BY39">
            <v>128.32</v>
          </cell>
          <cell r="CA39">
            <v>40.5</v>
          </cell>
          <cell r="CB39">
            <v>236.44</v>
          </cell>
          <cell r="CD39">
            <v>161</v>
          </cell>
          <cell r="CE39">
            <v>596.79999999999995</v>
          </cell>
          <cell r="CG39">
            <v>151</v>
          </cell>
          <cell r="CH39">
            <v>551.63</v>
          </cell>
          <cell r="CJ39">
            <v>414.5</v>
          </cell>
          <cell r="CK39">
            <v>1728.19</v>
          </cell>
        </row>
        <row r="40">
          <cell r="D40">
            <v>766.3456000000001</v>
          </cell>
          <cell r="E40">
            <v>3902.6</v>
          </cell>
          <cell r="G40">
            <v>68.09</v>
          </cell>
          <cell r="H40">
            <v>302.88</v>
          </cell>
          <cell r="J40">
            <v>129.80000000000001</v>
          </cell>
          <cell r="K40">
            <v>526.78</v>
          </cell>
          <cell r="M40">
            <v>885.30304000000001</v>
          </cell>
          <cell r="N40">
            <v>3511.9853999999996</v>
          </cell>
          <cell r="P40">
            <v>118.71129999999998</v>
          </cell>
          <cell r="Q40">
            <v>396.37000000000006</v>
          </cell>
          <cell r="S40">
            <v>98.884999999999991</v>
          </cell>
          <cell r="T40">
            <v>372.82000000000005</v>
          </cell>
          <cell r="V40">
            <v>2067.1349399999999</v>
          </cell>
          <cell r="W40">
            <v>9013.4354000000003</v>
          </cell>
          <cell r="Y40">
            <v>69.12</v>
          </cell>
          <cell r="Z40">
            <v>297.77999999999992</v>
          </cell>
          <cell r="AB40">
            <v>15.25</v>
          </cell>
          <cell r="AC40">
            <v>65</v>
          </cell>
          <cell r="AE40">
            <v>6</v>
          </cell>
          <cell r="AF40">
            <v>26.559999999999995</v>
          </cell>
          <cell r="AH40">
            <v>837.61450000000002</v>
          </cell>
          <cell r="AI40">
            <v>2679.0299999999997</v>
          </cell>
          <cell r="AK40">
            <v>241.65780000000001</v>
          </cell>
          <cell r="AL40">
            <v>876</v>
          </cell>
          <cell r="AN40">
            <v>1078.934</v>
          </cell>
          <cell r="AO40">
            <v>4324</v>
          </cell>
          <cell r="AQ40">
            <v>2248.5762999999997</v>
          </cell>
          <cell r="AR40">
            <v>8268.3700000000008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L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835.46560000000011</v>
          </cell>
          <cell r="BS40">
            <v>4200.38</v>
          </cell>
          <cell r="BU40">
            <v>83.34</v>
          </cell>
          <cell r="BV40">
            <v>367.88</v>
          </cell>
          <cell r="BX40">
            <v>135.80000000000001</v>
          </cell>
          <cell r="BY40">
            <v>553.33999999999992</v>
          </cell>
          <cell r="CA40">
            <v>1722.9175399999999</v>
          </cell>
          <cell r="CB40">
            <v>6191.0153999999993</v>
          </cell>
          <cell r="CD40">
            <v>360.3691</v>
          </cell>
          <cell r="CE40">
            <v>1272.3700000000001</v>
          </cell>
          <cell r="CG40">
            <v>1177.819</v>
          </cell>
          <cell r="CH40">
            <v>4696.82</v>
          </cell>
          <cell r="CJ40">
            <v>4315.7112399999996</v>
          </cell>
          <cell r="CK40">
            <v>17281.805400000001</v>
          </cell>
        </row>
        <row r="41">
          <cell r="D41">
            <v>0</v>
          </cell>
          <cell r="E41">
            <v>0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L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0</v>
          </cell>
          <cell r="BS41">
            <v>0</v>
          </cell>
          <cell r="BU41">
            <v>0</v>
          </cell>
          <cell r="BV41">
            <v>0</v>
          </cell>
          <cell r="BX41">
            <v>0</v>
          </cell>
          <cell r="BY41">
            <v>0</v>
          </cell>
          <cell r="CA41">
            <v>0</v>
          </cell>
          <cell r="CB41">
            <v>0</v>
          </cell>
          <cell r="CD41">
            <v>0</v>
          </cell>
          <cell r="CE41">
            <v>0</v>
          </cell>
          <cell r="CG41">
            <v>0</v>
          </cell>
          <cell r="CH41">
            <v>0</v>
          </cell>
          <cell r="CJ41">
            <v>0</v>
          </cell>
          <cell r="CK41">
            <v>0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0</v>
          </cell>
          <cell r="AI42">
            <v>88.15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Q42">
            <v>0</v>
          </cell>
          <cell r="AR42">
            <v>88.15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L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X42">
            <v>0</v>
          </cell>
          <cell r="BY42">
            <v>0</v>
          </cell>
          <cell r="CA42">
            <v>0</v>
          </cell>
          <cell r="CB42">
            <v>88.15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J42">
            <v>0</v>
          </cell>
          <cell r="CK42">
            <v>88.15</v>
          </cell>
        </row>
        <row r="43">
          <cell r="D43">
            <v>18</v>
          </cell>
          <cell r="E43">
            <v>419.2</v>
          </cell>
          <cell r="G43">
            <v>0</v>
          </cell>
          <cell r="H43">
            <v>0</v>
          </cell>
          <cell r="J43">
            <v>0</v>
          </cell>
          <cell r="K43">
            <v>54.900000000000006</v>
          </cell>
          <cell r="M43">
            <v>0</v>
          </cell>
          <cell r="N43">
            <v>0</v>
          </cell>
          <cell r="P43">
            <v>0</v>
          </cell>
          <cell r="Q43">
            <v>17.350000000000001</v>
          </cell>
          <cell r="S43">
            <v>0</v>
          </cell>
          <cell r="T43">
            <v>45.399999999999977</v>
          </cell>
          <cell r="V43">
            <v>18</v>
          </cell>
          <cell r="W43">
            <v>536.84999999999991</v>
          </cell>
          <cell r="Y43">
            <v>24</v>
          </cell>
          <cell r="Z43">
            <v>239.7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  <cell r="AK43">
            <v>0</v>
          </cell>
          <cell r="AL43">
            <v>50.150000000000006</v>
          </cell>
          <cell r="AN43">
            <v>69</v>
          </cell>
          <cell r="AO43">
            <v>562.25</v>
          </cell>
          <cell r="AQ43">
            <v>93</v>
          </cell>
          <cell r="AR43">
            <v>852.10000000000014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L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42</v>
          </cell>
          <cell r="BS43">
            <v>658.9</v>
          </cell>
          <cell r="BU43">
            <v>0</v>
          </cell>
          <cell r="BV43">
            <v>0</v>
          </cell>
          <cell r="BX43">
            <v>0</v>
          </cell>
          <cell r="BY43">
            <v>54.900000000000006</v>
          </cell>
          <cell r="CA43">
            <v>0</v>
          </cell>
          <cell r="CB43">
            <v>0</v>
          </cell>
          <cell r="CD43">
            <v>0</v>
          </cell>
          <cell r="CE43">
            <v>67.5</v>
          </cell>
          <cell r="CG43">
            <v>69</v>
          </cell>
          <cell r="CH43">
            <v>607.65000000000009</v>
          </cell>
          <cell r="CJ43">
            <v>111</v>
          </cell>
          <cell r="CK43">
            <v>1388.9499999999998</v>
          </cell>
        </row>
        <row r="44">
          <cell r="D44">
            <v>0</v>
          </cell>
          <cell r="E44">
            <v>127.96500000000015</v>
          </cell>
          <cell r="G44">
            <v>0</v>
          </cell>
          <cell r="H44">
            <v>5.519999999999996</v>
          </cell>
          <cell r="J44">
            <v>0</v>
          </cell>
          <cell r="K44">
            <v>0</v>
          </cell>
          <cell r="M44">
            <v>0</v>
          </cell>
          <cell r="N44">
            <v>1.5</v>
          </cell>
          <cell r="P44">
            <v>0</v>
          </cell>
          <cell r="Q44">
            <v>285.24499999999989</v>
          </cell>
          <cell r="S44">
            <v>0</v>
          </cell>
          <cell r="T44">
            <v>2.0499999999999998</v>
          </cell>
          <cell r="V44">
            <v>0</v>
          </cell>
          <cell r="W44">
            <v>422.27999999999975</v>
          </cell>
          <cell r="Y44">
            <v>0</v>
          </cell>
          <cell r="Z44">
            <v>0</v>
          </cell>
          <cell r="AB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  <cell r="AK44">
            <v>0</v>
          </cell>
          <cell r="AL44">
            <v>91.38799999999992</v>
          </cell>
          <cell r="AN44">
            <v>0</v>
          </cell>
          <cell r="AO44">
            <v>0</v>
          </cell>
          <cell r="AQ44">
            <v>0</v>
          </cell>
          <cell r="AR44">
            <v>91.38799999999992</v>
          </cell>
          <cell r="AT44">
            <v>0</v>
          </cell>
          <cell r="AU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127.96500000000015</v>
          </cell>
          <cell r="BU44">
            <v>0</v>
          </cell>
          <cell r="BV44">
            <v>5.519999999999996</v>
          </cell>
          <cell r="BX44">
            <v>0</v>
          </cell>
          <cell r="BY44">
            <v>0</v>
          </cell>
          <cell r="CA44">
            <v>0</v>
          </cell>
          <cell r="CB44">
            <v>1.5</v>
          </cell>
          <cell r="CD44">
            <v>0</v>
          </cell>
          <cell r="CE44">
            <v>376.63299999999981</v>
          </cell>
          <cell r="CG44">
            <v>0</v>
          </cell>
          <cell r="CH44">
            <v>2.0499999999999998</v>
          </cell>
          <cell r="CJ44">
            <v>0</v>
          </cell>
          <cell r="CK44">
            <v>513.66799999999967</v>
          </cell>
        </row>
        <row r="45">
          <cell r="D45">
            <v>10.599999999999966</v>
          </cell>
          <cell r="E45">
            <v>55.319999999999936</v>
          </cell>
          <cell r="G45">
            <v>5.5</v>
          </cell>
          <cell r="H45">
            <v>35.700000000000003</v>
          </cell>
          <cell r="J45">
            <v>8.0000000000000036</v>
          </cell>
          <cell r="K45">
            <v>37.300000000000011</v>
          </cell>
          <cell r="M45">
            <v>11.450000000000017</v>
          </cell>
          <cell r="N45">
            <v>95.079999999999984</v>
          </cell>
          <cell r="P45">
            <v>296.17199999999991</v>
          </cell>
          <cell r="Q45">
            <v>1271.5650000000001</v>
          </cell>
          <cell r="S45">
            <v>0</v>
          </cell>
          <cell r="T45">
            <v>0</v>
          </cell>
          <cell r="V45">
            <v>331.72199999999998</v>
          </cell>
          <cell r="W45">
            <v>1494.9649999999992</v>
          </cell>
          <cell r="Y45">
            <v>0.5</v>
          </cell>
          <cell r="Z45">
            <v>3.1</v>
          </cell>
          <cell r="AB45">
            <v>0</v>
          </cell>
          <cell r="AC45">
            <v>0</v>
          </cell>
          <cell r="AE45">
            <v>0</v>
          </cell>
          <cell r="AF45">
            <v>0.70000000000000018</v>
          </cell>
          <cell r="AH45">
            <v>19.850000000000001</v>
          </cell>
          <cell r="AI45">
            <v>76.95</v>
          </cell>
          <cell r="AK45">
            <v>329</v>
          </cell>
          <cell r="AL45">
            <v>1147</v>
          </cell>
          <cell r="AN45">
            <v>0</v>
          </cell>
          <cell r="AO45">
            <v>0</v>
          </cell>
          <cell r="AQ45">
            <v>349.35</v>
          </cell>
          <cell r="AR45">
            <v>1227.75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L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11.099999999999966</v>
          </cell>
          <cell r="BS45">
            <v>58.419999999999959</v>
          </cell>
          <cell r="BU45">
            <v>5.5</v>
          </cell>
          <cell r="BV45">
            <v>35.700000000000003</v>
          </cell>
          <cell r="BX45">
            <v>8.0000000000000036</v>
          </cell>
          <cell r="BY45">
            <v>38</v>
          </cell>
          <cell r="CA45">
            <v>31.300000000000011</v>
          </cell>
          <cell r="CB45">
            <v>172.02999999999997</v>
          </cell>
          <cell r="CD45">
            <v>625.17199999999991</v>
          </cell>
          <cell r="CE45">
            <v>2418.5650000000001</v>
          </cell>
          <cell r="CG45">
            <v>0</v>
          </cell>
          <cell r="CH45">
            <v>0</v>
          </cell>
          <cell r="CJ45">
            <v>681.072</v>
          </cell>
          <cell r="CK45">
            <v>2722.7149999999988</v>
          </cell>
        </row>
        <row r="46">
          <cell r="D46">
            <v>2.3000000000000114</v>
          </cell>
          <cell r="E46">
            <v>104.57000000000005</v>
          </cell>
          <cell r="G46">
            <v>11</v>
          </cell>
          <cell r="H46">
            <v>104.65</v>
          </cell>
          <cell r="J46">
            <v>1</v>
          </cell>
          <cell r="K46">
            <v>4.3999999999999773</v>
          </cell>
          <cell r="M46">
            <v>37.999999999999986</v>
          </cell>
          <cell r="N46">
            <v>181.99</v>
          </cell>
          <cell r="P46">
            <v>175</v>
          </cell>
          <cell r="Q46">
            <v>668.19999999999982</v>
          </cell>
          <cell r="S46">
            <v>140.65000000000003</v>
          </cell>
          <cell r="T46">
            <v>489.93000000000029</v>
          </cell>
          <cell r="V46">
            <v>367.94999999999982</v>
          </cell>
          <cell r="W46">
            <v>1553.7400000000007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E46">
            <v>1.25</v>
          </cell>
          <cell r="AF46">
            <v>5</v>
          </cell>
          <cell r="AH46">
            <v>8</v>
          </cell>
          <cell r="AI46">
            <v>57.4</v>
          </cell>
          <cell r="AK46">
            <v>544.07500000000005</v>
          </cell>
          <cell r="AL46">
            <v>1918.1499999999999</v>
          </cell>
          <cell r="AN46">
            <v>770.25</v>
          </cell>
          <cell r="AO46">
            <v>2990.829999999999</v>
          </cell>
          <cell r="AQ46">
            <v>1323.575</v>
          </cell>
          <cell r="AR46">
            <v>4971.3799999999992</v>
          </cell>
          <cell r="AT46">
            <v>0</v>
          </cell>
          <cell r="AU46">
            <v>0</v>
          </cell>
          <cell r="AW46">
            <v>0</v>
          </cell>
          <cell r="AX46">
            <v>0</v>
          </cell>
          <cell r="AZ46">
            <v>4.5999999999999996</v>
          </cell>
          <cell r="BA46">
            <v>18.899999999999999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</v>
          </cell>
          <cell r="BJ46">
            <v>0.39</v>
          </cell>
          <cell r="BL46">
            <v>4.5999999999999996</v>
          </cell>
          <cell r="BM46">
            <v>19.29</v>
          </cell>
          <cell r="BO46">
            <v>0</v>
          </cell>
          <cell r="BP46">
            <v>0</v>
          </cell>
          <cell r="BR46">
            <v>2.3000000000000114</v>
          </cell>
          <cell r="BS46">
            <v>104.57000000000005</v>
          </cell>
          <cell r="BU46">
            <v>11</v>
          </cell>
          <cell r="BV46">
            <v>104.65</v>
          </cell>
          <cell r="BX46">
            <v>6.8499999999999943</v>
          </cell>
          <cell r="BY46">
            <v>28.299999999999955</v>
          </cell>
          <cell r="CA46">
            <v>45.999999999999986</v>
          </cell>
          <cell r="CB46">
            <v>239.39</v>
          </cell>
          <cell r="CD46">
            <v>719.07500000000016</v>
          </cell>
          <cell r="CE46">
            <v>2586.35</v>
          </cell>
          <cell r="CG46">
            <v>910.90000000000009</v>
          </cell>
          <cell r="CH46">
            <v>3481.15</v>
          </cell>
          <cell r="CJ46">
            <v>1696.1249999999998</v>
          </cell>
          <cell r="CK46">
            <v>6544.4099999999989</v>
          </cell>
        </row>
        <row r="47">
          <cell r="D47">
            <v>0</v>
          </cell>
          <cell r="E47">
            <v>200</v>
          </cell>
          <cell r="G47">
            <v>0</v>
          </cell>
          <cell r="H47">
            <v>13</v>
          </cell>
          <cell r="J47">
            <v>0</v>
          </cell>
          <cell r="K47">
            <v>0.5</v>
          </cell>
          <cell r="M47">
            <v>0</v>
          </cell>
          <cell r="N47">
            <v>0</v>
          </cell>
          <cell r="P47">
            <v>0</v>
          </cell>
          <cell r="Q47">
            <v>9.4399999999999977</v>
          </cell>
          <cell r="S47">
            <v>0</v>
          </cell>
          <cell r="T47">
            <v>9.4399999999999977</v>
          </cell>
          <cell r="V47">
            <v>0</v>
          </cell>
          <cell r="W47">
            <v>232.38</v>
          </cell>
          <cell r="Y47">
            <v>51</v>
          </cell>
          <cell r="Z47">
            <v>168</v>
          </cell>
          <cell r="AB47">
            <v>0</v>
          </cell>
          <cell r="AC47">
            <v>11</v>
          </cell>
          <cell r="AE47">
            <v>20.5</v>
          </cell>
          <cell r="AF47">
            <v>87</v>
          </cell>
          <cell r="AH47">
            <v>24.5</v>
          </cell>
          <cell r="AI47">
            <v>139.19999999999999</v>
          </cell>
          <cell r="AK47">
            <v>30.130000000000003</v>
          </cell>
          <cell r="AL47">
            <v>131.44</v>
          </cell>
          <cell r="AN47">
            <v>22.86</v>
          </cell>
          <cell r="AO47">
            <v>93.44</v>
          </cell>
          <cell r="AQ47">
            <v>148.99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51</v>
          </cell>
          <cell r="BS47">
            <v>368</v>
          </cell>
          <cell r="BU47">
            <v>0</v>
          </cell>
          <cell r="BV47">
            <v>24</v>
          </cell>
          <cell r="BX47">
            <v>20.5</v>
          </cell>
          <cell r="BY47">
            <v>87.5</v>
          </cell>
          <cell r="CA47">
            <v>24.5</v>
          </cell>
          <cell r="CB47">
            <v>139.19999999999999</v>
          </cell>
          <cell r="CD47">
            <v>30.129999999999995</v>
          </cell>
          <cell r="CE47">
            <v>140.88</v>
          </cell>
          <cell r="CG47">
            <v>22.86</v>
          </cell>
          <cell r="CH47">
            <v>102.88</v>
          </cell>
          <cell r="CJ47">
            <v>148.99</v>
          </cell>
          <cell r="CK47">
            <v>232.38000000000011</v>
          </cell>
        </row>
        <row r="48">
          <cell r="D48">
            <v>15.183177299999983</v>
          </cell>
          <cell r="E48">
            <v>155.25</v>
          </cell>
          <cell r="G48">
            <v>0</v>
          </cell>
          <cell r="H48">
            <v>4</v>
          </cell>
          <cell r="J48">
            <v>0</v>
          </cell>
          <cell r="K48">
            <v>0.79999999999999982</v>
          </cell>
          <cell r="M48">
            <v>1.5029456999999979</v>
          </cell>
          <cell r="N48">
            <v>5.9047828000000777</v>
          </cell>
          <cell r="P48">
            <v>0</v>
          </cell>
          <cell r="Q48">
            <v>97.980000000000018</v>
          </cell>
          <cell r="S48">
            <v>0</v>
          </cell>
          <cell r="T48">
            <v>0</v>
          </cell>
          <cell r="V48">
            <v>16.686123000000009</v>
          </cell>
          <cell r="W48">
            <v>263.93478280000022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35.799999999999997</v>
          </cell>
          <cell r="AH48">
            <v>0</v>
          </cell>
          <cell r="AI48">
            <v>0</v>
          </cell>
          <cell r="AK48">
            <v>0</v>
          </cell>
          <cell r="AL48">
            <v>74.639999999999986</v>
          </cell>
          <cell r="AN48">
            <v>0</v>
          </cell>
          <cell r="AO48">
            <v>0</v>
          </cell>
          <cell r="AQ48">
            <v>0</v>
          </cell>
          <cell r="AR48">
            <v>110.43999999999994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L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15.183177299999983</v>
          </cell>
          <cell r="BS48">
            <v>155.25</v>
          </cell>
          <cell r="BU48">
            <v>0</v>
          </cell>
          <cell r="BV48">
            <v>4</v>
          </cell>
          <cell r="BX48">
            <v>0</v>
          </cell>
          <cell r="BY48">
            <v>36.6</v>
          </cell>
          <cell r="CA48">
            <v>1.5029456999999979</v>
          </cell>
          <cell r="CB48">
            <v>5.9047828000000777</v>
          </cell>
          <cell r="CD48">
            <v>0</v>
          </cell>
          <cell r="CE48">
            <v>172.61999999999989</v>
          </cell>
          <cell r="CG48">
            <v>0</v>
          </cell>
          <cell r="CH48">
            <v>0</v>
          </cell>
          <cell r="CJ48">
            <v>16.686122999999952</v>
          </cell>
          <cell r="CK48">
            <v>374.37478280000005</v>
          </cell>
        </row>
        <row r="49">
          <cell r="D49">
            <v>83.25</v>
          </cell>
          <cell r="E49">
            <v>555.15999999999985</v>
          </cell>
          <cell r="G49">
            <v>0</v>
          </cell>
          <cell r="H49">
            <v>0</v>
          </cell>
          <cell r="J49">
            <v>9.5</v>
          </cell>
          <cell r="K49">
            <v>47.400000000000006</v>
          </cell>
          <cell r="M49">
            <v>75.499999999999986</v>
          </cell>
          <cell r="N49">
            <v>358.86999999999995</v>
          </cell>
          <cell r="P49">
            <v>44.25</v>
          </cell>
          <cell r="Q49">
            <v>192.5</v>
          </cell>
          <cell r="S49">
            <v>97</v>
          </cell>
          <cell r="T49">
            <v>375.45000000000005</v>
          </cell>
          <cell r="V49">
            <v>309.5</v>
          </cell>
          <cell r="W49">
            <v>1529.3799999999992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E49">
            <v>1.5</v>
          </cell>
          <cell r="AF49">
            <v>5.46</v>
          </cell>
          <cell r="AH49">
            <v>0</v>
          </cell>
          <cell r="AI49">
            <v>0</v>
          </cell>
          <cell r="AK49">
            <v>6.75</v>
          </cell>
          <cell r="AL49">
            <v>29.27</v>
          </cell>
          <cell r="AN49">
            <v>49</v>
          </cell>
          <cell r="AO49">
            <v>179.88</v>
          </cell>
          <cell r="AQ49">
            <v>57.25</v>
          </cell>
          <cell r="AR49">
            <v>214.61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L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83.25</v>
          </cell>
          <cell r="BS49">
            <v>555.15999999999985</v>
          </cell>
          <cell r="BU49">
            <v>0</v>
          </cell>
          <cell r="BV49">
            <v>0</v>
          </cell>
          <cell r="BX49">
            <v>11</v>
          </cell>
          <cell r="BY49">
            <v>52.860000000000014</v>
          </cell>
          <cell r="CA49">
            <v>75.499999999999986</v>
          </cell>
          <cell r="CB49">
            <v>358.86999999999995</v>
          </cell>
          <cell r="CD49">
            <v>51</v>
          </cell>
          <cell r="CE49">
            <v>221.76999999999998</v>
          </cell>
          <cell r="CG49">
            <v>146</v>
          </cell>
          <cell r="CH49">
            <v>555.33000000000004</v>
          </cell>
          <cell r="CJ49">
            <v>366.75</v>
          </cell>
          <cell r="CK49">
            <v>1743.9899999999993</v>
          </cell>
        </row>
        <row r="50">
          <cell r="D50">
            <v>0</v>
          </cell>
          <cell r="E50">
            <v>0</v>
          </cell>
          <cell r="G50">
            <v>0</v>
          </cell>
          <cell r="H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B50">
            <v>0</v>
          </cell>
          <cell r="AC50">
            <v>0</v>
          </cell>
          <cell r="AE50">
            <v>0</v>
          </cell>
          <cell r="AF50">
            <v>0</v>
          </cell>
          <cell r="AH50">
            <v>0</v>
          </cell>
          <cell r="AI50">
            <v>0</v>
          </cell>
          <cell r="AK50">
            <v>0</v>
          </cell>
          <cell r="AL50">
            <v>0</v>
          </cell>
          <cell r="AN50">
            <v>0</v>
          </cell>
          <cell r="AO50">
            <v>0</v>
          </cell>
          <cell r="AQ50">
            <v>0</v>
          </cell>
          <cell r="AR50">
            <v>0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I50">
            <v>0</v>
          </cell>
          <cell r="BJ50">
            <v>0</v>
          </cell>
          <cell r="BL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0</v>
          </cell>
          <cell r="BS50">
            <v>0</v>
          </cell>
          <cell r="BU50">
            <v>0</v>
          </cell>
          <cell r="BV50">
            <v>0</v>
          </cell>
          <cell r="BX50">
            <v>0</v>
          </cell>
          <cell r="BY50">
            <v>0</v>
          </cell>
          <cell r="CA50">
            <v>0</v>
          </cell>
          <cell r="CB50">
            <v>0</v>
          </cell>
          <cell r="CD50">
            <v>0</v>
          </cell>
          <cell r="CE50">
            <v>0</v>
          </cell>
          <cell r="CG50">
            <v>0</v>
          </cell>
          <cell r="CH50">
            <v>0</v>
          </cell>
          <cell r="CJ50">
            <v>0</v>
          </cell>
          <cell r="CK50">
            <v>0</v>
          </cell>
        </row>
        <row r="51">
          <cell r="D51">
            <v>15.29</v>
          </cell>
          <cell r="E51">
            <v>80</v>
          </cell>
          <cell r="G51">
            <v>0</v>
          </cell>
          <cell r="H51">
            <v>0.70000000000000018</v>
          </cell>
          <cell r="J51">
            <v>4.8999999999999986</v>
          </cell>
          <cell r="K51">
            <v>29</v>
          </cell>
          <cell r="M51">
            <v>18.819999999999997</v>
          </cell>
          <cell r="N51">
            <v>97</v>
          </cell>
          <cell r="P51">
            <v>150.13</v>
          </cell>
          <cell r="Q51">
            <v>1019</v>
          </cell>
          <cell r="S51">
            <v>65.38</v>
          </cell>
          <cell r="T51">
            <v>231</v>
          </cell>
          <cell r="V51">
            <v>254.51999999999998</v>
          </cell>
          <cell r="W51">
            <v>1456.7</v>
          </cell>
          <cell r="Y51">
            <v>7.4</v>
          </cell>
          <cell r="Z51">
            <v>20.299999999999997</v>
          </cell>
          <cell r="AB51">
            <v>0</v>
          </cell>
          <cell r="AC51">
            <v>0.3</v>
          </cell>
          <cell r="AE51">
            <v>4.9000000000000004</v>
          </cell>
          <cell r="AF51">
            <v>18.100000000000001</v>
          </cell>
          <cell r="AH51">
            <v>15.98</v>
          </cell>
          <cell r="AI51">
            <v>67</v>
          </cell>
          <cell r="AK51">
            <v>39.089999999999996</v>
          </cell>
          <cell r="AL51">
            <v>164</v>
          </cell>
          <cell r="AN51">
            <v>42.78</v>
          </cell>
          <cell r="AO51">
            <v>213.5</v>
          </cell>
          <cell r="AQ51">
            <v>110.15</v>
          </cell>
          <cell r="AR51">
            <v>483.2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I51">
            <v>0</v>
          </cell>
          <cell r="BJ51">
            <v>0</v>
          </cell>
          <cell r="BL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22.689999999999998</v>
          </cell>
          <cell r="BS51">
            <v>100.30000000000001</v>
          </cell>
          <cell r="BU51">
            <v>0</v>
          </cell>
          <cell r="BV51">
            <v>1.0000000000000004</v>
          </cell>
          <cell r="BX51">
            <v>9.7999999999999972</v>
          </cell>
          <cell r="BY51">
            <v>47.1</v>
          </cell>
          <cell r="CA51">
            <v>34.799999999999997</v>
          </cell>
          <cell r="CB51">
            <v>164</v>
          </cell>
          <cell r="CD51">
            <v>189.22</v>
          </cell>
          <cell r="CE51">
            <v>1183</v>
          </cell>
          <cell r="CG51">
            <v>108.16</v>
          </cell>
          <cell r="CH51">
            <v>444.5</v>
          </cell>
          <cell r="CJ51">
            <v>364.67</v>
          </cell>
          <cell r="CK51">
            <v>1939.9</v>
          </cell>
        </row>
        <row r="52">
          <cell r="D52">
            <v>63.35</v>
          </cell>
          <cell r="E52">
            <v>274.82</v>
          </cell>
          <cell r="G52">
            <v>0</v>
          </cell>
          <cell r="H52">
            <v>0</v>
          </cell>
          <cell r="J52">
            <v>4.75</v>
          </cell>
          <cell r="K52">
            <v>17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V52">
            <v>68.099999999999994</v>
          </cell>
          <cell r="W52">
            <v>291.82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L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I52">
            <v>0</v>
          </cell>
          <cell r="BJ52">
            <v>0</v>
          </cell>
          <cell r="BL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63.35</v>
          </cell>
          <cell r="BS52">
            <v>274.82</v>
          </cell>
          <cell r="BU52">
            <v>0</v>
          </cell>
          <cell r="BV52">
            <v>0</v>
          </cell>
          <cell r="BX52">
            <v>4.75</v>
          </cell>
          <cell r="BY52">
            <v>17</v>
          </cell>
          <cell r="CA52">
            <v>0</v>
          </cell>
          <cell r="CB52">
            <v>0</v>
          </cell>
          <cell r="CD52">
            <v>0</v>
          </cell>
          <cell r="CE52">
            <v>0</v>
          </cell>
          <cell r="CG52">
            <v>0</v>
          </cell>
          <cell r="CH52">
            <v>0</v>
          </cell>
          <cell r="CJ52">
            <v>68.099999999999994</v>
          </cell>
          <cell r="CK52">
            <v>291.82</v>
          </cell>
        </row>
        <row r="53">
          <cell r="D53">
            <v>2.33</v>
          </cell>
          <cell r="E53">
            <v>9.92</v>
          </cell>
          <cell r="G53">
            <v>0</v>
          </cell>
          <cell r="H53">
            <v>0</v>
          </cell>
          <cell r="J53">
            <v>1</v>
          </cell>
          <cell r="K53">
            <v>4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S53">
            <v>27.71</v>
          </cell>
          <cell r="T53">
            <v>91</v>
          </cell>
          <cell r="V53">
            <v>31.04</v>
          </cell>
          <cell r="W53">
            <v>104.92</v>
          </cell>
          <cell r="Y53">
            <v>0.39999999999999997</v>
          </cell>
          <cell r="Z53">
            <v>1.5300000000000002</v>
          </cell>
          <cell r="AB53">
            <v>-0.68</v>
          </cell>
          <cell r="AC53">
            <v>-2.5</v>
          </cell>
          <cell r="AE53">
            <v>2</v>
          </cell>
          <cell r="AF53">
            <v>7.35</v>
          </cell>
          <cell r="AH53">
            <v>0</v>
          </cell>
          <cell r="AI53">
            <v>0</v>
          </cell>
          <cell r="AK53">
            <v>0</v>
          </cell>
          <cell r="AL53">
            <v>0</v>
          </cell>
          <cell r="AN53">
            <v>56.55</v>
          </cell>
          <cell r="AO53">
            <v>175.85</v>
          </cell>
          <cell r="AQ53">
            <v>58.269999999999996</v>
          </cell>
          <cell r="AR53">
            <v>182.23</v>
          </cell>
          <cell r="AT53">
            <v>0</v>
          </cell>
          <cell r="AU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L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2.73</v>
          </cell>
          <cell r="BS53">
            <v>11.45</v>
          </cell>
          <cell r="BU53">
            <v>-0.68</v>
          </cell>
          <cell r="BV53">
            <v>-2.5</v>
          </cell>
          <cell r="BX53">
            <v>3</v>
          </cell>
          <cell r="BY53">
            <v>11.35</v>
          </cell>
          <cell r="CA53">
            <v>0</v>
          </cell>
          <cell r="CB53">
            <v>0</v>
          </cell>
          <cell r="CD53">
            <v>0</v>
          </cell>
          <cell r="CE53">
            <v>0</v>
          </cell>
          <cell r="CG53">
            <v>84.259999999999991</v>
          </cell>
          <cell r="CH53">
            <v>266.85000000000002</v>
          </cell>
          <cell r="CJ53">
            <v>89.31</v>
          </cell>
          <cell r="CK53">
            <v>287.14999999999998</v>
          </cell>
        </row>
        <row r="54">
          <cell r="D54">
            <v>0</v>
          </cell>
          <cell r="E54">
            <v>4.740000000000002</v>
          </cell>
          <cell r="G54">
            <v>0</v>
          </cell>
          <cell r="H54">
            <v>0</v>
          </cell>
          <cell r="J54">
            <v>0</v>
          </cell>
          <cell r="K54">
            <v>11</v>
          </cell>
          <cell r="M54">
            <v>0</v>
          </cell>
          <cell r="N54">
            <v>0</v>
          </cell>
          <cell r="P54">
            <v>0</v>
          </cell>
          <cell r="Q54">
            <v>53.620000000000005</v>
          </cell>
          <cell r="S54">
            <v>0</v>
          </cell>
          <cell r="T54">
            <v>0</v>
          </cell>
          <cell r="V54">
            <v>0</v>
          </cell>
          <cell r="W54">
            <v>69.360000000000014</v>
          </cell>
          <cell r="Y54">
            <v>0</v>
          </cell>
          <cell r="Z54">
            <v>5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H54">
            <v>0</v>
          </cell>
          <cell r="AI54">
            <v>0</v>
          </cell>
          <cell r="AK54">
            <v>0</v>
          </cell>
          <cell r="AL54">
            <v>0</v>
          </cell>
          <cell r="AN54">
            <v>0</v>
          </cell>
          <cell r="AO54">
            <v>0</v>
          </cell>
          <cell r="AQ54">
            <v>0</v>
          </cell>
          <cell r="AR54">
            <v>5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I54">
            <v>0</v>
          </cell>
          <cell r="BJ54">
            <v>0</v>
          </cell>
          <cell r="BL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9.7400000000000091</v>
          </cell>
          <cell r="BU54">
            <v>0</v>
          </cell>
          <cell r="BV54">
            <v>0</v>
          </cell>
          <cell r="BX54">
            <v>0</v>
          </cell>
          <cell r="BY54">
            <v>11</v>
          </cell>
          <cell r="CA54">
            <v>0</v>
          </cell>
          <cell r="CB54">
            <v>0</v>
          </cell>
          <cell r="CD54">
            <v>0</v>
          </cell>
          <cell r="CE54">
            <v>53.620000000000118</v>
          </cell>
          <cell r="CG54">
            <v>0</v>
          </cell>
          <cell r="CH54">
            <v>0</v>
          </cell>
          <cell r="CJ54">
            <v>0</v>
          </cell>
          <cell r="CK54">
            <v>74.360000000000127</v>
          </cell>
        </row>
        <row r="55">
          <cell r="D55">
            <v>57</v>
          </cell>
          <cell r="E55">
            <v>254</v>
          </cell>
          <cell r="G55">
            <v>2.75</v>
          </cell>
          <cell r="H55">
            <v>12</v>
          </cell>
          <cell r="J55">
            <v>7</v>
          </cell>
          <cell r="K55">
            <v>31</v>
          </cell>
          <cell r="M55">
            <v>34</v>
          </cell>
          <cell r="N55">
            <v>108</v>
          </cell>
          <cell r="P55">
            <v>186.61</v>
          </cell>
          <cell r="Q55">
            <v>576</v>
          </cell>
          <cell r="S55">
            <v>0</v>
          </cell>
          <cell r="T55">
            <v>0</v>
          </cell>
          <cell r="V55">
            <v>287.36</v>
          </cell>
          <cell r="W55">
            <v>981</v>
          </cell>
          <cell r="Y55">
            <v>24.6</v>
          </cell>
          <cell r="Z55">
            <v>108</v>
          </cell>
          <cell r="AB55">
            <v>0</v>
          </cell>
          <cell r="AC55">
            <v>0</v>
          </cell>
          <cell r="AE55">
            <v>45</v>
          </cell>
          <cell r="AF55">
            <v>155</v>
          </cell>
          <cell r="AH55">
            <v>53.2</v>
          </cell>
          <cell r="AI55">
            <v>198</v>
          </cell>
          <cell r="AK55">
            <v>1001.27</v>
          </cell>
          <cell r="AL55">
            <v>3121</v>
          </cell>
          <cell r="AN55">
            <v>0</v>
          </cell>
          <cell r="AO55">
            <v>0</v>
          </cell>
          <cell r="AQ55">
            <v>1124.07</v>
          </cell>
          <cell r="AR55">
            <v>3582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I55">
            <v>0</v>
          </cell>
          <cell r="BJ55">
            <v>0</v>
          </cell>
          <cell r="BL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81.599999999999994</v>
          </cell>
          <cell r="BS55">
            <v>362</v>
          </cell>
          <cell r="BU55">
            <v>2.75</v>
          </cell>
          <cell r="BV55">
            <v>12</v>
          </cell>
          <cell r="BX55">
            <v>52</v>
          </cell>
          <cell r="BY55">
            <v>186</v>
          </cell>
          <cell r="CA55">
            <v>87.2</v>
          </cell>
          <cell r="CB55">
            <v>306</v>
          </cell>
          <cell r="CD55">
            <v>1187.8800000000001</v>
          </cell>
          <cell r="CE55">
            <v>3697</v>
          </cell>
          <cell r="CG55">
            <v>0</v>
          </cell>
          <cell r="CH55">
            <v>0</v>
          </cell>
          <cell r="CJ55">
            <v>1411.4299999999998</v>
          </cell>
          <cell r="CK55">
            <v>4563</v>
          </cell>
        </row>
        <row r="56">
          <cell r="D56">
            <v>0</v>
          </cell>
          <cell r="E56">
            <v>611.23</v>
          </cell>
          <cell r="G56">
            <v>0</v>
          </cell>
          <cell r="H56">
            <v>18.680000000000007</v>
          </cell>
          <cell r="J56">
            <v>0</v>
          </cell>
          <cell r="K56">
            <v>171.63</v>
          </cell>
          <cell r="M56">
            <v>0</v>
          </cell>
          <cell r="N56">
            <v>557.59000000000015</v>
          </cell>
          <cell r="P56">
            <v>0</v>
          </cell>
          <cell r="Q56">
            <v>92.650000000000091</v>
          </cell>
          <cell r="S56">
            <v>0</v>
          </cell>
          <cell r="T56">
            <v>100</v>
          </cell>
          <cell r="V56">
            <v>0</v>
          </cell>
          <cell r="W56">
            <v>1551.7800000000007</v>
          </cell>
          <cell r="Y56">
            <v>0</v>
          </cell>
          <cell r="Z56">
            <v>114.08000000000004</v>
          </cell>
          <cell r="AB56">
            <v>0</v>
          </cell>
          <cell r="AC56">
            <v>93.240000000000009</v>
          </cell>
          <cell r="AE56">
            <v>0</v>
          </cell>
          <cell r="AF56">
            <v>60.29</v>
          </cell>
          <cell r="AH56">
            <v>0</v>
          </cell>
          <cell r="AI56">
            <v>405.96000000000004</v>
          </cell>
          <cell r="AK56">
            <v>0</v>
          </cell>
          <cell r="AL56">
            <v>218.43000000000006</v>
          </cell>
          <cell r="AN56">
            <v>0</v>
          </cell>
          <cell r="AO56">
            <v>129.98000000000002</v>
          </cell>
          <cell r="AQ56">
            <v>0</v>
          </cell>
          <cell r="AR56">
            <v>1021.9799999999996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F56">
            <v>0</v>
          </cell>
          <cell r="BG56">
            <v>0</v>
          </cell>
          <cell r="BI56">
            <v>0</v>
          </cell>
          <cell r="BJ56">
            <v>0</v>
          </cell>
          <cell r="BL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725.31</v>
          </cell>
          <cell r="BU56">
            <v>0</v>
          </cell>
          <cell r="BV56">
            <v>111.92000000000007</v>
          </cell>
          <cell r="BX56">
            <v>0</v>
          </cell>
          <cell r="BY56">
            <v>231.91999999999996</v>
          </cell>
          <cell r="CA56">
            <v>0</v>
          </cell>
          <cell r="CB56">
            <v>963.55000000000018</v>
          </cell>
          <cell r="CD56">
            <v>0</v>
          </cell>
          <cell r="CE56">
            <v>311.07999999999993</v>
          </cell>
          <cell r="CG56">
            <v>0</v>
          </cell>
          <cell r="CH56">
            <v>229.97999999999956</v>
          </cell>
          <cell r="CJ56">
            <v>0</v>
          </cell>
          <cell r="CK56">
            <v>2573.760000000002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49.17</v>
          </cell>
          <cell r="AB57">
            <v>0</v>
          </cell>
          <cell r="AC57">
            <v>0</v>
          </cell>
          <cell r="AE57">
            <v>0</v>
          </cell>
          <cell r="AF57">
            <v>1.3499999999999996</v>
          </cell>
          <cell r="AH57">
            <v>0</v>
          </cell>
          <cell r="AI57">
            <v>0.14999999999999991</v>
          </cell>
          <cell r="AK57">
            <v>0</v>
          </cell>
          <cell r="AL57">
            <v>0</v>
          </cell>
          <cell r="AN57">
            <v>0</v>
          </cell>
          <cell r="AO57">
            <v>115.04999999999995</v>
          </cell>
          <cell r="AQ57">
            <v>0</v>
          </cell>
          <cell r="AR57">
            <v>165.72000000000003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I57">
            <v>0</v>
          </cell>
          <cell r="BJ57">
            <v>0</v>
          </cell>
          <cell r="BL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0</v>
          </cell>
          <cell r="BS57">
            <v>49.17</v>
          </cell>
          <cell r="BU57">
            <v>0</v>
          </cell>
          <cell r="BV57">
            <v>0</v>
          </cell>
          <cell r="BX57">
            <v>0</v>
          </cell>
          <cell r="BY57">
            <v>1.3499999999999996</v>
          </cell>
          <cell r="CA57">
            <v>0</v>
          </cell>
          <cell r="CB57">
            <v>0.14999999999999991</v>
          </cell>
          <cell r="CD57">
            <v>0</v>
          </cell>
          <cell r="CE57">
            <v>0</v>
          </cell>
          <cell r="CG57">
            <v>0</v>
          </cell>
          <cell r="CH57">
            <v>115.04999999999995</v>
          </cell>
          <cell r="CJ57">
            <v>0</v>
          </cell>
          <cell r="CK57">
            <v>165.72000000000003</v>
          </cell>
        </row>
        <row r="58">
          <cell r="D58">
            <v>75.169999999999959</v>
          </cell>
          <cell r="E58">
            <v>504.7740000000008</v>
          </cell>
          <cell r="G58">
            <v>5</v>
          </cell>
          <cell r="H58">
            <v>41.1</v>
          </cell>
          <cell r="J58">
            <v>32.5</v>
          </cell>
          <cell r="K58">
            <v>122.10000000000019</v>
          </cell>
          <cell r="M58">
            <v>1</v>
          </cell>
          <cell r="N58">
            <v>4.5</v>
          </cell>
          <cell r="P58">
            <v>175.05489999999998</v>
          </cell>
          <cell r="Q58">
            <v>741.49200000000064</v>
          </cell>
          <cell r="S58">
            <v>138.88</v>
          </cell>
          <cell r="T58">
            <v>486.95499999999998</v>
          </cell>
          <cell r="V58">
            <v>427.60490000000004</v>
          </cell>
          <cell r="W58">
            <v>1900.9210000000012</v>
          </cell>
          <cell r="Y58">
            <v>0</v>
          </cell>
          <cell r="Z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K58">
            <v>278.15000000000003</v>
          </cell>
          <cell r="AL58">
            <v>1141.9729999999993</v>
          </cell>
          <cell r="AN58">
            <v>431.64</v>
          </cell>
          <cell r="AO58">
            <v>1501.9549999999999</v>
          </cell>
          <cell r="AQ58">
            <v>709.79000000000008</v>
          </cell>
          <cell r="AR58">
            <v>2643.9279999999994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C58">
            <v>1.9999999999999964</v>
          </cell>
          <cell r="BD58">
            <v>0.79999999999999716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L58">
            <v>1.9999999999999964</v>
          </cell>
          <cell r="BM58">
            <v>0.79999999999999716</v>
          </cell>
          <cell r="BO58">
            <v>0</v>
          </cell>
          <cell r="BP58">
            <v>0</v>
          </cell>
          <cell r="BR58">
            <v>75.169999999999959</v>
          </cell>
          <cell r="BS58">
            <v>504.7740000000008</v>
          </cell>
          <cell r="BU58">
            <v>5</v>
          </cell>
          <cell r="BV58">
            <v>41.1</v>
          </cell>
          <cell r="BX58">
            <v>32.5</v>
          </cell>
          <cell r="BY58">
            <v>122.10000000000019</v>
          </cell>
          <cell r="CA58">
            <v>3</v>
          </cell>
          <cell r="CB58">
            <v>5.2999999999999545</v>
          </cell>
          <cell r="CD58">
            <v>453.20489999999995</v>
          </cell>
          <cell r="CE58">
            <v>1883.4649999999999</v>
          </cell>
          <cell r="CG58">
            <v>570.52</v>
          </cell>
          <cell r="CH58">
            <v>1988.9099999999999</v>
          </cell>
          <cell r="CJ58">
            <v>1139.3949000000002</v>
          </cell>
          <cell r="CK58">
            <v>4545.6489999999994</v>
          </cell>
        </row>
        <row r="59">
          <cell r="D59">
            <v>70.25</v>
          </cell>
          <cell r="E59">
            <v>459.83</v>
          </cell>
          <cell r="G59">
            <v>0</v>
          </cell>
          <cell r="H59">
            <v>0</v>
          </cell>
          <cell r="J59">
            <v>4</v>
          </cell>
          <cell r="K59">
            <v>21</v>
          </cell>
          <cell r="M59">
            <v>27.04</v>
          </cell>
          <cell r="N59">
            <v>137.37</v>
          </cell>
          <cell r="P59">
            <v>0</v>
          </cell>
          <cell r="Q59">
            <v>3.4000000000000004</v>
          </cell>
          <cell r="S59">
            <v>282.74</v>
          </cell>
          <cell r="T59">
            <v>1258.92</v>
          </cell>
          <cell r="V59">
            <v>384.03000000000003</v>
          </cell>
          <cell r="W59">
            <v>1880.52</v>
          </cell>
          <cell r="Y59">
            <v>3</v>
          </cell>
          <cell r="Z59">
            <v>16.100000000000001</v>
          </cell>
          <cell r="AB59">
            <v>0</v>
          </cell>
          <cell r="AC59">
            <v>0</v>
          </cell>
          <cell r="AE59">
            <v>1</v>
          </cell>
          <cell r="AF59">
            <v>4</v>
          </cell>
          <cell r="AH59">
            <v>1.5</v>
          </cell>
          <cell r="AI59">
            <v>6.1</v>
          </cell>
          <cell r="AK59">
            <v>0</v>
          </cell>
          <cell r="AL59">
            <v>0</v>
          </cell>
          <cell r="AN59">
            <v>9.75</v>
          </cell>
          <cell r="AO59">
            <v>39.549999999999997</v>
          </cell>
          <cell r="AQ59">
            <v>15.25</v>
          </cell>
          <cell r="AR59">
            <v>65.75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I59">
            <v>0</v>
          </cell>
          <cell r="BJ59">
            <v>0</v>
          </cell>
          <cell r="BL59">
            <v>0</v>
          </cell>
          <cell r="BM59">
            <v>0</v>
          </cell>
          <cell r="BO59">
            <v>0</v>
          </cell>
          <cell r="BP59">
            <v>0</v>
          </cell>
          <cell r="BR59">
            <v>73.25</v>
          </cell>
          <cell r="BS59">
            <v>475.93</v>
          </cell>
          <cell r="BU59">
            <v>0</v>
          </cell>
          <cell r="BV59">
            <v>0</v>
          </cell>
          <cell r="BX59">
            <v>5</v>
          </cell>
          <cell r="BY59">
            <v>25</v>
          </cell>
          <cell r="CA59">
            <v>28.54</v>
          </cell>
          <cell r="CB59">
            <v>143.47</v>
          </cell>
          <cell r="CD59">
            <v>0</v>
          </cell>
          <cell r="CE59">
            <v>3.4000000000000004</v>
          </cell>
          <cell r="CG59">
            <v>292.49</v>
          </cell>
          <cell r="CH59">
            <v>1298.47</v>
          </cell>
          <cell r="CJ59">
            <v>399.28000000000003</v>
          </cell>
          <cell r="CK59">
            <v>1946.27</v>
          </cell>
        </row>
      </sheetData>
      <sheetData sheetId="8"/>
      <sheetData sheetId="9"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B17">
            <v>0</v>
          </cell>
          <cell r="AC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L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CA17">
            <v>0</v>
          </cell>
          <cell r="CB17">
            <v>0</v>
          </cell>
          <cell r="CD17">
            <v>0</v>
          </cell>
          <cell r="CE17">
            <v>0</v>
          </cell>
          <cell r="CG17">
            <v>0</v>
          </cell>
          <cell r="CH17">
            <v>0</v>
          </cell>
          <cell r="CJ17">
            <v>0</v>
          </cell>
          <cell r="CK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29.000000000000004</v>
          </cell>
          <cell r="Z18">
            <v>122.77000000000001</v>
          </cell>
          <cell r="AB18">
            <v>0.3</v>
          </cell>
          <cell r="AC18">
            <v>1.52</v>
          </cell>
          <cell r="AE18">
            <v>12</v>
          </cell>
          <cell r="AF18">
            <v>50.129999999999995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183.46500000000003</v>
          </cell>
          <cell r="AO18">
            <v>430.69000000000005</v>
          </cell>
          <cell r="AQ18">
            <v>224.76500000000004</v>
          </cell>
          <cell r="AR18">
            <v>605.11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29.000000000000004</v>
          </cell>
          <cell r="BS18">
            <v>122.77000000000001</v>
          </cell>
          <cell r="BU18">
            <v>0.3</v>
          </cell>
          <cell r="BV18">
            <v>1.52</v>
          </cell>
          <cell r="BX18">
            <v>12</v>
          </cell>
          <cell r="BY18">
            <v>50.129999999999995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183.46500000000003</v>
          </cell>
          <cell r="CH18">
            <v>430.69000000000005</v>
          </cell>
          <cell r="CJ18">
            <v>224.76500000000004</v>
          </cell>
          <cell r="CK18">
            <v>605.11</v>
          </cell>
        </row>
        <row r="19">
          <cell r="D19">
            <v>9.4</v>
          </cell>
          <cell r="E19">
            <v>56.6</v>
          </cell>
          <cell r="G19">
            <v>0</v>
          </cell>
          <cell r="H19">
            <v>0</v>
          </cell>
          <cell r="J19">
            <v>14</v>
          </cell>
          <cell r="K19">
            <v>76.400000000000006</v>
          </cell>
          <cell r="M19">
            <v>15.75</v>
          </cell>
          <cell r="N19">
            <v>52.3</v>
          </cell>
          <cell r="P19">
            <v>0</v>
          </cell>
          <cell r="Q19">
            <v>0</v>
          </cell>
          <cell r="S19">
            <v>122</v>
          </cell>
          <cell r="T19">
            <v>406</v>
          </cell>
          <cell r="V19">
            <v>161.15</v>
          </cell>
          <cell r="W19">
            <v>591.29999999999995</v>
          </cell>
          <cell r="Y19">
            <v>47</v>
          </cell>
          <cell r="Z19">
            <v>5</v>
          </cell>
          <cell r="AB19">
            <v>0</v>
          </cell>
          <cell r="AC19">
            <v>0</v>
          </cell>
          <cell r="AE19">
            <v>9.5</v>
          </cell>
          <cell r="AF19">
            <v>38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87</v>
          </cell>
          <cell r="AO19">
            <v>285</v>
          </cell>
          <cell r="AQ19">
            <v>143.5</v>
          </cell>
          <cell r="AR19">
            <v>328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56.4</v>
          </cell>
          <cell r="BS19">
            <v>61.6</v>
          </cell>
          <cell r="BU19">
            <v>0</v>
          </cell>
          <cell r="BV19">
            <v>0</v>
          </cell>
          <cell r="BX19">
            <v>23.5</v>
          </cell>
          <cell r="BY19">
            <v>114.4</v>
          </cell>
          <cell r="CA19">
            <v>15.75</v>
          </cell>
          <cell r="CB19">
            <v>52.3</v>
          </cell>
          <cell r="CD19">
            <v>0</v>
          </cell>
          <cell r="CE19">
            <v>0</v>
          </cell>
          <cell r="CG19">
            <v>209</v>
          </cell>
          <cell r="CH19">
            <v>691</v>
          </cell>
          <cell r="CJ19">
            <v>304.64999999999998</v>
          </cell>
          <cell r="CK19">
            <v>919.30000000000007</v>
          </cell>
        </row>
        <row r="20">
          <cell r="D20">
            <v>6</v>
          </cell>
          <cell r="E20">
            <v>22.8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59.75</v>
          </cell>
          <cell r="T20">
            <v>173</v>
          </cell>
          <cell r="V20">
            <v>65.75</v>
          </cell>
          <cell r="W20">
            <v>195.8</v>
          </cell>
          <cell r="Y20">
            <v>133.75</v>
          </cell>
          <cell r="Z20">
            <v>483.55</v>
          </cell>
          <cell r="AB20">
            <v>6</v>
          </cell>
          <cell r="AC20">
            <v>22.8</v>
          </cell>
          <cell r="AE20">
            <v>0</v>
          </cell>
          <cell r="AF20">
            <v>0</v>
          </cell>
          <cell r="AH20">
            <v>38</v>
          </cell>
          <cell r="AI20">
            <v>107.2</v>
          </cell>
          <cell r="AK20">
            <v>0</v>
          </cell>
          <cell r="AL20">
            <v>0</v>
          </cell>
          <cell r="AN20">
            <v>1056.75</v>
          </cell>
          <cell r="AO20">
            <v>2964.75</v>
          </cell>
          <cell r="AQ20">
            <v>1234.5</v>
          </cell>
          <cell r="AR20">
            <v>3578.3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139.75</v>
          </cell>
          <cell r="BS20">
            <v>506.35</v>
          </cell>
          <cell r="BU20">
            <v>6</v>
          </cell>
          <cell r="BV20">
            <v>22.8</v>
          </cell>
          <cell r="BX20">
            <v>0</v>
          </cell>
          <cell r="BY20">
            <v>0</v>
          </cell>
          <cell r="CA20">
            <v>38</v>
          </cell>
          <cell r="CB20">
            <v>107.2</v>
          </cell>
          <cell r="CD20">
            <v>0</v>
          </cell>
          <cell r="CE20">
            <v>0</v>
          </cell>
          <cell r="CG20">
            <v>1116.5</v>
          </cell>
          <cell r="CH20">
            <v>3137.75</v>
          </cell>
          <cell r="CJ20">
            <v>1300.25</v>
          </cell>
          <cell r="CK20">
            <v>3774.1000000000004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</row>
        <row r="22">
          <cell r="D22">
            <v>14.9</v>
          </cell>
          <cell r="E22">
            <v>86.75</v>
          </cell>
          <cell r="G22">
            <v>0</v>
          </cell>
          <cell r="H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S22">
            <v>14.9</v>
          </cell>
          <cell r="T22">
            <v>86.75</v>
          </cell>
          <cell r="V22">
            <v>29.799999999999997</v>
          </cell>
          <cell r="W22">
            <v>173.5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  <cell r="AE22">
            <v>5</v>
          </cell>
          <cell r="AF22">
            <v>18.62</v>
          </cell>
          <cell r="AH22">
            <v>0</v>
          </cell>
          <cell r="AI22">
            <v>0</v>
          </cell>
          <cell r="AK22">
            <v>0</v>
          </cell>
          <cell r="AL22">
            <v>0</v>
          </cell>
          <cell r="AN22">
            <v>0</v>
          </cell>
          <cell r="AO22">
            <v>0</v>
          </cell>
          <cell r="AQ22">
            <v>4.9999999999999964</v>
          </cell>
          <cell r="AR22">
            <v>18.620000000000005</v>
          </cell>
          <cell r="AT22">
            <v>0</v>
          </cell>
          <cell r="AU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I22">
            <v>0</v>
          </cell>
          <cell r="BJ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14.899999999999999</v>
          </cell>
          <cell r="BS22">
            <v>86.75</v>
          </cell>
          <cell r="BU22">
            <v>0</v>
          </cell>
          <cell r="BV22">
            <v>0</v>
          </cell>
          <cell r="BX22">
            <v>5</v>
          </cell>
          <cell r="BY22">
            <v>18.62</v>
          </cell>
          <cell r="CA22">
            <v>0</v>
          </cell>
          <cell r="CB22">
            <v>0</v>
          </cell>
          <cell r="CD22">
            <v>0</v>
          </cell>
          <cell r="CE22">
            <v>0</v>
          </cell>
          <cell r="CG22">
            <v>14.899999999999999</v>
          </cell>
          <cell r="CH22">
            <v>86.75</v>
          </cell>
          <cell r="CJ22">
            <v>34.799999999999997</v>
          </cell>
          <cell r="CK22">
            <v>192.12</v>
          </cell>
        </row>
        <row r="23">
          <cell r="D23">
            <v>0</v>
          </cell>
          <cell r="E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1.3900000000000001</v>
          </cell>
          <cell r="AL23">
            <v>3.7319999999999998</v>
          </cell>
          <cell r="AN23">
            <v>58.97499999999998</v>
          </cell>
          <cell r="AO23">
            <v>144.60550000000006</v>
          </cell>
          <cell r="AQ23">
            <v>60.364999999999981</v>
          </cell>
          <cell r="AR23">
            <v>148.33750000000006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1.3900000000000001</v>
          </cell>
          <cell r="CE23">
            <v>3.7319999999999998</v>
          </cell>
          <cell r="CG23">
            <v>58.97499999999998</v>
          </cell>
          <cell r="CH23">
            <v>144.60550000000006</v>
          </cell>
          <cell r="CJ23">
            <v>60.364999999999981</v>
          </cell>
          <cell r="CK23">
            <v>148.33750000000006</v>
          </cell>
        </row>
        <row r="24">
          <cell r="D24">
            <v>0.3</v>
          </cell>
          <cell r="E24">
            <v>0.6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S24">
            <v>6.29</v>
          </cell>
          <cell r="T24">
            <v>10.199999999999999</v>
          </cell>
          <cell r="V24">
            <v>6.59</v>
          </cell>
          <cell r="W24">
            <v>10.799999999999999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0.3</v>
          </cell>
          <cell r="BS24">
            <v>0.6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6.29</v>
          </cell>
          <cell r="CH24">
            <v>10.199999999999999</v>
          </cell>
          <cell r="CJ24">
            <v>6.59</v>
          </cell>
          <cell r="CK24">
            <v>10.799999999999999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21.45</v>
          </cell>
          <cell r="Z25">
            <v>61.79</v>
          </cell>
          <cell r="AB25">
            <v>0</v>
          </cell>
          <cell r="AC25">
            <v>0</v>
          </cell>
          <cell r="AE25">
            <v>3.4</v>
          </cell>
          <cell r="AF25">
            <v>9.11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85.05</v>
          </cell>
          <cell r="AO25">
            <v>169.96</v>
          </cell>
          <cell r="AQ25">
            <v>109.9</v>
          </cell>
          <cell r="AR25">
            <v>240.85999999999999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21.45</v>
          </cell>
          <cell r="BS25">
            <v>61.79</v>
          </cell>
          <cell r="BU25">
            <v>0</v>
          </cell>
          <cell r="BV25">
            <v>0</v>
          </cell>
          <cell r="BX25">
            <v>3.4</v>
          </cell>
          <cell r="BY25">
            <v>9.11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85.05</v>
          </cell>
          <cell r="CH25">
            <v>169.96</v>
          </cell>
          <cell r="CJ25">
            <v>109.9</v>
          </cell>
          <cell r="CK25">
            <v>240.85999999999999</v>
          </cell>
        </row>
        <row r="26">
          <cell r="D26">
            <v>21</v>
          </cell>
          <cell r="E26">
            <v>72.7</v>
          </cell>
          <cell r="G26">
            <v>0</v>
          </cell>
          <cell r="H26">
            <v>0</v>
          </cell>
          <cell r="J26">
            <v>33</v>
          </cell>
          <cell r="K26">
            <v>107.5</v>
          </cell>
          <cell r="M26">
            <v>91.1</v>
          </cell>
          <cell r="N26">
            <v>292.68</v>
          </cell>
          <cell r="P26">
            <v>8.6999999999999993</v>
          </cell>
          <cell r="Q26">
            <v>27.01</v>
          </cell>
          <cell r="S26">
            <v>335.08</v>
          </cell>
          <cell r="T26">
            <v>971.79</v>
          </cell>
          <cell r="V26">
            <v>488.88</v>
          </cell>
          <cell r="W26">
            <v>1471.68</v>
          </cell>
          <cell r="Y26">
            <v>0</v>
          </cell>
          <cell r="Z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H26">
            <v>0</v>
          </cell>
          <cell r="AI26">
            <v>0</v>
          </cell>
          <cell r="AK26">
            <v>2.5</v>
          </cell>
          <cell r="AL26">
            <v>7.25</v>
          </cell>
          <cell r="AN26">
            <v>157.25</v>
          </cell>
          <cell r="AO26">
            <v>402.77</v>
          </cell>
          <cell r="AQ26">
            <v>159.75</v>
          </cell>
          <cell r="AR26">
            <v>410.02</v>
          </cell>
          <cell r="AT26">
            <v>0</v>
          </cell>
          <cell r="AU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I26">
            <v>0</v>
          </cell>
          <cell r="BJ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21</v>
          </cell>
          <cell r="BS26">
            <v>72.7</v>
          </cell>
          <cell r="BU26">
            <v>0</v>
          </cell>
          <cell r="BV26">
            <v>0</v>
          </cell>
          <cell r="BX26">
            <v>33</v>
          </cell>
          <cell r="BY26">
            <v>107.5</v>
          </cell>
          <cell r="CA26">
            <v>91.1</v>
          </cell>
          <cell r="CB26">
            <v>292.68</v>
          </cell>
          <cell r="CD26">
            <v>11.2</v>
          </cell>
          <cell r="CE26">
            <v>34.260000000000005</v>
          </cell>
          <cell r="CG26">
            <v>492.33</v>
          </cell>
          <cell r="CH26">
            <v>1374.56</v>
          </cell>
          <cell r="CJ26">
            <v>648.63</v>
          </cell>
          <cell r="CK26">
            <v>1881.7</v>
          </cell>
        </row>
        <row r="27">
          <cell r="D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H27">
            <v>0</v>
          </cell>
          <cell r="AI27">
            <v>0</v>
          </cell>
          <cell r="AK27">
            <v>632.75</v>
          </cell>
          <cell r="AL27">
            <v>1269.25</v>
          </cell>
          <cell r="AN27">
            <v>198.75</v>
          </cell>
          <cell r="AO27">
            <v>31.368000000000009</v>
          </cell>
          <cell r="AQ27">
            <v>831.5</v>
          </cell>
          <cell r="AR27">
            <v>1300.6179999999999</v>
          </cell>
          <cell r="AT27">
            <v>0</v>
          </cell>
          <cell r="AU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I27">
            <v>0</v>
          </cell>
          <cell r="BJ27">
            <v>0</v>
          </cell>
          <cell r="BL27">
            <v>0</v>
          </cell>
          <cell r="BM27">
            <v>0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CA27">
            <v>0</v>
          </cell>
          <cell r="CB27">
            <v>0</v>
          </cell>
          <cell r="CD27">
            <v>632.75</v>
          </cell>
          <cell r="CE27">
            <v>1269.25</v>
          </cell>
          <cell r="CG27">
            <v>198.75</v>
          </cell>
          <cell r="CH27">
            <v>31.368000000000009</v>
          </cell>
          <cell r="CJ27">
            <v>831.5</v>
          </cell>
          <cell r="CK27">
            <v>1300.6179999999999</v>
          </cell>
        </row>
        <row r="28">
          <cell r="D28">
            <v>0.25</v>
          </cell>
          <cell r="E28">
            <v>0.95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S28">
            <v>4</v>
          </cell>
          <cell r="T28">
            <v>11.8</v>
          </cell>
          <cell r="V28">
            <v>4.25</v>
          </cell>
          <cell r="W28">
            <v>12.75</v>
          </cell>
          <cell r="Y28">
            <v>8.9699999999999989</v>
          </cell>
          <cell r="Z28">
            <v>24.500000000000004</v>
          </cell>
          <cell r="AB28">
            <v>0</v>
          </cell>
          <cell r="AC28">
            <v>0</v>
          </cell>
          <cell r="AE28">
            <v>0.5</v>
          </cell>
          <cell r="AF28">
            <v>1.5</v>
          </cell>
          <cell r="AH28">
            <v>4.75</v>
          </cell>
          <cell r="AI28">
            <v>20.3</v>
          </cell>
          <cell r="AK28">
            <v>283</v>
          </cell>
          <cell r="AL28">
            <v>335</v>
          </cell>
          <cell r="AN28">
            <v>8.75</v>
          </cell>
          <cell r="AO28">
            <v>16.420000000000002</v>
          </cell>
          <cell r="AQ28">
            <v>269.52999999999997</v>
          </cell>
          <cell r="AR28">
            <v>294.88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9.2199999999999989</v>
          </cell>
          <cell r="BS28">
            <v>25.450000000000006</v>
          </cell>
          <cell r="BU28">
            <v>0</v>
          </cell>
          <cell r="BV28">
            <v>0</v>
          </cell>
          <cell r="BX28">
            <v>0.5</v>
          </cell>
          <cell r="BY28">
            <v>1.5</v>
          </cell>
          <cell r="CA28">
            <v>4.75</v>
          </cell>
          <cell r="CB28">
            <v>2.2999999999999998</v>
          </cell>
          <cell r="CD28">
            <v>283</v>
          </cell>
          <cell r="CE28">
            <v>335</v>
          </cell>
          <cell r="CG28">
            <v>12.75</v>
          </cell>
          <cell r="CH28">
            <v>28.220000000000002</v>
          </cell>
          <cell r="CJ28">
            <v>265.27999999999997</v>
          </cell>
          <cell r="CK28">
            <v>282.13</v>
          </cell>
        </row>
        <row r="29">
          <cell r="D29">
            <v>31.95</v>
          </cell>
          <cell r="E29">
            <v>176.2</v>
          </cell>
          <cell r="G29">
            <v>0</v>
          </cell>
          <cell r="H29">
            <v>0</v>
          </cell>
          <cell r="J29">
            <v>1.21</v>
          </cell>
          <cell r="K29">
            <v>5.56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S29">
            <v>88.85</v>
          </cell>
          <cell r="T29">
            <v>308.64999999999998</v>
          </cell>
          <cell r="V29">
            <v>122.00999999999999</v>
          </cell>
          <cell r="W29">
            <v>490.40999999999997</v>
          </cell>
          <cell r="Y29">
            <v>24.32</v>
          </cell>
          <cell r="Z29">
            <v>109.78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91.99</v>
          </cell>
          <cell r="AO29">
            <v>174.34</v>
          </cell>
          <cell r="AQ29">
            <v>116.31</v>
          </cell>
          <cell r="AR29">
            <v>284.12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56.269999999999996</v>
          </cell>
          <cell r="BS29">
            <v>285.98</v>
          </cell>
          <cell r="BU29">
            <v>0</v>
          </cell>
          <cell r="BV29">
            <v>0</v>
          </cell>
          <cell r="BX29">
            <v>1.21</v>
          </cell>
          <cell r="BY29">
            <v>5.56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180.83999999999997</v>
          </cell>
          <cell r="CH29">
            <v>482.99</v>
          </cell>
          <cell r="CJ29">
            <v>238.32</v>
          </cell>
          <cell r="CK29">
            <v>774.53</v>
          </cell>
        </row>
        <row r="30">
          <cell r="D30">
            <v>69.599999999999994</v>
          </cell>
          <cell r="E30">
            <v>345</v>
          </cell>
          <cell r="G30">
            <v>126.94</v>
          </cell>
          <cell r="H30">
            <v>595.24</v>
          </cell>
          <cell r="J30">
            <v>0</v>
          </cell>
          <cell r="K30">
            <v>0</v>
          </cell>
          <cell r="M30">
            <v>498</v>
          </cell>
          <cell r="N30">
            <v>2279</v>
          </cell>
          <cell r="P30">
            <v>0</v>
          </cell>
          <cell r="Q30">
            <v>0</v>
          </cell>
          <cell r="S30">
            <v>1372</v>
          </cell>
          <cell r="T30">
            <v>5582.5</v>
          </cell>
          <cell r="V30">
            <v>2066.54</v>
          </cell>
          <cell r="W30">
            <v>8801.74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69.599999999999994</v>
          </cell>
          <cell r="BS30">
            <v>345</v>
          </cell>
          <cell r="BU30">
            <v>126.94</v>
          </cell>
          <cell r="BV30">
            <v>595.24</v>
          </cell>
          <cell r="BX30">
            <v>0</v>
          </cell>
          <cell r="BY30">
            <v>0</v>
          </cell>
          <cell r="CA30">
            <v>498</v>
          </cell>
          <cell r="CB30">
            <v>2279</v>
          </cell>
          <cell r="CD30">
            <v>0</v>
          </cell>
          <cell r="CE30">
            <v>0</v>
          </cell>
          <cell r="CG30">
            <v>1372</v>
          </cell>
          <cell r="CH30">
            <v>5582.5</v>
          </cell>
          <cell r="CJ30">
            <v>2066.54</v>
          </cell>
          <cell r="CK30">
            <v>8801.74</v>
          </cell>
        </row>
        <row r="31">
          <cell r="D31">
            <v>10.75</v>
          </cell>
          <cell r="E31">
            <v>70.28</v>
          </cell>
          <cell r="G31">
            <v>0</v>
          </cell>
          <cell r="H31">
            <v>0</v>
          </cell>
          <cell r="J31">
            <v>8.5</v>
          </cell>
          <cell r="K31">
            <v>45.28</v>
          </cell>
          <cell r="M31">
            <v>17.5</v>
          </cell>
          <cell r="N31">
            <v>90.3</v>
          </cell>
          <cell r="P31">
            <v>3.25</v>
          </cell>
          <cell r="Q31">
            <v>15.2</v>
          </cell>
          <cell r="S31">
            <v>194.15</v>
          </cell>
          <cell r="T31">
            <v>878.91</v>
          </cell>
          <cell r="V31">
            <v>234.15</v>
          </cell>
          <cell r="W31">
            <v>1099.97</v>
          </cell>
          <cell r="Y31">
            <v>11.5</v>
          </cell>
          <cell r="Z31">
            <v>64.78</v>
          </cell>
          <cell r="AB31">
            <v>0</v>
          </cell>
          <cell r="AC31">
            <v>0</v>
          </cell>
          <cell r="AE31">
            <v>10.75</v>
          </cell>
          <cell r="AF31">
            <v>58.88</v>
          </cell>
          <cell r="AH31">
            <v>24.47</v>
          </cell>
          <cell r="AI31">
            <v>124.04</v>
          </cell>
          <cell r="AK31">
            <v>22.35</v>
          </cell>
          <cell r="AL31">
            <v>103.3</v>
          </cell>
          <cell r="AN31">
            <v>561</v>
          </cell>
          <cell r="AO31">
            <v>2351.86</v>
          </cell>
          <cell r="AQ31">
            <v>630.07000000000005</v>
          </cell>
          <cell r="AR31">
            <v>2702.8600000000006</v>
          </cell>
          <cell r="AT31">
            <v>0</v>
          </cell>
          <cell r="AU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I31">
            <v>0</v>
          </cell>
          <cell r="BJ31">
            <v>0</v>
          </cell>
          <cell r="BL31">
            <v>0</v>
          </cell>
          <cell r="BM31">
            <v>0</v>
          </cell>
          <cell r="BO31">
            <v>0</v>
          </cell>
          <cell r="BP31">
            <v>0</v>
          </cell>
          <cell r="BR31">
            <v>22.25</v>
          </cell>
          <cell r="BS31">
            <v>135.06</v>
          </cell>
          <cell r="BU31">
            <v>0</v>
          </cell>
          <cell r="BV31">
            <v>0</v>
          </cell>
          <cell r="BX31">
            <v>19.25</v>
          </cell>
          <cell r="BY31">
            <v>104.16</v>
          </cell>
          <cell r="CA31">
            <v>41.97</v>
          </cell>
          <cell r="CB31">
            <v>214.34</v>
          </cell>
          <cell r="CD31">
            <v>25.6</v>
          </cell>
          <cell r="CE31">
            <v>118.5</v>
          </cell>
          <cell r="CG31">
            <v>755.15</v>
          </cell>
          <cell r="CH31">
            <v>3230.77</v>
          </cell>
          <cell r="CJ31">
            <v>864.22</v>
          </cell>
          <cell r="CK31">
            <v>3802.8300000000008</v>
          </cell>
        </row>
        <row r="32">
          <cell r="D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B32">
            <v>0</v>
          </cell>
          <cell r="AC32">
            <v>0</v>
          </cell>
          <cell r="AE32">
            <v>4.5</v>
          </cell>
          <cell r="AF32">
            <v>6.63</v>
          </cell>
          <cell r="AH32">
            <v>0</v>
          </cell>
          <cell r="AI32">
            <v>0</v>
          </cell>
          <cell r="AK32">
            <v>0</v>
          </cell>
          <cell r="AL32">
            <v>0</v>
          </cell>
          <cell r="AN32">
            <v>74</v>
          </cell>
          <cell r="AO32">
            <v>106</v>
          </cell>
          <cell r="AQ32">
            <v>78.5</v>
          </cell>
          <cell r="AR32">
            <v>112.62999999999998</v>
          </cell>
          <cell r="AT32">
            <v>0</v>
          </cell>
          <cell r="AU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I32">
            <v>0</v>
          </cell>
          <cell r="BJ32">
            <v>0</v>
          </cell>
          <cell r="BL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0</v>
          </cell>
          <cell r="BU32">
            <v>0</v>
          </cell>
          <cell r="BV32">
            <v>0</v>
          </cell>
          <cell r="BX32">
            <v>4.5</v>
          </cell>
          <cell r="BY32">
            <v>6.63</v>
          </cell>
          <cell r="CA32">
            <v>0</v>
          </cell>
          <cell r="CB32">
            <v>0</v>
          </cell>
          <cell r="CD32">
            <v>0</v>
          </cell>
          <cell r="CE32">
            <v>0</v>
          </cell>
          <cell r="CG32">
            <v>74</v>
          </cell>
          <cell r="CH32">
            <v>106</v>
          </cell>
          <cell r="CJ32">
            <v>78.5</v>
          </cell>
          <cell r="CK32">
            <v>112.62999999999998</v>
          </cell>
        </row>
        <row r="33">
          <cell r="D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H33">
            <v>0</v>
          </cell>
          <cell r="AI33">
            <v>0</v>
          </cell>
          <cell r="AK33">
            <v>0</v>
          </cell>
          <cell r="AL33">
            <v>0</v>
          </cell>
          <cell r="AN33">
            <v>0</v>
          </cell>
          <cell r="AO33">
            <v>0</v>
          </cell>
          <cell r="AQ33">
            <v>0</v>
          </cell>
          <cell r="AR33">
            <v>0</v>
          </cell>
          <cell r="AT33">
            <v>0</v>
          </cell>
          <cell r="AU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I33">
            <v>0</v>
          </cell>
          <cell r="BJ33">
            <v>0</v>
          </cell>
          <cell r="BL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0</v>
          </cell>
          <cell r="BS33">
            <v>0</v>
          </cell>
          <cell r="BU33">
            <v>0</v>
          </cell>
          <cell r="BV33">
            <v>0</v>
          </cell>
          <cell r="BX33">
            <v>0</v>
          </cell>
          <cell r="BY33">
            <v>0</v>
          </cell>
          <cell r="CA33">
            <v>0</v>
          </cell>
          <cell r="CB33">
            <v>0</v>
          </cell>
          <cell r="CD33">
            <v>0</v>
          </cell>
          <cell r="CE33">
            <v>0</v>
          </cell>
          <cell r="CG33">
            <v>0</v>
          </cell>
          <cell r="CH33">
            <v>0</v>
          </cell>
          <cell r="CJ33">
            <v>0</v>
          </cell>
          <cell r="CK33">
            <v>0</v>
          </cell>
        </row>
        <row r="34"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  <cell r="AN34">
            <v>0</v>
          </cell>
          <cell r="AO34">
            <v>0</v>
          </cell>
          <cell r="AQ34">
            <v>0</v>
          </cell>
          <cell r="AR34">
            <v>0</v>
          </cell>
          <cell r="AT34">
            <v>0</v>
          </cell>
          <cell r="AU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I34">
            <v>0</v>
          </cell>
          <cell r="BJ34">
            <v>0</v>
          </cell>
          <cell r="BL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D34">
            <v>0</v>
          </cell>
          <cell r="CE34">
            <v>0</v>
          </cell>
          <cell r="CG34">
            <v>0</v>
          </cell>
          <cell r="CH34">
            <v>0</v>
          </cell>
          <cell r="CJ34">
            <v>0</v>
          </cell>
          <cell r="CK34">
            <v>0</v>
          </cell>
        </row>
        <row r="35">
          <cell r="D35">
            <v>0</v>
          </cell>
          <cell r="E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K35">
            <v>0</v>
          </cell>
          <cell r="AL35">
            <v>0</v>
          </cell>
          <cell r="AN35">
            <v>0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U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U35">
            <v>0</v>
          </cell>
          <cell r="BV35">
            <v>0</v>
          </cell>
          <cell r="BX35">
            <v>0</v>
          </cell>
          <cell r="BY35">
            <v>0</v>
          </cell>
          <cell r="CA35">
            <v>0</v>
          </cell>
          <cell r="CB35">
            <v>0</v>
          </cell>
          <cell r="CD35">
            <v>0</v>
          </cell>
          <cell r="CE35">
            <v>0</v>
          </cell>
          <cell r="CG35">
            <v>0</v>
          </cell>
          <cell r="CH35">
            <v>0</v>
          </cell>
          <cell r="CJ35">
            <v>0</v>
          </cell>
          <cell r="CK35">
            <v>0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I36">
            <v>0</v>
          </cell>
          <cell r="BJ36">
            <v>0</v>
          </cell>
          <cell r="BL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V36">
            <v>0</v>
          </cell>
          <cell r="BX36">
            <v>0</v>
          </cell>
          <cell r="BY36">
            <v>0</v>
          </cell>
          <cell r="CA36">
            <v>0</v>
          </cell>
          <cell r="CB36">
            <v>0</v>
          </cell>
          <cell r="CD36">
            <v>0</v>
          </cell>
          <cell r="CE36">
            <v>0</v>
          </cell>
          <cell r="CG36">
            <v>0</v>
          </cell>
          <cell r="CH36">
            <v>0</v>
          </cell>
          <cell r="CJ36">
            <v>0</v>
          </cell>
          <cell r="CK36">
            <v>0</v>
          </cell>
        </row>
        <row r="37">
          <cell r="D37">
            <v>0</v>
          </cell>
          <cell r="E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H37">
            <v>0</v>
          </cell>
          <cell r="AI37">
            <v>0</v>
          </cell>
          <cell r="AK37">
            <v>0</v>
          </cell>
          <cell r="AL37">
            <v>0</v>
          </cell>
          <cell r="AN37">
            <v>0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U37">
            <v>0</v>
          </cell>
          <cell r="AW37">
            <v>0</v>
          </cell>
          <cell r="AX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I37">
            <v>0</v>
          </cell>
          <cell r="BJ37">
            <v>0</v>
          </cell>
          <cell r="BL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D37">
            <v>0</v>
          </cell>
          <cell r="CE37">
            <v>0</v>
          </cell>
          <cell r="CG37">
            <v>0</v>
          </cell>
          <cell r="CH37">
            <v>0</v>
          </cell>
          <cell r="CJ37">
            <v>0</v>
          </cell>
          <cell r="CK37">
            <v>0</v>
          </cell>
        </row>
        <row r="38">
          <cell r="D38">
            <v>73.75</v>
          </cell>
          <cell r="E38">
            <v>943</v>
          </cell>
          <cell r="G38">
            <v>9</v>
          </cell>
          <cell r="H38">
            <v>85</v>
          </cell>
          <cell r="J38">
            <v>35.75</v>
          </cell>
          <cell r="K38">
            <v>343</v>
          </cell>
          <cell r="M38">
            <v>257</v>
          </cell>
          <cell r="N38">
            <v>2441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  <cell r="V38">
            <v>375.5</v>
          </cell>
          <cell r="W38">
            <v>3812</v>
          </cell>
          <cell r="Y38">
            <v>5.55</v>
          </cell>
          <cell r="Z38">
            <v>51</v>
          </cell>
          <cell r="AB38">
            <v>0</v>
          </cell>
          <cell r="AC38">
            <v>0</v>
          </cell>
          <cell r="AE38">
            <v>1</v>
          </cell>
          <cell r="AF38">
            <v>8.64</v>
          </cell>
          <cell r="AH38">
            <v>33.25</v>
          </cell>
          <cell r="AI38">
            <v>326.84000000000003</v>
          </cell>
          <cell r="AK38">
            <v>0</v>
          </cell>
          <cell r="AL38">
            <v>0</v>
          </cell>
          <cell r="AN38">
            <v>0</v>
          </cell>
          <cell r="AO38">
            <v>0</v>
          </cell>
          <cell r="AQ38">
            <v>39.799999999999997</v>
          </cell>
          <cell r="AR38">
            <v>386.48</v>
          </cell>
          <cell r="AT38">
            <v>0</v>
          </cell>
          <cell r="AU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L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79.3</v>
          </cell>
          <cell r="BS38">
            <v>994</v>
          </cell>
          <cell r="BU38">
            <v>9</v>
          </cell>
          <cell r="BV38">
            <v>85</v>
          </cell>
          <cell r="BX38">
            <v>36.75</v>
          </cell>
          <cell r="BY38">
            <v>351.64</v>
          </cell>
          <cell r="CA38">
            <v>290.25</v>
          </cell>
          <cell r="CB38">
            <v>2767.84</v>
          </cell>
          <cell r="CD38">
            <v>0</v>
          </cell>
          <cell r="CE38">
            <v>0</v>
          </cell>
          <cell r="CG38">
            <v>0</v>
          </cell>
          <cell r="CH38">
            <v>0</v>
          </cell>
          <cell r="CJ38">
            <v>415.29999999999995</v>
          </cell>
          <cell r="CK38">
            <v>4198.4799999999996</v>
          </cell>
        </row>
        <row r="39">
          <cell r="D39">
            <v>12</v>
          </cell>
          <cell r="E39">
            <v>48</v>
          </cell>
          <cell r="G39">
            <v>0</v>
          </cell>
          <cell r="H39">
            <v>0</v>
          </cell>
          <cell r="J39">
            <v>18</v>
          </cell>
          <cell r="K39">
            <v>58.36</v>
          </cell>
          <cell r="M39">
            <v>7.5</v>
          </cell>
          <cell r="N39">
            <v>23.56</v>
          </cell>
          <cell r="P39">
            <v>30</v>
          </cell>
          <cell r="Q39">
            <v>93</v>
          </cell>
          <cell r="S39">
            <v>29.5</v>
          </cell>
          <cell r="T39">
            <v>90.199999999999989</v>
          </cell>
          <cell r="V39">
            <v>97</v>
          </cell>
          <cell r="W39">
            <v>313.12</v>
          </cell>
          <cell r="Y39">
            <v>36</v>
          </cell>
          <cell r="Z39">
            <v>144</v>
          </cell>
          <cell r="AB39">
            <v>0</v>
          </cell>
          <cell r="AC39">
            <v>0</v>
          </cell>
          <cell r="AE39">
            <v>7</v>
          </cell>
          <cell r="AF39">
            <v>22.32</v>
          </cell>
          <cell r="AH39">
            <v>39</v>
          </cell>
          <cell r="AI39">
            <v>112.12</v>
          </cell>
          <cell r="AK39">
            <v>181</v>
          </cell>
          <cell r="AL39">
            <v>505.2</v>
          </cell>
          <cell r="AN39">
            <v>157</v>
          </cell>
          <cell r="AO39">
            <v>477.77</v>
          </cell>
          <cell r="AQ39">
            <v>420</v>
          </cell>
          <cell r="AR39">
            <v>1261.4099999999999</v>
          </cell>
          <cell r="AT39">
            <v>0</v>
          </cell>
          <cell r="AU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I39">
            <v>0</v>
          </cell>
          <cell r="BJ39">
            <v>0</v>
          </cell>
          <cell r="BL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48</v>
          </cell>
          <cell r="BS39">
            <v>192</v>
          </cell>
          <cell r="BU39">
            <v>0</v>
          </cell>
          <cell r="BV39">
            <v>0</v>
          </cell>
          <cell r="BX39">
            <v>25</v>
          </cell>
          <cell r="BY39">
            <v>80.680000000000007</v>
          </cell>
          <cell r="CA39">
            <v>46.5</v>
          </cell>
          <cell r="CB39">
            <v>135.68</v>
          </cell>
          <cell r="CD39">
            <v>211</v>
          </cell>
          <cell r="CE39">
            <v>598.20000000000005</v>
          </cell>
          <cell r="CG39">
            <v>186.5</v>
          </cell>
          <cell r="CH39">
            <v>567.97</v>
          </cell>
          <cell r="CJ39">
            <v>517</v>
          </cell>
          <cell r="CK39">
            <v>1574.53</v>
          </cell>
        </row>
        <row r="40">
          <cell r="D40">
            <v>0</v>
          </cell>
          <cell r="E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H40">
            <v>0</v>
          </cell>
          <cell r="AI40">
            <v>0</v>
          </cell>
          <cell r="AK40">
            <v>0</v>
          </cell>
          <cell r="AL40">
            <v>0</v>
          </cell>
          <cell r="AN40">
            <v>0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I40">
            <v>0</v>
          </cell>
          <cell r="BJ40">
            <v>0</v>
          </cell>
          <cell r="BL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D40">
            <v>0</v>
          </cell>
          <cell r="CE40">
            <v>0</v>
          </cell>
          <cell r="CG40">
            <v>0</v>
          </cell>
          <cell r="CH40">
            <v>0</v>
          </cell>
          <cell r="CJ40">
            <v>0</v>
          </cell>
          <cell r="CK40">
            <v>0</v>
          </cell>
        </row>
        <row r="41">
          <cell r="D41">
            <v>20.5</v>
          </cell>
          <cell r="E41">
            <v>151.69999999999999</v>
          </cell>
          <cell r="G41">
            <v>1</v>
          </cell>
          <cell r="H41">
            <v>6</v>
          </cell>
          <cell r="J41">
            <v>17</v>
          </cell>
          <cell r="K41">
            <v>100</v>
          </cell>
          <cell r="M41">
            <v>56</v>
          </cell>
          <cell r="N41">
            <v>271</v>
          </cell>
          <cell r="P41">
            <v>0</v>
          </cell>
          <cell r="Q41">
            <v>0</v>
          </cell>
          <cell r="S41">
            <v>99</v>
          </cell>
          <cell r="T41">
            <v>441</v>
          </cell>
          <cell r="V41">
            <v>193.5</v>
          </cell>
          <cell r="W41">
            <v>969.69999999999993</v>
          </cell>
          <cell r="Y41">
            <v>0</v>
          </cell>
          <cell r="Z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H41">
            <v>0</v>
          </cell>
          <cell r="AI41">
            <v>0</v>
          </cell>
          <cell r="AK41">
            <v>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  <cell r="BF41">
            <v>0</v>
          </cell>
          <cell r="BG41">
            <v>0</v>
          </cell>
          <cell r="BI41">
            <v>0</v>
          </cell>
          <cell r="BJ41">
            <v>0</v>
          </cell>
          <cell r="BL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20.5</v>
          </cell>
          <cell r="BS41">
            <v>151.69999999999999</v>
          </cell>
          <cell r="BU41">
            <v>1</v>
          </cell>
          <cell r="BV41">
            <v>6</v>
          </cell>
          <cell r="BX41">
            <v>17</v>
          </cell>
          <cell r="BY41">
            <v>100</v>
          </cell>
          <cell r="CA41">
            <v>56</v>
          </cell>
          <cell r="CB41">
            <v>271</v>
          </cell>
          <cell r="CD41">
            <v>0</v>
          </cell>
          <cell r="CE41">
            <v>0</v>
          </cell>
          <cell r="CG41">
            <v>99</v>
          </cell>
          <cell r="CH41">
            <v>441</v>
          </cell>
          <cell r="CJ41">
            <v>193.5</v>
          </cell>
          <cell r="CK41">
            <v>969.69999999999993</v>
          </cell>
        </row>
        <row r="42">
          <cell r="D42">
            <v>0</v>
          </cell>
          <cell r="E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H42">
            <v>32.85</v>
          </cell>
          <cell r="AI42">
            <v>32.85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Q42">
            <v>32.85</v>
          </cell>
          <cell r="AR42">
            <v>32.85</v>
          </cell>
          <cell r="AT42">
            <v>0</v>
          </cell>
          <cell r="AU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  <cell r="BF42">
            <v>0</v>
          </cell>
          <cell r="BG42">
            <v>0</v>
          </cell>
          <cell r="BI42">
            <v>0</v>
          </cell>
          <cell r="BJ42">
            <v>0</v>
          </cell>
          <cell r="BL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V42">
            <v>0</v>
          </cell>
          <cell r="BX42">
            <v>0</v>
          </cell>
          <cell r="BY42">
            <v>0</v>
          </cell>
          <cell r="CA42">
            <v>32.85</v>
          </cell>
          <cell r="CB42">
            <v>32.85</v>
          </cell>
          <cell r="CD42">
            <v>0</v>
          </cell>
          <cell r="CE42">
            <v>0</v>
          </cell>
          <cell r="CG42">
            <v>0</v>
          </cell>
          <cell r="CH42">
            <v>0</v>
          </cell>
          <cell r="CJ42">
            <v>32.85</v>
          </cell>
          <cell r="CK42">
            <v>32.85</v>
          </cell>
        </row>
        <row r="43">
          <cell r="D43">
            <v>130</v>
          </cell>
          <cell r="E43">
            <v>456</v>
          </cell>
          <cell r="G43">
            <v>0</v>
          </cell>
          <cell r="H43">
            <v>0</v>
          </cell>
          <cell r="J43">
            <v>26.5</v>
          </cell>
          <cell r="K43">
            <v>77.099999999999994</v>
          </cell>
          <cell r="M43">
            <v>0</v>
          </cell>
          <cell r="N43">
            <v>0</v>
          </cell>
          <cell r="P43">
            <v>20</v>
          </cell>
          <cell r="Q43">
            <v>58.65</v>
          </cell>
          <cell r="S43">
            <v>190</v>
          </cell>
          <cell r="T43">
            <v>560.6</v>
          </cell>
          <cell r="V43">
            <v>366.5</v>
          </cell>
          <cell r="W43">
            <v>1152.3500000000001</v>
          </cell>
          <cell r="Y43">
            <v>33</v>
          </cell>
          <cell r="Z43">
            <v>102.3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H43">
            <v>0</v>
          </cell>
          <cell r="AI43">
            <v>0</v>
          </cell>
          <cell r="AK43">
            <v>43</v>
          </cell>
          <cell r="AL43">
            <v>126.85</v>
          </cell>
          <cell r="AN43">
            <v>337</v>
          </cell>
          <cell r="AO43">
            <v>980.75</v>
          </cell>
          <cell r="AQ43">
            <v>413</v>
          </cell>
          <cell r="AR43">
            <v>1209.8999999999999</v>
          </cell>
          <cell r="AT43">
            <v>0</v>
          </cell>
          <cell r="AU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L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163</v>
          </cell>
          <cell r="BS43">
            <v>558.30000000000007</v>
          </cell>
          <cell r="BU43">
            <v>0</v>
          </cell>
          <cell r="BV43">
            <v>0</v>
          </cell>
          <cell r="BX43">
            <v>26.5</v>
          </cell>
          <cell r="BY43">
            <v>77.099999999999994</v>
          </cell>
          <cell r="CA43">
            <v>0</v>
          </cell>
          <cell r="CB43">
            <v>0</v>
          </cell>
          <cell r="CD43">
            <v>63</v>
          </cell>
          <cell r="CE43">
            <v>185.5</v>
          </cell>
          <cell r="CG43">
            <v>527</v>
          </cell>
          <cell r="CH43">
            <v>1541.35</v>
          </cell>
          <cell r="CJ43">
            <v>779.5</v>
          </cell>
          <cell r="CK43">
            <v>2362.25</v>
          </cell>
        </row>
        <row r="44">
          <cell r="D44">
            <v>291.19330000000002</v>
          </cell>
          <cell r="E44">
            <v>1422.0349999999999</v>
          </cell>
          <cell r="G44">
            <v>14.97</v>
          </cell>
          <cell r="H44">
            <v>49.480000000000004</v>
          </cell>
          <cell r="J44">
            <v>0</v>
          </cell>
          <cell r="K44">
            <v>0</v>
          </cell>
          <cell r="M44">
            <v>2</v>
          </cell>
          <cell r="N44">
            <v>8</v>
          </cell>
          <cell r="P44">
            <v>580.01999999999987</v>
          </cell>
          <cell r="Q44">
            <v>2114.7550000000001</v>
          </cell>
          <cell r="S44">
            <v>1.5</v>
          </cell>
          <cell r="T44">
            <v>4.55</v>
          </cell>
          <cell r="V44">
            <v>889.68329999999992</v>
          </cell>
          <cell r="W44">
            <v>3598.82</v>
          </cell>
          <cell r="Y44">
            <v>1.81</v>
          </cell>
          <cell r="Z44">
            <v>9</v>
          </cell>
          <cell r="AB44">
            <v>0</v>
          </cell>
          <cell r="AC44">
            <v>0</v>
          </cell>
          <cell r="AE44">
            <v>0</v>
          </cell>
          <cell r="AF44">
            <v>0</v>
          </cell>
          <cell r="AH44">
            <v>0</v>
          </cell>
          <cell r="AI44">
            <v>0</v>
          </cell>
          <cell r="AK44">
            <v>156.85</v>
          </cell>
          <cell r="AL44">
            <v>548.61200000000008</v>
          </cell>
          <cell r="AN44">
            <v>0</v>
          </cell>
          <cell r="AO44">
            <v>0</v>
          </cell>
          <cell r="AQ44">
            <v>158.66</v>
          </cell>
          <cell r="AR44">
            <v>557.61200000000008</v>
          </cell>
          <cell r="AT44">
            <v>0</v>
          </cell>
          <cell r="AU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293.00330000000002</v>
          </cell>
          <cell r="BS44">
            <v>1431.0349999999999</v>
          </cell>
          <cell r="BU44">
            <v>14.97</v>
          </cell>
          <cell r="BV44">
            <v>49.480000000000004</v>
          </cell>
          <cell r="BX44">
            <v>0</v>
          </cell>
          <cell r="BY44">
            <v>0</v>
          </cell>
          <cell r="CA44">
            <v>2</v>
          </cell>
          <cell r="CB44">
            <v>8</v>
          </cell>
          <cell r="CD44">
            <v>736.86999999999989</v>
          </cell>
          <cell r="CE44">
            <v>2663.3670000000002</v>
          </cell>
          <cell r="CG44">
            <v>1.5</v>
          </cell>
          <cell r="CH44">
            <v>4.55</v>
          </cell>
          <cell r="CJ44">
            <v>1048.3433</v>
          </cell>
          <cell r="CK44">
            <v>4156.4320000000007</v>
          </cell>
        </row>
        <row r="45">
          <cell r="D45">
            <v>143.37000000000003</v>
          </cell>
          <cell r="E45">
            <v>862.23</v>
          </cell>
          <cell r="G45">
            <v>4.5</v>
          </cell>
          <cell r="H45">
            <v>20.3</v>
          </cell>
          <cell r="J45">
            <v>30.24</v>
          </cell>
          <cell r="K45">
            <v>135.25</v>
          </cell>
          <cell r="M45">
            <v>96.97999999999999</v>
          </cell>
          <cell r="N45">
            <v>401.90000000000003</v>
          </cell>
          <cell r="P45">
            <v>659.33800000000008</v>
          </cell>
          <cell r="Q45">
            <v>2479.4349999999999</v>
          </cell>
          <cell r="S45">
            <v>0</v>
          </cell>
          <cell r="T45">
            <v>0</v>
          </cell>
          <cell r="V45">
            <v>934.42800000000011</v>
          </cell>
          <cell r="W45">
            <v>3899.1150000000007</v>
          </cell>
          <cell r="Y45">
            <v>0</v>
          </cell>
          <cell r="Z45">
            <v>0</v>
          </cell>
          <cell r="AB45">
            <v>0</v>
          </cell>
          <cell r="AC45">
            <v>0</v>
          </cell>
          <cell r="AE45">
            <v>1</v>
          </cell>
          <cell r="AF45">
            <v>3.8</v>
          </cell>
          <cell r="AH45">
            <v>3.4</v>
          </cell>
          <cell r="AI45">
            <v>12.049999999999999</v>
          </cell>
          <cell r="AK45">
            <v>1</v>
          </cell>
          <cell r="AL45">
            <v>3</v>
          </cell>
          <cell r="AN45">
            <v>0</v>
          </cell>
          <cell r="AO45">
            <v>0</v>
          </cell>
          <cell r="AQ45">
            <v>5.4</v>
          </cell>
          <cell r="AR45">
            <v>18.849999999999998</v>
          </cell>
          <cell r="AT45">
            <v>0</v>
          </cell>
          <cell r="AU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L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143.37000000000003</v>
          </cell>
          <cell r="BS45">
            <v>862.23</v>
          </cell>
          <cell r="BU45">
            <v>4.5</v>
          </cell>
          <cell r="BV45">
            <v>20.3</v>
          </cell>
          <cell r="BX45">
            <v>31.24</v>
          </cell>
          <cell r="BY45">
            <v>139.05000000000001</v>
          </cell>
          <cell r="CA45">
            <v>100.38</v>
          </cell>
          <cell r="CB45">
            <v>413.95000000000005</v>
          </cell>
          <cell r="CD45">
            <v>660.33800000000008</v>
          </cell>
          <cell r="CE45">
            <v>2482.4349999999999</v>
          </cell>
          <cell r="CG45">
            <v>0</v>
          </cell>
          <cell r="CH45">
            <v>0</v>
          </cell>
          <cell r="CJ45">
            <v>939.82800000000009</v>
          </cell>
          <cell r="CK45">
            <v>3917.9650000000006</v>
          </cell>
        </row>
        <row r="46">
          <cell r="D46">
            <v>159.75</v>
          </cell>
          <cell r="E46">
            <v>897.43</v>
          </cell>
          <cell r="G46">
            <v>52</v>
          </cell>
          <cell r="H46">
            <v>207.35</v>
          </cell>
          <cell r="J46">
            <v>72.25</v>
          </cell>
          <cell r="K46">
            <v>313.98</v>
          </cell>
          <cell r="M46">
            <v>119.95</v>
          </cell>
          <cell r="N46">
            <v>492.01</v>
          </cell>
          <cell r="P46">
            <v>361.35</v>
          </cell>
          <cell r="Q46">
            <v>1443.67</v>
          </cell>
          <cell r="S46">
            <v>355.31</v>
          </cell>
          <cell r="T46">
            <v>1440.98</v>
          </cell>
          <cell r="V46">
            <v>1120.6100000000001</v>
          </cell>
          <cell r="W46">
            <v>4795.42</v>
          </cell>
          <cell r="Y46">
            <v>0</v>
          </cell>
          <cell r="Z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H46">
            <v>5.5</v>
          </cell>
          <cell r="AI46">
            <v>21.6</v>
          </cell>
          <cell r="AK46">
            <v>14</v>
          </cell>
          <cell r="AL46">
            <v>55.4</v>
          </cell>
          <cell r="AN46">
            <v>298.01</v>
          </cell>
          <cell r="AO46">
            <v>1192.51</v>
          </cell>
          <cell r="AQ46">
            <v>317.51</v>
          </cell>
          <cell r="AR46">
            <v>1269.51</v>
          </cell>
          <cell r="AT46">
            <v>0</v>
          </cell>
          <cell r="AU46">
            <v>0</v>
          </cell>
          <cell r="AW46">
            <v>2</v>
          </cell>
          <cell r="AX46">
            <v>8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I46">
            <v>0.25</v>
          </cell>
          <cell r="BJ46">
            <v>0.36</v>
          </cell>
          <cell r="BL46">
            <v>2.25</v>
          </cell>
          <cell r="BM46">
            <v>8.36</v>
          </cell>
          <cell r="BO46">
            <v>0</v>
          </cell>
          <cell r="BP46">
            <v>0</v>
          </cell>
          <cell r="BR46">
            <v>159.75</v>
          </cell>
          <cell r="BS46">
            <v>897.43</v>
          </cell>
          <cell r="BU46">
            <v>54</v>
          </cell>
          <cell r="BV46">
            <v>215.35</v>
          </cell>
          <cell r="BX46">
            <v>72.25</v>
          </cell>
          <cell r="BY46">
            <v>313.98</v>
          </cell>
          <cell r="CA46">
            <v>125.45</v>
          </cell>
          <cell r="CB46">
            <v>513.61</v>
          </cell>
          <cell r="CD46">
            <v>375.35</v>
          </cell>
          <cell r="CE46">
            <v>1499.0700000000002</v>
          </cell>
          <cell r="CG46">
            <v>653.56999999999994</v>
          </cell>
          <cell r="CH46">
            <v>2633.85</v>
          </cell>
          <cell r="CJ46">
            <v>1440.3700000000001</v>
          </cell>
          <cell r="CK46">
            <v>6073.29</v>
          </cell>
        </row>
        <row r="47">
          <cell r="D47">
            <v>100</v>
          </cell>
          <cell r="E47">
            <v>380</v>
          </cell>
          <cell r="G47">
            <v>10</v>
          </cell>
          <cell r="H47">
            <v>40</v>
          </cell>
          <cell r="J47">
            <v>2</v>
          </cell>
          <cell r="K47">
            <v>8</v>
          </cell>
          <cell r="M47">
            <v>65</v>
          </cell>
          <cell r="N47">
            <v>264</v>
          </cell>
          <cell r="P47">
            <v>36.64</v>
          </cell>
          <cell r="Q47">
            <v>146.56</v>
          </cell>
          <cell r="S47">
            <v>41.64</v>
          </cell>
          <cell r="T47">
            <v>165.56</v>
          </cell>
          <cell r="V47">
            <v>255.28</v>
          </cell>
          <cell r="W47">
            <v>1004.12</v>
          </cell>
          <cell r="Y47">
            <v>6</v>
          </cell>
          <cell r="Z47">
            <v>60</v>
          </cell>
          <cell r="AB47">
            <v>8</v>
          </cell>
          <cell r="AC47">
            <v>24</v>
          </cell>
          <cell r="AE47">
            <v>2</v>
          </cell>
          <cell r="AF47">
            <v>8</v>
          </cell>
          <cell r="AH47">
            <v>11.5</v>
          </cell>
          <cell r="AI47">
            <v>46</v>
          </cell>
          <cell r="AK47">
            <v>8.64</v>
          </cell>
          <cell r="AL47">
            <v>34.56</v>
          </cell>
          <cell r="AN47">
            <v>9.14</v>
          </cell>
          <cell r="AO47">
            <v>36.56</v>
          </cell>
          <cell r="AQ47">
            <v>45.28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106</v>
          </cell>
          <cell r="BS47">
            <v>440</v>
          </cell>
          <cell r="BU47">
            <v>18</v>
          </cell>
          <cell r="BV47">
            <v>64</v>
          </cell>
          <cell r="BX47">
            <v>4</v>
          </cell>
          <cell r="BY47">
            <v>16</v>
          </cell>
          <cell r="CA47">
            <v>76.5</v>
          </cell>
          <cell r="CB47">
            <v>310</v>
          </cell>
          <cell r="CD47">
            <v>45.28</v>
          </cell>
          <cell r="CE47">
            <v>181.12</v>
          </cell>
          <cell r="CG47">
            <v>50.78</v>
          </cell>
          <cell r="CH47">
            <v>202.12</v>
          </cell>
          <cell r="CJ47">
            <v>300.56</v>
          </cell>
          <cell r="CK47">
            <v>1004.1199999999999</v>
          </cell>
        </row>
        <row r="48">
          <cell r="D48">
            <v>132.71</v>
          </cell>
          <cell r="E48">
            <v>594.05999999999995</v>
          </cell>
          <cell r="G48">
            <v>1.9</v>
          </cell>
          <cell r="H48">
            <v>9.02</v>
          </cell>
          <cell r="J48">
            <v>101.8</v>
          </cell>
          <cell r="K48">
            <v>455.32</v>
          </cell>
          <cell r="M48">
            <v>107.03</v>
          </cell>
          <cell r="N48">
            <v>469.89</v>
          </cell>
          <cell r="P48">
            <v>14.879999999999995</v>
          </cell>
          <cell r="Q48">
            <v>45</v>
          </cell>
          <cell r="S48">
            <v>-0.4</v>
          </cell>
          <cell r="T48">
            <v>-1.3</v>
          </cell>
          <cell r="V48">
            <v>-59.740000000000066</v>
          </cell>
          <cell r="W48">
            <v>-327.88000000000011</v>
          </cell>
          <cell r="Y48">
            <v>0</v>
          </cell>
          <cell r="Z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0</v>
          </cell>
          <cell r="AH48">
            <v>-11.56</v>
          </cell>
          <cell r="AI48">
            <v>-45.610000000000007</v>
          </cell>
          <cell r="AK48">
            <v>51.58</v>
          </cell>
          <cell r="AL48">
            <v>182.10000000000002</v>
          </cell>
          <cell r="AN48">
            <v>0</v>
          </cell>
          <cell r="AO48">
            <v>0</v>
          </cell>
          <cell r="AQ48">
            <v>40.019999999999996</v>
          </cell>
          <cell r="AR48">
            <v>136.49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L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132.71</v>
          </cell>
          <cell r="BS48">
            <v>594.05999999999995</v>
          </cell>
          <cell r="BU48">
            <v>1.9</v>
          </cell>
          <cell r="BV48">
            <v>9.02</v>
          </cell>
          <cell r="BX48">
            <v>101.8</v>
          </cell>
          <cell r="BY48">
            <v>455.32</v>
          </cell>
          <cell r="CA48">
            <v>118.59</v>
          </cell>
          <cell r="CB48">
            <v>515.5</v>
          </cell>
          <cell r="CD48">
            <v>66.45999999999998</v>
          </cell>
          <cell r="CE48">
            <v>177.65000000000009</v>
          </cell>
          <cell r="CG48">
            <v>0.4</v>
          </cell>
          <cell r="CH48">
            <v>1.3</v>
          </cell>
          <cell r="CJ48">
            <v>19.72</v>
          </cell>
          <cell r="CK48">
            <v>191.39</v>
          </cell>
        </row>
        <row r="49">
          <cell r="D49">
            <v>251.75</v>
          </cell>
          <cell r="E49">
            <v>1570.17</v>
          </cell>
          <cell r="G49">
            <v>1</v>
          </cell>
          <cell r="H49">
            <v>1.25</v>
          </cell>
          <cell r="J49">
            <v>31.75</v>
          </cell>
          <cell r="K49">
            <v>154.6</v>
          </cell>
          <cell r="M49">
            <v>99.48</v>
          </cell>
          <cell r="N49">
            <v>470.54</v>
          </cell>
          <cell r="P49">
            <v>67.75</v>
          </cell>
          <cell r="Q49">
            <v>298</v>
          </cell>
          <cell r="S49">
            <v>54</v>
          </cell>
          <cell r="T49">
            <v>199.78</v>
          </cell>
          <cell r="V49">
            <v>505.73</v>
          </cell>
          <cell r="W49">
            <v>2694.34</v>
          </cell>
          <cell r="Y49">
            <v>0</v>
          </cell>
          <cell r="Z49">
            <v>0</v>
          </cell>
          <cell r="AB49">
            <v>0</v>
          </cell>
          <cell r="AC49">
            <v>0</v>
          </cell>
          <cell r="AE49">
            <v>0</v>
          </cell>
          <cell r="AF49">
            <v>0</v>
          </cell>
          <cell r="AH49">
            <v>0</v>
          </cell>
          <cell r="AI49">
            <v>0</v>
          </cell>
          <cell r="AK49">
            <v>0</v>
          </cell>
          <cell r="AL49">
            <v>0</v>
          </cell>
          <cell r="AN49">
            <v>12.75</v>
          </cell>
          <cell r="AO49">
            <v>43.56</v>
          </cell>
          <cell r="AQ49">
            <v>12.75</v>
          </cell>
          <cell r="AR49">
            <v>43.56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L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251.75</v>
          </cell>
          <cell r="BS49">
            <v>1570.17</v>
          </cell>
          <cell r="BU49">
            <v>1</v>
          </cell>
          <cell r="BV49">
            <v>1.25</v>
          </cell>
          <cell r="BX49">
            <v>31.75</v>
          </cell>
          <cell r="BY49">
            <v>154.6</v>
          </cell>
          <cell r="CA49">
            <v>99.48</v>
          </cell>
          <cell r="CB49">
            <v>470.54</v>
          </cell>
          <cell r="CD49">
            <v>67.75</v>
          </cell>
          <cell r="CE49">
            <v>298</v>
          </cell>
          <cell r="CG49">
            <v>66.75</v>
          </cell>
          <cell r="CH49">
            <v>243.34</v>
          </cell>
          <cell r="CJ49">
            <v>518.48</v>
          </cell>
          <cell r="CK49">
            <v>2737.9</v>
          </cell>
        </row>
        <row r="50">
          <cell r="D50">
            <v>52.89</v>
          </cell>
          <cell r="E50">
            <v>617.51</v>
          </cell>
          <cell r="G50">
            <v>0</v>
          </cell>
          <cell r="H50">
            <v>0</v>
          </cell>
          <cell r="J50">
            <v>15</v>
          </cell>
          <cell r="K50">
            <v>100.84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S50">
            <v>99.12</v>
          </cell>
          <cell r="T50">
            <v>807.05</v>
          </cell>
          <cell r="V50">
            <v>167.01</v>
          </cell>
          <cell r="W50">
            <v>1525.4</v>
          </cell>
          <cell r="Y50">
            <v>0.24</v>
          </cell>
          <cell r="Z50">
            <v>4.09</v>
          </cell>
          <cell r="AB50">
            <v>0</v>
          </cell>
          <cell r="AC50">
            <v>0</v>
          </cell>
          <cell r="AE50">
            <v>0</v>
          </cell>
          <cell r="AF50">
            <v>0</v>
          </cell>
          <cell r="AH50">
            <v>0</v>
          </cell>
          <cell r="AI50">
            <v>0</v>
          </cell>
          <cell r="AK50">
            <v>0</v>
          </cell>
          <cell r="AL50">
            <v>0</v>
          </cell>
          <cell r="AN50">
            <v>49.82</v>
          </cell>
          <cell r="AO50">
            <v>236.4</v>
          </cell>
          <cell r="AQ50">
            <v>50.06</v>
          </cell>
          <cell r="AR50">
            <v>240.49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C50">
            <v>0</v>
          </cell>
          <cell r="BD50">
            <v>0</v>
          </cell>
          <cell r="BF50">
            <v>0</v>
          </cell>
          <cell r="BG50">
            <v>0</v>
          </cell>
          <cell r="BI50">
            <v>0</v>
          </cell>
          <cell r="BJ50">
            <v>0</v>
          </cell>
          <cell r="BL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53.13</v>
          </cell>
          <cell r="BS50">
            <v>621.6</v>
          </cell>
          <cell r="BU50">
            <v>0</v>
          </cell>
          <cell r="BV50">
            <v>0</v>
          </cell>
          <cell r="BX50">
            <v>15</v>
          </cell>
          <cell r="BY50">
            <v>100.84</v>
          </cell>
          <cell r="CA50">
            <v>0</v>
          </cell>
          <cell r="CB50">
            <v>0</v>
          </cell>
          <cell r="CD50">
            <v>0</v>
          </cell>
          <cell r="CE50">
            <v>0</v>
          </cell>
          <cell r="CG50">
            <v>148.94</v>
          </cell>
          <cell r="CH50">
            <v>1043.45</v>
          </cell>
          <cell r="CJ50">
            <v>217.07</v>
          </cell>
          <cell r="CK50">
            <v>1765.89</v>
          </cell>
        </row>
        <row r="51">
          <cell r="D51">
            <v>27.71</v>
          </cell>
          <cell r="E51">
            <v>116</v>
          </cell>
          <cell r="G51">
            <v>0.6</v>
          </cell>
          <cell r="H51">
            <v>2.2999999999999998</v>
          </cell>
          <cell r="J51">
            <v>13</v>
          </cell>
          <cell r="K51">
            <v>46</v>
          </cell>
          <cell r="M51">
            <v>29.3</v>
          </cell>
          <cell r="N51">
            <v>93</v>
          </cell>
          <cell r="P51">
            <v>245.87</v>
          </cell>
          <cell r="Q51">
            <v>749</v>
          </cell>
          <cell r="S51">
            <v>36.619999999999997</v>
          </cell>
          <cell r="T51">
            <v>101</v>
          </cell>
          <cell r="V51">
            <v>353.1</v>
          </cell>
          <cell r="W51">
            <v>1107.3</v>
          </cell>
          <cell r="Y51">
            <v>0.5</v>
          </cell>
          <cell r="Z51">
            <v>1.6</v>
          </cell>
          <cell r="AB51">
            <v>0.2</v>
          </cell>
          <cell r="AC51">
            <v>0.3</v>
          </cell>
          <cell r="AE51">
            <v>0.5</v>
          </cell>
          <cell r="AF51">
            <v>0.9</v>
          </cell>
          <cell r="AH51">
            <v>0</v>
          </cell>
          <cell r="AI51">
            <v>0</v>
          </cell>
          <cell r="AK51">
            <v>2.77</v>
          </cell>
          <cell r="AL51">
            <v>4</v>
          </cell>
          <cell r="AN51">
            <v>13.07</v>
          </cell>
          <cell r="AO51">
            <v>40.5</v>
          </cell>
          <cell r="AQ51">
            <v>17.04</v>
          </cell>
          <cell r="AR51">
            <v>47.3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  <cell r="BF51">
            <v>0</v>
          </cell>
          <cell r="BG51">
            <v>0</v>
          </cell>
          <cell r="BI51">
            <v>0</v>
          </cell>
          <cell r="BJ51">
            <v>0</v>
          </cell>
          <cell r="BL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28.21</v>
          </cell>
          <cell r="BS51">
            <v>117.6</v>
          </cell>
          <cell r="BU51">
            <v>0.8</v>
          </cell>
          <cell r="BV51">
            <v>2.5999999999999996</v>
          </cell>
          <cell r="BX51">
            <v>13.5</v>
          </cell>
          <cell r="BY51">
            <v>46.9</v>
          </cell>
          <cell r="CA51">
            <v>29.3</v>
          </cell>
          <cell r="CB51">
            <v>93</v>
          </cell>
          <cell r="CD51">
            <v>248.64000000000001</v>
          </cell>
          <cell r="CE51">
            <v>753</v>
          </cell>
          <cell r="CG51">
            <v>49.69</v>
          </cell>
          <cell r="CH51">
            <v>141.5</v>
          </cell>
          <cell r="CJ51">
            <v>370.14000000000004</v>
          </cell>
          <cell r="CK51">
            <v>1154.5999999999999</v>
          </cell>
        </row>
        <row r="52">
          <cell r="D52">
            <v>0</v>
          </cell>
          <cell r="E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B52">
            <v>0</v>
          </cell>
          <cell r="AC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L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  <cell r="BF52">
            <v>0</v>
          </cell>
          <cell r="BG52">
            <v>0</v>
          </cell>
          <cell r="BI52">
            <v>0</v>
          </cell>
          <cell r="BJ52">
            <v>0</v>
          </cell>
          <cell r="BL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</v>
          </cell>
          <cell r="CB52">
            <v>0</v>
          </cell>
          <cell r="CD52">
            <v>0</v>
          </cell>
          <cell r="CE52">
            <v>0</v>
          </cell>
          <cell r="CG52">
            <v>0</v>
          </cell>
          <cell r="CH52">
            <v>0</v>
          </cell>
          <cell r="CJ52">
            <v>0</v>
          </cell>
          <cell r="CK52">
            <v>0</v>
          </cell>
        </row>
        <row r="53">
          <cell r="D53">
            <v>0</v>
          </cell>
          <cell r="E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0.2</v>
          </cell>
          <cell r="Z53">
            <v>0.82</v>
          </cell>
          <cell r="AB53">
            <v>0.68</v>
          </cell>
          <cell r="AC53">
            <v>2.5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  <cell r="AK53">
            <v>0</v>
          </cell>
          <cell r="AL53">
            <v>0</v>
          </cell>
          <cell r="AN53">
            <v>2.5</v>
          </cell>
          <cell r="AO53">
            <v>5.15</v>
          </cell>
          <cell r="AQ53">
            <v>3.3800000000000003</v>
          </cell>
          <cell r="AR53">
            <v>8.4700000000000006</v>
          </cell>
          <cell r="AT53">
            <v>0</v>
          </cell>
          <cell r="AU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  <cell r="BF53">
            <v>0</v>
          </cell>
          <cell r="BG53">
            <v>0</v>
          </cell>
          <cell r="BI53">
            <v>0</v>
          </cell>
          <cell r="BJ53">
            <v>0</v>
          </cell>
          <cell r="BL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0.2</v>
          </cell>
          <cell r="BS53">
            <v>0.82</v>
          </cell>
          <cell r="BU53">
            <v>0.68</v>
          </cell>
          <cell r="BV53">
            <v>2.5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D53">
            <v>0</v>
          </cell>
          <cell r="CE53">
            <v>0</v>
          </cell>
          <cell r="CG53">
            <v>2.5</v>
          </cell>
          <cell r="CH53">
            <v>5.15</v>
          </cell>
          <cell r="CJ53">
            <v>3.3800000000000003</v>
          </cell>
          <cell r="CK53">
            <v>8.4700000000000006</v>
          </cell>
        </row>
        <row r="54">
          <cell r="D54">
            <v>9.5</v>
          </cell>
          <cell r="E54">
            <v>51.26</v>
          </cell>
          <cell r="G54">
            <v>0</v>
          </cell>
          <cell r="H54">
            <v>0</v>
          </cell>
          <cell r="J54">
            <v>10</v>
          </cell>
          <cell r="K54">
            <v>40</v>
          </cell>
          <cell r="M54">
            <v>6.3</v>
          </cell>
          <cell r="N54">
            <v>25.2</v>
          </cell>
          <cell r="P54">
            <v>49.45</v>
          </cell>
          <cell r="Q54">
            <v>156.38</v>
          </cell>
          <cell r="S54">
            <v>0</v>
          </cell>
          <cell r="T54">
            <v>0</v>
          </cell>
          <cell r="V54">
            <v>75.25</v>
          </cell>
          <cell r="W54">
            <v>272.83999999999997</v>
          </cell>
          <cell r="Y54">
            <v>8</v>
          </cell>
          <cell r="Z54">
            <v>40</v>
          </cell>
          <cell r="AB54">
            <v>0</v>
          </cell>
          <cell r="AC54">
            <v>0</v>
          </cell>
          <cell r="AE54">
            <v>3</v>
          </cell>
          <cell r="AF54">
            <v>12</v>
          </cell>
          <cell r="AH54">
            <v>14</v>
          </cell>
          <cell r="AI54">
            <v>52.69</v>
          </cell>
          <cell r="AK54">
            <v>291.60000000000002</v>
          </cell>
          <cell r="AL54">
            <v>1027.32</v>
          </cell>
          <cell r="AN54">
            <v>0</v>
          </cell>
          <cell r="AO54">
            <v>0</v>
          </cell>
          <cell r="AQ54">
            <v>316.60000000000002</v>
          </cell>
          <cell r="AR54">
            <v>1132.01</v>
          </cell>
          <cell r="AT54">
            <v>0</v>
          </cell>
          <cell r="AU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C54">
            <v>0</v>
          </cell>
          <cell r="BD54">
            <v>0</v>
          </cell>
          <cell r="BF54">
            <v>0</v>
          </cell>
          <cell r="BG54">
            <v>0</v>
          </cell>
          <cell r="BI54">
            <v>0</v>
          </cell>
          <cell r="BJ54">
            <v>0</v>
          </cell>
          <cell r="BL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17.5</v>
          </cell>
          <cell r="BS54">
            <v>91.259999999999991</v>
          </cell>
          <cell r="BU54">
            <v>0</v>
          </cell>
          <cell r="BV54">
            <v>0</v>
          </cell>
          <cell r="BX54">
            <v>13</v>
          </cell>
          <cell r="BY54">
            <v>52</v>
          </cell>
          <cell r="CA54">
            <v>20.3</v>
          </cell>
          <cell r="CB54">
            <v>77.89</v>
          </cell>
          <cell r="CD54">
            <v>341.05</v>
          </cell>
          <cell r="CE54">
            <v>1183.6999999999998</v>
          </cell>
          <cell r="CG54">
            <v>0</v>
          </cell>
          <cell r="CH54">
            <v>0</v>
          </cell>
          <cell r="CJ54">
            <v>391.85</v>
          </cell>
          <cell r="CK54">
            <v>1404.85</v>
          </cell>
        </row>
        <row r="55">
          <cell r="D55">
            <v>0</v>
          </cell>
          <cell r="E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H55">
            <v>0</v>
          </cell>
          <cell r="AI55">
            <v>0</v>
          </cell>
          <cell r="AK55">
            <v>0</v>
          </cell>
          <cell r="AL55">
            <v>0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T55">
            <v>0</v>
          </cell>
          <cell r="AU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F55">
            <v>0</v>
          </cell>
          <cell r="BG55">
            <v>0</v>
          </cell>
          <cell r="BI55">
            <v>0</v>
          </cell>
          <cell r="BJ55">
            <v>0</v>
          </cell>
          <cell r="BL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D55">
            <v>0</v>
          </cell>
          <cell r="CE55">
            <v>0</v>
          </cell>
          <cell r="CG55">
            <v>0</v>
          </cell>
          <cell r="CH55">
            <v>0</v>
          </cell>
          <cell r="CJ55">
            <v>0</v>
          </cell>
          <cell r="CK55">
            <v>0</v>
          </cell>
        </row>
        <row r="56">
          <cell r="D56">
            <v>420.81</v>
          </cell>
          <cell r="E56">
            <v>2453.77</v>
          </cell>
          <cell r="G56">
            <v>25</v>
          </cell>
          <cell r="H56">
            <v>164.42</v>
          </cell>
          <cell r="J56">
            <v>166.45</v>
          </cell>
          <cell r="K56">
            <v>959.07</v>
          </cell>
          <cell r="M56">
            <v>997.04</v>
          </cell>
          <cell r="N56">
            <v>5005.91</v>
          </cell>
          <cell r="P56">
            <v>633.75</v>
          </cell>
          <cell r="Q56">
            <v>2441.35</v>
          </cell>
          <cell r="S56">
            <v>370.26</v>
          </cell>
          <cell r="T56">
            <v>1179.6600000000001</v>
          </cell>
          <cell r="V56">
            <v>2613.31</v>
          </cell>
          <cell r="W56">
            <v>12204.18</v>
          </cell>
          <cell r="Y56">
            <v>71.400000000000006</v>
          </cell>
          <cell r="Z56">
            <v>360.9</v>
          </cell>
          <cell r="AB56">
            <v>50.4</v>
          </cell>
          <cell r="AC56">
            <v>219.24</v>
          </cell>
          <cell r="AE56">
            <v>20</v>
          </cell>
          <cell r="AF56">
            <v>53.71</v>
          </cell>
          <cell r="AH56">
            <v>559.62</v>
          </cell>
          <cell r="AI56">
            <v>2282.8000000000002</v>
          </cell>
          <cell r="AK56">
            <v>443.33</v>
          </cell>
          <cell r="AL56">
            <v>1606.57</v>
          </cell>
          <cell r="AN56">
            <v>324.12</v>
          </cell>
          <cell r="AO56">
            <v>1145.02</v>
          </cell>
          <cell r="AQ56">
            <v>1468.87</v>
          </cell>
          <cell r="AR56">
            <v>5668.24</v>
          </cell>
          <cell r="AT56">
            <v>0</v>
          </cell>
          <cell r="AU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F56">
            <v>0</v>
          </cell>
          <cell r="BG56">
            <v>0</v>
          </cell>
          <cell r="BI56">
            <v>0</v>
          </cell>
          <cell r="BJ56">
            <v>0</v>
          </cell>
          <cell r="BL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492.21000000000004</v>
          </cell>
          <cell r="BS56">
            <v>2814.67</v>
          </cell>
          <cell r="BU56">
            <v>75.400000000000006</v>
          </cell>
          <cell r="BV56">
            <v>383.65999999999997</v>
          </cell>
          <cell r="BX56">
            <v>186.45</v>
          </cell>
          <cell r="BY56">
            <v>1012.7800000000001</v>
          </cell>
          <cell r="CA56">
            <v>1556.6599999999999</v>
          </cell>
          <cell r="CB56">
            <v>7288.71</v>
          </cell>
          <cell r="CD56">
            <v>1077.08</v>
          </cell>
          <cell r="CE56">
            <v>4047.92</v>
          </cell>
          <cell r="CG56">
            <v>694.38</v>
          </cell>
          <cell r="CH56">
            <v>2324.6800000000003</v>
          </cell>
          <cell r="CJ56">
            <v>4082.18</v>
          </cell>
          <cell r="CK56">
            <v>17872.419999999998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25.96</v>
          </cell>
          <cell r="Z57">
            <v>100.83</v>
          </cell>
          <cell r="AB57">
            <v>0</v>
          </cell>
          <cell r="AC57">
            <v>0</v>
          </cell>
          <cell r="AE57">
            <v>4.3</v>
          </cell>
          <cell r="AF57">
            <v>14.65</v>
          </cell>
          <cell r="AH57">
            <v>0.5</v>
          </cell>
          <cell r="AI57">
            <v>1.6</v>
          </cell>
          <cell r="AK57">
            <v>0</v>
          </cell>
          <cell r="AL57">
            <v>0</v>
          </cell>
          <cell r="AN57">
            <v>478.58</v>
          </cell>
          <cell r="AO57">
            <v>1418.95</v>
          </cell>
          <cell r="AQ57">
            <v>509.34</v>
          </cell>
          <cell r="AR57">
            <v>1536.03</v>
          </cell>
          <cell r="AT57">
            <v>0</v>
          </cell>
          <cell r="AU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I57">
            <v>0</v>
          </cell>
          <cell r="BJ57">
            <v>0</v>
          </cell>
          <cell r="BL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25.96</v>
          </cell>
          <cell r="BS57">
            <v>100.83</v>
          </cell>
          <cell r="BU57">
            <v>0</v>
          </cell>
          <cell r="BV57">
            <v>0</v>
          </cell>
          <cell r="BX57">
            <v>4.3</v>
          </cell>
          <cell r="BY57">
            <v>14.65</v>
          </cell>
          <cell r="CA57">
            <v>0.5</v>
          </cell>
          <cell r="CB57">
            <v>1.6</v>
          </cell>
          <cell r="CD57">
            <v>0</v>
          </cell>
          <cell r="CE57">
            <v>0</v>
          </cell>
          <cell r="CG57">
            <v>478.58</v>
          </cell>
          <cell r="CH57">
            <v>1418.95</v>
          </cell>
          <cell r="CJ57">
            <v>509.34</v>
          </cell>
          <cell r="CK57">
            <v>1536.03</v>
          </cell>
        </row>
        <row r="58">
          <cell r="D58">
            <v>275.31</v>
          </cell>
          <cell r="E58">
            <v>1665.56</v>
          </cell>
          <cell r="G58">
            <v>3.5</v>
          </cell>
          <cell r="H58">
            <v>16.899999999999999</v>
          </cell>
          <cell r="J58">
            <v>31.25</v>
          </cell>
          <cell r="K58">
            <v>145.19999999999999</v>
          </cell>
          <cell r="M58">
            <v>138.93</v>
          </cell>
          <cell r="N58">
            <v>638.48</v>
          </cell>
          <cell r="P58">
            <v>255.75</v>
          </cell>
          <cell r="Q58">
            <v>1032.97</v>
          </cell>
          <cell r="S58">
            <v>89.3</v>
          </cell>
          <cell r="T58">
            <v>312.19</v>
          </cell>
          <cell r="V58">
            <v>794.04</v>
          </cell>
          <cell r="W58">
            <v>3811.3</v>
          </cell>
          <cell r="Y58">
            <v>0</v>
          </cell>
          <cell r="Z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K58">
            <v>0</v>
          </cell>
          <cell r="AL58">
            <v>0</v>
          </cell>
          <cell r="AN58">
            <v>47.04</v>
          </cell>
          <cell r="AO58">
            <v>164.64</v>
          </cell>
          <cell r="AQ58">
            <v>47.04</v>
          </cell>
          <cell r="AR58">
            <v>164.64</v>
          </cell>
          <cell r="AT58">
            <v>0</v>
          </cell>
          <cell r="AU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C58">
            <v>18.5</v>
          </cell>
          <cell r="BD58">
            <v>46.25</v>
          </cell>
          <cell r="BF58">
            <v>0</v>
          </cell>
          <cell r="BG58">
            <v>0</v>
          </cell>
          <cell r="BI58">
            <v>0</v>
          </cell>
          <cell r="BJ58">
            <v>0</v>
          </cell>
          <cell r="BL58">
            <v>18.5</v>
          </cell>
          <cell r="BM58">
            <v>46.25</v>
          </cell>
          <cell r="BO58">
            <v>0</v>
          </cell>
          <cell r="BP58">
            <v>0</v>
          </cell>
          <cell r="BR58">
            <v>275.31</v>
          </cell>
          <cell r="BS58">
            <v>1665.56</v>
          </cell>
          <cell r="BU58">
            <v>3.5</v>
          </cell>
          <cell r="BV58">
            <v>16.899999999999999</v>
          </cell>
          <cell r="BX58">
            <v>31.25</v>
          </cell>
          <cell r="BY58">
            <v>145.19999999999999</v>
          </cell>
          <cell r="CA58">
            <v>157.43</v>
          </cell>
          <cell r="CB58">
            <v>684.73</v>
          </cell>
          <cell r="CD58">
            <v>255.75</v>
          </cell>
          <cell r="CE58">
            <v>1032.97</v>
          </cell>
          <cell r="CG58">
            <v>136.34</v>
          </cell>
          <cell r="CH58">
            <v>476.83</v>
          </cell>
          <cell r="CJ58">
            <v>859.57999999999993</v>
          </cell>
          <cell r="CK58">
            <v>4022.1900000000005</v>
          </cell>
        </row>
        <row r="59">
          <cell r="D59">
            <v>19</v>
          </cell>
          <cell r="E59">
            <v>74.17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M59">
            <v>0.75</v>
          </cell>
          <cell r="N59">
            <v>2.63</v>
          </cell>
          <cell r="P59">
            <v>0</v>
          </cell>
          <cell r="Q59">
            <v>0</v>
          </cell>
          <cell r="S59">
            <v>92.22999999999999</v>
          </cell>
          <cell r="T59">
            <v>335.71999999999997</v>
          </cell>
          <cell r="V59">
            <v>111.97999999999998</v>
          </cell>
          <cell r="W59">
            <v>412.52000000000004</v>
          </cell>
          <cell r="Y59">
            <v>0.25</v>
          </cell>
          <cell r="Z59">
            <v>0.9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  <cell r="AK59">
            <v>0</v>
          </cell>
          <cell r="AL59">
            <v>0</v>
          </cell>
          <cell r="AN59">
            <v>0.5</v>
          </cell>
          <cell r="AO59">
            <v>1.45</v>
          </cell>
          <cell r="AQ59">
            <v>0.75</v>
          </cell>
          <cell r="AR59">
            <v>2.35</v>
          </cell>
          <cell r="AT59">
            <v>0</v>
          </cell>
          <cell r="AU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I59">
            <v>0</v>
          </cell>
          <cell r="BJ59">
            <v>0</v>
          </cell>
          <cell r="BL59">
            <v>0</v>
          </cell>
          <cell r="BM59">
            <v>0</v>
          </cell>
          <cell r="BO59">
            <v>0</v>
          </cell>
          <cell r="BP59">
            <v>0</v>
          </cell>
          <cell r="BR59">
            <v>19.25</v>
          </cell>
          <cell r="BS59">
            <v>75.070000000000007</v>
          </cell>
          <cell r="BU59">
            <v>0</v>
          </cell>
          <cell r="BV59">
            <v>0</v>
          </cell>
          <cell r="BX59">
            <v>0</v>
          </cell>
          <cell r="BY59">
            <v>0</v>
          </cell>
          <cell r="CA59">
            <v>0.75</v>
          </cell>
          <cell r="CB59">
            <v>2.63</v>
          </cell>
          <cell r="CD59">
            <v>0</v>
          </cell>
          <cell r="CE59">
            <v>0</v>
          </cell>
          <cell r="CG59">
            <v>92.72999999999999</v>
          </cell>
          <cell r="CH59">
            <v>337.16999999999996</v>
          </cell>
          <cell r="CJ59">
            <v>112.72999999999998</v>
          </cell>
          <cell r="CK59">
            <v>414.87000000000006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I72"/>
  <sheetViews>
    <sheetView topLeftCell="A6" zoomScaleNormal="100" zoomScaleSheetLayoutView="120" workbookViewId="0">
      <pane xSplit="2" ySplit="1" topLeftCell="F7" activePane="bottomRight" state="frozen"/>
      <selection activeCell="A6" sqref="A6"/>
      <selection pane="topRight" activeCell="C6" sqref="C6"/>
      <selection pane="bottomLeft" activeCell="A8" sqref="A8"/>
      <selection pane="bottomRight" activeCell="M7" sqref="M7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3" width="12.7109375" style="3" customWidth="1"/>
    <col min="4" max="5" width="11.5703125" style="3" customWidth="1"/>
    <col min="6" max="8" width="11.7109375" style="3" customWidth="1"/>
    <col min="9" max="9" width="11.28515625" style="3" customWidth="1"/>
    <col min="10" max="10" width="12.140625" style="1" customWidth="1"/>
    <col min="11" max="11" width="11.5703125" style="1" customWidth="1"/>
    <col min="12" max="12" width="11.28515625" style="1" customWidth="1"/>
    <col min="13" max="13" width="7.85546875" style="1" customWidth="1"/>
    <col min="14" max="14" width="10.28515625" style="1" customWidth="1"/>
    <col min="15" max="15" width="10.5703125" style="1" customWidth="1"/>
    <col min="16" max="16" width="11.7109375" style="3" customWidth="1"/>
    <col min="17" max="17" width="11.42578125" style="1" customWidth="1"/>
    <col min="18" max="18" width="12.5703125" style="1" customWidth="1"/>
    <col min="19" max="19" width="9.28515625" style="1" customWidth="1"/>
    <col min="20" max="20" width="5.7109375" style="1" customWidth="1"/>
    <col min="21" max="21" width="11.7109375" style="1" customWidth="1"/>
    <col min="22" max="22" width="11.85546875" style="3" customWidth="1"/>
    <col min="23" max="23" width="11.5703125" style="3" customWidth="1"/>
    <col min="24" max="24" width="12.42578125" style="1" customWidth="1"/>
    <col min="25" max="25" width="8.85546875" style="1" customWidth="1"/>
    <col min="26" max="26" width="12" style="1" customWidth="1"/>
    <col min="27" max="28" width="12.5703125" style="1" customWidth="1"/>
    <col min="29" max="29" width="10.140625" style="1" customWidth="1"/>
    <col min="30" max="30" width="8.7109375" style="1" customWidth="1"/>
    <col min="31" max="31" width="11" style="1" customWidth="1"/>
    <col min="32" max="32" width="10.42578125" style="1" customWidth="1"/>
    <col min="33" max="33" width="12.5703125" style="1" customWidth="1"/>
    <col min="34" max="34" width="11.28515625" style="1" customWidth="1"/>
    <col min="35" max="35" width="6.85546875" style="1" customWidth="1"/>
    <col min="36" max="16384" width="9.140625" style="1"/>
  </cols>
  <sheetData>
    <row r="1" spans="1:35" ht="15.75" x14ac:dyDescent="0.2">
      <c r="A1" s="110" t="s">
        <v>55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368"/>
      <c r="W1" s="368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</row>
    <row r="2" spans="1:35" ht="15.75" x14ac:dyDescent="0.2">
      <c r="A2" s="110" t="s">
        <v>54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368"/>
      <c r="W2" s="368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</row>
    <row r="3" spans="1:35" ht="15.75" x14ac:dyDescent="0.2">
      <c r="A3" s="111" t="s">
        <v>69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368"/>
      <c r="W3" s="368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</row>
    <row r="4" spans="1:35" ht="15" customHeight="1" x14ac:dyDescent="0.2">
      <c r="A4" s="2"/>
      <c r="D4" s="4"/>
    </row>
    <row r="5" spans="1:35" ht="16.149999999999999" customHeight="1" x14ac:dyDescent="0.2">
      <c r="A5" s="1068" t="s">
        <v>0</v>
      </c>
      <c r="B5" s="1068"/>
      <c r="C5" s="1069" t="s">
        <v>1</v>
      </c>
      <c r="D5" s="1069"/>
      <c r="E5" s="1069"/>
      <c r="F5" s="134"/>
      <c r="G5" s="134"/>
      <c r="H5" s="134"/>
      <c r="I5" s="112" t="s">
        <v>53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113"/>
      <c r="V5" s="369"/>
      <c r="W5" s="369"/>
      <c r="X5" s="107" t="s">
        <v>68</v>
      </c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9"/>
    </row>
    <row r="6" spans="1:35" ht="16.149999999999999" customHeight="1" x14ac:dyDescent="0.2">
      <c r="A6" s="1068"/>
      <c r="B6" s="1068"/>
      <c r="C6" s="13" t="s">
        <v>52</v>
      </c>
      <c r="D6" s="13" t="s">
        <v>2</v>
      </c>
      <c r="E6" s="13" t="s">
        <v>3</v>
      </c>
      <c r="F6" s="135" t="s">
        <v>161</v>
      </c>
      <c r="G6" s="135" t="s">
        <v>160</v>
      </c>
      <c r="H6" s="135" t="s">
        <v>159</v>
      </c>
      <c r="I6" s="74" t="s">
        <v>58</v>
      </c>
      <c r="J6" s="75" t="s">
        <v>59</v>
      </c>
      <c r="K6" s="75" t="s">
        <v>60</v>
      </c>
      <c r="L6" s="75" t="s">
        <v>61</v>
      </c>
      <c r="M6" s="75" t="s">
        <v>56</v>
      </c>
      <c r="N6" s="75" t="s">
        <v>57</v>
      </c>
      <c r="O6" s="75" t="s">
        <v>62</v>
      </c>
      <c r="P6" s="74" t="s">
        <v>63</v>
      </c>
      <c r="Q6" s="75" t="s">
        <v>64</v>
      </c>
      <c r="R6" s="75" t="s">
        <v>65</v>
      </c>
      <c r="S6" s="75" t="s">
        <v>66</v>
      </c>
      <c r="T6" s="75" t="s">
        <v>67</v>
      </c>
      <c r="U6" s="136">
        <v>41913</v>
      </c>
      <c r="V6" s="136">
        <v>41944</v>
      </c>
      <c r="W6" s="136">
        <v>41974</v>
      </c>
      <c r="X6" s="76" t="s">
        <v>58</v>
      </c>
      <c r="Y6" s="76" t="s">
        <v>59</v>
      </c>
      <c r="Z6" s="76" t="s">
        <v>60</v>
      </c>
      <c r="AA6" s="76" t="s">
        <v>61</v>
      </c>
      <c r="AB6" s="76" t="s">
        <v>56</v>
      </c>
      <c r="AC6" s="76" t="s">
        <v>57</v>
      </c>
      <c r="AD6" s="76" t="s">
        <v>62</v>
      </c>
      <c r="AE6" s="76" t="s">
        <v>63</v>
      </c>
      <c r="AF6" s="76" t="s">
        <v>64</v>
      </c>
      <c r="AG6" s="76" t="s">
        <v>65</v>
      </c>
      <c r="AH6" s="76" t="s">
        <v>66</v>
      </c>
      <c r="AI6" s="76" t="s">
        <v>67</v>
      </c>
    </row>
    <row r="7" spans="1:35" s="26" customFormat="1" ht="14.45" customHeight="1" x14ac:dyDescent="0.25">
      <c r="A7" s="82"/>
      <c r="B7" s="83" t="s">
        <v>3</v>
      </c>
      <c r="C7" s="84">
        <f>C8+C21+C36</f>
        <v>23041.438583801275</v>
      </c>
      <c r="D7" s="84">
        <f>D8+D21+D36</f>
        <v>24336.071416198723</v>
      </c>
      <c r="E7" s="84">
        <f>E8+E21+E36</f>
        <v>47377.51</v>
      </c>
      <c r="F7" s="84">
        <f t="shared" ref="F7:H7" si="0">F8+F21+F36</f>
        <v>425.5</v>
      </c>
      <c r="G7" s="84">
        <f t="shared" si="0"/>
        <v>538.81999999999994</v>
      </c>
      <c r="H7" s="84">
        <f t="shared" si="0"/>
        <v>18529.46</v>
      </c>
      <c r="I7" s="84">
        <f>I8+I21+I36</f>
        <v>46013.521999999997</v>
      </c>
      <c r="J7" s="84">
        <f>J8+J21+J36</f>
        <v>48393.976439999999</v>
      </c>
      <c r="K7" s="84">
        <f>K8+K21+K36</f>
        <v>48434.206440000002</v>
      </c>
      <c r="L7" s="84">
        <f t="shared" ref="L7:AI7" si="1">L8+L21+L36</f>
        <v>48442.006439999997</v>
      </c>
      <c r="M7" s="84">
        <f t="shared" si="1"/>
        <v>63.39</v>
      </c>
      <c r="N7" s="84">
        <f t="shared" si="1"/>
        <v>667.68000000000006</v>
      </c>
      <c r="O7" s="84">
        <f t="shared" si="1"/>
        <v>7211.59</v>
      </c>
      <c r="P7" s="84">
        <f t="shared" si="1"/>
        <v>0</v>
      </c>
      <c r="Q7" s="84">
        <f t="shared" si="1"/>
        <v>0</v>
      </c>
      <c r="R7" s="84">
        <f t="shared" si="1"/>
        <v>0</v>
      </c>
      <c r="S7" s="84">
        <f t="shared" si="1"/>
        <v>0</v>
      </c>
      <c r="T7" s="85">
        <f t="shared" si="1"/>
        <v>0</v>
      </c>
      <c r="U7" s="85">
        <f t="shared" si="1"/>
        <v>13483.3863</v>
      </c>
      <c r="V7" s="85">
        <f t="shared" si="1"/>
        <v>23140.827423000002</v>
      </c>
      <c r="W7" s="85">
        <f t="shared" si="1"/>
        <v>39883.935662999997</v>
      </c>
      <c r="X7" s="86">
        <f t="shared" si="1"/>
        <v>39883.935662999997</v>
      </c>
      <c r="Y7" s="84">
        <f t="shared" si="1"/>
        <v>908.24</v>
      </c>
      <c r="Z7" s="84">
        <f t="shared" si="1"/>
        <v>10725.349999999999</v>
      </c>
      <c r="AA7" s="84">
        <f>AA8+AA21+AA36</f>
        <v>42220.261289800001</v>
      </c>
      <c r="AB7" s="84">
        <f t="shared" si="1"/>
        <v>4920.3399999999992</v>
      </c>
      <c r="AC7" s="84">
        <f t="shared" si="1"/>
        <v>32.370000000000005</v>
      </c>
      <c r="AD7" s="84">
        <f t="shared" si="1"/>
        <v>0</v>
      </c>
      <c r="AE7" s="84">
        <f t="shared" si="1"/>
        <v>0</v>
      </c>
      <c r="AF7" s="84">
        <f t="shared" si="1"/>
        <v>0</v>
      </c>
      <c r="AG7" s="84">
        <f t="shared" si="1"/>
        <v>0</v>
      </c>
      <c r="AH7" s="84">
        <f t="shared" si="1"/>
        <v>0</v>
      </c>
      <c r="AI7" s="85">
        <f t="shared" si="1"/>
        <v>0</v>
      </c>
    </row>
    <row r="8" spans="1:35" s="55" customFormat="1" ht="15.6" customHeight="1" x14ac:dyDescent="0.25">
      <c r="A8" s="87" t="s">
        <v>4</v>
      </c>
      <c r="B8" s="88">
        <v>12</v>
      </c>
      <c r="C8" s="51">
        <f>SUM(C9:C20)</f>
        <v>1141.9625725706671</v>
      </c>
      <c r="D8" s="51">
        <f>SUM(D9:D20)</f>
        <v>4227.5374274293326</v>
      </c>
      <c r="E8" s="51">
        <f>SUM(E9:E20)</f>
        <v>5369.5</v>
      </c>
      <c r="F8" s="51">
        <f t="shared" ref="F8:H8" si="2">SUM(F9:F20)</f>
        <v>43.43</v>
      </c>
      <c r="G8" s="51">
        <f t="shared" si="2"/>
        <v>135.07</v>
      </c>
      <c r="H8" s="51">
        <f t="shared" si="2"/>
        <v>3635.83</v>
      </c>
      <c r="I8" s="51">
        <f>SUM(I9:I20)</f>
        <v>6025.52</v>
      </c>
      <c r="J8" s="51">
        <f>SUM(J9:J20)</f>
        <v>6299.92</v>
      </c>
      <c r="K8" s="51">
        <f>SUM(K9:K20)</f>
        <v>6299.92</v>
      </c>
      <c r="L8" s="51">
        <f t="shared" ref="L8:W8" si="3">SUM(L9:L20)</f>
        <v>6307.7199999999993</v>
      </c>
      <c r="M8" s="51">
        <f t="shared" si="3"/>
        <v>2</v>
      </c>
      <c r="N8" s="51">
        <f t="shared" si="3"/>
        <v>65.7</v>
      </c>
      <c r="O8" s="51">
        <f t="shared" si="3"/>
        <v>1009.7</v>
      </c>
      <c r="P8" s="51">
        <f t="shared" si="3"/>
        <v>0</v>
      </c>
      <c r="Q8" s="51">
        <f t="shared" si="3"/>
        <v>0</v>
      </c>
      <c r="R8" s="51">
        <f t="shared" si="3"/>
        <v>0</v>
      </c>
      <c r="S8" s="51">
        <f t="shared" si="3"/>
        <v>0</v>
      </c>
      <c r="T8" s="89">
        <f t="shared" si="3"/>
        <v>0</v>
      </c>
      <c r="U8" s="89">
        <f t="shared" si="3"/>
        <v>2320.3449999999998</v>
      </c>
      <c r="V8" s="89">
        <f t="shared" si="3"/>
        <v>3540.1000000000004</v>
      </c>
      <c r="W8" s="89">
        <f t="shared" si="3"/>
        <v>3673.7999999999997</v>
      </c>
      <c r="X8" s="79">
        <f>SUM(X9:X20)</f>
        <v>3673.7999999999997</v>
      </c>
      <c r="Y8" s="51">
        <f t="shared" ref="Y8:AI8" si="4">SUM(Y9:Y20)</f>
        <v>318.27</v>
      </c>
      <c r="Z8" s="51">
        <f t="shared" si="4"/>
        <v>537.52</v>
      </c>
      <c r="AA8" s="51">
        <f>SUM(AA9:AA20)</f>
        <v>5121.5599999999995</v>
      </c>
      <c r="AB8" s="51">
        <f t="shared" si="4"/>
        <v>0.33</v>
      </c>
      <c r="AC8" s="51">
        <f t="shared" si="4"/>
        <v>5</v>
      </c>
      <c r="AD8" s="51">
        <f t="shared" si="4"/>
        <v>0</v>
      </c>
      <c r="AE8" s="51">
        <f t="shared" si="4"/>
        <v>0</v>
      </c>
      <c r="AF8" s="51">
        <f t="shared" si="4"/>
        <v>0</v>
      </c>
      <c r="AG8" s="51">
        <f t="shared" si="4"/>
        <v>0</v>
      </c>
      <c r="AH8" s="51">
        <f t="shared" si="4"/>
        <v>0</v>
      </c>
      <c r="AI8" s="89">
        <f t="shared" si="4"/>
        <v>0</v>
      </c>
    </row>
    <row r="9" spans="1:35" ht="15.75" x14ac:dyDescent="0.25">
      <c r="A9" s="56">
        <v>1</v>
      </c>
      <c r="B9" s="47" t="s">
        <v>5</v>
      </c>
      <c r="C9" s="46">
        <v>1.64468925478253</v>
      </c>
      <c r="D9" s="46">
        <v>112.85531074521748</v>
      </c>
      <c r="E9" s="46">
        <v>114.5</v>
      </c>
      <c r="F9" s="46">
        <f>'Oct 31 2014 DS planting'!BM14</f>
        <v>0</v>
      </c>
      <c r="G9" s="46">
        <f>'Nov 29 2014 DS planting'!BM14</f>
        <v>0</v>
      </c>
      <c r="H9" s="46">
        <f>'Dec 29 2014 DS planting'!BM14</f>
        <v>38.400000000000006</v>
      </c>
      <c r="I9" s="46">
        <f>'Jan 29 DS planting'!BM14</f>
        <v>48.8</v>
      </c>
      <c r="J9" s="22">
        <f>'Feb 28 DS planting'!BM14</f>
        <v>42.2</v>
      </c>
      <c r="K9" s="22">
        <f>'March 26 DS planting'!BM14</f>
        <v>42.2</v>
      </c>
      <c r="L9" s="22">
        <f>'Apr 15 DS planting'!BM14</f>
        <v>50</v>
      </c>
      <c r="M9" s="22">
        <f>'May28 WSplanting'!BM14</f>
        <v>0</v>
      </c>
      <c r="N9" s="22">
        <f>'Jun22 WSplanting'!BM14</f>
        <v>0</v>
      </c>
      <c r="O9" s="22">
        <f>'Jul WSplanting'!BM14</f>
        <v>0</v>
      </c>
      <c r="P9" s="22"/>
      <c r="Q9" s="22"/>
      <c r="R9" s="105"/>
      <c r="S9" s="105"/>
      <c r="T9" s="63"/>
      <c r="U9" s="267">
        <f>'Oct 31 2014 harvesting'!CJ15</f>
        <v>0</v>
      </c>
      <c r="V9" s="370">
        <f>'Nov 29 2014 harvesting'!CJ15</f>
        <v>0</v>
      </c>
      <c r="W9" s="370">
        <f>'Dec 29 2014 harvesting '!CJ15</f>
        <v>21</v>
      </c>
      <c r="X9" s="61">
        <f>'Jan 29 harvesting'!CJ15</f>
        <v>21</v>
      </c>
      <c r="Y9" s="22">
        <f>'February 28 DS harvesting'!CJ15</f>
        <v>16</v>
      </c>
      <c r="Z9" s="22">
        <f>'March 26 DS harvesting'!CJ15</f>
        <v>16</v>
      </c>
      <c r="AA9" s="36">
        <f>'Apr 21 DS harvesting'!CJ15</f>
        <v>16.399999999999999</v>
      </c>
      <c r="AB9" s="22">
        <f>'May28WS harvesting'!CJ12</f>
        <v>0</v>
      </c>
      <c r="AC9" s="22">
        <f>'Jun 22 WSharvesting'!CJ12</f>
        <v>0</v>
      </c>
      <c r="AD9" s="22">
        <f>'Jul NoHarvesting'!CJ12</f>
        <v>0</v>
      </c>
      <c r="AE9" s="22"/>
      <c r="AF9" s="22"/>
      <c r="AG9" s="22"/>
      <c r="AH9" s="22"/>
      <c r="AI9" s="71"/>
    </row>
    <row r="10" spans="1:35" ht="15.75" x14ac:dyDescent="0.25">
      <c r="A10" s="56">
        <v>2</v>
      </c>
      <c r="B10" s="47" t="s">
        <v>6</v>
      </c>
      <c r="C10" s="46">
        <v>82.2344627391263</v>
      </c>
      <c r="D10" s="46">
        <v>419.76553726087371</v>
      </c>
      <c r="E10" s="46">
        <v>502</v>
      </c>
      <c r="F10" s="46">
        <f>'Oct 31 2014 DS planting'!BM15</f>
        <v>0</v>
      </c>
      <c r="G10" s="46">
        <f>'Nov 29 2014 DS planting'!BM15</f>
        <v>0</v>
      </c>
      <c r="H10" s="46">
        <f>'Dec 29 2014 DS planting'!BM15</f>
        <v>0</v>
      </c>
      <c r="I10" s="46">
        <f>'Jan 29 DS planting'!BM15</f>
        <v>586</v>
      </c>
      <c r="J10" s="22">
        <f>'Feb 28 DS planting'!BM15</f>
        <v>586</v>
      </c>
      <c r="K10" s="22">
        <f>'March 26 DS planting'!BM15</f>
        <v>586</v>
      </c>
      <c r="L10" s="22">
        <f>'Apr 15 DS planting'!BM15</f>
        <v>586</v>
      </c>
      <c r="M10" s="22">
        <f>'May28 WSplanting'!BM15</f>
        <v>0</v>
      </c>
      <c r="N10" s="22">
        <f>'Jun22 WSplanting'!BM15</f>
        <v>58.5</v>
      </c>
      <c r="O10" s="22">
        <f>'Jul WSplanting'!BM15</f>
        <v>535.5</v>
      </c>
      <c r="P10" s="22"/>
      <c r="Q10" s="22"/>
      <c r="R10" s="105"/>
      <c r="S10" s="105"/>
      <c r="T10" s="63"/>
      <c r="U10" s="267">
        <f>'Oct 31 2014 harvesting'!CJ16</f>
        <v>0</v>
      </c>
      <c r="V10" s="370">
        <f>'Nov 29 2014 harvesting'!CJ16</f>
        <v>559</v>
      </c>
      <c r="W10" s="370">
        <f>'Dec 29 2014 harvesting '!CJ16</f>
        <v>559</v>
      </c>
      <c r="X10" s="61">
        <f>'Jan 29 harvesting'!CJ16</f>
        <v>559</v>
      </c>
      <c r="Y10" s="22">
        <f>'February 28 DS harvesting'!CJ16</f>
        <v>0</v>
      </c>
      <c r="Z10" s="22">
        <f>'March 26 DS harvesting'!CJ16</f>
        <v>0</v>
      </c>
      <c r="AA10" s="36">
        <f>'Apr 21 DS harvesting'!CJ16</f>
        <v>575.75</v>
      </c>
      <c r="AB10" s="22">
        <f>'May28WS harvesting'!CJ13</f>
        <v>0</v>
      </c>
      <c r="AC10" s="22">
        <f>'Jun 22 WSharvesting'!CJ13</f>
        <v>5</v>
      </c>
      <c r="AD10" s="22">
        <f>'Jul NoHarvesting'!CJ13</f>
        <v>0</v>
      </c>
      <c r="AE10" s="22"/>
      <c r="AF10" s="22"/>
      <c r="AG10" s="22"/>
      <c r="AH10" s="22"/>
      <c r="AI10" s="71"/>
    </row>
    <row r="11" spans="1:35" ht="15.75" x14ac:dyDescent="0.25">
      <c r="A11" s="56">
        <v>3</v>
      </c>
      <c r="B11" s="47" t="s">
        <v>7</v>
      </c>
      <c r="C11" s="46">
        <v>0</v>
      </c>
      <c r="D11" s="46">
        <v>89</v>
      </c>
      <c r="E11" s="46">
        <v>89</v>
      </c>
      <c r="F11" s="46">
        <f>'Oct 31 2014 DS planting'!BM16</f>
        <v>0</v>
      </c>
      <c r="G11" s="46">
        <f>'Nov 29 2014 DS planting'!BM16</f>
        <v>24.64</v>
      </c>
      <c r="H11" s="46">
        <f>'Dec 29 2014 DS planting'!BM16</f>
        <v>24.64</v>
      </c>
      <c r="I11" s="46">
        <f>'Jan 29 DS planting'!BM16</f>
        <v>24.64</v>
      </c>
      <c r="J11" s="22">
        <f>'Feb 28 DS planting'!BM16</f>
        <v>24.64</v>
      </c>
      <c r="K11" s="22">
        <f>'March 26 DS planting'!BM16</f>
        <v>24.64</v>
      </c>
      <c r="L11" s="22">
        <f>'Apr 15 DS planting'!BM16</f>
        <v>24.64</v>
      </c>
      <c r="M11" s="22">
        <f>'May28 WSplanting'!BM16</f>
        <v>0</v>
      </c>
      <c r="N11" s="22">
        <f>'Jun22 WSplanting'!BM16</f>
        <v>0</v>
      </c>
      <c r="O11" s="22">
        <f>'Jul WSplanting'!BM16</f>
        <v>0</v>
      </c>
      <c r="P11" s="22"/>
      <c r="Q11" s="22"/>
      <c r="R11" s="105"/>
      <c r="S11" s="105"/>
      <c r="T11" s="63"/>
      <c r="U11" s="267">
        <f>'Oct 31 2014 harvesting'!CJ17</f>
        <v>0</v>
      </c>
      <c r="V11" s="370">
        <f>'Nov 29 2014 harvesting'!CJ17</f>
        <v>0</v>
      </c>
      <c r="W11" s="370">
        <f>'Dec 29 2014 harvesting '!CJ17</f>
        <v>0</v>
      </c>
      <c r="X11" s="61">
        <f>'Jan 29 harvesting'!CJ17</f>
        <v>0</v>
      </c>
      <c r="Y11" s="22">
        <f>'February 28 DS harvesting'!CJ17</f>
        <v>28.57</v>
      </c>
      <c r="Z11" s="22">
        <f>'March 26 DS harvesting'!CJ17</f>
        <v>28.57</v>
      </c>
      <c r="AA11" s="36">
        <f>'Apr 21 DS harvesting'!CJ17</f>
        <v>43</v>
      </c>
      <c r="AB11" s="22">
        <f>'May28WS harvesting'!CJ14</f>
        <v>0</v>
      </c>
      <c r="AC11" s="22">
        <f>'Jun 22 WSharvesting'!CJ14</f>
        <v>0</v>
      </c>
      <c r="AD11" s="22">
        <f>'Jul NoHarvesting'!CJ14</f>
        <v>0</v>
      </c>
      <c r="AE11" s="22"/>
      <c r="AF11" s="22"/>
      <c r="AG11" s="22"/>
      <c r="AH11" s="22"/>
      <c r="AI11" s="71"/>
    </row>
    <row r="12" spans="1:35" ht="15.75" x14ac:dyDescent="0.25">
      <c r="A12" s="56">
        <v>4</v>
      </c>
      <c r="B12" s="47" t="s">
        <v>8</v>
      </c>
      <c r="C12" s="46">
        <v>116.77293708955935</v>
      </c>
      <c r="D12" s="46">
        <v>478.72706291044062</v>
      </c>
      <c r="E12" s="46">
        <v>595.5</v>
      </c>
      <c r="F12" s="46">
        <f>'Oct 31 2014 DS planting'!BM17</f>
        <v>0</v>
      </c>
      <c r="G12" s="46">
        <f>'Nov 29 2014 DS planting'!BM17</f>
        <v>0</v>
      </c>
      <c r="H12" s="46">
        <f>'Dec 29 2014 DS planting'!BM17</f>
        <v>0</v>
      </c>
      <c r="I12" s="46">
        <f>'Jan 29 DS planting'!BM17</f>
        <v>1149.4000000000001</v>
      </c>
      <c r="J12" s="22">
        <f>'Feb 28 DS planting'!BM17</f>
        <v>1149.4000000000001</v>
      </c>
      <c r="K12" s="22">
        <f>'March 26 DS planting'!BM17</f>
        <v>1149.4000000000001</v>
      </c>
      <c r="L12" s="22">
        <f>'Apr 15 DS planting'!BM17</f>
        <v>1149.4000000000001</v>
      </c>
      <c r="M12" s="22">
        <f>'May28 WSplanting'!BM17</f>
        <v>0</v>
      </c>
      <c r="N12" s="22">
        <f>'Jun22 WSplanting'!BM17</f>
        <v>0</v>
      </c>
      <c r="O12" s="22">
        <f>'Jul WSplanting'!BM17</f>
        <v>334</v>
      </c>
      <c r="P12" s="22"/>
      <c r="Q12" s="22"/>
      <c r="R12" s="105"/>
      <c r="S12" s="105"/>
      <c r="T12" s="63"/>
      <c r="U12" s="267">
        <f>'Oct 31 2014 harvesting'!CJ18</f>
        <v>0</v>
      </c>
      <c r="V12" s="370">
        <f>'Nov 29 2014 harvesting'!CJ18</f>
        <v>224.76500000000004</v>
      </c>
      <c r="W12" s="370">
        <f>'Dec 29 2014 harvesting '!CJ18</f>
        <v>224.76500000000004</v>
      </c>
      <c r="X12" s="61">
        <f>'Jan 29 harvesting'!CJ18</f>
        <v>224.76500000000004</v>
      </c>
      <c r="Y12" s="22">
        <f>'February 28 DS harvesting'!CJ18</f>
        <v>0</v>
      </c>
      <c r="Z12" s="22">
        <f>'March 26 DS harvesting'!CJ18</f>
        <v>0</v>
      </c>
      <c r="AA12" s="36">
        <f>'Apr 21 DS harvesting'!CJ18</f>
        <v>485.59</v>
      </c>
      <c r="AB12" s="22">
        <f>'May28WS harvesting'!CJ15</f>
        <v>0</v>
      </c>
      <c r="AC12" s="22">
        <f>'Jun 22 WSharvesting'!CJ15</f>
        <v>0</v>
      </c>
      <c r="AD12" s="22">
        <f>'Jul NoHarvesting'!CJ15</f>
        <v>0</v>
      </c>
      <c r="AE12" s="22"/>
      <c r="AF12" s="22"/>
      <c r="AG12" s="22"/>
      <c r="AH12" s="22"/>
      <c r="AI12" s="71"/>
    </row>
    <row r="13" spans="1:35" ht="15.75" x14ac:dyDescent="0.25">
      <c r="A13" s="56">
        <v>5</v>
      </c>
      <c r="B13" s="47" t="s">
        <v>9</v>
      </c>
      <c r="C13" s="46">
        <v>236.83525268868374</v>
      </c>
      <c r="D13" s="46">
        <v>812.16474731131621</v>
      </c>
      <c r="E13" s="46">
        <v>1049</v>
      </c>
      <c r="F13" s="46">
        <f>'Oct 31 2014 DS planting'!BM18</f>
        <v>0</v>
      </c>
      <c r="G13" s="46">
        <f>'Nov 29 2014 DS planting'!BM18</f>
        <v>0</v>
      </c>
      <c r="H13" s="46">
        <f>'Dec 29 2014 DS planting'!BM18</f>
        <v>631.01</v>
      </c>
      <c r="I13" s="46">
        <f>'Jan 29 DS planting'!BM18</f>
        <v>1266.01</v>
      </c>
      <c r="J13" s="22">
        <f>'Feb 28 DS planting'!BM18</f>
        <v>1266.01</v>
      </c>
      <c r="K13" s="22">
        <f>'March 26 DS planting'!BM18</f>
        <v>1266.01</v>
      </c>
      <c r="L13" s="22">
        <f>'Apr 15 DS planting'!BM18</f>
        <v>1266.01</v>
      </c>
      <c r="M13" s="22">
        <f>'May28 WSplanting'!BM18</f>
        <v>2</v>
      </c>
      <c r="N13" s="22">
        <f>'Jun22 WSplanting'!BM18</f>
        <v>7.2</v>
      </c>
      <c r="O13" s="22">
        <f>'Jul WSplanting'!BM18</f>
        <v>140.19999999999999</v>
      </c>
      <c r="P13" s="22"/>
      <c r="Q13" s="22"/>
      <c r="R13" s="105"/>
      <c r="S13" s="105"/>
      <c r="T13" s="63"/>
      <c r="U13" s="267">
        <f>'Oct 31 2014 harvesting'!CJ19</f>
        <v>126.85</v>
      </c>
      <c r="V13" s="370">
        <f>'Nov 29 2014 harvesting'!CJ19</f>
        <v>431.5</v>
      </c>
      <c r="W13" s="370">
        <f>'Dec 29 2014 harvesting '!CJ19</f>
        <v>304.64999999999998</v>
      </c>
      <c r="X13" s="61">
        <f>'Jan 29 harvesting'!CJ19</f>
        <v>304.64999999999998</v>
      </c>
      <c r="Y13" s="22">
        <f>'February 28 DS harvesting'!CJ19</f>
        <v>271</v>
      </c>
      <c r="Z13" s="22">
        <f>'March 26 DS harvesting'!CJ19</f>
        <v>271</v>
      </c>
      <c r="AA13" s="36">
        <f>'Apr 21 DS harvesting'!CJ19</f>
        <v>1138.25</v>
      </c>
      <c r="AB13" s="22">
        <f>'May28WS harvesting'!CJ16</f>
        <v>0</v>
      </c>
      <c r="AC13" s="22">
        <f>'Jun 22 WSharvesting'!CJ16</f>
        <v>0</v>
      </c>
      <c r="AD13" s="22">
        <f>'Jul NoHarvesting'!CJ16</f>
        <v>0</v>
      </c>
      <c r="AE13" s="22"/>
      <c r="AF13" s="22"/>
      <c r="AG13" s="22"/>
      <c r="AH13" s="22"/>
      <c r="AI13" s="71"/>
    </row>
    <row r="14" spans="1:35" ht="15.75" x14ac:dyDescent="0.25">
      <c r="A14" s="56">
        <v>6</v>
      </c>
      <c r="B14" s="47" t="s">
        <v>10</v>
      </c>
      <c r="C14" s="46">
        <v>106.35657180927001</v>
      </c>
      <c r="D14" s="46">
        <v>1213.64342819073</v>
      </c>
      <c r="E14" s="46">
        <v>1320</v>
      </c>
      <c r="F14" s="46">
        <f>'Oct 31 2014 DS planting'!BM19</f>
        <v>3</v>
      </c>
      <c r="G14" s="46">
        <f>'Nov 29 2014 DS planting'!BM19</f>
        <v>33</v>
      </c>
      <c r="H14" s="46">
        <f>'Dec 29 2014 DS planting'!BM19</f>
        <v>1521.25</v>
      </c>
      <c r="I14" s="46">
        <f>'Jan 29 DS planting'!BM19</f>
        <v>1521.25</v>
      </c>
      <c r="J14" s="22">
        <f>'Feb 28 DS planting'!BM19</f>
        <v>1521.25</v>
      </c>
      <c r="K14" s="22">
        <f>'March 26 DS planting'!BM19</f>
        <v>1521.25</v>
      </c>
      <c r="L14" s="22">
        <f>'Apr 15 DS planting'!BM19</f>
        <v>1521.25</v>
      </c>
      <c r="M14" s="22">
        <f>'May28 WSplanting'!BM19</f>
        <v>0</v>
      </c>
      <c r="N14" s="22">
        <f>'Jun22 WSplanting'!BM19</f>
        <v>0</v>
      </c>
      <c r="O14" s="22">
        <f>'Jul WSplanting'!BM19</f>
        <v>0</v>
      </c>
      <c r="P14" s="22"/>
      <c r="Q14" s="22"/>
      <c r="R14" s="105"/>
      <c r="S14" s="105"/>
      <c r="T14" s="63"/>
      <c r="U14" s="267">
        <f>'Oct 31 2014 harvesting'!CJ20</f>
        <v>1300.25</v>
      </c>
      <c r="V14" s="370">
        <f>'Nov 29 2014 harvesting'!CJ20</f>
        <v>1300.25</v>
      </c>
      <c r="W14" s="370">
        <f>'Dec 29 2014 harvesting '!CJ20</f>
        <v>1510.75</v>
      </c>
      <c r="X14" s="61">
        <f>'Jan 29 harvesting'!CJ20</f>
        <v>1510.75</v>
      </c>
      <c r="Y14" s="22">
        <f>'February 28 DS harvesting'!CJ20</f>
        <v>0</v>
      </c>
      <c r="Z14" s="22">
        <f>'March 26 DS harvesting'!CJ20</f>
        <v>0</v>
      </c>
      <c r="AA14" s="36">
        <f>'Apr 21 DS harvesting'!CJ20</f>
        <v>1511.02</v>
      </c>
      <c r="AB14" s="22">
        <f>'May28WS harvesting'!CJ17</f>
        <v>0</v>
      </c>
      <c r="AC14" s="22">
        <f>'Jun 22 WSharvesting'!CJ17</f>
        <v>0</v>
      </c>
      <c r="AD14" s="22">
        <f>'Jul NoHarvesting'!CJ17</f>
        <v>0</v>
      </c>
      <c r="AE14" s="22"/>
      <c r="AF14" s="22"/>
      <c r="AG14" s="22"/>
      <c r="AH14" s="22"/>
      <c r="AI14" s="71"/>
    </row>
    <row r="15" spans="1:35" ht="15.75" x14ac:dyDescent="0.25">
      <c r="A15" s="56">
        <v>7</v>
      </c>
      <c r="B15" s="47" t="s">
        <v>11</v>
      </c>
      <c r="C15" s="46">
        <v>0</v>
      </c>
      <c r="D15" s="46">
        <v>86</v>
      </c>
      <c r="E15" s="46">
        <v>86</v>
      </c>
      <c r="F15" s="46">
        <f>'Oct 31 2014 DS planting'!BM20</f>
        <v>0</v>
      </c>
      <c r="G15" s="46">
        <f>'Nov 29 2014 DS planting'!BM20</f>
        <v>37</v>
      </c>
      <c r="H15" s="46">
        <f>'Dec 29 2014 DS planting'!BM20</f>
        <v>122</v>
      </c>
      <c r="I15" s="46">
        <f>'Jan 29 DS planting'!BM20</f>
        <v>122</v>
      </c>
      <c r="J15" s="22">
        <f>'Feb 28 DS planting'!BM20</f>
        <v>122</v>
      </c>
      <c r="K15" s="22">
        <f>'March 26 DS planting'!BM20</f>
        <v>122</v>
      </c>
      <c r="L15" s="22">
        <f>'Apr 15 DS planting'!BM20</f>
        <v>122</v>
      </c>
      <c r="M15" s="22">
        <f>'May28 WSplanting'!BM20</f>
        <v>0</v>
      </c>
      <c r="N15" s="22">
        <f>'Jun22 WSplanting'!BM20</f>
        <v>0</v>
      </c>
      <c r="O15" s="22">
        <f>'Jul WSplanting'!BM20</f>
        <v>0</v>
      </c>
      <c r="P15" s="22"/>
      <c r="Q15" s="22"/>
      <c r="R15" s="105"/>
      <c r="S15" s="105"/>
      <c r="T15" s="63"/>
      <c r="U15" s="267">
        <f>'Oct 31 2014 harvesting'!CJ21</f>
        <v>0</v>
      </c>
      <c r="V15" s="370">
        <f>'Nov 29 2014 harvesting'!CJ21</f>
        <v>0</v>
      </c>
      <c r="W15" s="370">
        <f>'Dec 29 2014 harvesting '!CJ21</f>
        <v>40.75</v>
      </c>
      <c r="X15" s="61">
        <f>'Jan 29 harvesting'!CJ21</f>
        <v>40.75</v>
      </c>
      <c r="Y15" s="22">
        <f>'February 28 DS harvesting'!CJ21</f>
        <v>0</v>
      </c>
      <c r="Z15" s="22">
        <f>'March 26 DS harvesting'!CJ21</f>
        <v>0</v>
      </c>
      <c r="AA15" s="36">
        <f>'Apr 21 DS harvesting'!CJ21</f>
        <v>0</v>
      </c>
      <c r="AB15" s="22">
        <f>'May28WS harvesting'!CJ18</f>
        <v>0</v>
      </c>
      <c r="AC15" s="22">
        <f>'Jun 22 WSharvesting'!CJ18</f>
        <v>0</v>
      </c>
      <c r="AD15" s="22">
        <f>'Jul NoHarvesting'!CJ18</f>
        <v>0</v>
      </c>
      <c r="AE15" s="22"/>
      <c r="AF15" s="22"/>
      <c r="AG15" s="22"/>
      <c r="AH15" s="22"/>
      <c r="AI15" s="71"/>
    </row>
    <row r="16" spans="1:35" ht="15.75" x14ac:dyDescent="0.25">
      <c r="A16" s="56">
        <v>8</v>
      </c>
      <c r="B16" s="47" t="s">
        <v>12</v>
      </c>
      <c r="C16" s="46">
        <v>3.837608261159227</v>
      </c>
      <c r="D16" s="46">
        <v>109.66239173884077</v>
      </c>
      <c r="E16" s="46">
        <v>113.5</v>
      </c>
      <c r="F16" s="46">
        <f>'Oct 31 2014 DS planting'!BM21</f>
        <v>40.43</v>
      </c>
      <c r="G16" s="46">
        <f>'Nov 29 2014 DS planting'!BM21</f>
        <v>40.43</v>
      </c>
      <c r="H16" s="46">
        <f>'Dec 29 2014 DS planting'!BM21</f>
        <v>55.18</v>
      </c>
      <c r="I16" s="46">
        <f>'Jan 29 DS planting'!BM21</f>
        <v>55.18</v>
      </c>
      <c r="J16" s="22">
        <f>'Feb 28 DS planting'!BM21</f>
        <v>55.18</v>
      </c>
      <c r="K16" s="22">
        <f>'March 26 DS planting'!BM21</f>
        <v>55.18</v>
      </c>
      <c r="L16" s="22">
        <f>'Apr 15 DS planting'!BM21</f>
        <v>55.18</v>
      </c>
      <c r="M16" s="22">
        <f>'May28 WSplanting'!BM21</f>
        <v>0</v>
      </c>
      <c r="N16" s="22">
        <f>'Jun22 WSplanting'!BM21</f>
        <v>0</v>
      </c>
      <c r="O16" s="22">
        <f>'Jul WSplanting'!BM21</f>
        <v>0</v>
      </c>
      <c r="P16" s="22"/>
      <c r="Q16" s="22"/>
      <c r="R16" s="105"/>
      <c r="S16" s="105"/>
      <c r="T16" s="63"/>
      <c r="U16" s="267">
        <f>'Oct 31 2014 harvesting'!CJ22</f>
        <v>74.349999999999994</v>
      </c>
      <c r="V16" s="370">
        <f>'Nov 29 2014 harvesting'!CJ22</f>
        <v>74.349999999999994</v>
      </c>
      <c r="W16" s="370">
        <f>'Dec 29 2014 harvesting '!CJ22</f>
        <v>58.75</v>
      </c>
      <c r="X16" s="61">
        <f>'Jan 29 harvesting'!CJ22</f>
        <v>58.75</v>
      </c>
      <c r="Y16" s="22">
        <f>'February 28 DS harvesting'!CJ22</f>
        <v>0</v>
      </c>
      <c r="Z16" s="22">
        <f>'March 26 DS harvesting'!CJ22</f>
        <v>7.5</v>
      </c>
      <c r="AA16" s="36">
        <f>'Apr 21 DS harvesting'!CJ22</f>
        <v>7.5</v>
      </c>
      <c r="AB16" s="22">
        <f>'May28WS harvesting'!CJ19</f>
        <v>0</v>
      </c>
      <c r="AC16" s="22">
        <f>'Jun 22 WSharvesting'!CJ19</f>
        <v>0</v>
      </c>
      <c r="AD16" s="22">
        <f>'Jul NoHarvesting'!CJ19</f>
        <v>0</v>
      </c>
      <c r="AE16" s="22"/>
      <c r="AF16" s="22"/>
      <c r="AG16" s="22"/>
      <c r="AH16" s="22"/>
      <c r="AI16" s="71"/>
    </row>
    <row r="17" spans="1:35" ht="15.75" x14ac:dyDescent="0.25">
      <c r="A17" s="56">
        <v>9</v>
      </c>
      <c r="B17" s="47" t="s">
        <v>13</v>
      </c>
      <c r="C17" s="46">
        <v>0</v>
      </c>
      <c r="D17" s="46">
        <v>373</v>
      </c>
      <c r="E17" s="46">
        <v>373</v>
      </c>
      <c r="F17" s="46">
        <f>'Oct 31 2014 DS planting'!BM22</f>
        <v>0</v>
      </c>
      <c r="G17" s="46">
        <f>'Nov 29 2014 DS planting'!BM22</f>
        <v>0</v>
      </c>
      <c r="H17" s="46">
        <f>'Dec 29 2014 DS planting'!BM22</f>
        <v>0</v>
      </c>
      <c r="I17" s="46">
        <f>'Jan 29 DS planting'!BM22</f>
        <v>0</v>
      </c>
      <c r="J17" s="22">
        <f>'Feb 28 DS planting'!BM22</f>
        <v>281</v>
      </c>
      <c r="K17" s="22">
        <f>'March 26 DS planting'!BM22</f>
        <v>281</v>
      </c>
      <c r="L17" s="22">
        <f>'Apr 15 DS planting'!BM22</f>
        <v>281</v>
      </c>
      <c r="M17" s="22">
        <f>'May28 WSplanting'!BM22</f>
        <v>0</v>
      </c>
      <c r="N17" s="22">
        <f>'Jun22 WSplanting'!BM22</f>
        <v>0</v>
      </c>
      <c r="O17" s="22">
        <f>'Jul WSplanting'!BM22</f>
        <v>0</v>
      </c>
      <c r="P17" s="22"/>
      <c r="Q17" s="22"/>
      <c r="R17" s="105"/>
      <c r="S17" s="105"/>
      <c r="T17" s="63"/>
      <c r="U17" s="267">
        <f>'Oct 31 2014 harvesting'!CJ23</f>
        <v>60.364999999999981</v>
      </c>
      <c r="V17" s="370">
        <f>'Nov 29 2014 harvesting'!CJ23</f>
        <v>60.364999999999981</v>
      </c>
      <c r="W17" s="370">
        <f>'Dec 29 2014 harvesting '!CJ23</f>
        <v>60.364999999999981</v>
      </c>
      <c r="X17" s="61">
        <f>'Jan 29 harvesting'!CJ23</f>
        <v>60.364999999999981</v>
      </c>
      <c r="Y17" s="22">
        <f>'February 28 DS harvesting'!CJ23</f>
        <v>0</v>
      </c>
      <c r="Z17" s="22">
        <f>'March 26 DS harvesting'!CJ23</f>
        <v>0</v>
      </c>
      <c r="AA17" s="36">
        <f>'Apr 21 DS harvesting'!CJ23</f>
        <v>276.85000000000002</v>
      </c>
      <c r="AB17" s="22">
        <f>'May28WS harvesting'!CJ20</f>
        <v>0</v>
      </c>
      <c r="AC17" s="22">
        <f>'Jun 22 WSharvesting'!CJ20</f>
        <v>0</v>
      </c>
      <c r="AD17" s="22">
        <f>'Jul NoHarvesting'!CJ20</f>
        <v>0</v>
      </c>
      <c r="AE17" s="22"/>
      <c r="AF17" s="22"/>
      <c r="AG17" s="22"/>
      <c r="AH17" s="22"/>
      <c r="AI17" s="71"/>
    </row>
    <row r="18" spans="1:35" ht="15.75" x14ac:dyDescent="0.25">
      <c r="A18" s="56">
        <v>10</v>
      </c>
      <c r="B18" s="47" t="s">
        <v>14</v>
      </c>
      <c r="C18" s="46">
        <v>138.70212715332636</v>
      </c>
      <c r="D18" s="46">
        <v>47.797872846673641</v>
      </c>
      <c r="E18" s="46">
        <v>186.5</v>
      </c>
      <c r="F18" s="46">
        <f>'Oct 31 2014 DS planting'!BM23</f>
        <v>0</v>
      </c>
      <c r="G18" s="46">
        <f>'Nov 29 2014 DS planting'!BM23</f>
        <v>0</v>
      </c>
      <c r="H18" s="46">
        <f>'Dec 29 2014 DS planting'!BM23</f>
        <v>0</v>
      </c>
      <c r="I18" s="46">
        <f>'Jan 29 DS planting'!BM23</f>
        <v>20.939999999999998</v>
      </c>
      <c r="J18" s="22">
        <f>'Feb 28 DS planting'!BM23</f>
        <v>20.939999999999998</v>
      </c>
      <c r="K18" s="22">
        <f>'March 26 DS planting'!BM23</f>
        <v>20.939999999999998</v>
      </c>
      <c r="L18" s="22">
        <f>'Apr 15 DS planting'!BM23</f>
        <v>20.939999999999998</v>
      </c>
      <c r="M18" s="22">
        <f>'May28 WSplanting'!BM23</f>
        <v>0</v>
      </c>
      <c r="N18" s="22">
        <f>'Jun22 WSplanting'!BM23</f>
        <v>0</v>
      </c>
      <c r="O18" s="22">
        <f>'Jul WSplanting'!BM23</f>
        <v>0</v>
      </c>
      <c r="P18" s="22"/>
      <c r="Q18" s="22"/>
      <c r="R18" s="105"/>
      <c r="S18" s="105"/>
      <c r="T18" s="63"/>
      <c r="U18" s="267">
        <f>'Oct 31 2014 harvesting'!CJ24</f>
        <v>0</v>
      </c>
      <c r="V18" s="370">
        <f>'Nov 29 2014 harvesting'!CJ24</f>
        <v>6.59</v>
      </c>
      <c r="W18" s="370">
        <f>'Dec 29 2014 harvesting '!CJ24</f>
        <v>10.49</v>
      </c>
      <c r="X18" s="61">
        <f>'Jan 29 harvesting'!CJ24</f>
        <v>10.49</v>
      </c>
      <c r="Y18" s="22">
        <f>'February 28 DS harvesting'!CJ24</f>
        <v>0</v>
      </c>
      <c r="Z18" s="22">
        <f>'March 26 DS harvesting'!CJ24</f>
        <v>0</v>
      </c>
      <c r="AA18" s="36">
        <f>'Apr 21 DS harvesting'!CJ24</f>
        <v>0</v>
      </c>
      <c r="AB18" s="22">
        <f>'May28WS harvesting'!CJ21</f>
        <v>0.33</v>
      </c>
      <c r="AC18" s="22">
        <f>'Jun 22 WSharvesting'!CJ21</f>
        <v>0</v>
      </c>
      <c r="AD18" s="22">
        <f>'Jul NoHarvesting'!CJ21</f>
        <v>0</v>
      </c>
      <c r="AE18" s="22"/>
      <c r="AF18" s="22"/>
      <c r="AG18" s="22"/>
      <c r="AH18" s="22"/>
      <c r="AI18" s="71"/>
    </row>
    <row r="19" spans="1:35" ht="15.75" x14ac:dyDescent="0.25">
      <c r="A19" s="56">
        <v>11</v>
      </c>
      <c r="B19" s="47" t="s">
        <v>15</v>
      </c>
      <c r="C19" s="46">
        <v>0</v>
      </c>
      <c r="D19" s="46">
        <v>247</v>
      </c>
      <c r="E19" s="46">
        <v>247</v>
      </c>
      <c r="F19" s="46">
        <f>'Oct 31 2014 DS planting'!BM24</f>
        <v>0</v>
      </c>
      <c r="G19" s="46">
        <f>'Nov 29 2014 DS planting'!BM24</f>
        <v>0</v>
      </c>
      <c r="H19" s="46">
        <f>'Dec 29 2014 DS planting'!BM24</f>
        <v>475.6</v>
      </c>
      <c r="I19" s="46">
        <f>'Jan 29 DS planting'!BM24</f>
        <v>260.95</v>
      </c>
      <c r="J19" s="22">
        <f>'Feb 28 DS planting'!BM24</f>
        <v>260.95</v>
      </c>
      <c r="K19" s="22">
        <f>'March 26 DS planting'!BM24</f>
        <v>260.95</v>
      </c>
      <c r="L19" s="22">
        <f>'Apr 15 DS planting'!BM24</f>
        <v>260.95</v>
      </c>
      <c r="M19" s="22">
        <f>'May28 WSplanting'!BM24</f>
        <v>0</v>
      </c>
      <c r="N19" s="22">
        <f>'Jun22 WSplanting'!BM24</f>
        <v>0</v>
      </c>
      <c r="O19" s="22">
        <f>'Jul WSplanting'!BM24</f>
        <v>0</v>
      </c>
      <c r="P19" s="22"/>
      <c r="Q19" s="22"/>
      <c r="R19" s="105"/>
      <c r="S19" s="105"/>
      <c r="T19" s="63"/>
      <c r="U19" s="267">
        <f>'Oct 31 2014 harvesting'!CJ25</f>
        <v>109.9</v>
      </c>
      <c r="V19" s="370">
        <f>'Nov 29 2014 harvesting'!CJ25</f>
        <v>234.65</v>
      </c>
      <c r="W19" s="370">
        <f>'Dec 29 2014 harvesting '!CJ25</f>
        <v>234.65</v>
      </c>
      <c r="X19" s="61">
        <f>'Jan 29 harvesting'!CJ25</f>
        <v>234.65</v>
      </c>
      <c r="Y19" s="22">
        <f>'February 28 DS harvesting'!CJ25</f>
        <v>2.7</v>
      </c>
      <c r="Z19" s="22">
        <f>'March 26 DS harvesting'!CJ25</f>
        <v>214.45</v>
      </c>
      <c r="AA19" s="36">
        <f>'Apr 21 DS harvesting'!CJ25</f>
        <v>286.64999999999998</v>
      </c>
      <c r="AB19" s="22">
        <f>'May28WS harvesting'!CJ22</f>
        <v>0</v>
      </c>
      <c r="AC19" s="22">
        <f>'Jun 22 WSharvesting'!CJ22</f>
        <v>0</v>
      </c>
      <c r="AD19" s="22">
        <f>'Jul NoHarvesting'!CJ22</f>
        <v>0</v>
      </c>
      <c r="AE19" s="22"/>
      <c r="AF19" s="22"/>
      <c r="AG19" s="22"/>
      <c r="AH19" s="22"/>
      <c r="AI19" s="71"/>
    </row>
    <row r="20" spans="1:35" ht="15.75" x14ac:dyDescent="0.25">
      <c r="A20" s="56">
        <v>12</v>
      </c>
      <c r="B20" s="47" t="s">
        <v>16</v>
      </c>
      <c r="C20" s="46">
        <v>455.57892357475964</v>
      </c>
      <c r="D20" s="46">
        <v>237.92107642524036</v>
      </c>
      <c r="E20" s="46">
        <v>693.5</v>
      </c>
      <c r="F20" s="46">
        <f>'Oct 31 2014 DS planting'!BM25</f>
        <v>0</v>
      </c>
      <c r="G20" s="46">
        <f>'Nov 29 2014 DS planting'!BM25</f>
        <v>0</v>
      </c>
      <c r="H20" s="46">
        <f>'Dec 29 2014 DS planting'!BM25</f>
        <v>767.75</v>
      </c>
      <c r="I20" s="46">
        <f>'Jan 29 DS planting'!BM25</f>
        <v>970.34999999999991</v>
      </c>
      <c r="J20" s="22">
        <f>'Feb 28 DS planting'!BM25</f>
        <v>970.34999999999991</v>
      </c>
      <c r="K20" s="22">
        <f>'March 26 DS planting'!BM25</f>
        <v>970.34999999999991</v>
      </c>
      <c r="L20" s="22">
        <f>'Apr 15 DS planting'!BM25</f>
        <v>970.34999999999991</v>
      </c>
      <c r="M20" s="22">
        <f>'May28 WSplanting'!BM25</f>
        <v>0</v>
      </c>
      <c r="N20" s="22">
        <f>'Jun22 WSplanting'!BM25</f>
        <v>0</v>
      </c>
      <c r="O20" s="22">
        <f>'Jul WSplanting'!BM25</f>
        <v>0</v>
      </c>
      <c r="P20" s="22"/>
      <c r="Q20" s="22"/>
      <c r="R20" s="105"/>
      <c r="S20" s="105"/>
      <c r="T20" s="63"/>
      <c r="U20" s="267">
        <f>'Oct 31 2014 harvesting'!CJ26</f>
        <v>648.63</v>
      </c>
      <c r="V20" s="370">
        <f>'Nov 29 2014 harvesting'!CJ26</f>
        <v>648.63</v>
      </c>
      <c r="W20" s="370">
        <f>'Dec 29 2014 harvesting '!CJ26</f>
        <v>648.63</v>
      </c>
      <c r="X20" s="61">
        <f>'Jan 29 harvesting'!CJ26</f>
        <v>648.63</v>
      </c>
      <c r="Y20" s="22">
        <f>'February 28 DS harvesting'!CJ26</f>
        <v>0</v>
      </c>
      <c r="Z20" s="22">
        <f>'March 26 DS harvesting'!CJ26</f>
        <v>0</v>
      </c>
      <c r="AA20" s="36">
        <f>'Apr 21 DS harvesting'!CJ26</f>
        <v>780.55</v>
      </c>
      <c r="AB20" s="22">
        <f>'May28WS harvesting'!CJ23</f>
        <v>0</v>
      </c>
      <c r="AC20" s="22">
        <f>'Jun 22 WSharvesting'!CJ23</f>
        <v>0</v>
      </c>
      <c r="AD20" s="22">
        <f>'Jul NoHarvesting'!CJ23</f>
        <v>0</v>
      </c>
      <c r="AE20" s="22"/>
      <c r="AF20" s="22"/>
      <c r="AG20" s="22"/>
      <c r="AH20" s="22"/>
      <c r="AI20" s="71"/>
    </row>
    <row r="21" spans="1:35" s="55" customFormat="1" ht="15.75" x14ac:dyDescent="0.25">
      <c r="A21" s="92" t="s">
        <v>17</v>
      </c>
      <c r="B21" s="93">
        <v>14</v>
      </c>
      <c r="C21" s="94">
        <f>SUM(C22:C35)</f>
        <v>10693.111658894071</v>
      </c>
      <c r="D21" s="94">
        <f t="shared" ref="D21:E21" si="5">SUM(D22:D35)</f>
        <v>12058.398341105929</v>
      </c>
      <c r="E21" s="94">
        <f t="shared" si="5"/>
        <v>22751.510000000002</v>
      </c>
      <c r="F21" s="54">
        <f t="shared" ref="F21:H21" si="6">SUM(F22:F35)</f>
        <v>382.07</v>
      </c>
      <c r="G21" s="54">
        <f t="shared" si="6"/>
        <v>403.75</v>
      </c>
      <c r="H21" s="54">
        <f t="shared" si="6"/>
        <v>6840.380000000001</v>
      </c>
      <c r="I21" s="54">
        <f>SUM(I22:I35)</f>
        <v>19398.539999999997</v>
      </c>
      <c r="J21" s="54">
        <f>SUM(J22:J35)</f>
        <v>20132.204439999998</v>
      </c>
      <c r="K21" s="54">
        <f t="shared" ref="K21:W21" si="7">SUM(K22:K35)</f>
        <v>20147.204439999998</v>
      </c>
      <c r="L21" s="54">
        <f t="shared" si="7"/>
        <v>20147.204439999998</v>
      </c>
      <c r="M21" s="54">
        <f t="shared" si="7"/>
        <v>0</v>
      </c>
      <c r="N21" s="54">
        <f t="shared" si="7"/>
        <v>30.990000000000002</v>
      </c>
      <c r="O21" s="54">
        <f t="shared" si="7"/>
        <v>2540.27</v>
      </c>
      <c r="P21" s="54">
        <f t="shared" si="7"/>
        <v>0</v>
      </c>
      <c r="Q21" s="54">
        <f t="shared" si="7"/>
        <v>0</v>
      </c>
      <c r="R21" s="54">
        <f t="shared" si="7"/>
        <v>0</v>
      </c>
      <c r="S21" s="54">
        <f t="shared" si="7"/>
        <v>0</v>
      </c>
      <c r="T21" s="95">
        <f t="shared" si="7"/>
        <v>0</v>
      </c>
      <c r="U21" s="95">
        <f t="shared" si="7"/>
        <v>4330.71</v>
      </c>
      <c r="V21" s="95">
        <f t="shared" si="7"/>
        <v>7097.64</v>
      </c>
      <c r="W21" s="95">
        <f t="shared" si="7"/>
        <v>16777.78124</v>
      </c>
      <c r="X21" s="80">
        <f>SUM(X22:X35)</f>
        <v>16777.78124</v>
      </c>
      <c r="Y21" s="54">
        <f t="shared" ref="Y21:AI21" si="8">SUM(Y22:Y35)</f>
        <v>335.34000000000003</v>
      </c>
      <c r="Z21" s="54">
        <f t="shared" si="8"/>
        <v>4908.47</v>
      </c>
      <c r="AA21" s="54">
        <f>SUM(AA22:AA35)</f>
        <v>20793.55</v>
      </c>
      <c r="AB21" s="54">
        <f t="shared" si="8"/>
        <v>712.41000000000008</v>
      </c>
      <c r="AC21" s="54">
        <f t="shared" si="8"/>
        <v>0</v>
      </c>
      <c r="AD21" s="54">
        <f t="shared" si="8"/>
        <v>0</v>
      </c>
      <c r="AE21" s="54">
        <f t="shared" si="8"/>
        <v>0</v>
      </c>
      <c r="AF21" s="54">
        <f t="shared" si="8"/>
        <v>0</v>
      </c>
      <c r="AG21" s="54">
        <f t="shared" si="8"/>
        <v>0</v>
      </c>
      <c r="AH21" s="54">
        <f t="shared" si="8"/>
        <v>0</v>
      </c>
      <c r="AI21" s="95">
        <f t="shared" si="8"/>
        <v>0</v>
      </c>
    </row>
    <row r="22" spans="1:35" ht="15.75" x14ac:dyDescent="0.25">
      <c r="A22" s="56">
        <v>1</v>
      </c>
      <c r="B22" s="47" t="s">
        <v>18</v>
      </c>
      <c r="C22" s="46">
        <v>10.964595031883507</v>
      </c>
      <c r="D22" s="46">
        <v>885.45540496811645</v>
      </c>
      <c r="E22" s="46">
        <v>896.42</v>
      </c>
      <c r="F22" s="46">
        <f>'Oct 31 2014 DS planting'!BM26</f>
        <v>0</v>
      </c>
      <c r="G22" s="46">
        <f>'Nov 29 2014 DS planting'!BM26</f>
        <v>0</v>
      </c>
      <c r="H22" s="46">
        <f>'Dec 29 2014 DS planting'!BM26</f>
        <v>0</v>
      </c>
      <c r="I22" s="46">
        <f>'Jan 29 DS planting'!BM26</f>
        <v>921.5</v>
      </c>
      <c r="J22" s="46">
        <f>'Feb 28 DS planting'!BM26</f>
        <v>921.5</v>
      </c>
      <c r="K22" s="46">
        <f>'March 26 DS planting'!BM26</f>
        <v>921.5</v>
      </c>
      <c r="L22" s="46">
        <f>'Apr 15 DS planting'!BM26</f>
        <v>921.5</v>
      </c>
      <c r="M22" s="46">
        <f>'May28 WSplanting'!BM26</f>
        <v>0</v>
      </c>
      <c r="N22" s="46">
        <f>'Jun22 WSplanting'!BM26</f>
        <v>0</v>
      </c>
      <c r="O22" s="46">
        <f>'Jul WSplanting'!BM26</f>
        <v>0</v>
      </c>
      <c r="P22" s="46"/>
      <c r="Q22" s="46"/>
      <c r="R22" s="106"/>
      <c r="S22" s="47"/>
      <c r="T22" s="65"/>
      <c r="U22" s="268">
        <f>'Oct 31 2014 harvesting'!CJ27</f>
        <v>831.5</v>
      </c>
      <c r="V22" s="371">
        <f>'Nov 29 2014 harvesting'!CJ27</f>
        <v>831.5</v>
      </c>
      <c r="W22" s="371">
        <f>'Dec 29 2014 harvesting '!CJ27</f>
        <v>1030.1500000000001</v>
      </c>
      <c r="X22" s="62">
        <f>'Jan 29 harvesting'!CJ27</f>
        <v>1030.1500000000001</v>
      </c>
      <c r="Y22" s="46">
        <f>'February 28 DS harvesting'!CJ27</f>
        <v>0</v>
      </c>
      <c r="Z22" s="46">
        <f>'March 26 DS harvesting'!CJ27</f>
        <v>0</v>
      </c>
      <c r="AA22" s="46">
        <f>'Apr 21 DS harvesting'!CJ27</f>
        <v>912</v>
      </c>
      <c r="AB22" s="46">
        <f>'May28WS harvesting'!CJ24</f>
        <v>0</v>
      </c>
      <c r="AC22" s="46">
        <f>'Jun 22 WSharvesting'!CJ24</f>
        <v>0</v>
      </c>
      <c r="AD22" s="46">
        <f>'Jul NoHarvesting'!CJ24</f>
        <v>0</v>
      </c>
      <c r="AE22" s="46"/>
      <c r="AF22" s="46"/>
      <c r="AG22" s="46"/>
      <c r="AH22" s="46"/>
      <c r="AI22" s="72"/>
    </row>
    <row r="23" spans="1:35" ht="15.75" x14ac:dyDescent="0.25">
      <c r="A23" s="56">
        <v>2</v>
      </c>
      <c r="B23" s="47" t="s">
        <v>19</v>
      </c>
      <c r="C23" s="46">
        <v>32.893785095650514</v>
      </c>
      <c r="D23" s="46">
        <v>691.75621490434946</v>
      </c>
      <c r="E23" s="46">
        <v>724.65</v>
      </c>
      <c r="F23" s="46">
        <f>'Oct 31 2014 DS planting'!BM27</f>
        <v>0</v>
      </c>
      <c r="G23" s="46">
        <f>'Nov 29 2014 DS planting'!BM27</f>
        <v>0</v>
      </c>
      <c r="H23" s="46">
        <f>'Dec 29 2014 DS planting'!BM27</f>
        <v>231.95000000000002</v>
      </c>
      <c r="I23" s="46">
        <f>'Jan 29 DS planting'!BM27</f>
        <v>231.95000000000002</v>
      </c>
      <c r="J23" s="46">
        <f>'Feb 28 DS planting'!BM27</f>
        <v>392.95</v>
      </c>
      <c r="K23" s="46">
        <f>'March 26 DS planting'!BM27</f>
        <v>407.95</v>
      </c>
      <c r="L23" s="46">
        <f>'Apr 15 DS planting'!BM27</f>
        <v>407.95</v>
      </c>
      <c r="M23" s="46">
        <f>'May28 WSplanting'!BM27</f>
        <v>0</v>
      </c>
      <c r="N23" s="46">
        <f>'Jun22 WSplanting'!BM27</f>
        <v>0</v>
      </c>
      <c r="O23" s="46">
        <f>'Jul WSplanting'!BM27</f>
        <v>86.75</v>
      </c>
      <c r="P23" s="46"/>
      <c r="Q23" s="46"/>
      <c r="R23" s="106"/>
      <c r="S23" s="47"/>
      <c r="T23" s="65"/>
      <c r="U23" s="268">
        <f>'Oct 31 2014 harvesting'!CJ28</f>
        <v>27.95</v>
      </c>
      <c r="V23" s="371">
        <f>'Nov 29 2014 harvesting'!CJ28</f>
        <v>166.3</v>
      </c>
      <c r="W23" s="371">
        <f>'Dec 29 2014 harvesting '!CJ28</f>
        <v>405.88</v>
      </c>
      <c r="X23" s="62">
        <f>'Jan 29 harvesting'!CJ28</f>
        <v>405.88</v>
      </c>
      <c r="Y23" s="46">
        <f>'February 28 DS harvesting'!CJ28</f>
        <v>0</v>
      </c>
      <c r="Z23" s="46">
        <f>'March 26 DS harvesting'!CJ28</f>
        <v>0</v>
      </c>
      <c r="AA23" s="46">
        <f>'Apr 21 DS harvesting'!CJ28</f>
        <v>187.9</v>
      </c>
      <c r="AB23" s="46">
        <f>'May28WS harvesting'!CJ25</f>
        <v>6.35</v>
      </c>
      <c r="AC23" s="46">
        <f>'Jun 22 WSharvesting'!CJ25</f>
        <v>0</v>
      </c>
      <c r="AD23" s="46">
        <f>'Jul NoHarvesting'!CJ25</f>
        <v>0</v>
      </c>
      <c r="AE23" s="46"/>
      <c r="AF23" s="46"/>
      <c r="AG23" s="46"/>
      <c r="AH23" s="46"/>
      <c r="AI23" s="72"/>
    </row>
    <row r="24" spans="1:35" ht="15.75" x14ac:dyDescent="0.25">
      <c r="A24" s="56">
        <v>3</v>
      </c>
      <c r="B24" s="47" t="s">
        <v>20</v>
      </c>
      <c r="C24" s="46">
        <v>197.03377272294659</v>
      </c>
      <c r="D24" s="46">
        <v>127.45622727705342</v>
      </c>
      <c r="E24" s="46">
        <v>324.49</v>
      </c>
      <c r="F24" s="46">
        <f>'Oct 31 2014 DS planting'!BM28</f>
        <v>0</v>
      </c>
      <c r="G24" s="46">
        <f>'Nov 29 2014 DS planting'!BM28</f>
        <v>0</v>
      </c>
      <c r="H24" s="46">
        <f>'Dec 29 2014 DS planting'!BM28</f>
        <v>263.98</v>
      </c>
      <c r="I24" s="46">
        <f>'Jan 29 DS planting'!BM28</f>
        <v>302.72000000000003</v>
      </c>
      <c r="J24" s="46">
        <f>'Feb 28 DS planting'!BM28</f>
        <v>317.24</v>
      </c>
      <c r="K24" s="46">
        <f>'March 26 DS planting'!BM28</f>
        <v>317.24</v>
      </c>
      <c r="L24" s="46">
        <f>'Apr 15 DS planting'!BM28</f>
        <v>317.24</v>
      </c>
      <c r="M24" s="46">
        <f>'May28 WSplanting'!BM28</f>
        <v>0</v>
      </c>
      <c r="N24" s="46">
        <f>'Jun22 WSplanting'!BM28</f>
        <v>8.99</v>
      </c>
      <c r="O24" s="46">
        <f>'Jul WSplanting'!BM28</f>
        <v>187.15</v>
      </c>
      <c r="P24" s="46"/>
      <c r="Q24" s="46"/>
      <c r="R24" s="106"/>
      <c r="S24" s="47"/>
      <c r="T24" s="65"/>
      <c r="U24" s="268">
        <f>'Oct 31 2014 harvesting'!CJ29</f>
        <v>238.32</v>
      </c>
      <c r="V24" s="371">
        <f>'Nov 29 2014 harvesting'!CJ29</f>
        <v>238.32</v>
      </c>
      <c r="W24" s="371">
        <f>'Dec 29 2014 harvesting '!CJ29</f>
        <v>248.64999999999998</v>
      </c>
      <c r="X24" s="62">
        <f>'Jan 29 harvesting'!CJ29</f>
        <v>248.64999999999998</v>
      </c>
      <c r="Y24" s="46">
        <f>'February 28 DS harvesting'!CJ29</f>
        <v>4.54</v>
      </c>
      <c r="Z24" s="46">
        <f>'March 26 DS harvesting'!CJ29</f>
        <v>98.42</v>
      </c>
      <c r="AA24" s="46">
        <f>'Apr 21 DS harvesting'!CJ29</f>
        <v>259.5</v>
      </c>
      <c r="AB24" s="46">
        <f>'May28WS harvesting'!CJ26</f>
        <v>184.29</v>
      </c>
      <c r="AC24" s="46">
        <f>'Jun 22 WSharvesting'!CJ26</f>
        <v>0</v>
      </c>
      <c r="AD24" s="46">
        <f>'Jul NoHarvesting'!CJ26</f>
        <v>0</v>
      </c>
      <c r="AE24" s="46"/>
      <c r="AF24" s="46"/>
      <c r="AG24" s="46"/>
      <c r="AH24" s="46"/>
      <c r="AI24" s="72"/>
    </row>
    <row r="25" spans="1:35" ht="15.75" x14ac:dyDescent="0.25">
      <c r="A25" s="56">
        <v>4</v>
      </c>
      <c r="B25" s="47" t="s">
        <v>21</v>
      </c>
      <c r="C25" s="46">
        <v>2768.5602455505855</v>
      </c>
      <c r="D25" s="46">
        <v>46.869754449414359</v>
      </c>
      <c r="E25" s="46">
        <v>2815.43</v>
      </c>
      <c r="F25" s="46">
        <f>'Oct 31 2014 DS planting'!BM29</f>
        <v>0</v>
      </c>
      <c r="G25" s="46">
        <f>'Nov 29 2014 DS planting'!BM29</f>
        <v>0</v>
      </c>
      <c r="H25" s="46">
        <f>'Dec 29 2014 DS planting'!BM29</f>
        <v>2817</v>
      </c>
      <c r="I25" s="46">
        <f>'Jan 29 DS planting'!BM29</f>
        <v>4163</v>
      </c>
      <c r="J25" s="46">
        <f>'Feb 28 DS planting'!BM29</f>
        <v>4163</v>
      </c>
      <c r="K25" s="46">
        <f>'March 26 DS planting'!BM29</f>
        <v>4163</v>
      </c>
      <c r="L25" s="46">
        <f>'Apr 15 DS planting'!BM29</f>
        <v>4163</v>
      </c>
      <c r="M25" s="46">
        <f>'May28 WSplanting'!BM29</f>
        <v>0</v>
      </c>
      <c r="N25" s="46">
        <f>'Jun22 WSplanting'!BM29</f>
        <v>0</v>
      </c>
      <c r="O25" s="46">
        <f>'Jul WSplanting'!BM29</f>
        <v>264</v>
      </c>
      <c r="P25" s="46"/>
      <c r="Q25" s="46"/>
      <c r="R25" s="106"/>
      <c r="S25" s="47"/>
      <c r="T25" s="65"/>
      <c r="U25" s="268">
        <f>'Oct 31 2014 harvesting'!CJ30</f>
        <v>2066.54</v>
      </c>
      <c r="V25" s="371">
        <f>'Nov 29 2014 harvesting'!CJ30</f>
        <v>3388.54</v>
      </c>
      <c r="W25" s="371">
        <f>'Dec 29 2014 harvesting '!CJ30</f>
        <v>3388.54</v>
      </c>
      <c r="X25" s="62">
        <f>'Jan 29 harvesting'!CJ30</f>
        <v>3388.54</v>
      </c>
      <c r="Y25" s="46">
        <f>'February 28 DS harvesting'!CJ30</f>
        <v>0</v>
      </c>
      <c r="Z25" s="46">
        <f>'March 26 DS harvesting'!CJ30</f>
        <v>1242</v>
      </c>
      <c r="AA25" s="46">
        <f>'Apr 21 DS harvesting'!CJ30</f>
        <v>4184</v>
      </c>
      <c r="AB25" s="46">
        <f>'May28WS harvesting'!CJ27</f>
        <v>0</v>
      </c>
      <c r="AC25" s="46">
        <f>'Jun 22 WSharvesting'!CJ27</f>
        <v>0</v>
      </c>
      <c r="AD25" s="46">
        <f>'Jul NoHarvesting'!CJ27</f>
        <v>0</v>
      </c>
      <c r="AE25" s="46"/>
      <c r="AF25" s="46"/>
      <c r="AG25" s="46"/>
      <c r="AH25" s="46"/>
      <c r="AI25" s="72"/>
    </row>
    <row r="26" spans="1:35" ht="15.75" x14ac:dyDescent="0.25">
      <c r="A26" s="56">
        <v>5</v>
      </c>
      <c r="B26" s="47" t="s">
        <v>22</v>
      </c>
      <c r="C26" s="46">
        <v>99.448876939183407</v>
      </c>
      <c r="D26" s="46">
        <v>597.07112306081672</v>
      </c>
      <c r="E26" s="46">
        <v>696.5200000000001</v>
      </c>
      <c r="F26" s="46">
        <f>'Oct 31 2014 DS planting'!BM30</f>
        <v>0</v>
      </c>
      <c r="G26" s="46">
        <f>'Nov 29 2014 DS planting'!BM30</f>
        <v>0</v>
      </c>
      <c r="H26" s="46">
        <f>'Dec 29 2014 DS planting'!BM30</f>
        <v>904</v>
      </c>
      <c r="I26" s="46">
        <f>'Jan 29 DS planting'!BM30</f>
        <v>904</v>
      </c>
      <c r="J26" s="46">
        <f>'Feb 28 DS planting'!BM30</f>
        <v>904</v>
      </c>
      <c r="K26" s="46">
        <f>'March 26 DS planting'!BM30</f>
        <v>904</v>
      </c>
      <c r="L26" s="46">
        <f>'Apr 15 DS planting'!BM30</f>
        <v>904</v>
      </c>
      <c r="M26" s="46">
        <f>'May28 WSplanting'!BM30</f>
        <v>0</v>
      </c>
      <c r="N26" s="46">
        <f>'Jun22 WSplanting'!BM30</f>
        <v>0</v>
      </c>
      <c r="O26" s="46">
        <f>'Jul WSplanting'!BM30</f>
        <v>382.05</v>
      </c>
      <c r="P26" s="46"/>
      <c r="Q26" s="46"/>
      <c r="R26" s="106"/>
      <c r="S26" s="47"/>
      <c r="T26" s="65"/>
      <c r="U26" s="268">
        <f>'Oct 31 2014 harvesting'!CJ31</f>
        <v>12.55</v>
      </c>
      <c r="V26" s="371">
        <f>'Nov 29 2014 harvesting'!CJ31</f>
        <v>864.22</v>
      </c>
      <c r="W26" s="371">
        <f>'Dec 29 2014 harvesting '!CJ31</f>
        <v>915.17</v>
      </c>
      <c r="X26" s="62">
        <f>'Jan 29 harvesting'!CJ31</f>
        <v>915.17</v>
      </c>
      <c r="Y26" s="46">
        <f>'February 28 DS harvesting'!CJ31</f>
        <v>0</v>
      </c>
      <c r="Z26" s="46">
        <f>'March 26 DS harvesting'!CJ31</f>
        <v>518.85</v>
      </c>
      <c r="AA26" s="46">
        <f>'Apr 21 DS harvesting'!CJ31</f>
        <v>883</v>
      </c>
      <c r="AB26" s="46">
        <f>'May28WS harvesting'!CJ28</f>
        <v>0</v>
      </c>
      <c r="AC26" s="46">
        <f>'Jun 22 WSharvesting'!CJ28</f>
        <v>0</v>
      </c>
      <c r="AD26" s="46">
        <f>'Jul NoHarvesting'!CJ28</f>
        <v>0</v>
      </c>
      <c r="AE26" s="46"/>
      <c r="AF26" s="46"/>
      <c r="AG26" s="46"/>
      <c r="AH26" s="46"/>
      <c r="AI26" s="72"/>
    </row>
    <row r="27" spans="1:35" ht="15.75" x14ac:dyDescent="0.25">
      <c r="A27" s="56">
        <v>6</v>
      </c>
      <c r="B27" s="47" t="s">
        <v>23</v>
      </c>
      <c r="C27" s="46">
        <v>15.898662796231084</v>
      </c>
      <c r="D27" s="46">
        <v>396.60133720376894</v>
      </c>
      <c r="E27" s="46">
        <v>412.5</v>
      </c>
      <c r="F27" s="46">
        <f>'Oct 31 2014 DS planting'!BM31</f>
        <v>0</v>
      </c>
      <c r="G27" s="46">
        <f>'Nov 29 2014 DS planting'!BM31</f>
        <v>0</v>
      </c>
      <c r="H27" s="46">
        <f>'Dec 29 2014 DS planting'!BM31</f>
        <v>207</v>
      </c>
      <c r="I27" s="46">
        <f>'Jan 29 DS planting'!BM31</f>
        <v>528.75</v>
      </c>
      <c r="J27" s="46">
        <f>'Feb 28 DS planting'!BM31</f>
        <v>535.25</v>
      </c>
      <c r="K27" s="46">
        <f>'March 26 DS planting'!BM31</f>
        <v>535.25</v>
      </c>
      <c r="L27" s="46">
        <f>'Apr 15 DS planting'!BM31</f>
        <v>535.25</v>
      </c>
      <c r="M27" s="46">
        <f>'May28 WSplanting'!BM31</f>
        <v>0</v>
      </c>
      <c r="N27" s="46">
        <f>'Jun22 WSplanting'!BM31</f>
        <v>0</v>
      </c>
      <c r="O27" s="46">
        <f>'Jul WSplanting'!BM31</f>
        <v>14</v>
      </c>
      <c r="P27" s="46"/>
      <c r="Q27" s="46"/>
      <c r="R27" s="106"/>
      <c r="S27" s="47"/>
      <c r="T27" s="65"/>
      <c r="U27" s="268">
        <f>'Oct 31 2014 harvesting'!CJ32</f>
        <v>109.55</v>
      </c>
      <c r="V27" s="371">
        <f>'Nov 29 2014 harvesting'!CJ32</f>
        <v>109.55</v>
      </c>
      <c r="W27" s="371">
        <f>'Dec 29 2014 harvesting '!CJ32</f>
        <v>275.95</v>
      </c>
      <c r="X27" s="62">
        <f>'Jan 29 harvesting'!CJ32</f>
        <v>275.95</v>
      </c>
      <c r="Y27" s="46">
        <f>'February 28 DS harvesting'!CJ32</f>
        <v>0</v>
      </c>
      <c r="Z27" s="46">
        <f>'March 26 DS harvesting'!CJ32</f>
        <v>161.5</v>
      </c>
      <c r="AA27" s="46">
        <f>'Apr 21 DS harvesting'!CJ32</f>
        <v>528</v>
      </c>
      <c r="AB27" s="46">
        <f>'May28WS harvesting'!CJ29</f>
        <v>369.5</v>
      </c>
      <c r="AC27" s="46">
        <f>'Jun 22 WSharvesting'!CJ29</f>
        <v>0</v>
      </c>
      <c r="AD27" s="46">
        <f>'Jul NoHarvesting'!CJ29</f>
        <v>0</v>
      </c>
      <c r="AE27" s="46"/>
      <c r="AF27" s="46"/>
      <c r="AG27" s="46"/>
      <c r="AH27" s="46"/>
      <c r="AI27" s="72"/>
    </row>
    <row r="28" spans="1:35" ht="15.75" x14ac:dyDescent="0.25">
      <c r="A28" s="56">
        <v>7</v>
      </c>
      <c r="B28" s="47" t="s">
        <v>24</v>
      </c>
      <c r="C28" s="46">
        <v>196.26625107071476</v>
      </c>
      <c r="D28" s="46">
        <v>350.73374892928524</v>
      </c>
      <c r="E28" s="46">
        <v>547</v>
      </c>
      <c r="F28" s="46">
        <f>'Oct 31 2014 DS planting'!BM32</f>
        <v>382.07</v>
      </c>
      <c r="G28" s="46">
        <f>'Nov 29 2014 DS planting'!BM32</f>
        <v>382.07</v>
      </c>
      <c r="H28" s="46">
        <f>'Dec 29 2014 DS planting'!BM32</f>
        <v>539</v>
      </c>
      <c r="I28" s="46">
        <f>'Jan 29 DS planting'!BM32</f>
        <v>594.4</v>
      </c>
      <c r="J28" s="46">
        <f>'Feb 28 DS planting'!BM32</f>
        <v>594.4</v>
      </c>
      <c r="K28" s="46">
        <f>'March 26 DS planting'!BM32</f>
        <v>594.4</v>
      </c>
      <c r="L28" s="46">
        <f>'Apr 15 DS planting'!BM32</f>
        <v>594.4</v>
      </c>
      <c r="M28" s="46">
        <f>'May28 WSplanting'!BM32</f>
        <v>0</v>
      </c>
      <c r="N28" s="46">
        <f>'Jun22 WSplanting'!BM32</f>
        <v>0</v>
      </c>
      <c r="O28" s="46">
        <f>'Jul WSplanting'!BM32</f>
        <v>220.28</v>
      </c>
      <c r="P28" s="46"/>
      <c r="Q28" s="46"/>
      <c r="R28" s="106"/>
      <c r="S28" s="47"/>
      <c r="T28" s="65"/>
      <c r="U28" s="268">
        <f>'Oct 31 2014 harvesting'!CJ33</f>
        <v>0</v>
      </c>
      <c r="V28" s="371">
        <f>'Nov 29 2014 harvesting'!CJ33</f>
        <v>157.69999999999999</v>
      </c>
      <c r="W28" s="371">
        <f>'Dec 29 2014 harvesting '!CJ33</f>
        <v>351.1</v>
      </c>
      <c r="X28" s="62">
        <f>'Jan 29 harvesting'!CJ33</f>
        <v>351.1</v>
      </c>
      <c r="Y28" s="46">
        <f>'February 28 DS harvesting'!CJ33</f>
        <v>324.8</v>
      </c>
      <c r="Z28" s="46">
        <f>'March 26 DS harvesting'!CJ33</f>
        <v>327.8</v>
      </c>
      <c r="AA28" s="46">
        <f>'Apr 21 DS harvesting'!CJ33</f>
        <v>355.8</v>
      </c>
      <c r="AB28" s="46">
        <f>'May28WS harvesting'!CJ30</f>
        <v>85.95</v>
      </c>
      <c r="AC28" s="46">
        <f>'Jun 22 WSharvesting'!CJ30</f>
        <v>0</v>
      </c>
      <c r="AD28" s="46">
        <f>'Jul NoHarvesting'!CJ30</f>
        <v>0</v>
      </c>
      <c r="AE28" s="46"/>
      <c r="AF28" s="46"/>
      <c r="AG28" s="46"/>
      <c r="AH28" s="46"/>
      <c r="AI28" s="72"/>
    </row>
    <row r="29" spans="1:35" ht="15.75" x14ac:dyDescent="0.25">
      <c r="A29" s="56">
        <v>8</v>
      </c>
      <c r="B29" s="47" t="s">
        <v>25</v>
      </c>
      <c r="C29" s="46">
        <v>0</v>
      </c>
      <c r="D29" s="46">
        <v>325</v>
      </c>
      <c r="E29" s="46">
        <v>325</v>
      </c>
      <c r="F29" s="46">
        <f>'Oct 31 2014 DS planting'!BM33</f>
        <v>0</v>
      </c>
      <c r="G29" s="46">
        <f>'Nov 29 2014 DS planting'!BM33</f>
        <v>0</v>
      </c>
      <c r="H29" s="46">
        <f>'Dec 29 2014 DS planting'!BM33</f>
        <v>131.93</v>
      </c>
      <c r="I29" s="46">
        <f>'Jan 29 DS planting'!BM33</f>
        <v>461.25</v>
      </c>
      <c r="J29" s="46">
        <f>'Feb 28 DS planting'!BM33</f>
        <v>461.25</v>
      </c>
      <c r="K29" s="46">
        <f>'March 26 DS planting'!BM33</f>
        <v>461.25</v>
      </c>
      <c r="L29" s="46">
        <f>'Apr 15 DS planting'!BM33</f>
        <v>461.25</v>
      </c>
      <c r="M29" s="46">
        <f>'May28 WSplanting'!BM33</f>
        <v>0</v>
      </c>
      <c r="N29" s="46">
        <f>'Jun22 WSplanting'!BM33</f>
        <v>0</v>
      </c>
      <c r="O29" s="46">
        <f>'Jul WSplanting'!BM33</f>
        <v>0</v>
      </c>
      <c r="P29" s="46"/>
      <c r="Q29" s="46"/>
      <c r="R29" s="106"/>
      <c r="S29" s="47"/>
      <c r="T29" s="65"/>
      <c r="U29" s="268">
        <f>'Oct 31 2014 harvesting'!CJ34</f>
        <v>0</v>
      </c>
      <c r="V29" s="371">
        <f>'Nov 29 2014 harvesting'!CJ34</f>
        <v>292.96000000000004</v>
      </c>
      <c r="W29" s="371">
        <f>'Dec 29 2014 harvesting '!CJ34</f>
        <v>433.1</v>
      </c>
      <c r="X29" s="62">
        <f>'Jan 29 harvesting'!CJ34</f>
        <v>433.1</v>
      </c>
      <c r="Y29" s="46">
        <f>'February 28 DS harvesting'!CJ34</f>
        <v>0</v>
      </c>
      <c r="Z29" s="46">
        <f>'March 26 DS harvesting'!CJ34</f>
        <v>92.63000000000001</v>
      </c>
      <c r="AA29" s="46">
        <f>'Apr 21 DS harvesting'!CJ34</f>
        <v>428.48</v>
      </c>
      <c r="AB29" s="46">
        <f>'May28WS harvesting'!CJ31</f>
        <v>0</v>
      </c>
      <c r="AC29" s="46">
        <f>'Jun 22 WSharvesting'!CJ31</f>
        <v>0</v>
      </c>
      <c r="AD29" s="46">
        <f>'Jul NoHarvesting'!CJ31</f>
        <v>0</v>
      </c>
      <c r="AE29" s="46"/>
      <c r="AF29" s="46"/>
      <c r="AG29" s="46"/>
      <c r="AH29" s="46"/>
      <c r="AI29" s="72"/>
    </row>
    <row r="30" spans="1:35" ht="15.75" x14ac:dyDescent="0.25">
      <c r="A30" s="56">
        <v>9</v>
      </c>
      <c r="B30" s="47" t="s">
        <v>26</v>
      </c>
      <c r="C30" s="46">
        <v>188.59103454839629</v>
      </c>
      <c r="D30" s="46">
        <v>530.40896545160376</v>
      </c>
      <c r="E30" s="46">
        <v>719</v>
      </c>
      <c r="F30" s="46">
        <f>'Oct 31 2014 DS planting'!BM34</f>
        <v>0</v>
      </c>
      <c r="G30" s="46">
        <f>'Nov 29 2014 DS planting'!BM34</f>
        <v>21.68</v>
      </c>
      <c r="H30" s="46">
        <f>'Dec 29 2014 DS planting'!BM34</f>
        <v>514</v>
      </c>
      <c r="I30" s="46">
        <f>'Jan 29 DS planting'!BM34</f>
        <v>524</v>
      </c>
      <c r="J30" s="46">
        <f>'Feb 28 DS planting'!BM34</f>
        <v>524</v>
      </c>
      <c r="K30" s="46">
        <f>'March 26 DS planting'!BM34</f>
        <v>524</v>
      </c>
      <c r="L30" s="46">
        <f>'Apr 15 DS planting'!BM34</f>
        <v>524</v>
      </c>
      <c r="M30" s="46">
        <f>'May28 WSplanting'!BM34</f>
        <v>0</v>
      </c>
      <c r="N30" s="46">
        <f>'Jun22 WSplanting'!BM34</f>
        <v>22</v>
      </c>
      <c r="O30" s="46">
        <f>'Jul WSplanting'!BM34</f>
        <v>583</v>
      </c>
      <c r="P30" s="46"/>
      <c r="Q30" s="46"/>
      <c r="R30" s="106"/>
      <c r="S30" s="47"/>
      <c r="T30" s="65"/>
      <c r="U30" s="268">
        <f>'Oct 31 2014 harvesting'!CJ35</f>
        <v>0</v>
      </c>
      <c r="V30" s="371">
        <f>'Nov 29 2014 harvesting'!CJ35</f>
        <v>4.25</v>
      </c>
      <c r="W30" s="371">
        <f>'Dec 29 2014 harvesting '!CJ35</f>
        <v>4.25</v>
      </c>
      <c r="X30" s="62">
        <f>'Jan 29 harvesting'!CJ35</f>
        <v>4.25</v>
      </c>
      <c r="Y30" s="46">
        <f>'February 28 DS harvesting'!CJ35</f>
        <v>6</v>
      </c>
      <c r="Z30" s="46">
        <f>'March 26 DS harvesting'!CJ35</f>
        <v>561.5</v>
      </c>
      <c r="AA30" s="46">
        <f>'Apr 21 DS harvesting'!CJ35</f>
        <v>561.5</v>
      </c>
      <c r="AB30" s="46">
        <f>'May28WS harvesting'!CJ32</f>
        <v>0</v>
      </c>
      <c r="AC30" s="46">
        <f>'Jun 22 WSharvesting'!CJ32</f>
        <v>0</v>
      </c>
      <c r="AD30" s="46">
        <f>'Jul NoHarvesting'!CJ32</f>
        <v>0</v>
      </c>
      <c r="AE30" s="46"/>
      <c r="AF30" s="46"/>
      <c r="AG30" s="46"/>
      <c r="AH30" s="46"/>
      <c r="AI30" s="72"/>
    </row>
    <row r="31" spans="1:35" ht="15.75" x14ac:dyDescent="0.25">
      <c r="A31" s="56">
        <v>10</v>
      </c>
      <c r="B31" s="47" t="s">
        <v>27</v>
      </c>
      <c r="C31" s="46">
        <v>29.056176834491293</v>
      </c>
      <c r="D31" s="46">
        <v>376.44382316550872</v>
      </c>
      <c r="E31" s="46">
        <v>405.5</v>
      </c>
      <c r="F31" s="46">
        <f>'Oct 31 2014 DS planting'!BM35</f>
        <v>0</v>
      </c>
      <c r="G31" s="46">
        <f>'Nov 29 2014 DS planting'!BM35</f>
        <v>0</v>
      </c>
      <c r="H31" s="46">
        <f>'Dec 29 2014 DS planting'!BM35</f>
        <v>0</v>
      </c>
      <c r="I31" s="46">
        <f>'Jan 29 DS planting'!BM35</f>
        <v>535</v>
      </c>
      <c r="J31" s="46">
        <f>'Feb 28 DS planting'!BM35</f>
        <v>535</v>
      </c>
      <c r="K31" s="46">
        <f>'March 26 DS planting'!BM35</f>
        <v>535</v>
      </c>
      <c r="L31" s="46">
        <f>'Apr 15 DS planting'!BM35</f>
        <v>535</v>
      </c>
      <c r="M31" s="46">
        <f>'May28 WSplanting'!BM35</f>
        <v>0</v>
      </c>
      <c r="N31" s="46">
        <f>'Jun22 WSplanting'!BM35</f>
        <v>0</v>
      </c>
      <c r="O31" s="46">
        <f>'Jul WSplanting'!BM35</f>
        <v>354</v>
      </c>
      <c r="P31" s="46"/>
      <c r="Q31" s="46"/>
      <c r="R31" s="106"/>
      <c r="S31" s="47"/>
      <c r="T31" s="65"/>
      <c r="U31" s="268">
        <f>'Oct 31 2014 harvesting'!CJ36</f>
        <v>0</v>
      </c>
      <c r="V31" s="371">
        <f>'Nov 29 2014 harvesting'!CJ36</f>
        <v>0</v>
      </c>
      <c r="W31" s="371">
        <f>'Dec 29 2014 harvesting '!CJ36</f>
        <v>0</v>
      </c>
      <c r="X31" s="62">
        <f>'Jan 29 harvesting'!CJ36</f>
        <v>0</v>
      </c>
      <c r="Y31" s="46">
        <f>'February 28 DS harvesting'!CJ36</f>
        <v>0</v>
      </c>
      <c r="Z31" s="46">
        <f>'March 26 DS harvesting'!CJ36</f>
        <v>535</v>
      </c>
      <c r="AA31" s="46">
        <f>'Apr 21 DS harvesting'!CJ36</f>
        <v>535</v>
      </c>
      <c r="AB31" s="46">
        <f>'May28WS harvesting'!CJ33</f>
        <v>0</v>
      </c>
      <c r="AC31" s="46">
        <f>'Jun 22 WSharvesting'!CJ33</f>
        <v>0</v>
      </c>
      <c r="AD31" s="46">
        <f>'Jul NoHarvesting'!CJ33</f>
        <v>0</v>
      </c>
      <c r="AE31" s="46"/>
      <c r="AF31" s="46"/>
      <c r="AG31" s="46"/>
      <c r="AH31" s="46"/>
      <c r="AI31" s="72"/>
    </row>
    <row r="32" spans="1:35" ht="15.75" x14ac:dyDescent="0.25">
      <c r="A32" s="56">
        <v>11</v>
      </c>
      <c r="B32" s="47" t="s">
        <v>28</v>
      </c>
      <c r="C32" s="46">
        <v>1741.1776910631008</v>
      </c>
      <c r="D32" s="46">
        <v>540.82230893689916</v>
      </c>
      <c r="E32" s="46">
        <v>2282</v>
      </c>
      <c r="F32" s="46">
        <f>'Oct 31 2014 DS planting'!BM36</f>
        <v>0</v>
      </c>
      <c r="G32" s="46">
        <f>'Nov 29 2014 DS planting'!BM36</f>
        <v>0</v>
      </c>
      <c r="H32" s="46">
        <f>'Dec 29 2014 DS planting'!BM36</f>
        <v>0</v>
      </c>
      <c r="I32" s="46">
        <f>'Jan 29 DS planting'!BM36</f>
        <v>2515.89</v>
      </c>
      <c r="J32" s="46">
        <f>'Feb 28 DS planting'!BM36</f>
        <v>3062.7799999999997</v>
      </c>
      <c r="K32" s="46">
        <f>'March 26 DS planting'!BM36</f>
        <v>3062.7799999999997</v>
      </c>
      <c r="L32" s="46">
        <f>'Apr 15 DS planting'!BM36</f>
        <v>3062.7799999999997</v>
      </c>
      <c r="M32" s="46">
        <f>'May28 WSplanting'!BM36</f>
        <v>0</v>
      </c>
      <c r="N32" s="46">
        <f>'Jun22 WSplanting'!BM36</f>
        <v>0</v>
      </c>
      <c r="O32" s="46">
        <f>'Jul WSplanting'!BM36</f>
        <v>201.69000000000003</v>
      </c>
      <c r="P32" s="46"/>
      <c r="Q32" s="46"/>
      <c r="R32" s="106"/>
      <c r="S32" s="47"/>
      <c r="T32" s="65"/>
      <c r="U32" s="268">
        <f>'Oct 31 2014 harvesting'!CJ37</f>
        <v>0.25</v>
      </c>
      <c r="V32" s="371">
        <f>'Nov 29 2014 harvesting'!CJ37</f>
        <v>0.25</v>
      </c>
      <c r="W32" s="371">
        <f>'Dec 29 2014 harvesting '!CJ37</f>
        <v>2062.69</v>
      </c>
      <c r="X32" s="62">
        <f>'Jan 29 harvesting'!CJ37</f>
        <v>2062.69</v>
      </c>
      <c r="Y32" s="46">
        <f>'February 28 DS harvesting'!CJ37</f>
        <v>0</v>
      </c>
      <c r="Z32" s="46">
        <f>'March 26 DS harvesting'!CJ37</f>
        <v>43.769999999999996</v>
      </c>
      <c r="AA32" s="46">
        <f>'Apr 21 DS harvesting'!CJ37</f>
        <v>3623.64</v>
      </c>
      <c r="AB32" s="46">
        <f>'May28WS harvesting'!CJ34</f>
        <v>0</v>
      </c>
      <c r="AC32" s="46">
        <f>'Jun 22 WSharvesting'!CJ34</f>
        <v>0</v>
      </c>
      <c r="AD32" s="46">
        <f>'Jul NoHarvesting'!CJ34</f>
        <v>0</v>
      </c>
      <c r="AE32" s="46"/>
      <c r="AF32" s="46"/>
      <c r="AG32" s="46"/>
      <c r="AH32" s="46"/>
      <c r="AI32" s="72"/>
    </row>
    <row r="33" spans="1:35" ht="15.75" x14ac:dyDescent="0.25">
      <c r="A33" s="56">
        <v>12</v>
      </c>
      <c r="B33" s="47" t="s">
        <v>29</v>
      </c>
      <c r="C33" s="46">
        <v>286.72416008375365</v>
      </c>
      <c r="D33" s="46">
        <v>2448.7758399162462</v>
      </c>
      <c r="E33" s="46">
        <v>2735.5</v>
      </c>
      <c r="F33" s="46">
        <f>'Oct 31 2014 DS planting'!BM37</f>
        <v>0</v>
      </c>
      <c r="G33" s="46">
        <f>'Nov 29 2014 DS planting'!BM37</f>
        <v>0</v>
      </c>
      <c r="H33" s="46">
        <f>'Dec 29 2014 DS planting'!BM37</f>
        <v>463.02000000000004</v>
      </c>
      <c r="I33" s="46">
        <f>'Jan 29 DS planting'!BM37</f>
        <v>2552.96</v>
      </c>
      <c r="J33" s="46">
        <f>'Feb 28 DS planting'!BM37</f>
        <v>2552.96</v>
      </c>
      <c r="K33" s="46">
        <f>'March 26 DS planting'!BM37</f>
        <v>2552.96</v>
      </c>
      <c r="L33" s="46">
        <f>'Apr 15 DS planting'!BM37</f>
        <v>2552.96</v>
      </c>
      <c r="M33" s="46">
        <f>'May28 WSplanting'!BM37</f>
        <v>0</v>
      </c>
      <c r="N33" s="46">
        <f>'Jun22 WSplanting'!BM37</f>
        <v>0</v>
      </c>
      <c r="O33" s="46">
        <f>'Jul WSplanting'!BM37</f>
        <v>128</v>
      </c>
      <c r="P33" s="46"/>
      <c r="Q33" s="46"/>
      <c r="R33" s="106"/>
      <c r="S33" s="47"/>
      <c r="T33" s="65"/>
      <c r="U33" s="268">
        <f>'Oct 31 2014 harvesting'!CJ38</f>
        <v>520.54999999999995</v>
      </c>
      <c r="V33" s="371">
        <f>'Nov 29 2014 harvesting'!CJ38</f>
        <v>520.54999999999995</v>
      </c>
      <c r="W33" s="371">
        <f>'Dec 29 2014 harvesting '!CJ38</f>
        <v>2415.09</v>
      </c>
      <c r="X33" s="62">
        <f>'Jan 29 harvesting'!CJ38</f>
        <v>2415.09</v>
      </c>
      <c r="Y33" s="46">
        <f>'February 28 DS harvesting'!CJ38</f>
        <v>0</v>
      </c>
      <c r="Z33" s="46">
        <f>'March 26 DS harvesting'!CJ38</f>
        <v>0</v>
      </c>
      <c r="AA33" s="46">
        <f>'Apr 21 DS harvesting'!CJ38</f>
        <v>2381</v>
      </c>
      <c r="AB33" s="46">
        <f>'May28WS harvesting'!CJ35</f>
        <v>66.319999999999993</v>
      </c>
      <c r="AC33" s="46">
        <f>'Jun 22 WSharvesting'!CJ35</f>
        <v>0</v>
      </c>
      <c r="AD33" s="46">
        <f>'Jul NoHarvesting'!CJ35</f>
        <v>0</v>
      </c>
      <c r="AE33" s="46"/>
      <c r="AF33" s="46"/>
      <c r="AG33" s="46"/>
      <c r="AH33" s="46"/>
      <c r="AI33" s="72"/>
    </row>
    <row r="34" spans="1:35" ht="15.75" x14ac:dyDescent="0.25">
      <c r="A34" s="56">
        <v>13</v>
      </c>
      <c r="B34" s="47" t="s">
        <v>30</v>
      </c>
      <c r="C34" s="46">
        <v>590.44344246692674</v>
      </c>
      <c r="D34" s="46">
        <v>3212.0565575330734</v>
      </c>
      <c r="E34" s="46">
        <v>3802.5</v>
      </c>
      <c r="F34" s="46">
        <f>'Oct 31 2014 DS planting'!BM38</f>
        <v>0</v>
      </c>
      <c r="G34" s="46">
        <f>'Nov 29 2014 DS planting'!BM38</f>
        <v>0</v>
      </c>
      <c r="H34" s="46">
        <f>'Dec 29 2014 DS planting'!BM38</f>
        <v>768.5</v>
      </c>
      <c r="I34" s="46">
        <f>'Jan 29 DS planting'!BM38</f>
        <v>859.31999999999994</v>
      </c>
      <c r="J34" s="46">
        <f>'Feb 28 DS planting'!BM38</f>
        <v>859.31999999999994</v>
      </c>
      <c r="K34" s="46">
        <f>'March 26 DS planting'!BM38</f>
        <v>859.31999999999994</v>
      </c>
      <c r="L34" s="46">
        <f>'Apr 15 DS planting'!BM38</f>
        <v>859.31999999999994</v>
      </c>
      <c r="M34" s="46">
        <f>'May28 WSplanting'!BM38</f>
        <v>0</v>
      </c>
      <c r="N34" s="46">
        <f>'Jun22 WSplanting'!BM38</f>
        <v>0</v>
      </c>
      <c r="O34" s="46">
        <f>'Jul WSplanting'!BM38</f>
        <v>14.5</v>
      </c>
      <c r="P34" s="46"/>
      <c r="Q34" s="46"/>
      <c r="R34" s="106"/>
      <c r="S34" s="47"/>
      <c r="T34" s="65"/>
      <c r="U34" s="268">
        <f>'Oct 31 2014 harvesting'!CJ39</f>
        <v>523.5</v>
      </c>
      <c r="V34" s="371">
        <f>'Nov 29 2014 harvesting'!CJ39</f>
        <v>523.5</v>
      </c>
      <c r="W34" s="371">
        <f>'Dec 29 2014 harvesting '!CJ39</f>
        <v>931.5</v>
      </c>
      <c r="X34" s="62">
        <f>'Jan 29 harvesting'!CJ39</f>
        <v>931.5</v>
      </c>
      <c r="Y34" s="46">
        <f>'February 28 DS harvesting'!CJ39</f>
        <v>0</v>
      </c>
      <c r="Z34" s="46">
        <f>'March 26 DS harvesting'!CJ39</f>
        <v>1327</v>
      </c>
      <c r="AA34" s="46">
        <f>'Apr 21 DS harvesting'!CJ39</f>
        <v>1827</v>
      </c>
      <c r="AB34" s="46">
        <f>'May28WS harvesting'!CJ36</f>
        <v>0</v>
      </c>
      <c r="AC34" s="46">
        <f>'Jun 22 WSharvesting'!CJ36</f>
        <v>0</v>
      </c>
      <c r="AD34" s="46">
        <f>'Jul NoHarvesting'!CJ36</f>
        <v>0</v>
      </c>
      <c r="AE34" s="46"/>
      <c r="AF34" s="46"/>
      <c r="AG34" s="46"/>
      <c r="AH34" s="46"/>
      <c r="AI34" s="72"/>
    </row>
    <row r="35" spans="1:35" ht="15.75" x14ac:dyDescent="0.25">
      <c r="A35" s="56">
        <v>14</v>
      </c>
      <c r="B35" s="47" t="s">
        <v>31</v>
      </c>
      <c r="C35" s="46">
        <v>4536.0529646902069</v>
      </c>
      <c r="D35" s="46">
        <v>1528.9470353097931</v>
      </c>
      <c r="E35" s="46">
        <v>6065</v>
      </c>
      <c r="F35" s="46">
        <f>'Oct 31 2014 DS planting'!BM39</f>
        <v>0</v>
      </c>
      <c r="G35" s="46">
        <f>'Nov 29 2014 DS planting'!BM39</f>
        <v>0</v>
      </c>
      <c r="H35" s="46">
        <f>'Dec 29 2014 DS planting'!BM39</f>
        <v>0</v>
      </c>
      <c r="I35" s="46">
        <f>'Jan 29 DS planting'!BM39</f>
        <v>4303.8</v>
      </c>
      <c r="J35" s="46">
        <f>'Feb 28 DS planting'!BM39</f>
        <v>4308.5544399999999</v>
      </c>
      <c r="K35" s="46">
        <f>'March 26 DS planting'!BM39</f>
        <v>4308.5544399999999</v>
      </c>
      <c r="L35" s="46">
        <f>'Apr 15 DS planting'!BM39</f>
        <v>4308.5544399999999</v>
      </c>
      <c r="M35" s="46">
        <f>'May28 WSplanting'!BM39</f>
        <v>0</v>
      </c>
      <c r="N35" s="46">
        <f>'Jun22 WSplanting'!BM39</f>
        <v>0</v>
      </c>
      <c r="O35" s="46">
        <f>'Jul WSplanting'!BM39</f>
        <v>104.85</v>
      </c>
      <c r="P35" s="46"/>
      <c r="Q35" s="46"/>
      <c r="R35" s="106"/>
      <c r="S35" s="47"/>
      <c r="T35" s="65"/>
      <c r="U35" s="268">
        <f>'Oct 31 2014 harvesting'!CJ40</f>
        <v>0</v>
      </c>
      <c r="V35" s="371">
        <f>'Nov 29 2014 harvesting'!CJ40</f>
        <v>0</v>
      </c>
      <c r="W35" s="371">
        <f>'Dec 29 2014 harvesting '!CJ40</f>
        <v>4315.7112399999996</v>
      </c>
      <c r="X35" s="62">
        <f>'Jan 29 harvesting'!CJ40</f>
        <v>4315.7112399999996</v>
      </c>
      <c r="Y35" s="46">
        <f>'February 28 DS harvesting'!CJ40</f>
        <v>0</v>
      </c>
      <c r="Z35" s="46">
        <f>'March 26 DS harvesting'!CJ40</f>
        <v>0</v>
      </c>
      <c r="AA35" s="46">
        <f>'Apr 21 DS harvesting'!CJ40</f>
        <v>4126.7300000000005</v>
      </c>
      <c r="AB35" s="46">
        <f>'May28WS harvesting'!CJ37</f>
        <v>0</v>
      </c>
      <c r="AC35" s="46">
        <f>'Jun 22 WSharvesting'!CJ37</f>
        <v>0</v>
      </c>
      <c r="AD35" s="46">
        <f>'Jul NoHarvesting'!CJ37</f>
        <v>0</v>
      </c>
      <c r="AE35" s="46"/>
      <c r="AF35" s="46"/>
      <c r="AG35" s="46"/>
      <c r="AH35" s="46"/>
      <c r="AI35" s="72"/>
    </row>
    <row r="36" spans="1:35" s="55" customFormat="1" ht="15.75" x14ac:dyDescent="0.25">
      <c r="A36" s="87" t="s">
        <v>32</v>
      </c>
      <c r="B36" s="99">
        <v>19</v>
      </c>
      <c r="C36" s="51">
        <f>SUM(C37:C55)</f>
        <v>11206.364352336535</v>
      </c>
      <c r="D36" s="51">
        <f t="shared" ref="D36" si="9">SUM(D37:D55)</f>
        <v>8050.1356476634619</v>
      </c>
      <c r="E36" s="51">
        <f>SUM(E37:E55)</f>
        <v>19256.5</v>
      </c>
      <c r="F36" s="97">
        <f t="shared" ref="F36:H36" si="10">SUM(F37:F55)</f>
        <v>0</v>
      </c>
      <c r="G36" s="97">
        <f t="shared" si="10"/>
        <v>0</v>
      </c>
      <c r="H36" s="97">
        <f t="shared" si="10"/>
        <v>8053.2499999999991</v>
      </c>
      <c r="I36" s="97">
        <f>SUM(I37:I55)</f>
        <v>20589.462000000003</v>
      </c>
      <c r="J36" s="97">
        <f>SUM(J37:J55)</f>
        <v>21961.852000000003</v>
      </c>
      <c r="K36" s="97">
        <f t="shared" ref="K36:AI36" si="11">SUM(K37:K55)</f>
        <v>21987.082000000002</v>
      </c>
      <c r="L36" s="97">
        <f t="shared" si="11"/>
        <v>21987.082000000002</v>
      </c>
      <c r="M36" s="97">
        <f t="shared" si="11"/>
        <v>61.39</v>
      </c>
      <c r="N36" s="97">
        <f t="shared" si="11"/>
        <v>570.99</v>
      </c>
      <c r="O36" s="97">
        <f t="shared" si="11"/>
        <v>3661.62</v>
      </c>
      <c r="P36" s="97">
        <f t="shared" si="11"/>
        <v>0</v>
      </c>
      <c r="Q36" s="97">
        <f t="shared" si="11"/>
        <v>0</v>
      </c>
      <c r="R36" s="97">
        <f t="shared" si="11"/>
        <v>0</v>
      </c>
      <c r="S36" s="97">
        <f t="shared" si="11"/>
        <v>0</v>
      </c>
      <c r="T36" s="98">
        <f t="shared" si="11"/>
        <v>0</v>
      </c>
      <c r="U36" s="98">
        <f t="shared" si="11"/>
        <v>6832.3312999999998</v>
      </c>
      <c r="V36" s="98">
        <f t="shared" si="11"/>
        <v>12503.087423000001</v>
      </c>
      <c r="W36" s="98">
        <f t="shared" si="11"/>
        <v>19432.354422999997</v>
      </c>
      <c r="X36" s="96">
        <f t="shared" si="11"/>
        <v>19432.354422999997</v>
      </c>
      <c r="Y36" s="97">
        <f t="shared" si="11"/>
        <v>254.63</v>
      </c>
      <c r="Z36" s="97">
        <f t="shared" si="11"/>
        <v>5279.3599999999988</v>
      </c>
      <c r="AA36" s="97">
        <f>SUM(AA37:AA55)</f>
        <v>16305.151289800002</v>
      </c>
      <c r="AB36" s="97">
        <f t="shared" si="11"/>
        <v>4207.5999999999995</v>
      </c>
      <c r="AC36" s="97">
        <f t="shared" si="11"/>
        <v>27.37</v>
      </c>
      <c r="AD36" s="97">
        <f t="shared" si="11"/>
        <v>0</v>
      </c>
      <c r="AE36" s="97">
        <f t="shared" si="11"/>
        <v>0</v>
      </c>
      <c r="AF36" s="97">
        <f t="shared" si="11"/>
        <v>0</v>
      </c>
      <c r="AG36" s="97">
        <f t="shared" si="11"/>
        <v>0</v>
      </c>
      <c r="AH36" s="97">
        <f t="shared" si="11"/>
        <v>0</v>
      </c>
      <c r="AI36" s="98">
        <f t="shared" si="11"/>
        <v>0</v>
      </c>
    </row>
    <row r="37" spans="1:35" s="59" customFormat="1" ht="15.75" x14ac:dyDescent="0.25">
      <c r="A37" s="56">
        <v>1</v>
      </c>
      <c r="B37" s="47" t="s">
        <v>33</v>
      </c>
      <c r="C37" s="46">
        <v>1436.3619491767392</v>
      </c>
      <c r="D37" s="46">
        <v>764.63805082326076</v>
      </c>
      <c r="E37" s="46">
        <v>2201</v>
      </c>
      <c r="F37" s="46">
        <f>'Oct 31 2014 DS planting'!BM40</f>
        <v>0</v>
      </c>
      <c r="G37" s="46">
        <f>'Nov 29 2014 DS planting'!BM40</f>
        <v>0</v>
      </c>
      <c r="H37" s="46">
        <f>'Dec 29 2014 DS planting'!BM40</f>
        <v>1126</v>
      </c>
      <c r="I37" s="46">
        <f>'Jan 29 DS planting'!BM40</f>
        <v>1674</v>
      </c>
      <c r="J37" s="46">
        <f>'Feb 28 DS planting'!BM40</f>
        <v>1669</v>
      </c>
      <c r="K37" s="46">
        <f>'March 26 DS planting'!BM40</f>
        <v>1669</v>
      </c>
      <c r="L37" s="46">
        <f>'Apr 15 DS planting'!BM40</f>
        <v>1669</v>
      </c>
      <c r="M37" s="46">
        <f>'May28 WSplanting'!BM40</f>
        <v>0</v>
      </c>
      <c r="N37" s="46">
        <f>'Jun22 WSplanting'!BM40</f>
        <v>0</v>
      </c>
      <c r="O37" s="46">
        <f>'Jul WSplanting'!BM40</f>
        <v>0</v>
      </c>
      <c r="P37" s="46"/>
      <c r="Q37" s="46"/>
      <c r="R37" s="106"/>
      <c r="S37" s="47"/>
      <c r="T37" s="65"/>
      <c r="U37" s="268">
        <f>'Oct 31 2014 harvesting'!CJ41</f>
        <v>244.5</v>
      </c>
      <c r="V37" s="371">
        <f>'Nov 29 2014 harvesting'!CJ41</f>
        <v>244.5</v>
      </c>
      <c r="W37" s="371">
        <f>'Dec 29 2014 harvesting '!CJ41</f>
        <v>232</v>
      </c>
      <c r="X37" s="62">
        <f>'Jan 29 harvesting'!CJ41</f>
        <v>232</v>
      </c>
      <c r="Y37" s="46">
        <f>'February 28 DS harvesting'!CJ41</f>
        <v>0</v>
      </c>
      <c r="Z37" s="46">
        <f>'March 26 DS harvesting'!CJ41</f>
        <v>0</v>
      </c>
      <c r="AA37" s="46">
        <f>'Apr 21 DS harvesting'!CJ41</f>
        <v>0</v>
      </c>
      <c r="AB37" s="46">
        <f>'May28WS harvesting'!CJ38</f>
        <v>1719</v>
      </c>
      <c r="AC37" s="46">
        <f>'Jun 22 WSharvesting'!CJ38</f>
        <v>0</v>
      </c>
      <c r="AD37" s="46">
        <f>'Jul NoHarvesting'!CJ38</f>
        <v>0</v>
      </c>
      <c r="AE37" s="50"/>
      <c r="AF37" s="50"/>
      <c r="AG37" s="46"/>
      <c r="AH37" s="46"/>
      <c r="AI37" s="72"/>
    </row>
    <row r="38" spans="1:35" s="59" customFormat="1" ht="15.75" x14ac:dyDescent="0.25">
      <c r="A38" s="56">
        <v>2</v>
      </c>
      <c r="B38" s="47" t="s">
        <v>34</v>
      </c>
      <c r="C38" s="46">
        <v>21.929190063767013</v>
      </c>
      <c r="D38" s="46">
        <v>61.07080993623299</v>
      </c>
      <c r="E38" s="46">
        <v>83</v>
      </c>
      <c r="F38" s="46">
        <f>'Oct 31 2014 DS planting'!BM41</f>
        <v>0</v>
      </c>
      <c r="G38" s="46">
        <f>'Nov 29 2014 DS planting'!BM41</f>
        <v>0</v>
      </c>
      <c r="H38" s="46">
        <f>'Dec 29 2014 DS planting'!BM41</f>
        <v>19.649999999999999</v>
      </c>
      <c r="I38" s="46">
        <f>'Jan 29 DS planting'!BM41</f>
        <v>89.4</v>
      </c>
      <c r="J38" s="46">
        <f>'Feb 28 DS planting'!BM41</f>
        <v>89.4</v>
      </c>
      <c r="K38" s="46">
        <f>'March 26 DS planting'!BM41</f>
        <v>89.4</v>
      </c>
      <c r="L38" s="46">
        <f>'Apr 15 DS planting'!BM41</f>
        <v>89.4</v>
      </c>
      <c r="M38" s="46">
        <f>'May28 WSplanting'!BM41</f>
        <v>0</v>
      </c>
      <c r="N38" s="46">
        <f>'Jun22 WSplanting'!BM41</f>
        <v>0</v>
      </c>
      <c r="O38" s="46">
        <f>'Jul WSplanting'!BM41</f>
        <v>0</v>
      </c>
      <c r="P38" s="46"/>
      <c r="Q38" s="46"/>
      <c r="R38" s="106"/>
      <c r="S38" s="47"/>
      <c r="T38" s="65"/>
      <c r="U38" s="268">
        <f>'Oct 31 2014 harvesting'!CJ42</f>
        <v>32.85</v>
      </c>
      <c r="V38" s="371">
        <f>'Nov 29 2014 harvesting'!CJ42</f>
        <v>32.85</v>
      </c>
      <c r="W38" s="371">
        <f>'Dec 29 2014 harvesting '!CJ42</f>
        <v>57.1</v>
      </c>
      <c r="X38" s="62">
        <f>'Jan 29 harvesting'!CJ42</f>
        <v>57.1</v>
      </c>
      <c r="Y38" s="46">
        <f>'February 28 DS harvesting'!CJ42</f>
        <v>0</v>
      </c>
      <c r="Z38" s="46">
        <f>'March 26 DS harvesting'!CJ42</f>
        <v>0</v>
      </c>
      <c r="AA38" s="46">
        <f>'Apr 21 DS harvesting'!CJ42</f>
        <v>62.1</v>
      </c>
      <c r="AB38" s="46">
        <f>'May28WS harvesting'!CJ39</f>
        <v>0</v>
      </c>
      <c r="AC38" s="46">
        <f>'Jun 22 WSharvesting'!CJ39</f>
        <v>0</v>
      </c>
      <c r="AD38" s="46">
        <f>'Jul NoHarvesting'!CJ39</f>
        <v>0</v>
      </c>
      <c r="AE38" s="50"/>
      <c r="AF38" s="50"/>
      <c r="AG38" s="46"/>
      <c r="AH38" s="46"/>
      <c r="AI38" s="72"/>
    </row>
    <row r="39" spans="1:35" s="59" customFormat="1" ht="15.75" x14ac:dyDescent="0.25">
      <c r="A39" s="56">
        <v>3</v>
      </c>
      <c r="B39" s="47" t="s">
        <v>35</v>
      </c>
      <c r="C39" s="46">
        <v>165.56538498144096</v>
      </c>
      <c r="D39" s="46">
        <v>813.43461501855904</v>
      </c>
      <c r="E39" s="46">
        <v>979</v>
      </c>
      <c r="F39" s="46">
        <f>'Oct 31 2014 DS planting'!BM42</f>
        <v>0</v>
      </c>
      <c r="G39" s="46">
        <f>'Nov 29 2014 DS planting'!BM42</f>
        <v>0</v>
      </c>
      <c r="H39" s="46">
        <f>'Dec 29 2014 DS planting'!BM42</f>
        <v>650</v>
      </c>
      <c r="I39" s="46">
        <f>'Jan 29 DS planting'!BM42</f>
        <v>837</v>
      </c>
      <c r="J39" s="46">
        <f>'Feb 28 DS planting'!BM42</f>
        <v>837</v>
      </c>
      <c r="K39" s="46">
        <f>'March 26 DS planting'!BM42</f>
        <v>837</v>
      </c>
      <c r="L39" s="46">
        <f>'Apr 15 DS planting'!BM42</f>
        <v>837</v>
      </c>
      <c r="M39" s="46">
        <f>'May28 WSplanting'!BM42</f>
        <v>0</v>
      </c>
      <c r="N39" s="46">
        <f>'Jun22 WSplanting'!BM42</f>
        <v>0</v>
      </c>
      <c r="O39" s="46">
        <f>'Jul WSplanting'!BM42</f>
        <v>809.5</v>
      </c>
      <c r="P39" s="46"/>
      <c r="Q39" s="46"/>
      <c r="R39" s="106"/>
      <c r="S39" s="47"/>
      <c r="T39" s="65"/>
      <c r="U39" s="268">
        <f>'Oct 31 2014 harvesting'!CJ43</f>
        <v>783.5</v>
      </c>
      <c r="V39" s="371">
        <f>'Nov 29 2014 harvesting'!CJ43</f>
        <v>783.5</v>
      </c>
      <c r="W39" s="371">
        <f>'Dec 29 2014 harvesting '!CJ43</f>
        <v>890.5</v>
      </c>
      <c r="X39" s="62">
        <f>'Jan 29 harvesting'!CJ43</f>
        <v>890.5</v>
      </c>
      <c r="Y39" s="46">
        <f>'February 28 DS harvesting'!CJ43</f>
        <v>0</v>
      </c>
      <c r="Z39" s="46">
        <f>'March 26 DS harvesting'!CJ43</f>
        <v>0</v>
      </c>
      <c r="AA39" s="46">
        <f>'Apr 21 DS harvesting'!CJ43</f>
        <v>828.5</v>
      </c>
      <c r="AB39" s="46">
        <f>'May28WS harvesting'!CJ40</f>
        <v>0</v>
      </c>
      <c r="AC39" s="46">
        <f>'Jun 22 WSharvesting'!CJ40</f>
        <v>0</v>
      </c>
      <c r="AD39" s="46">
        <f>'Jul NoHarvesting'!CJ40</f>
        <v>0</v>
      </c>
      <c r="AE39" s="50"/>
      <c r="AF39" s="50"/>
      <c r="AG39" s="46"/>
      <c r="AH39" s="46"/>
      <c r="AI39" s="72"/>
    </row>
    <row r="40" spans="1:35" s="59" customFormat="1" ht="15.75" x14ac:dyDescent="0.25">
      <c r="A40" s="56">
        <v>4</v>
      </c>
      <c r="B40" s="47" t="s">
        <v>36</v>
      </c>
      <c r="C40" s="46">
        <v>811.92826211097361</v>
      </c>
      <c r="D40" s="46">
        <v>109.57173788902639</v>
      </c>
      <c r="E40" s="46">
        <v>921.5</v>
      </c>
      <c r="F40" s="46">
        <f>'Oct 31 2014 DS planting'!BM43</f>
        <v>0</v>
      </c>
      <c r="G40" s="46">
        <f>'Nov 29 2014 DS planting'!BM43</f>
        <v>0</v>
      </c>
      <c r="H40" s="46">
        <f>'Dec 29 2014 DS planting'!BM43</f>
        <v>1129.18</v>
      </c>
      <c r="I40" s="46">
        <f>'Jan 29 DS planting'!BM43</f>
        <v>1129.18</v>
      </c>
      <c r="J40" s="46">
        <f>'Feb 28 DS planting'!BM43</f>
        <v>1129.18</v>
      </c>
      <c r="K40" s="46">
        <f>'March 26 DS planting'!BM43</f>
        <v>1129.18</v>
      </c>
      <c r="L40" s="46">
        <f>'Apr 15 DS planting'!BM43</f>
        <v>1129.18</v>
      </c>
      <c r="M40" s="46">
        <f>'May28 WSplanting'!BM43</f>
        <v>1</v>
      </c>
      <c r="N40" s="46">
        <f>'Jun22 WSplanting'!BM43</f>
        <v>330.25</v>
      </c>
      <c r="O40" s="46">
        <f>'Jul WSplanting'!BM43</f>
        <v>978.16</v>
      </c>
      <c r="P40" s="46"/>
      <c r="Q40" s="46"/>
      <c r="R40" s="106"/>
      <c r="S40" s="47"/>
      <c r="T40" s="65"/>
      <c r="U40" s="268">
        <f>'Oct 31 2014 harvesting'!CJ44</f>
        <v>1048.3433</v>
      </c>
      <c r="V40" s="371">
        <f>'Nov 29 2014 harvesting'!CJ44</f>
        <v>1048.3433</v>
      </c>
      <c r="W40" s="371">
        <f>'Dec 29 2014 harvesting '!CJ44</f>
        <v>1048.3433</v>
      </c>
      <c r="X40" s="62">
        <f>'Jan 29 harvesting'!CJ44</f>
        <v>1048.3433</v>
      </c>
      <c r="Y40" s="46">
        <f>'February 28 DS harvesting'!CJ44</f>
        <v>228.83</v>
      </c>
      <c r="Z40" s="46">
        <f>'March 26 DS harvesting'!CJ44</f>
        <v>723.99</v>
      </c>
      <c r="AA40" s="46">
        <f>'Apr 21 DS harvesting'!CJ44</f>
        <v>1098.5</v>
      </c>
      <c r="AB40" s="46">
        <f>'May28WS harvesting'!CJ41</f>
        <v>0</v>
      </c>
      <c r="AC40" s="46">
        <f>'Jun 22 WSharvesting'!CJ41</f>
        <v>0</v>
      </c>
      <c r="AD40" s="46">
        <f>'Jul NoHarvesting'!CJ41</f>
        <v>0</v>
      </c>
      <c r="AE40" s="50"/>
      <c r="AF40" s="50"/>
      <c r="AG40" s="46"/>
      <c r="AH40" s="46"/>
      <c r="AI40" s="72"/>
    </row>
    <row r="41" spans="1:35" s="59" customFormat="1" ht="15.75" x14ac:dyDescent="0.25">
      <c r="A41" s="56">
        <v>5</v>
      </c>
      <c r="B41" s="47" t="s">
        <v>37</v>
      </c>
      <c r="C41" s="46">
        <v>1485.7026268202151</v>
      </c>
      <c r="D41" s="46">
        <v>181.29737317978493</v>
      </c>
      <c r="E41" s="46">
        <v>1667</v>
      </c>
      <c r="F41" s="46">
        <f>'Oct 31 2014 DS planting'!BM44</f>
        <v>0</v>
      </c>
      <c r="G41" s="46">
        <f>'Nov 29 2014 DS planting'!BM44</f>
        <v>0</v>
      </c>
      <c r="H41" s="46">
        <f>'Dec 29 2014 DS planting'!BM44</f>
        <v>923.25</v>
      </c>
      <c r="I41" s="46">
        <f>'Jan 29 DS planting'!BM44</f>
        <v>1655.1619999999998</v>
      </c>
      <c r="J41" s="46">
        <f>'Feb 28 DS planting'!BM44</f>
        <v>1655.1619999999998</v>
      </c>
      <c r="K41" s="46">
        <f>'March 26 DS planting'!BM44</f>
        <v>1655.1619999999998</v>
      </c>
      <c r="L41" s="46">
        <f>'Apr 15 DS planting'!BM44</f>
        <v>1655.1619999999998</v>
      </c>
      <c r="M41" s="46">
        <f>'May28 WSplanting'!BM44</f>
        <v>0</v>
      </c>
      <c r="N41" s="46">
        <f>'Jun22 WSplanting'!BM44</f>
        <v>0</v>
      </c>
      <c r="O41" s="46">
        <f>'Jul WSplanting'!BM44</f>
        <v>128.72</v>
      </c>
      <c r="P41" s="46"/>
      <c r="Q41" s="46"/>
      <c r="R41" s="106"/>
      <c r="S41" s="47"/>
      <c r="T41" s="65"/>
      <c r="U41" s="268">
        <f>'Oct 31 2014 harvesting'!CJ45</f>
        <v>948.32800000000009</v>
      </c>
      <c r="V41" s="371">
        <f>'Nov 29 2014 harvesting'!CJ45</f>
        <v>948.32800000000009</v>
      </c>
      <c r="W41" s="371">
        <f>'Dec 29 2014 harvesting '!CJ45</f>
        <v>1620.9</v>
      </c>
      <c r="X41" s="62">
        <f>'Jan 29 harvesting'!CJ45</f>
        <v>1620.9</v>
      </c>
      <c r="Y41" s="46">
        <f>'February 28 DS harvesting'!CJ45</f>
        <v>0</v>
      </c>
      <c r="Z41" s="46">
        <f>'March 26 DS harvesting'!CJ45</f>
        <v>89.37</v>
      </c>
      <c r="AA41" s="46">
        <f>'Apr 21 DS harvesting'!CJ45</f>
        <v>1144.27</v>
      </c>
      <c r="AB41" s="46">
        <f>'May28WS harvesting'!CJ42</f>
        <v>269.89</v>
      </c>
      <c r="AC41" s="46">
        <f>'Jun 22 WSharvesting'!CJ42</f>
        <v>0</v>
      </c>
      <c r="AD41" s="46">
        <f>'Jul NoHarvesting'!CJ42</f>
        <v>0</v>
      </c>
      <c r="AE41" s="50"/>
      <c r="AF41" s="50"/>
      <c r="AG41" s="46"/>
      <c r="AH41" s="46"/>
      <c r="AI41" s="72"/>
    </row>
    <row r="42" spans="1:35" s="59" customFormat="1" ht="15.75" x14ac:dyDescent="0.25">
      <c r="A42" s="56">
        <v>6</v>
      </c>
      <c r="B42" s="47" t="s">
        <v>38</v>
      </c>
      <c r="C42" s="46">
        <v>803.70481583706101</v>
      </c>
      <c r="D42" s="46">
        <v>2082.2951841629392</v>
      </c>
      <c r="E42" s="46">
        <v>2886</v>
      </c>
      <c r="F42" s="46">
        <f>'Oct 31 2014 DS planting'!BM45</f>
        <v>0</v>
      </c>
      <c r="G42" s="46">
        <f>'Nov 29 2014 DS planting'!BM45</f>
        <v>0</v>
      </c>
      <c r="H42" s="46">
        <f>'Dec 29 2014 DS planting'!BM45</f>
        <v>0</v>
      </c>
      <c r="I42" s="46">
        <f>'Jan 29 DS planting'!BM45</f>
        <v>3330.75</v>
      </c>
      <c r="J42" s="46">
        <f>'Feb 28 DS planting'!BM45</f>
        <v>3408.75</v>
      </c>
      <c r="K42" s="46">
        <f>'March 26 DS planting'!BM45</f>
        <v>3408.75</v>
      </c>
      <c r="L42" s="46">
        <f>'Apr 15 DS planting'!BM45</f>
        <v>3408.75</v>
      </c>
      <c r="M42" s="46">
        <f>'May28 WSplanting'!BM45</f>
        <v>11.1</v>
      </c>
      <c r="N42" s="46">
        <f>'Jun22 WSplanting'!BM45</f>
        <v>86.1</v>
      </c>
      <c r="O42" s="46">
        <f>'Jul WSplanting'!BM45</f>
        <v>86.1</v>
      </c>
      <c r="P42" s="46"/>
      <c r="Q42" s="46"/>
      <c r="R42" s="106"/>
      <c r="S42" s="47"/>
      <c r="T42" s="65"/>
      <c r="U42" s="268">
        <f>'Oct 31 2014 harvesting'!CJ46</f>
        <v>1440.3700000000001</v>
      </c>
      <c r="V42" s="371">
        <f>'Nov 29 2014 harvesting'!CJ46</f>
        <v>1440.3700000000001</v>
      </c>
      <c r="W42" s="371">
        <f>'Dec 29 2014 harvesting '!CJ46</f>
        <v>3136.4949999999999</v>
      </c>
      <c r="X42" s="62">
        <f>'Jan 29 harvesting'!CJ46</f>
        <v>3136.4949999999999</v>
      </c>
      <c r="Y42" s="46">
        <f>'February 28 DS harvesting'!CJ46</f>
        <v>0</v>
      </c>
      <c r="Z42" s="46">
        <f>'March 26 DS harvesting'!CJ46</f>
        <v>3123.8999999999996</v>
      </c>
      <c r="AA42" s="46">
        <f>'Apr 21 DS harvesting'!CJ46</f>
        <v>3731.4450000000002</v>
      </c>
      <c r="AB42" s="46">
        <f>'May28WS harvesting'!CJ43</f>
        <v>2</v>
      </c>
      <c r="AC42" s="46">
        <f>'Jun 22 WSharvesting'!CJ43</f>
        <v>0</v>
      </c>
      <c r="AD42" s="46">
        <f>'Jul NoHarvesting'!CJ43</f>
        <v>0</v>
      </c>
      <c r="AE42" s="50"/>
      <c r="AF42" s="50"/>
      <c r="AG42" s="46"/>
      <c r="AH42" s="46"/>
      <c r="AI42" s="72"/>
    </row>
    <row r="43" spans="1:35" s="59" customFormat="1" ht="15.75" x14ac:dyDescent="0.25">
      <c r="A43" s="56">
        <v>7</v>
      </c>
      <c r="B43" s="47" t="s">
        <v>39</v>
      </c>
      <c r="C43" s="46">
        <v>200.65208908346816</v>
      </c>
      <c r="D43" s="46">
        <v>126.34791091653184</v>
      </c>
      <c r="E43" s="46">
        <v>327</v>
      </c>
      <c r="F43" s="46">
        <f>'Oct 31 2014 DS planting'!BM46</f>
        <v>0</v>
      </c>
      <c r="G43" s="46">
        <f>'Nov 29 2014 DS planting'!BM46</f>
        <v>0</v>
      </c>
      <c r="H43" s="46">
        <f>'Dec 29 2014 DS planting'!BM46</f>
        <v>130.38</v>
      </c>
      <c r="I43" s="46">
        <f>'Jan 29 DS planting'!BM46</f>
        <v>481.2</v>
      </c>
      <c r="J43" s="46">
        <f>'Feb 28 DS planting'!BM46</f>
        <v>481.2</v>
      </c>
      <c r="K43" s="46">
        <f>'March 26 DS planting'!BM46</f>
        <v>481.2</v>
      </c>
      <c r="L43" s="46">
        <f>'Apr 15 DS planting'!BM46</f>
        <v>481.2</v>
      </c>
      <c r="M43" s="46">
        <f>'May28 WSplanting'!BM46</f>
        <v>0</v>
      </c>
      <c r="N43" s="46">
        <f>'Jun22 WSplanting'!BM46</f>
        <v>0</v>
      </c>
      <c r="O43" s="46">
        <f>'Jul WSplanting'!BM46</f>
        <v>3</v>
      </c>
      <c r="P43" s="46"/>
      <c r="Q43" s="46"/>
      <c r="R43" s="106"/>
      <c r="S43" s="47"/>
      <c r="T43" s="65"/>
      <c r="U43" s="268">
        <f>'Oct 31 2014 harvesting'!CJ47</f>
        <v>0</v>
      </c>
      <c r="V43" s="371">
        <f>'Nov 29 2014 harvesting'!CJ47</f>
        <v>300.56</v>
      </c>
      <c r="W43" s="371">
        <f>'Dec 29 2014 harvesting '!CJ47</f>
        <v>449.55</v>
      </c>
      <c r="X43" s="62">
        <f>'Jan 29 harvesting'!CJ47</f>
        <v>449.55</v>
      </c>
      <c r="Y43" s="46">
        <f>'February 28 DS harvesting'!CJ47</f>
        <v>0</v>
      </c>
      <c r="Z43" s="46">
        <f>'March 26 DS harvesting'!CJ47</f>
        <v>142.26</v>
      </c>
      <c r="AA43" s="46">
        <f>'Apr 21 DS harvesting'!CJ47</f>
        <v>504</v>
      </c>
      <c r="AB43" s="46">
        <f>'May28WS harvesting'!CJ44</f>
        <v>0</v>
      </c>
      <c r="AC43" s="46">
        <f>'Jun 22 WSharvesting'!CJ44</f>
        <v>0</v>
      </c>
      <c r="AD43" s="46">
        <f>'Jul NoHarvesting'!CJ44</f>
        <v>0</v>
      </c>
      <c r="AE43" s="50"/>
      <c r="AF43" s="50"/>
      <c r="AG43" s="46"/>
      <c r="AH43" s="46"/>
      <c r="AI43" s="72"/>
    </row>
    <row r="44" spans="1:35" s="59" customFormat="1" ht="15.75" x14ac:dyDescent="0.25">
      <c r="A44" s="56">
        <v>8</v>
      </c>
      <c r="B44" s="47" t="s">
        <v>40</v>
      </c>
      <c r="C44" s="46">
        <v>581.12353668982587</v>
      </c>
      <c r="D44" s="46">
        <v>198.87646331017413</v>
      </c>
      <c r="E44" s="46">
        <v>780</v>
      </c>
      <c r="F44" s="46">
        <f>'Oct 31 2014 DS planting'!BM47</f>
        <v>0</v>
      </c>
      <c r="G44" s="46">
        <f>'Nov 29 2014 DS planting'!BM47</f>
        <v>0</v>
      </c>
      <c r="H44" s="46">
        <f>'Dec 29 2014 DS planting'!BM47</f>
        <v>0</v>
      </c>
      <c r="I44" s="46">
        <f>'Jan 29 DS planting'!BM47</f>
        <v>594.14</v>
      </c>
      <c r="J44" s="46">
        <f>'Feb 28 DS planting'!BM47</f>
        <v>594.14</v>
      </c>
      <c r="K44" s="46">
        <f>'March 26 DS planting'!BM47</f>
        <v>594.14</v>
      </c>
      <c r="L44" s="46">
        <f>'Apr 15 DS planting'!BM47</f>
        <v>594.14</v>
      </c>
      <c r="M44" s="46">
        <f>'May28 WSplanting'!BM47</f>
        <v>33.79</v>
      </c>
      <c r="N44" s="46">
        <f>'Jun22 WSplanting'!BM47</f>
        <v>33.79</v>
      </c>
      <c r="O44" s="46">
        <f>'Jul WSplanting'!BM47</f>
        <v>131.18</v>
      </c>
      <c r="P44" s="46"/>
      <c r="Q44" s="46"/>
      <c r="R44" s="106"/>
      <c r="S44" s="47"/>
      <c r="T44" s="65"/>
      <c r="U44" s="268">
        <f>'Oct 31 2014 harvesting'!CJ48</f>
        <v>551.47</v>
      </c>
      <c r="V44" s="371">
        <f>'Nov 29 2014 harvesting'!CJ48</f>
        <v>568.15612299999998</v>
      </c>
      <c r="W44" s="371">
        <f>'Dec 29 2014 harvesting '!CJ48</f>
        <v>36.406122999999951</v>
      </c>
      <c r="X44" s="62">
        <f>'Jan 29 harvesting'!CJ48</f>
        <v>36.406122999999951</v>
      </c>
      <c r="Y44" s="46">
        <f>'February 28 DS harvesting'!CJ48</f>
        <v>0</v>
      </c>
      <c r="Z44" s="46">
        <f>'March 26 DS harvesting'!CJ48</f>
        <v>0</v>
      </c>
      <c r="AA44" s="46">
        <f>'Apr 21 DS harvesting'!CJ48</f>
        <v>497.94628980000005</v>
      </c>
      <c r="AB44" s="46">
        <f>'May28WS harvesting'!CJ45</f>
        <v>0</v>
      </c>
      <c r="AC44" s="46">
        <f>'Jun 22 WSharvesting'!CJ45</f>
        <v>0</v>
      </c>
      <c r="AD44" s="46">
        <f>'Jul NoHarvesting'!CJ45</f>
        <v>0</v>
      </c>
      <c r="AE44" s="50"/>
      <c r="AF44" s="50"/>
      <c r="AG44" s="46"/>
      <c r="AH44" s="46"/>
      <c r="AI44" s="72"/>
    </row>
    <row r="45" spans="1:35" s="59" customFormat="1" ht="15.75" x14ac:dyDescent="0.25">
      <c r="A45" s="56">
        <v>9</v>
      </c>
      <c r="B45" s="47" t="s">
        <v>41</v>
      </c>
      <c r="C45" s="46">
        <v>578.38238793185496</v>
      </c>
      <c r="D45" s="46">
        <v>113.11761206814504</v>
      </c>
      <c r="E45" s="46">
        <v>691.5</v>
      </c>
      <c r="F45" s="46">
        <f>'Oct 31 2014 DS planting'!BM48</f>
        <v>0</v>
      </c>
      <c r="G45" s="46">
        <f>'Nov 29 2014 DS planting'!BM48</f>
        <v>0</v>
      </c>
      <c r="H45" s="46">
        <f>'Dec 29 2014 DS planting'!BM48</f>
        <v>436.25</v>
      </c>
      <c r="I45" s="46">
        <f>'Jan 29 DS planting'!BM48</f>
        <v>860</v>
      </c>
      <c r="J45" s="46">
        <f>'Feb 28 DS planting'!BM48</f>
        <v>858.25</v>
      </c>
      <c r="K45" s="46">
        <f>'March 26 DS planting'!BM48</f>
        <v>858.25</v>
      </c>
      <c r="L45" s="46">
        <f>'Apr 15 DS planting'!BM48</f>
        <v>858.25</v>
      </c>
      <c r="M45" s="46">
        <f>'May28 WSplanting'!BM48</f>
        <v>0</v>
      </c>
      <c r="N45" s="46">
        <f>'Jun22 WSplanting'!BM48</f>
        <v>97.3</v>
      </c>
      <c r="O45" s="46">
        <f>'Jul WSplanting'!BM48</f>
        <v>518</v>
      </c>
      <c r="P45" s="46"/>
      <c r="Q45" s="46"/>
      <c r="R45" s="106"/>
      <c r="S45" s="47"/>
      <c r="T45" s="65"/>
      <c r="U45" s="268">
        <f>'Oct 31 2014 harvesting'!CJ49</f>
        <v>518.48</v>
      </c>
      <c r="V45" s="371">
        <f>'Nov 29 2014 harvesting'!CJ49</f>
        <v>518.48</v>
      </c>
      <c r="W45" s="371">
        <f>'Dec 29 2014 harvesting '!CJ49</f>
        <v>957.96</v>
      </c>
      <c r="X45" s="62">
        <f>'Jan 29 harvesting'!CJ49</f>
        <v>957.96</v>
      </c>
      <c r="Y45" s="46">
        <f>'February 28 DS harvesting'!CJ49</f>
        <v>0</v>
      </c>
      <c r="Z45" s="46">
        <f>'March 26 DS harvesting'!CJ49</f>
        <v>0</v>
      </c>
      <c r="AA45" s="46">
        <f>'Apr 21 DS harvesting'!CJ49</f>
        <v>659.75</v>
      </c>
      <c r="AB45" s="46">
        <f>'May28WS harvesting'!CJ46</f>
        <v>0</v>
      </c>
      <c r="AC45" s="46">
        <f>'Jun 22 WSharvesting'!CJ46</f>
        <v>0</v>
      </c>
      <c r="AD45" s="46">
        <f>'Jul NoHarvesting'!CJ46</f>
        <v>0</v>
      </c>
      <c r="AE45" s="50"/>
      <c r="AF45" s="50"/>
      <c r="AG45" s="46"/>
      <c r="AH45" s="46"/>
      <c r="AI45" s="72"/>
    </row>
    <row r="46" spans="1:35" s="59" customFormat="1" ht="15.75" x14ac:dyDescent="0.25">
      <c r="A46" s="56">
        <v>10</v>
      </c>
      <c r="B46" s="47" t="s">
        <v>42</v>
      </c>
      <c r="C46" s="46">
        <v>329.48608070809939</v>
      </c>
      <c r="D46" s="46">
        <v>525.01391929190061</v>
      </c>
      <c r="E46" s="46">
        <v>854.5</v>
      </c>
      <c r="F46" s="46">
        <f>'Oct 31 2014 DS planting'!BM49</f>
        <v>0</v>
      </c>
      <c r="G46" s="46">
        <f>'Nov 29 2014 DS planting'!BM49</f>
        <v>0</v>
      </c>
      <c r="H46" s="46">
        <f>'Dec 29 2014 DS planting'!BM49</f>
        <v>380.52</v>
      </c>
      <c r="I46" s="46">
        <f>'Jan 29 DS planting'!BM49</f>
        <v>537.65000000000009</v>
      </c>
      <c r="J46" s="46">
        <f>'Feb 28 DS planting'!BM49</f>
        <v>562.1</v>
      </c>
      <c r="K46" s="46">
        <f>'March 26 DS planting'!BM49</f>
        <v>562.1</v>
      </c>
      <c r="L46" s="46">
        <f>'Apr 15 DS planting'!BM49</f>
        <v>562.1</v>
      </c>
      <c r="M46" s="46">
        <f>'May28 WSplanting'!BM49</f>
        <v>0</v>
      </c>
      <c r="N46" s="46">
        <f>'Jun22 WSplanting'!BM49</f>
        <v>0</v>
      </c>
      <c r="O46" s="46">
        <f>'Jul WSplanting'!BM49</f>
        <v>296.64</v>
      </c>
      <c r="P46" s="46"/>
      <c r="Q46" s="46"/>
      <c r="R46" s="106"/>
      <c r="S46" s="47"/>
      <c r="T46" s="65"/>
      <c r="U46" s="268">
        <f>'Oct 31 2014 harvesting'!CJ50</f>
        <v>217.07</v>
      </c>
      <c r="V46" s="371">
        <f>'Nov 29 2014 harvesting'!CJ50</f>
        <v>217.07</v>
      </c>
      <c r="W46" s="371">
        <f>'Dec 29 2014 harvesting '!CJ50</f>
        <v>636.43000000000006</v>
      </c>
      <c r="X46" s="62">
        <f>'Jan 29 harvesting'!CJ50</f>
        <v>636.43000000000006</v>
      </c>
      <c r="Y46" s="46">
        <f>'February 28 DS harvesting'!CJ50</f>
        <v>0</v>
      </c>
      <c r="Z46" s="46">
        <f>'March 26 DS harvesting'!CJ50</f>
        <v>0</v>
      </c>
      <c r="AA46" s="46">
        <f>'Apr 21 DS harvesting'!CJ50</f>
        <v>622</v>
      </c>
      <c r="AB46" s="46">
        <f>'May28WS harvesting'!CJ47</f>
        <v>103.13000000000001</v>
      </c>
      <c r="AC46" s="46">
        <f>'Jun 22 WSharvesting'!CJ47</f>
        <v>0</v>
      </c>
      <c r="AD46" s="46">
        <f>'Jul NoHarvesting'!CJ47</f>
        <v>0</v>
      </c>
      <c r="AE46" s="50"/>
      <c r="AF46" s="50"/>
      <c r="AG46" s="46"/>
      <c r="AH46" s="46"/>
      <c r="AI46" s="72"/>
    </row>
    <row r="47" spans="1:35" s="59" customFormat="1" ht="15.75" x14ac:dyDescent="0.25">
      <c r="A47" s="56">
        <v>11</v>
      </c>
      <c r="B47" s="47" t="s">
        <v>43</v>
      </c>
      <c r="C47" s="46">
        <v>393.08073189302371</v>
      </c>
      <c r="D47" s="46">
        <v>289.41926810697629</v>
      </c>
      <c r="E47" s="46">
        <v>682.5</v>
      </c>
      <c r="F47" s="46">
        <f>'Oct 31 2014 DS planting'!BM50</f>
        <v>0</v>
      </c>
      <c r="G47" s="46">
        <f>'Nov 29 2014 DS planting'!BM50</f>
        <v>0</v>
      </c>
      <c r="H47" s="46">
        <f>'Dec 29 2014 DS planting'!BM50</f>
        <v>0</v>
      </c>
      <c r="I47" s="46">
        <f>'Jan 29 DS planting'!BM50</f>
        <v>808.17</v>
      </c>
      <c r="J47" s="46">
        <f>'Feb 28 DS planting'!BM50</f>
        <v>808.17</v>
      </c>
      <c r="K47" s="46">
        <f>'March 26 DS planting'!BM50</f>
        <v>808.17</v>
      </c>
      <c r="L47" s="46">
        <f>'Apr 15 DS planting'!BM50</f>
        <v>808.17</v>
      </c>
      <c r="M47" s="46">
        <f>'May28 WSplanting'!BM50</f>
        <v>0</v>
      </c>
      <c r="N47" s="46">
        <f>'Jun22 WSplanting'!BM50</f>
        <v>0</v>
      </c>
      <c r="O47" s="46">
        <f>'Jul WSplanting'!BM50</f>
        <v>0</v>
      </c>
      <c r="P47" s="46"/>
      <c r="Q47" s="46"/>
      <c r="R47" s="106"/>
      <c r="S47" s="47"/>
      <c r="T47" s="65"/>
      <c r="U47" s="268">
        <f>'Oct 31 2014 harvesting'!CJ51</f>
        <v>0</v>
      </c>
      <c r="V47" s="371">
        <f>'Nov 29 2014 harvesting'!CJ51</f>
        <v>370.14000000000004</v>
      </c>
      <c r="W47" s="371">
        <f>'Dec 29 2014 harvesting '!CJ51</f>
        <v>765.41000000000008</v>
      </c>
      <c r="X47" s="62">
        <f>'Jan 29 harvesting'!CJ51</f>
        <v>765.41000000000008</v>
      </c>
      <c r="Y47" s="46">
        <f>'February 28 DS harvesting'!CJ51</f>
        <v>0</v>
      </c>
      <c r="Z47" s="46">
        <f>'March 26 DS harvesting'!CJ51</f>
        <v>0</v>
      </c>
      <c r="AA47" s="46">
        <f>'Apr 21 DS harvesting'!CJ51</f>
        <v>21.919999999999998</v>
      </c>
      <c r="AB47" s="46">
        <f>'May28WS harvesting'!CJ48</f>
        <v>0</v>
      </c>
      <c r="AC47" s="46">
        <f>'Jun 22 WSharvesting'!CJ48</f>
        <v>0</v>
      </c>
      <c r="AD47" s="46">
        <f>'Jul NoHarvesting'!CJ48</f>
        <v>0</v>
      </c>
      <c r="AE47" s="50"/>
      <c r="AF47" s="50"/>
      <c r="AG47" s="46"/>
      <c r="AH47" s="46"/>
      <c r="AI47" s="72"/>
    </row>
    <row r="48" spans="1:35" s="59" customFormat="1" ht="15.75" x14ac:dyDescent="0.25">
      <c r="A48" s="56">
        <v>12</v>
      </c>
      <c r="B48" s="47" t="s">
        <v>44</v>
      </c>
      <c r="C48" s="46">
        <v>37.279623108403925</v>
      </c>
      <c r="D48" s="46">
        <v>46.720376891596075</v>
      </c>
      <c r="E48" s="46">
        <v>84</v>
      </c>
      <c r="F48" s="46">
        <f>'Oct 31 2014 DS planting'!BM51</f>
        <v>0</v>
      </c>
      <c r="G48" s="46">
        <f>'Nov 29 2014 DS planting'!BM51</f>
        <v>0</v>
      </c>
      <c r="H48" s="46">
        <f>'Dec 29 2014 DS planting'!BM51</f>
        <v>0</v>
      </c>
      <c r="I48" s="46">
        <f>'Jan 29 DS planting'!BM51</f>
        <v>70.099999999999994</v>
      </c>
      <c r="J48" s="46">
        <f>'Feb 28 DS planting'!BM51</f>
        <v>70.099999999999994</v>
      </c>
      <c r="K48" s="46">
        <f>'March 26 DS planting'!BM51</f>
        <v>70.099999999999994</v>
      </c>
      <c r="L48" s="46">
        <f>'Apr 15 DS planting'!BM51</f>
        <v>70.099999999999994</v>
      </c>
      <c r="M48" s="46">
        <f>'May28 WSplanting'!BM51</f>
        <v>0</v>
      </c>
      <c r="N48" s="46">
        <f>'Jun22 WSplanting'!BM51</f>
        <v>0</v>
      </c>
      <c r="O48" s="46">
        <f>'Jul WSplanting'!BM51</f>
        <v>36.5</v>
      </c>
      <c r="P48" s="46"/>
      <c r="Q48" s="46"/>
      <c r="R48" s="106"/>
      <c r="S48" s="47"/>
      <c r="T48" s="65"/>
      <c r="U48" s="268">
        <f>'Oct 31 2014 harvesting'!CJ52</f>
        <v>0</v>
      </c>
      <c r="V48" s="371">
        <f>'Nov 29 2014 harvesting'!CJ52</f>
        <v>0</v>
      </c>
      <c r="W48" s="371">
        <f>'Dec 29 2014 harvesting '!CJ52</f>
        <v>68.099999999999994</v>
      </c>
      <c r="X48" s="62">
        <f>'Jan 29 harvesting'!CJ52</f>
        <v>68.099999999999994</v>
      </c>
      <c r="Y48" s="46">
        <f>'February 28 DS harvesting'!CJ52</f>
        <v>0</v>
      </c>
      <c r="Z48" s="46">
        <f>'March 26 DS harvesting'!CJ52</f>
        <v>0</v>
      </c>
      <c r="AA48" s="46">
        <f>'Apr 21 DS harvesting'!CJ52</f>
        <v>72.5</v>
      </c>
      <c r="AB48" s="46">
        <f>'May28WS harvesting'!CJ49</f>
        <v>0</v>
      </c>
      <c r="AC48" s="46">
        <f>'Jun 22 WSharvesting'!CJ49</f>
        <v>0</v>
      </c>
      <c r="AD48" s="46">
        <f>'Jul NoHarvesting'!CJ49</f>
        <v>0</v>
      </c>
      <c r="AE48" s="50"/>
      <c r="AF48" s="50"/>
      <c r="AG48" s="46"/>
      <c r="AH48" s="46"/>
      <c r="AI48" s="72"/>
    </row>
    <row r="49" spans="1:35" s="59" customFormat="1" ht="15.75" x14ac:dyDescent="0.25">
      <c r="A49" s="56">
        <v>13</v>
      </c>
      <c r="B49" s="47" t="s">
        <v>45</v>
      </c>
      <c r="C49" s="46">
        <v>66.884029694489385</v>
      </c>
      <c r="D49" s="46">
        <v>63.115970305510615</v>
      </c>
      <c r="E49" s="46">
        <v>130</v>
      </c>
      <c r="F49" s="46">
        <f>'Oct 31 2014 DS planting'!BM52</f>
        <v>0</v>
      </c>
      <c r="G49" s="46">
        <f>'Nov 29 2014 DS planting'!BM52</f>
        <v>0</v>
      </c>
      <c r="H49" s="46">
        <f>'Dec 29 2014 DS planting'!BM52</f>
        <v>25.07</v>
      </c>
      <c r="I49" s="46">
        <f>'Jan 29 DS planting'!BM52</f>
        <v>78.290000000000006</v>
      </c>
      <c r="J49" s="46">
        <f>'Feb 28 DS planting'!BM52</f>
        <v>78.290000000000006</v>
      </c>
      <c r="K49" s="46">
        <f>'March 26 DS planting'!BM52</f>
        <v>78.290000000000006</v>
      </c>
      <c r="L49" s="46">
        <f>'Apr 15 DS planting'!BM52</f>
        <v>78.290000000000006</v>
      </c>
      <c r="M49" s="46">
        <f>'May28 WSplanting'!BM52</f>
        <v>0</v>
      </c>
      <c r="N49" s="46">
        <f>'Jun22 WSplanting'!BM52</f>
        <v>0</v>
      </c>
      <c r="O49" s="46">
        <f>'Jul WSplanting'!BM52</f>
        <v>18.27</v>
      </c>
      <c r="P49" s="46"/>
      <c r="Q49" s="46"/>
      <c r="R49" s="106"/>
      <c r="S49" s="47"/>
      <c r="T49" s="65"/>
      <c r="U49" s="268">
        <f>'Oct 31 2014 harvesting'!CJ53</f>
        <v>3.3800000000000003</v>
      </c>
      <c r="V49" s="371">
        <f>'Nov 29 2014 harvesting'!CJ53</f>
        <v>3.3800000000000003</v>
      </c>
      <c r="W49" s="371">
        <f>'Dec 29 2014 harvesting '!CJ53</f>
        <v>92.69</v>
      </c>
      <c r="X49" s="62">
        <f>'Jan 29 harvesting'!CJ53</f>
        <v>92.69</v>
      </c>
      <c r="Y49" s="46">
        <f>'February 28 DS harvesting'!CJ53</f>
        <v>0</v>
      </c>
      <c r="Z49" s="46">
        <f>'March 26 DS harvesting'!CJ53</f>
        <v>18.569999999999997</v>
      </c>
      <c r="AA49" s="46">
        <f>'Apr 21 DS harvesting'!CJ53</f>
        <v>21.789999999999996</v>
      </c>
      <c r="AB49" s="46">
        <f>'May28WS harvesting'!CJ50</f>
        <v>31.039999999999996</v>
      </c>
      <c r="AC49" s="46">
        <f>'Jun 22 WSharvesting'!CJ50</f>
        <v>27.37</v>
      </c>
      <c r="AD49" s="46">
        <f>'Jul NoHarvesting'!CJ50</f>
        <v>0</v>
      </c>
      <c r="AE49" s="50"/>
      <c r="AF49" s="50"/>
      <c r="AG49" s="46"/>
      <c r="AH49" s="46"/>
      <c r="AI49" s="72"/>
    </row>
    <row r="50" spans="1:35" s="59" customFormat="1" ht="15.75" x14ac:dyDescent="0.25">
      <c r="A50" s="56">
        <v>14</v>
      </c>
      <c r="B50" s="47" t="s">
        <v>46</v>
      </c>
      <c r="C50" s="46">
        <v>131.57514038260206</v>
      </c>
      <c r="D50" s="46">
        <v>293.42485961739794</v>
      </c>
      <c r="E50" s="46">
        <v>425</v>
      </c>
      <c r="F50" s="46">
        <f>'Oct 31 2014 DS planting'!BM53</f>
        <v>0</v>
      </c>
      <c r="G50" s="46">
        <f>'Nov 29 2014 DS planting'!BM53</f>
        <v>0</v>
      </c>
      <c r="H50" s="46">
        <f>'Dec 29 2014 DS planting'!BM53</f>
        <v>378.9</v>
      </c>
      <c r="I50" s="46">
        <f>'Jan 29 DS planting'!BM53</f>
        <v>412.45</v>
      </c>
      <c r="J50" s="46">
        <f>'Feb 28 DS planting'!BM53</f>
        <v>412.45</v>
      </c>
      <c r="K50" s="46">
        <f>'March 26 DS planting'!BM53</f>
        <v>412.45</v>
      </c>
      <c r="L50" s="46">
        <f>'Apr 15 DS planting'!BM53</f>
        <v>412.45</v>
      </c>
      <c r="M50" s="46">
        <f>'May28 WSplanting'!BM53</f>
        <v>0</v>
      </c>
      <c r="N50" s="46">
        <f>'Jun22 WSplanting'!BM53</f>
        <v>0</v>
      </c>
      <c r="O50" s="46">
        <f>'Jul WSplanting'!BM53</f>
        <v>25</v>
      </c>
      <c r="P50" s="46"/>
      <c r="Q50" s="46"/>
      <c r="R50" s="106"/>
      <c r="S50" s="47"/>
      <c r="T50" s="65"/>
      <c r="U50" s="268">
        <f>'Oct 31 2014 harvesting'!CJ54</f>
        <v>0</v>
      </c>
      <c r="V50" s="371">
        <f>'Nov 29 2014 harvesting'!CJ54</f>
        <v>391.85</v>
      </c>
      <c r="W50" s="371">
        <f>'Dec 29 2014 harvesting '!CJ54</f>
        <v>391.85</v>
      </c>
      <c r="X50" s="62">
        <f>'Jan 29 harvesting'!CJ54</f>
        <v>391.85</v>
      </c>
      <c r="Y50" s="46">
        <f>'February 28 DS harvesting'!CJ54</f>
        <v>0</v>
      </c>
      <c r="Z50" s="46">
        <f>'March 26 DS harvesting'!CJ54</f>
        <v>0</v>
      </c>
      <c r="AA50" s="46">
        <f>'Apr 21 DS harvesting'!CJ54</f>
        <v>280.14999999999998</v>
      </c>
      <c r="AB50" s="46">
        <f>'May28WS harvesting'!CJ51</f>
        <v>379.2</v>
      </c>
      <c r="AC50" s="46">
        <f>'Jun 22 WSharvesting'!CJ51</f>
        <v>0</v>
      </c>
      <c r="AD50" s="46">
        <f>'Jul NoHarvesting'!CJ51</f>
        <v>0</v>
      </c>
      <c r="AE50" s="50"/>
      <c r="AF50" s="50"/>
      <c r="AG50" s="46"/>
      <c r="AH50" s="46"/>
      <c r="AI50" s="72"/>
    </row>
    <row r="51" spans="1:35" s="59" customFormat="1" ht="15.75" x14ac:dyDescent="0.25">
      <c r="A51" s="56">
        <v>15</v>
      </c>
      <c r="B51" s="47" t="s">
        <v>47</v>
      </c>
      <c r="C51" s="46">
        <v>124.4481536118778</v>
      </c>
      <c r="D51" s="46">
        <v>1011.0518463881222</v>
      </c>
      <c r="E51" s="46">
        <v>1135.5</v>
      </c>
      <c r="F51" s="46">
        <f>'Oct 31 2014 DS planting'!BM54</f>
        <v>0</v>
      </c>
      <c r="G51" s="46">
        <f>'Nov 29 2014 DS planting'!BM54</f>
        <v>0</v>
      </c>
      <c r="H51" s="46">
        <f>'Dec 29 2014 DS planting'!BM54</f>
        <v>1413.8000000000002</v>
      </c>
      <c r="I51" s="46">
        <f>'Jan 29 DS planting'!BM54</f>
        <v>1413.8000000000002</v>
      </c>
      <c r="J51" s="46">
        <f>'Feb 28 DS planting'!BM54</f>
        <v>1413.8000000000002</v>
      </c>
      <c r="K51" s="46">
        <f>'March 26 DS planting'!BM54</f>
        <v>1413.8000000000002</v>
      </c>
      <c r="L51" s="46">
        <f>'Apr 15 DS planting'!BM54</f>
        <v>1413.8000000000002</v>
      </c>
      <c r="M51" s="46">
        <f>'May28 WSplanting'!BM54</f>
        <v>0</v>
      </c>
      <c r="N51" s="46">
        <f>'Jun22 WSplanting'!BM54</f>
        <v>0</v>
      </c>
      <c r="O51" s="46">
        <f>'Jul WSplanting'!BM54</f>
        <v>0</v>
      </c>
      <c r="P51" s="46"/>
      <c r="Q51" s="46"/>
      <c r="R51" s="106"/>
      <c r="S51" s="47"/>
      <c r="T51" s="65"/>
      <c r="U51" s="268">
        <f>'Oct 31 2014 harvesting'!CJ55</f>
        <v>0</v>
      </c>
      <c r="V51" s="371">
        <f>'Nov 29 2014 harvesting'!CJ55</f>
        <v>0</v>
      </c>
      <c r="W51" s="371">
        <f>'Dec 29 2014 harvesting '!CJ55</f>
        <v>1411.4299999999998</v>
      </c>
      <c r="X51" s="62">
        <f>'Jan 29 harvesting'!CJ55</f>
        <v>1411.4299999999998</v>
      </c>
      <c r="Y51" s="46">
        <f>'February 28 DS harvesting'!CJ55</f>
        <v>0</v>
      </c>
      <c r="Z51" s="46">
        <f>'March 26 DS harvesting'!CJ55</f>
        <v>263.25</v>
      </c>
      <c r="AA51" s="46">
        <f>'Apr 21 DS harvesting'!CJ55</f>
        <v>1285.7</v>
      </c>
      <c r="AB51" s="46">
        <f>'May28WS harvesting'!CJ52</f>
        <v>0</v>
      </c>
      <c r="AC51" s="46">
        <f>'Jun 22 WSharvesting'!CJ52</f>
        <v>0</v>
      </c>
      <c r="AD51" s="46">
        <f>'Jul NoHarvesting'!CJ52</f>
        <v>0</v>
      </c>
      <c r="AE51" s="50"/>
      <c r="AF51" s="50"/>
      <c r="AG51" s="46"/>
      <c r="AH51" s="46"/>
      <c r="AI51" s="72"/>
    </row>
    <row r="52" spans="1:35" s="59" customFormat="1" ht="15.75" x14ac:dyDescent="0.25">
      <c r="A52" s="56">
        <v>16</v>
      </c>
      <c r="B52" s="47" t="s">
        <v>48</v>
      </c>
      <c r="C52" s="46">
        <v>2680.8434852955174</v>
      </c>
      <c r="D52" s="46">
        <v>174.15651470448256</v>
      </c>
      <c r="E52" s="46">
        <v>2855</v>
      </c>
      <c r="F52" s="46">
        <f>'Oct 31 2014 DS planting'!BM55</f>
        <v>0</v>
      </c>
      <c r="G52" s="46">
        <f>'Nov 29 2014 DS planting'!BM55</f>
        <v>0</v>
      </c>
      <c r="H52" s="46">
        <f>'Dec 29 2014 DS planting'!BM55</f>
        <v>842.55</v>
      </c>
      <c r="I52" s="46">
        <f>'Jan 29 DS planting'!BM55</f>
        <v>3970.15</v>
      </c>
      <c r="J52" s="46">
        <f>'Feb 28 DS planting'!BM55</f>
        <v>3970.15</v>
      </c>
      <c r="K52" s="46">
        <f>'March 26 DS planting'!BM55</f>
        <v>3970.15</v>
      </c>
      <c r="L52" s="46">
        <f>'Apr 15 DS planting'!BM55</f>
        <v>3970.15</v>
      </c>
      <c r="M52" s="46">
        <f>'May28 WSplanting'!BM55</f>
        <v>0</v>
      </c>
      <c r="N52" s="46">
        <f>'Jun22 WSplanting'!BM55</f>
        <v>0</v>
      </c>
      <c r="O52" s="46">
        <f>'Jul WSplanting'!BM55</f>
        <v>553</v>
      </c>
      <c r="P52" s="46"/>
      <c r="Q52" s="46"/>
      <c r="R52" s="106"/>
      <c r="S52" s="47"/>
      <c r="T52" s="65"/>
      <c r="U52" s="268">
        <f>'Oct 31 2014 harvesting'!CJ56</f>
        <v>0</v>
      </c>
      <c r="V52" s="371">
        <f>'Nov 29 2014 harvesting'!CJ56</f>
        <v>4082.18</v>
      </c>
      <c r="W52" s="371">
        <f>'Dec 29 2014 harvesting '!CJ56</f>
        <v>4082.18</v>
      </c>
      <c r="X52" s="62">
        <f>'Jan 29 harvesting'!CJ56</f>
        <v>4082.18</v>
      </c>
      <c r="Y52" s="46">
        <f>'February 28 DS harvesting'!CJ56</f>
        <v>0</v>
      </c>
      <c r="Z52" s="46">
        <f>'March 26 DS harvesting'!CJ56</f>
        <v>649.3599999999999</v>
      </c>
      <c r="AA52" s="46">
        <f>'Apr 21 DS harvesting'!CJ56</f>
        <v>3658.1099999999997</v>
      </c>
      <c r="AB52" s="46">
        <f>'May28WS harvesting'!CJ53</f>
        <v>322.3900000000001</v>
      </c>
      <c r="AC52" s="46">
        <f>'Jun 22 WSharvesting'!CJ53</f>
        <v>0</v>
      </c>
      <c r="AD52" s="46">
        <f>'Jul NoHarvesting'!CJ53</f>
        <v>0</v>
      </c>
      <c r="AE52" s="50"/>
      <c r="AF52" s="50"/>
      <c r="AG52" s="46"/>
      <c r="AH52" s="46"/>
      <c r="AI52" s="72"/>
    </row>
    <row r="53" spans="1:35" s="59" customFormat="1" ht="15.75" x14ac:dyDescent="0.25">
      <c r="A53" s="56">
        <v>17</v>
      </c>
      <c r="B53" s="47" t="s">
        <v>49</v>
      </c>
      <c r="C53" s="46">
        <v>21.929190063767013</v>
      </c>
      <c r="D53" s="46">
        <v>536.07080993623299</v>
      </c>
      <c r="E53" s="46">
        <v>558</v>
      </c>
      <c r="F53" s="46">
        <f>'Oct 31 2014 DS planting'!BM56</f>
        <v>0</v>
      </c>
      <c r="G53" s="46">
        <f>'Nov 29 2014 DS planting'!BM56</f>
        <v>0</v>
      </c>
      <c r="H53" s="46">
        <f>'Dec 29 2014 DS planting'!BM56</f>
        <v>556.38</v>
      </c>
      <c r="I53" s="46">
        <f>'Jan 29 DS planting'!BM56</f>
        <v>556.38</v>
      </c>
      <c r="J53" s="46">
        <f>'Feb 28 DS planting'!BM56</f>
        <v>556.38</v>
      </c>
      <c r="K53" s="46">
        <f>'March 26 DS planting'!BM56</f>
        <v>556.38</v>
      </c>
      <c r="L53" s="46">
        <f>'Apr 15 DS planting'!BM56</f>
        <v>556.38</v>
      </c>
      <c r="M53" s="46">
        <f>'May28 WSplanting'!BM56</f>
        <v>0</v>
      </c>
      <c r="N53" s="46">
        <f>'Jun22 WSplanting'!BM56</f>
        <v>2.8</v>
      </c>
      <c r="O53" s="46">
        <f>'Jul WSplanting'!BM56</f>
        <v>2.8</v>
      </c>
      <c r="P53" s="46"/>
      <c r="Q53" s="46"/>
      <c r="R53" s="106"/>
      <c r="S53" s="47"/>
      <c r="T53" s="65"/>
      <c r="U53" s="268">
        <f>'Oct 31 2014 harvesting'!CJ57</f>
        <v>0</v>
      </c>
      <c r="V53" s="371">
        <f>'Nov 29 2014 harvesting'!CJ57</f>
        <v>509.34</v>
      </c>
      <c r="W53" s="371">
        <f>'Dec 29 2014 harvesting '!CJ57</f>
        <v>509.34</v>
      </c>
      <c r="X53" s="62">
        <f>'Jan 29 harvesting'!CJ57</f>
        <v>509.34</v>
      </c>
      <c r="Y53" s="46">
        <f>'February 28 DS harvesting'!CJ57</f>
        <v>0</v>
      </c>
      <c r="Z53" s="46">
        <f>'March 26 DS harvesting'!CJ57</f>
        <v>0</v>
      </c>
      <c r="AA53" s="46">
        <f>'Apr 21 DS harvesting'!CJ57</f>
        <v>0</v>
      </c>
      <c r="AB53" s="46">
        <f>'May28WS harvesting'!CJ54</f>
        <v>0</v>
      </c>
      <c r="AC53" s="46">
        <f>'Jun 22 WSharvesting'!CJ54</f>
        <v>0</v>
      </c>
      <c r="AD53" s="46">
        <f>'Jul NoHarvesting'!CJ54</f>
        <v>0</v>
      </c>
      <c r="AE53" s="50"/>
      <c r="AF53" s="50"/>
      <c r="AG53" s="46"/>
      <c r="AH53" s="46"/>
      <c r="AI53" s="72"/>
    </row>
    <row r="54" spans="1:35" s="59" customFormat="1" ht="15.75" x14ac:dyDescent="0.25">
      <c r="A54" s="56">
        <v>18</v>
      </c>
      <c r="B54" s="47" t="s">
        <v>50</v>
      </c>
      <c r="C54" s="46">
        <v>840.98443894546494</v>
      </c>
      <c r="D54" s="46">
        <v>358.01556105453506</v>
      </c>
      <c r="E54" s="46">
        <v>1199</v>
      </c>
      <c r="F54" s="46">
        <f>'Oct 31 2014 DS planting'!BM57</f>
        <v>0</v>
      </c>
      <c r="G54" s="46">
        <f>'Nov 29 2014 DS planting'!BM57</f>
        <v>0</v>
      </c>
      <c r="H54" s="46">
        <f>'Dec 29 2014 DS planting'!BM57</f>
        <v>0</v>
      </c>
      <c r="I54" s="46">
        <f>'Jan 29 DS planting'!BM57</f>
        <v>1423.1399999999999</v>
      </c>
      <c r="J54" s="46">
        <f>'Feb 28 DS planting'!BM57</f>
        <v>2529.2399999999998</v>
      </c>
      <c r="K54" s="46">
        <f>'March 26 DS planting'!BM57</f>
        <v>2529.2399999999998</v>
      </c>
      <c r="L54" s="46">
        <f>'Apr 15 DS planting'!BM57</f>
        <v>2529.2399999999998</v>
      </c>
      <c r="M54" s="46">
        <f>'May28 WSplanting'!BM57</f>
        <v>0</v>
      </c>
      <c r="N54" s="46">
        <f>'Jun22 WSplanting'!BM57</f>
        <v>0</v>
      </c>
      <c r="O54" s="46">
        <f>'Jul WSplanting'!BM57</f>
        <v>55.75</v>
      </c>
      <c r="P54" s="46"/>
      <c r="Q54" s="46"/>
      <c r="R54" s="106"/>
      <c r="S54" s="47"/>
      <c r="T54" s="65"/>
      <c r="U54" s="268">
        <f>'Oct 31 2014 harvesting'!CJ58</f>
        <v>905.57999999999993</v>
      </c>
      <c r="V54" s="371">
        <f>'Nov 29 2014 harvesting'!CJ58</f>
        <v>905.57999999999993</v>
      </c>
      <c r="W54" s="371">
        <f>'Dec 29 2014 harvesting '!CJ58</f>
        <v>2341.66</v>
      </c>
      <c r="X54" s="62">
        <f>'Jan 29 harvesting'!CJ58</f>
        <v>2341.66</v>
      </c>
      <c r="Y54" s="46">
        <f>'February 28 DS harvesting'!CJ58</f>
        <v>25.799999999999997</v>
      </c>
      <c r="Z54" s="46">
        <f>'March 26 DS harvesting'!CJ58</f>
        <v>268.65999999999997</v>
      </c>
      <c r="AA54" s="46">
        <f>'Apr 21 DS harvesting'!CJ58</f>
        <v>1004.8199999999999</v>
      </c>
      <c r="AB54" s="46">
        <f>'May28WS harvesting'!CJ55</f>
        <v>1380.9499999999998</v>
      </c>
      <c r="AC54" s="46">
        <f>'Jun 22 WSharvesting'!CJ55</f>
        <v>0</v>
      </c>
      <c r="AD54" s="46">
        <f>'Jul NoHarvesting'!CJ55</f>
        <v>0</v>
      </c>
      <c r="AE54" s="50"/>
      <c r="AF54" s="50"/>
      <c r="AG54" s="46"/>
      <c r="AH54" s="46"/>
      <c r="AI54" s="72"/>
    </row>
    <row r="55" spans="1:35" s="59" customFormat="1" ht="15.75" x14ac:dyDescent="0.25">
      <c r="A55" s="57">
        <v>19</v>
      </c>
      <c r="B55" s="58" t="s">
        <v>51</v>
      </c>
      <c r="C55" s="49">
        <v>494.50323593794616</v>
      </c>
      <c r="D55" s="49">
        <v>302.49676406205384</v>
      </c>
      <c r="E55" s="49">
        <v>797</v>
      </c>
      <c r="F55" s="46">
        <f>'Oct 31 2014 DS planting'!BM58</f>
        <v>0</v>
      </c>
      <c r="G55" s="46">
        <f>'Nov 29 2014 DS planting'!BM58</f>
        <v>0</v>
      </c>
      <c r="H55" s="46">
        <f>'Dec 29 2014 DS planting'!BM58</f>
        <v>41.32</v>
      </c>
      <c r="I55" s="46">
        <f>'Jan 29 DS planting'!BM58</f>
        <v>668.5</v>
      </c>
      <c r="J55" s="46">
        <f>'Feb 28 DS planting'!BM58</f>
        <v>839.09</v>
      </c>
      <c r="K55" s="46">
        <f>'March 26 DS planting'!BM58</f>
        <v>864.31999999999994</v>
      </c>
      <c r="L55" s="46">
        <f>'Apr 15 DS planting'!BM58</f>
        <v>864.31999999999994</v>
      </c>
      <c r="M55" s="46">
        <f>'May28 WSplanting'!BM58</f>
        <v>15.5</v>
      </c>
      <c r="N55" s="46">
        <f>'Jun22 WSplanting'!BM58</f>
        <v>20.75</v>
      </c>
      <c r="O55" s="46">
        <f>'Jul WSplanting'!BM58</f>
        <v>19</v>
      </c>
      <c r="P55" s="49"/>
      <c r="Q55" s="49"/>
      <c r="R55" s="106"/>
      <c r="S55" s="47"/>
      <c r="T55" s="67"/>
      <c r="U55" s="268">
        <f>'Oct 31 2014 harvesting'!CJ59</f>
        <v>138.45999999999998</v>
      </c>
      <c r="V55" s="371">
        <f>'Nov 29 2014 harvesting'!CJ59</f>
        <v>138.45999999999998</v>
      </c>
      <c r="W55" s="371">
        <f>'Dec 29 2014 harvesting '!CJ59</f>
        <v>704.01</v>
      </c>
      <c r="X55" s="62">
        <f>'Jan 29 harvesting'!CJ59</f>
        <v>704.01</v>
      </c>
      <c r="Y55" s="46">
        <f>'February 28 DS harvesting'!CJ59</f>
        <v>0</v>
      </c>
      <c r="Z55" s="46">
        <f>'March 26 DS harvesting'!CJ59</f>
        <v>0</v>
      </c>
      <c r="AA55" s="46">
        <f>'Apr 21 DS harvesting'!CJ59</f>
        <v>811.65</v>
      </c>
      <c r="AB55" s="46">
        <f>'May28WS harvesting'!CJ56</f>
        <v>0</v>
      </c>
      <c r="AC55" s="46">
        <f>'Jun 22 WSharvesting'!CJ56</f>
        <v>0</v>
      </c>
      <c r="AD55" s="46">
        <f>'Jul NoHarvesting'!CJ56</f>
        <v>0</v>
      </c>
      <c r="AE55" s="70"/>
      <c r="AF55" s="70"/>
      <c r="AG55" s="46"/>
      <c r="AH55" s="46"/>
      <c r="AI55" s="73"/>
    </row>
    <row r="56" spans="1:35" ht="15.75" x14ac:dyDescent="0.25">
      <c r="AF56" s="68"/>
    </row>
    <row r="58" spans="1:35" x14ac:dyDescent="0.2">
      <c r="A58" s="6"/>
    </row>
    <row r="59" spans="1:35" x14ac:dyDescent="0.2">
      <c r="A59" s="7"/>
    </row>
    <row r="60" spans="1:35" x14ac:dyDescent="0.2">
      <c r="A60" s="7"/>
    </row>
    <row r="61" spans="1:35" x14ac:dyDescent="0.2">
      <c r="A61" s="7"/>
    </row>
    <row r="62" spans="1:35" x14ac:dyDescent="0.2">
      <c r="A62" s="8"/>
      <c r="D62" s="9"/>
    </row>
    <row r="63" spans="1:35" x14ac:dyDescent="0.2">
      <c r="A63" s="8"/>
      <c r="D63" s="9"/>
    </row>
    <row r="64" spans="1:35" s="3" customFormat="1" x14ac:dyDescent="0.2">
      <c r="A64" s="8"/>
      <c r="B64" s="1"/>
      <c r="D64" s="9"/>
      <c r="J64" s="1"/>
      <c r="K64" s="1"/>
      <c r="L64" s="1"/>
      <c r="M64" s="1"/>
      <c r="N64" s="1"/>
      <c r="O64" s="1"/>
    </row>
    <row r="65" spans="1:15" s="3" customFormat="1" x14ac:dyDescent="0.2">
      <c r="A65" s="1"/>
      <c r="B65" s="1"/>
      <c r="D65" s="9"/>
      <c r="J65" s="1"/>
      <c r="K65" s="1"/>
      <c r="L65" s="1"/>
      <c r="M65" s="1"/>
      <c r="N65" s="1"/>
      <c r="O65" s="1"/>
    </row>
    <row r="66" spans="1:15" s="3" customFormat="1" x14ac:dyDescent="0.2">
      <c r="A66" s="1"/>
      <c r="B66" s="1"/>
      <c r="J66" s="1"/>
      <c r="K66" s="1"/>
      <c r="L66" s="1"/>
      <c r="M66" s="1"/>
      <c r="N66" s="1"/>
      <c r="O66" s="1"/>
    </row>
    <row r="67" spans="1:15" s="3" customFormat="1" x14ac:dyDescent="0.2">
      <c r="A67" s="1"/>
      <c r="B67" s="1"/>
      <c r="J67" s="1"/>
      <c r="K67" s="1"/>
      <c r="L67" s="1"/>
      <c r="M67" s="1"/>
      <c r="N67" s="1"/>
      <c r="O67" s="1"/>
    </row>
    <row r="68" spans="1:15" s="3" customFormat="1" x14ac:dyDescent="0.2">
      <c r="A68" s="1"/>
      <c r="B68" s="1"/>
      <c r="J68" s="1"/>
      <c r="K68" s="1"/>
      <c r="L68" s="1"/>
      <c r="M68" s="1"/>
      <c r="N68" s="1"/>
      <c r="O68" s="1"/>
    </row>
    <row r="69" spans="1:15" s="3" customFormat="1" x14ac:dyDescent="0.2">
      <c r="A69" s="8"/>
      <c r="B69" s="1"/>
      <c r="D69" s="9"/>
      <c r="J69" s="1"/>
      <c r="K69" s="1"/>
      <c r="L69" s="1"/>
      <c r="M69" s="1"/>
      <c r="N69" s="1"/>
      <c r="O69" s="1"/>
    </row>
    <row r="70" spans="1:15" s="3" customFormat="1" x14ac:dyDescent="0.2">
      <c r="A70" s="8"/>
      <c r="B70" s="1"/>
      <c r="D70" s="9"/>
      <c r="J70" s="1"/>
      <c r="K70" s="1"/>
      <c r="L70" s="1"/>
      <c r="M70" s="1"/>
      <c r="N70" s="1"/>
      <c r="O70" s="1"/>
    </row>
    <row r="71" spans="1:15" s="3" customFormat="1" x14ac:dyDescent="0.2">
      <c r="A71" s="8"/>
      <c r="B71" s="1"/>
      <c r="D71" s="10"/>
      <c r="J71" s="1"/>
      <c r="K71" s="1"/>
      <c r="L71" s="1"/>
      <c r="M71" s="1"/>
      <c r="N71" s="1"/>
      <c r="O71" s="1"/>
    </row>
    <row r="72" spans="1:15" s="3" customFormat="1" x14ac:dyDescent="0.2">
      <c r="A72" s="1"/>
      <c r="B72" s="1"/>
      <c r="J72" s="1"/>
      <c r="K72" s="1"/>
      <c r="L72" s="1"/>
      <c r="M72" s="1"/>
      <c r="N72" s="1"/>
      <c r="O72" s="1"/>
    </row>
  </sheetData>
  <mergeCells count="2">
    <mergeCell ref="A5:B6"/>
    <mergeCell ref="C5:E5"/>
  </mergeCells>
  <pageMargins left="0.25" right="0.25" top="0.5" bottom="0.5" header="0.75" footer="0.5"/>
  <pageSetup paperSize="136" scale="74" orientation="landscape" verticalDpi="300" r:id="rId1"/>
  <headerFooter scaleWithDoc="0" alignWithMargins="0"/>
  <rowBreaks count="2" manualBreakCount="2">
    <brk id="35" max="16383" man="1"/>
    <brk id="55" max="16383" man="1"/>
  </rowBreaks>
  <colBreaks count="2" manualBreakCount="2">
    <brk id="8" max="1048575" man="1"/>
    <brk id="2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4"/>
  <sheetViews>
    <sheetView view="pageBreakPreview" topLeftCell="A8" zoomScale="90" zoomScaleNormal="50" zoomScaleSheetLayoutView="90" workbookViewId="0">
      <pane xSplit="3" ySplit="7" topLeftCell="BY27" activePane="bottomRight" state="frozen"/>
      <selection activeCell="A8" sqref="A8"/>
      <selection pane="topRight" activeCell="D8" sqref="D8"/>
      <selection pane="bottomLeft" activeCell="A15" sqref="A15"/>
      <selection pane="bottomRight" activeCell="D15" sqref="D15"/>
    </sheetView>
  </sheetViews>
  <sheetFormatPr defaultColWidth="9.140625" defaultRowHeight="15" x14ac:dyDescent="0.25"/>
  <cols>
    <col min="1" max="1" width="13.140625" style="232" customWidth="1"/>
    <col min="2" max="2" width="9.140625" style="232" customWidth="1"/>
    <col min="3" max="3" width="10.28515625" style="232" customWidth="1"/>
    <col min="4" max="4" width="11.5703125" style="232" customWidth="1"/>
    <col min="5" max="5" width="9.85546875" style="232" customWidth="1"/>
    <col min="6" max="6" width="9.140625" style="232" customWidth="1"/>
    <col min="7" max="7" width="10.140625" style="232" customWidth="1"/>
    <col min="8" max="8" width="9" style="232" customWidth="1"/>
    <col min="9" max="9" width="9.140625" style="232" customWidth="1"/>
    <col min="10" max="10" width="9.7109375" style="232" customWidth="1"/>
    <col min="11" max="11" width="9.28515625" style="232" customWidth="1"/>
    <col min="12" max="13" width="9.140625" style="232" customWidth="1"/>
    <col min="14" max="14" width="9.85546875" style="232" customWidth="1"/>
    <col min="15" max="15" width="9.140625" style="232" customWidth="1"/>
    <col min="16" max="16" width="9.85546875" style="232" customWidth="1"/>
    <col min="17" max="17" width="10.7109375" style="232" customWidth="1"/>
    <col min="18" max="19" width="9.140625" style="232" customWidth="1"/>
    <col min="20" max="20" width="9.42578125" style="232" customWidth="1"/>
    <col min="21" max="21" width="9.28515625" style="232" customWidth="1"/>
    <col min="22" max="22" width="9.85546875" style="232" customWidth="1"/>
    <col min="23" max="23" width="11.28515625" style="232" customWidth="1"/>
    <col min="24" max="36" width="9.28515625" style="232" customWidth="1"/>
    <col min="37" max="37" width="9.85546875" style="232" customWidth="1"/>
    <col min="38" max="38" width="10.7109375" style="232" customWidth="1"/>
    <col min="39" max="39" width="9.140625" style="232" customWidth="1"/>
    <col min="40" max="40" width="10.28515625" style="232" customWidth="1"/>
    <col min="41" max="41" width="10.7109375" style="232" customWidth="1"/>
    <col min="42" max="42" width="9" style="232" customWidth="1"/>
    <col min="43" max="43" width="10.140625" style="232" customWidth="1"/>
    <col min="44" max="44" width="10.5703125" style="232" customWidth="1"/>
    <col min="45" max="45" width="9" style="232" customWidth="1"/>
    <col min="46" max="66" width="8.85546875" style="232" customWidth="1"/>
    <col min="67" max="74" width="9" style="232" customWidth="1"/>
    <col min="75" max="87" width="9.140625" style="232" customWidth="1"/>
    <col min="88" max="90" width="9.140625" style="232"/>
    <col min="91" max="91" width="21.7109375" style="232" hidden="1" customWidth="1"/>
    <col min="92" max="109" width="0" style="232" hidden="1" customWidth="1"/>
    <col min="110" max="117" width="9.140625" style="233" hidden="1" customWidth="1"/>
    <col min="118" max="136" width="9.140625" style="233" customWidth="1"/>
    <col min="137" max="140" width="9.140625" style="234" customWidth="1"/>
    <col min="141" max="16384" width="9.140625" style="232"/>
  </cols>
  <sheetData>
    <row r="1" spans="1:140" x14ac:dyDescent="0.25">
      <c r="A1" s="232" t="s">
        <v>101</v>
      </c>
    </row>
    <row r="2" spans="1:140" x14ac:dyDescent="0.25">
      <c r="E2" s="232" t="s">
        <v>70</v>
      </c>
    </row>
    <row r="3" spans="1:140" x14ac:dyDescent="0.25">
      <c r="E3" s="232" t="s">
        <v>102</v>
      </c>
      <c r="DD3" s="233"/>
      <c r="DE3" s="233"/>
      <c r="EE3" s="234"/>
      <c r="EF3" s="234"/>
      <c r="EI3" s="232"/>
      <c r="EJ3" s="232"/>
    </row>
    <row r="4" spans="1:140" x14ac:dyDescent="0.25">
      <c r="E4" s="232" t="s">
        <v>122</v>
      </c>
    </row>
    <row r="5" spans="1:140" x14ac:dyDescent="0.25">
      <c r="A5" s="235"/>
      <c r="B5" s="235"/>
      <c r="C5" s="235"/>
      <c r="D5" s="235"/>
      <c r="E5" s="235" t="s">
        <v>148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</row>
    <row r="6" spans="1:140" x14ac:dyDescent="0.25">
      <c r="A6" s="235" t="s">
        <v>73</v>
      </c>
      <c r="B6" s="235"/>
      <c r="C6" s="235"/>
      <c r="D6" s="235"/>
      <c r="E6" s="235"/>
      <c r="F6" s="235"/>
      <c r="G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</row>
    <row r="7" spans="1:140" x14ac:dyDescent="0.25">
      <c r="A7" s="235" t="s">
        <v>74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35"/>
      <c r="CH7" s="235"/>
      <c r="CI7" s="235"/>
      <c r="CJ7" s="235"/>
      <c r="CK7" s="235"/>
      <c r="CL7" s="235"/>
    </row>
    <row r="8" spans="1:140" s="237" customFormat="1" ht="24" customHeight="1" x14ac:dyDescent="0.2">
      <c r="A8" s="1111" t="s">
        <v>0</v>
      </c>
      <c r="B8" s="236"/>
      <c r="C8" s="236"/>
      <c r="D8" s="1112" t="s">
        <v>75</v>
      </c>
      <c r="E8" s="1113"/>
      <c r="F8" s="1113"/>
      <c r="G8" s="1113"/>
      <c r="H8" s="1113"/>
      <c r="I8" s="1113"/>
      <c r="J8" s="1113"/>
      <c r="K8" s="1113"/>
      <c r="L8" s="1113"/>
      <c r="M8" s="1113"/>
      <c r="N8" s="1113"/>
      <c r="O8" s="1113"/>
      <c r="P8" s="1113"/>
      <c r="Q8" s="1113"/>
      <c r="R8" s="1113"/>
      <c r="S8" s="1113"/>
      <c r="T8" s="1113"/>
      <c r="U8" s="1113"/>
      <c r="V8" s="1113"/>
      <c r="W8" s="1113"/>
      <c r="X8" s="1114"/>
      <c r="Y8" s="1112" t="s">
        <v>76</v>
      </c>
      <c r="Z8" s="1113"/>
      <c r="AA8" s="1113"/>
      <c r="AB8" s="1113"/>
      <c r="AC8" s="1113"/>
      <c r="AD8" s="1113"/>
      <c r="AE8" s="1113"/>
      <c r="AF8" s="1113"/>
      <c r="AG8" s="1113"/>
      <c r="AH8" s="1113"/>
      <c r="AI8" s="1113"/>
      <c r="AJ8" s="1113"/>
      <c r="AK8" s="1113"/>
      <c r="AL8" s="1113"/>
      <c r="AM8" s="1113"/>
      <c r="AN8" s="1113"/>
      <c r="AO8" s="1113"/>
      <c r="AP8" s="1113"/>
      <c r="AQ8" s="1113"/>
      <c r="AR8" s="1113"/>
      <c r="AS8" s="1114"/>
      <c r="AT8" s="1118" t="s">
        <v>77</v>
      </c>
      <c r="AU8" s="1119"/>
      <c r="AV8" s="1119"/>
      <c r="AW8" s="1119"/>
      <c r="AX8" s="1119"/>
      <c r="AY8" s="1119"/>
      <c r="AZ8" s="1119"/>
      <c r="BA8" s="1119"/>
      <c r="BB8" s="1119"/>
      <c r="BC8" s="1119"/>
      <c r="BD8" s="1119"/>
      <c r="BE8" s="1119"/>
      <c r="BF8" s="1119"/>
      <c r="BG8" s="1119"/>
      <c r="BH8" s="1119"/>
      <c r="BI8" s="1119"/>
      <c r="BJ8" s="1119"/>
      <c r="BK8" s="1119"/>
      <c r="BL8" s="1119"/>
      <c r="BM8" s="1119"/>
      <c r="BN8" s="1120"/>
      <c r="BO8" s="1111" t="s">
        <v>77</v>
      </c>
      <c r="BP8" s="1111"/>
      <c r="BQ8" s="1111"/>
      <c r="BR8" s="1118" t="s">
        <v>79</v>
      </c>
      <c r="BS8" s="1119"/>
      <c r="BT8" s="1119"/>
      <c r="BU8" s="1119"/>
      <c r="BV8" s="1119"/>
      <c r="BW8" s="1119"/>
      <c r="BX8" s="1119"/>
      <c r="BY8" s="1119"/>
      <c r="BZ8" s="1119"/>
      <c r="CA8" s="1119"/>
      <c r="CB8" s="1119"/>
      <c r="CC8" s="1119"/>
      <c r="CD8" s="1119"/>
      <c r="CE8" s="1119"/>
      <c r="CF8" s="1119"/>
      <c r="CG8" s="1119"/>
      <c r="CH8" s="1119"/>
      <c r="CI8" s="1119"/>
      <c r="CJ8" s="1119"/>
      <c r="CK8" s="1119"/>
      <c r="CL8" s="1120"/>
      <c r="DF8" s="238"/>
      <c r="DG8" s="238"/>
      <c r="DH8" s="238"/>
      <c r="DI8" s="238"/>
      <c r="DJ8" s="238"/>
      <c r="DK8" s="238"/>
      <c r="DL8" s="238"/>
      <c r="DM8" s="238"/>
      <c r="DN8" s="238"/>
      <c r="DO8" s="238"/>
      <c r="DP8" s="238"/>
      <c r="DQ8" s="238"/>
      <c r="DR8" s="238"/>
      <c r="DS8" s="238"/>
      <c r="DT8" s="238"/>
      <c r="DU8" s="238"/>
      <c r="DV8" s="238"/>
      <c r="DW8" s="238"/>
      <c r="DX8" s="238"/>
      <c r="DY8" s="238"/>
      <c r="DZ8" s="238"/>
      <c r="EA8" s="238"/>
      <c r="EB8" s="238"/>
      <c r="EC8" s="238"/>
      <c r="ED8" s="238"/>
      <c r="EE8" s="238"/>
      <c r="EF8" s="238"/>
      <c r="EG8" s="239"/>
      <c r="EH8" s="239"/>
      <c r="EI8" s="239"/>
      <c r="EJ8" s="239"/>
    </row>
    <row r="9" spans="1:140" s="237" customFormat="1" ht="15" customHeight="1" x14ac:dyDescent="0.2">
      <c r="A9" s="1111"/>
      <c r="B9" s="240"/>
      <c r="C9" s="240"/>
      <c r="D9" s="1115"/>
      <c r="E9" s="1116"/>
      <c r="F9" s="1116"/>
      <c r="G9" s="1116"/>
      <c r="H9" s="1116"/>
      <c r="I9" s="1116"/>
      <c r="J9" s="1116"/>
      <c r="K9" s="1116"/>
      <c r="L9" s="1116"/>
      <c r="M9" s="1116"/>
      <c r="N9" s="1116"/>
      <c r="O9" s="1116"/>
      <c r="P9" s="1116"/>
      <c r="Q9" s="1116"/>
      <c r="R9" s="1116"/>
      <c r="S9" s="1116"/>
      <c r="T9" s="1116"/>
      <c r="U9" s="1116"/>
      <c r="V9" s="1116"/>
      <c r="W9" s="1116"/>
      <c r="X9" s="1117"/>
      <c r="Y9" s="1115"/>
      <c r="Z9" s="1116"/>
      <c r="AA9" s="1116"/>
      <c r="AB9" s="1116"/>
      <c r="AC9" s="1116"/>
      <c r="AD9" s="1116"/>
      <c r="AE9" s="1116"/>
      <c r="AF9" s="1116"/>
      <c r="AG9" s="1116"/>
      <c r="AH9" s="1116"/>
      <c r="AI9" s="1116"/>
      <c r="AJ9" s="1116"/>
      <c r="AK9" s="1116"/>
      <c r="AL9" s="1116"/>
      <c r="AM9" s="1116"/>
      <c r="AN9" s="1116"/>
      <c r="AO9" s="1116"/>
      <c r="AP9" s="1116"/>
      <c r="AQ9" s="1116"/>
      <c r="AR9" s="1116"/>
      <c r="AS9" s="1117"/>
      <c r="AT9" s="1121"/>
      <c r="AU9" s="1122"/>
      <c r="AV9" s="1122"/>
      <c r="AW9" s="1122"/>
      <c r="AX9" s="1122"/>
      <c r="AY9" s="1122"/>
      <c r="AZ9" s="1122"/>
      <c r="BA9" s="1122"/>
      <c r="BB9" s="1122"/>
      <c r="BC9" s="1122"/>
      <c r="BD9" s="1122"/>
      <c r="BE9" s="1122"/>
      <c r="BF9" s="1122"/>
      <c r="BG9" s="1122"/>
      <c r="BH9" s="1122"/>
      <c r="BI9" s="1122"/>
      <c r="BJ9" s="1122"/>
      <c r="BK9" s="1122"/>
      <c r="BL9" s="1122"/>
      <c r="BM9" s="1122"/>
      <c r="BN9" s="1123"/>
      <c r="BO9" s="1111"/>
      <c r="BP9" s="1111"/>
      <c r="BQ9" s="1111"/>
      <c r="BR9" s="1121"/>
      <c r="BS9" s="1122"/>
      <c r="BT9" s="1122"/>
      <c r="BU9" s="1122"/>
      <c r="BV9" s="1122"/>
      <c r="BW9" s="1122"/>
      <c r="BX9" s="1122"/>
      <c r="BY9" s="1122"/>
      <c r="BZ9" s="1122"/>
      <c r="CA9" s="1122"/>
      <c r="CB9" s="1122"/>
      <c r="CC9" s="1122"/>
      <c r="CD9" s="1122"/>
      <c r="CE9" s="1122"/>
      <c r="CF9" s="1122"/>
      <c r="CG9" s="1122"/>
      <c r="CH9" s="1122"/>
      <c r="CI9" s="1122"/>
      <c r="CJ9" s="1122"/>
      <c r="CK9" s="1122"/>
      <c r="CL9" s="1123"/>
      <c r="DF9" s="238"/>
      <c r="DG9" s="238"/>
      <c r="DH9" s="238"/>
      <c r="DI9" s="238"/>
      <c r="DJ9" s="238"/>
      <c r="DK9" s="238"/>
      <c r="DL9" s="238"/>
      <c r="DM9" s="238"/>
      <c r="DN9" s="238"/>
      <c r="DO9" s="238"/>
      <c r="DP9" s="238"/>
      <c r="DQ9" s="238"/>
      <c r="DR9" s="238"/>
      <c r="DS9" s="238"/>
      <c r="DT9" s="238"/>
      <c r="DU9" s="238"/>
      <c r="DV9" s="238"/>
      <c r="DW9" s="238"/>
      <c r="DX9" s="238"/>
      <c r="DY9" s="238"/>
      <c r="DZ9" s="238"/>
      <c r="EA9" s="238"/>
      <c r="EB9" s="238"/>
      <c r="EC9" s="238"/>
      <c r="ED9" s="238"/>
      <c r="EE9" s="238"/>
      <c r="EF9" s="238"/>
      <c r="EG9" s="239"/>
      <c r="EH9" s="239"/>
      <c r="EI9" s="239"/>
      <c r="EJ9" s="239"/>
    </row>
    <row r="10" spans="1:140" s="237" customFormat="1" ht="21.6" customHeight="1" x14ac:dyDescent="0.2">
      <c r="A10" s="1111"/>
      <c r="B10" s="241"/>
      <c r="C10" s="241"/>
      <c r="D10" s="1110" t="s">
        <v>103</v>
      </c>
      <c r="E10" s="1110"/>
      <c r="F10" s="1110"/>
      <c r="G10" s="1110" t="s">
        <v>104</v>
      </c>
      <c r="H10" s="1110"/>
      <c r="I10" s="1110"/>
      <c r="J10" s="1110"/>
      <c r="K10" s="1110"/>
      <c r="L10" s="1110"/>
      <c r="M10" s="1110" t="s">
        <v>83</v>
      </c>
      <c r="N10" s="1110"/>
      <c r="O10" s="1110"/>
      <c r="P10" s="1110" t="s">
        <v>84</v>
      </c>
      <c r="Q10" s="1110"/>
      <c r="R10" s="1110"/>
      <c r="S10" s="1110" t="s">
        <v>105</v>
      </c>
      <c r="T10" s="1110"/>
      <c r="U10" s="1110"/>
      <c r="V10" s="1110" t="s">
        <v>86</v>
      </c>
      <c r="W10" s="1110"/>
      <c r="X10" s="1110"/>
      <c r="Y10" s="1110" t="s">
        <v>103</v>
      </c>
      <c r="Z10" s="1110"/>
      <c r="AA10" s="1110"/>
      <c r="AB10" s="1110" t="s">
        <v>104</v>
      </c>
      <c r="AC10" s="1110"/>
      <c r="AD10" s="1110"/>
      <c r="AE10" s="1110"/>
      <c r="AF10" s="1110"/>
      <c r="AG10" s="1110"/>
      <c r="AH10" s="1110" t="s">
        <v>83</v>
      </c>
      <c r="AI10" s="1110"/>
      <c r="AJ10" s="1110"/>
      <c r="AK10" s="1110" t="s">
        <v>84</v>
      </c>
      <c r="AL10" s="1110"/>
      <c r="AM10" s="1110"/>
      <c r="AN10" s="1110" t="s">
        <v>105</v>
      </c>
      <c r="AO10" s="1110"/>
      <c r="AP10" s="1110"/>
      <c r="AQ10" s="1110" t="s">
        <v>86</v>
      </c>
      <c r="AR10" s="1110"/>
      <c r="AS10" s="1110"/>
      <c r="AT10" s="1110" t="s">
        <v>103</v>
      </c>
      <c r="AU10" s="1110"/>
      <c r="AV10" s="1110"/>
      <c r="AW10" s="1110" t="s">
        <v>104</v>
      </c>
      <c r="AX10" s="1110"/>
      <c r="AY10" s="1110"/>
      <c r="AZ10" s="1110"/>
      <c r="BA10" s="1110"/>
      <c r="BB10" s="1110"/>
      <c r="BC10" s="1110" t="s">
        <v>83</v>
      </c>
      <c r="BD10" s="1110"/>
      <c r="BE10" s="1110"/>
      <c r="BF10" s="1110" t="s">
        <v>84</v>
      </c>
      <c r="BG10" s="1110"/>
      <c r="BH10" s="1110"/>
      <c r="BI10" s="1110" t="s">
        <v>105</v>
      </c>
      <c r="BJ10" s="1110"/>
      <c r="BK10" s="1110"/>
      <c r="BL10" s="1110" t="s">
        <v>86</v>
      </c>
      <c r="BM10" s="1110"/>
      <c r="BN10" s="1110"/>
      <c r="BO10" s="1111"/>
      <c r="BP10" s="1111"/>
      <c r="BQ10" s="1111"/>
      <c r="BR10" s="1110" t="s">
        <v>103</v>
      </c>
      <c r="BS10" s="1110"/>
      <c r="BT10" s="1110"/>
      <c r="BU10" s="1110" t="s">
        <v>104</v>
      </c>
      <c r="BV10" s="1110"/>
      <c r="BW10" s="1110"/>
      <c r="BX10" s="1110"/>
      <c r="BY10" s="1110"/>
      <c r="BZ10" s="1110"/>
      <c r="CA10" s="1110" t="s">
        <v>83</v>
      </c>
      <c r="CB10" s="1110"/>
      <c r="CC10" s="1110"/>
      <c r="CD10" s="1110" t="s">
        <v>84</v>
      </c>
      <c r="CE10" s="1110"/>
      <c r="CF10" s="1110"/>
      <c r="CG10" s="1110" t="s">
        <v>105</v>
      </c>
      <c r="CH10" s="1110"/>
      <c r="CI10" s="1110"/>
      <c r="CJ10" s="1110" t="s">
        <v>86</v>
      </c>
      <c r="CK10" s="1110"/>
      <c r="CL10" s="1110"/>
      <c r="DF10" s="238"/>
      <c r="DG10" s="238"/>
      <c r="DH10" s="238"/>
      <c r="DI10" s="238"/>
      <c r="DJ10" s="238"/>
      <c r="DK10" s="238"/>
      <c r="DL10" s="238"/>
      <c r="DM10" s="238"/>
      <c r="DN10" s="238"/>
      <c r="DO10" s="238"/>
      <c r="DP10" s="238"/>
      <c r="DQ10" s="238"/>
      <c r="DR10" s="238"/>
      <c r="DS10" s="238"/>
      <c r="DT10" s="238"/>
      <c r="DU10" s="238"/>
      <c r="DV10" s="238"/>
      <c r="DW10" s="238"/>
      <c r="DX10" s="238"/>
      <c r="DY10" s="238"/>
      <c r="DZ10" s="238"/>
      <c r="EA10" s="238"/>
      <c r="EB10" s="238"/>
      <c r="EC10" s="238"/>
      <c r="ED10" s="238"/>
      <c r="EE10" s="238"/>
      <c r="EF10" s="238"/>
      <c r="EG10" s="239"/>
      <c r="EH10" s="239"/>
      <c r="EI10" s="239"/>
      <c r="EJ10" s="239"/>
    </row>
    <row r="11" spans="1:140" s="237" customFormat="1" ht="21.6" customHeight="1" x14ac:dyDescent="0.2">
      <c r="A11" s="1111"/>
      <c r="B11" s="241"/>
      <c r="C11" s="241"/>
      <c r="D11" s="1110"/>
      <c r="E11" s="1110"/>
      <c r="F11" s="1110"/>
      <c r="G11" s="1110" t="s">
        <v>91</v>
      </c>
      <c r="H11" s="1110"/>
      <c r="I11" s="1110"/>
      <c r="J11" s="1110" t="s">
        <v>90</v>
      </c>
      <c r="K11" s="1110"/>
      <c r="L11" s="1110"/>
      <c r="M11" s="1110"/>
      <c r="N11" s="1110"/>
      <c r="O11" s="1110"/>
      <c r="P11" s="1110"/>
      <c r="Q11" s="1110"/>
      <c r="R11" s="1110"/>
      <c r="S11" s="1110"/>
      <c r="T11" s="1110"/>
      <c r="U11" s="1110"/>
      <c r="V11" s="1110"/>
      <c r="W11" s="1110"/>
      <c r="X11" s="1110"/>
      <c r="Y11" s="1110"/>
      <c r="Z11" s="1110"/>
      <c r="AA11" s="1110"/>
      <c r="AB11" s="1110" t="s">
        <v>91</v>
      </c>
      <c r="AC11" s="1110"/>
      <c r="AD11" s="1110"/>
      <c r="AE11" s="1110" t="s">
        <v>90</v>
      </c>
      <c r="AF11" s="1110"/>
      <c r="AG11" s="1110"/>
      <c r="AH11" s="1110"/>
      <c r="AI11" s="1110"/>
      <c r="AJ11" s="1110"/>
      <c r="AK11" s="1110"/>
      <c r="AL11" s="1110"/>
      <c r="AM11" s="1110"/>
      <c r="AN11" s="1110"/>
      <c r="AO11" s="1110"/>
      <c r="AP11" s="1110"/>
      <c r="AQ11" s="1110"/>
      <c r="AR11" s="1110"/>
      <c r="AS11" s="1110"/>
      <c r="AT11" s="1110"/>
      <c r="AU11" s="1110"/>
      <c r="AV11" s="1110"/>
      <c r="AW11" s="1110" t="s">
        <v>91</v>
      </c>
      <c r="AX11" s="1110"/>
      <c r="AY11" s="1110"/>
      <c r="AZ11" s="1110" t="s">
        <v>90</v>
      </c>
      <c r="BA11" s="1110"/>
      <c r="BB11" s="1110"/>
      <c r="BC11" s="1110"/>
      <c r="BD11" s="1110"/>
      <c r="BE11" s="1110"/>
      <c r="BF11" s="1110"/>
      <c r="BG11" s="1110"/>
      <c r="BH11" s="1110"/>
      <c r="BI11" s="1110"/>
      <c r="BJ11" s="1110"/>
      <c r="BK11" s="1110"/>
      <c r="BL11" s="1110"/>
      <c r="BM11" s="1110"/>
      <c r="BN11" s="1110"/>
      <c r="BO11" s="1111"/>
      <c r="BP11" s="1111"/>
      <c r="BQ11" s="1111"/>
      <c r="BR11" s="1110"/>
      <c r="BS11" s="1110"/>
      <c r="BT11" s="1110"/>
      <c r="BU11" s="1110" t="s">
        <v>91</v>
      </c>
      <c r="BV11" s="1110"/>
      <c r="BW11" s="1110"/>
      <c r="BX11" s="1110" t="s">
        <v>90</v>
      </c>
      <c r="BY11" s="1110"/>
      <c r="BZ11" s="1110"/>
      <c r="CA11" s="1110"/>
      <c r="CB11" s="1110"/>
      <c r="CC11" s="1110"/>
      <c r="CD11" s="1110"/>
      <c r="CE11" s="1110"/>
      <c r="CF11" s="1110"/>
      <c r="CG11" s="1110"/>
      <c r="CH11" s="1110"/>
      <c r="CI11" s="1110"/>
      <c r="CJ11" s="1110"/>
      <c r="CK11" s="1110"/>
      <c r="CL11" s="1110"/>
      <c r="DF11" s="238"/>
      <c r="DG11" s="238"/>
      <c r="DH11" s="238"/>
      <c r="DI11" s="238"/>
      <c r="DJ11" s="238"/>
      <c r="DK11" s="238"/>
      <c r="DL11" s="238"/>
      <c r="DM11" s="238"/>
      <c r="DN11" s="238"/>
      <c r="DO11" s="238"/>
      <c r="DP11" s="238"/>
      <c r="DQ11" s="238"/>
      <c r="DR11" s="238"/>
      <c r="DS11" s="238"/>
      <c r="DT11" s="238"/>
      <c r="DU11" s="238"/>
      <c r="DV11" s="238"/>
      <c r="DW11" s="238"/>
      <c r="DX11" s="238"/>
      <c r="DY11" s="238"/>
      <c r="DZ11" s="238"/>
      <c r="EA11" s="238"/>
      <c r="EB11" s="238"/>
      <c r="EC11" s="238"/>
      <c r="ED11" s="238"/>
      <c r="EE11" s="238"/>
      <c r="EF11" s="238"/>
      <c r="EG11" s="239"/>
      <c r="EH11" s="239"/>
      <c r="EI11" s="239"/>
      <c r="EJ11" s="239"/>
    </row>
    <row r="12" spans="1:140" s="237" customFormat="1" ht="38.25" x14ac:dyDescent="0.2">
      <c r="A12" s="1111"/>
      <c r="B12" s="241"/>
      <c r="C12" s="241"/>
      <c r="D12" s="242" t="s">
        <v>106</v>
      </c>
      <c r="E12" s="242" t="s">
        <v>107</v>
      </c>
      <c r="F12" s="242" t="s">
        <v>108</v>
      </c>
      <c r="G12" s="242" t="s">
        <v>106</v>
      </c>
      <c r="H12" s="242" t="s">
        <v>107</v>
      </c>
      <c r="I12" s="242" t="s">
        <v>108</v>
      </c>
      <c r="J12" s="242" t="s">
        <v>106</v>
      </c>
      <c r="K12" s="242" t="s">
        <v>107</v>
      </c>
      <c r="L12" s="242" t="s">
        <v>108</v>
      </c>
      <c r="M12" s="242" t="s">
        <v>106</v>
      </c>
      <c r="N12" s="242" t="s">
        <v>107</v>
      </c>
      <c r="O12" s="242" t="s">
        <v>108</v>
      </c>
      <c r="P12" s="242" t="s">
        <v>106</v>
      </c>
      <c r="Q12" s="242" t="s">
        <v>107</v>
      </c>
      <c r="R12" s="242" t="s">
        <v>108</v>
      </c>
      <c r="S12" s="242" t="s">
        <v>106</v>
      </c>
      <c r="T12" s="242" t="s">
        <v>107</v>
      </c>
      <c r="U12" s="242" t="s">
        <v>108</v>
      </c>
      <c r="V12" s="242" t="s">
        <v>106</v>
      </c>
      <c r="W12" s="242" t="s">
        <v>107</v>
      </c>
      <c r="X12" s="242" t="s">
        <v>108</v>
      </c>
      <c r="Y12" s="242" t="s">
        <v>106</v>
      </c>
      <c r="Z12" s="242" t="s">
        <v>107</v>
      </c>
      <c r="AA12" s="242" t="s">
        <v>108</v>
      </c>
      <c r="AB12" s="242" t="s">
        <v>106</v>
      </c>
      <c r="AC12" s="242" t="s">
        <v>107</v>
      </c>
      <c r="AD12" s="242" t="s">
        <v>108</v>
      </c>
      <c r="AE12" s="242" t="s">
        <v>106</v>
      </c>
      <c r="AF12" s="242" t="s">
        <v>107</v>
      </c>
      <c r="AG12" s="242" t="s">
        <v>108</v>
      </c>
      <c r="AH12" s="242" t="s">
        <v>106</v>
      </c>
      <c r="AI12" s="242" t="s">
        <v>107</v>
      </c>
      <c r="AJ12" s="242" t="s">
        <v>108</v>
      </c>
      <c r="AK12" s="242" t="s">
        <v>106</v>
      </c>
      <c r="AL12" s="242" t="s">
        <v>107</v>
      </c>
      <c r="AM12" s="242" t="s">
        <v>108</v>
      </c>
      <c r="AN12" s="242" t="s">
        <v>106</v>
      </c>
      <c r="AO12" s="242" t="s">
        <v>107</v>
      </c>
      <c r="AP12" s="242" t="s">
        <v>108</v>
      </c>
      <c r="AQ12" s="242" t="s">
        <v>106</v>
      </c>
      <c r="AR12" s="242" t="s">
        <v>107</v>
      </c>
      <c r="AS12" s="242" t="s">
        <v>108</v>
      </c>
      <c r="AT12" s="242" t="s">
        <v>106</v>
      </c>
      <c r="AU12" s="242" t="s">
        <v>107</v>
      </c>
      <c r="AV12" s="242" t="s">
        <v>108</v>
      </c>
      <c r="AW12" s="242" t="s">
        <v>106</v>
      </c>
      <c r="AX12" s="242" t="s">
        <v>107</v>
      </c>
      <c r="AY12" s="242" t="s">
        <v>108</v>
      </c>
      <c r="AZ12" s="242" t="s">
        <v>106</v>
      </c>
      <c r="BA12" s="242" t="s">
        <v>107</v>
      </c>
      <c r="BB12" s="242" t="s">
        <v>108</v>
      </c>
      <c r="BC12" s="242" t="s">
        <v>106</v>
      </c>
      <c r="BD12" s="242" t="s">
        <v>107</v>
      </c>
      <c r="BE12" s="242" t="s">
        <v>108</v>
      </c>
      <c r="BF12" s="242" t="s">
        <v>106</v>
      </c>
      <c r="BG12" s="242" t="s">
        <v>107</v>
      </c>
      <c r="BH12" s="242" t="s">
        <v>108</v>
      </c>
      <c r="BI12" s="242" t="s">
        <v>106</v>
      </c>
      <c r="BJ12" s="242" t="s">
        <v>107</v>
      </c>
      <c r="BK12" s="242" t="s">
        <v>108</v>
      </c>
      <c r="BL12" s="242" t="s">
        <v>106</v>
      </c>
      <c r="BM12" s="242" t="s">
        <v>107</v>
      </c>
      <c r="BN12" s="242" t="s">
        <v>108</v>
      </c>
      <c r="BO12" s="242" t="s">
        <v>94</v>
      </c>
      <c r="BP12" s="242" t="s">
        <v>109</v>
      </c>
      <c r="BQ12" s="242" t="s">
        <v>110</v>
      </c>
      <c r="BR12" s="242" t="s">
        <v>106</v>
      </c>
      <c r="BS12" s="242" t="s">
        <v>107</v>
      </c>
      <c r="BT12" s="242" t="s">
        <v>108</v>
      </c>
      <c r="BU12" s="242" t="s">
        <v>106</v>
      </c>
      <c r="BV12" s="242" t="s">
        <v>107</v>
      </c>
      <c r="BW12" s="242" t="s">
        <v>108</v>
      </c>
      <c r="BX12" s="242" t="s">
        <v>106</v>
      </c>
      <c r="BY12" s="242" t="s">
        <v>107</v>
      </c>
      <c r="BZ12" s="242" t="s">
        <v>108</v>
      </c>
      <c r="CA12" s="242" t="s">
        <v>106</v>
      </c>
      <c r="CB12" s="242" t="s">
        <v>107</v>
      </c>
      <c r="CC12" s="242" t="s">
        <v>108</v>
      </c>
      <c r="CD12" s="242" t="s">
        <v>106</v>
      </c>
      <c r="CE12" s="242" t="s">
        <v>107</v>
      </c>
      <c r="CF12" s="242" t="s">
        <v>108</v>
      </c>
      <c r="CG12" s="242" t="s">
        <v>106</v>
      </c>
      <c r="CH12" s="242" t="s">
        <v>107</v>
      </c>
      <c r="CI12" s="242" t="s">
        <v>108</v>
      </c>
      <c r="CJ12" s="242" t="s">
        <v>106</v>
      </c>
      <c r="CK12" s="242" t="s">
        <v>107</v>
      </c>
      <c r="CL12" s="242" t="s">
        <v>108</v>
      </c>
      <c r="DF12" s="238"/>
      <c r="DG12" s="238"/>
      <c r="DH12" s="238"/>
      <c r="DI12" s="238" t="s">
        <v>129</v>
      </c>
      <c r="DJ12" s="238"/>
      <c r="DK12" s="238"/>
      <c r="DL12" s="238"/>
      <c r="DM12" s="238"/>
      <c r="DN12" s="238"/>
      <c r="DO12" s="238"/>
      <c r="DP12" s="238"/>
      <c r="DQ12" s="238"/>
      <c r="DR12" s="238"/>
      <c r="DS12" s="238"/>
      <c r="DT12" s="238"/>
      <c r="DU12" s="238"/>
      <c r="DV12" s="238"/>
      <c r="DW12" s="238"/>
      <c r="DX12" s="238"/>
      <c r="DY12" s="238"/>
      <c r="DZ12" s="238"/>
      <c r="EA12" s="238"/>
      <c r="EB12" s="238"/>
      <c r="EC12" s="238"/>
      <c r="ED12" s="238"/>
      <c r="EE12" s="238"/>
      <c r="EF12" s="238"/>
      <c r="EG12" s="239"/>
      <c r="EH12" s="239"/>
      <c r="EI12" s="239"/>
      <c r="EJ12" s="239"/>
    </row>
    <row r="13" spans="1:140" s="237" customFormat="1" ht="25.9" customHeight="1" x14ac:dyDescent="0.2">
      <c r="A13" s="1111"/>
      <c r="B13" s="241" t="s">
        <v>120</v>
      </c>
      <c r="C13" s="241" t="s">
        <v>121</v>
      </c>
      <c r="D13" s="242" t="s">
        <v>106</v>
      </c>
      <c r="E13" s="242" t="s">
        <v>107</v>
      </c>
      <c r="F13" s="242" t="s">
        <v>108</v>
      </c>
      <c r="G13" s="242" t="s">
        <v>106</v>
      </c>
      <c r="H13" s="242" t="s">
        <v>107</v>
      </c>
      <c r="I13" s="242" t="s">
        <v>108</v>
      </c>
      <c r="J13" s="242" t="s">
        <v>106</v>
      </c>
      <c r="K13" s="242" t="s">
        <v>107</v>
      </c>
      <c r="L13" s="242" t="s">
        <v>108</v>
      </c>
      <c r="M13" s="242" t="s">
        <v>106</v>
      </c>
      <c r="N13" s="242" t="s">
        <v>107</v>
      </c>
      <c r="O13" s="242" t="s">
        <v>108</v>
      </c>
      <c r="P13" s="242" t="s">
        <v>106</v>
      </c>
      <c r="Q13" s="242" t="s">
        <v>107</v>
      </c>
      <c r="R13" s="242" t="s">
        <v>108</v>
      </c>
      <c r="S13" s="242" t="s">
        <v>106</v>
      </c>
      <c r="T13" s="242" t="s">
        <v>107</v>
      </c>
      <c r="U13" s="242" t="s">
        <v>108</v>
      </c>
      <c r="V13" s="242" t="s">
        <v>106</v>
      </c>
      <c r="W13" s="242" t="s">
        <v>107</v>
      </c>
      <c r="X13" s="242" t="s">
        <v>108</v>
      </c>
      <c r="Y13" s="242" t="s">
        <v>106</v>
      </c>
      <c r="Z13" s="242" t="s">
        <v>107</v>
      </c>
      <c r="AA13" s="242" t="s">
        <v>108</v>
      </c>
      <c r="AB13" s="242" t="s">
        <v>106</v>
      </c>
      <c r="AC13" s="242" t="s">
        <v>107</v>
      </c>
      <c r="AD13" s="242" t="s">
        <v>108</v>
      </c>
      <c r="AE13" s="242" t="s">
        <v>106</v>
      </c>
      <c r="AF13" s="242" t="s">
        <v>107</v>
      </c>
      <c r="AG13" s="242" t="s">
        <v>108</v>
      </c>
      <c r="AH13" s="242" t="s">
        <v>106</v>
      </c>
      <c r="AI13" s="242" t="s">
        <v>107</v>
      </c>
      <c r="AJ13" s="242" t="s">
        <v>108</v>
      </c>
      <c r="AK13" s="242" t="s">
        <v>106</v>
      </c>
      <c r="AL13" s="242" t="s">
        <v>107</v>
      </c>
      <c r="AM13" s="242" t="s">
        <v>108</v>
      </c>
      <c r="AN13" s="242" t="s">
        <v>106</v>
      </c>
      <c r="AO13" s="242" t="s">
        <v>107</v>
      </c>
      <c r="AP13" s="242" t="s">
        <v>108</v>
      </c>
      <c r="AQ13" s="242" t="s">
        <v>106</v>
      </c>
      <c r="AR13" s="242" t="s">
        <v>107</v>
      </c>
      <c r="AS13" s="242" t="s">
        <v>108</v>
      </c>
      <c r="AT13" s="242" t="s">
        <v>106</v>
      </c>
      <c r="AU13" s="242" t="s">
        <v>107</v>
      </c>
      <c r="AV13" s="242" t="s">
        <v>108</v>
      </c>
      <c r="AW13" s="242" t="s">
        <v>106</v>
      </c>
      <c r="AX13" s="242" t="s">
        <v>107</v>
      </c>
      <c r="AY13" s="242" t="s">
        <v>108</v>
      </c>
      <c r="AZ13" s="242" t="s">
        <v>106</v>
      </c>
      <c r="BA13" s="242" t="s">
        <v>107</v>
      </c>
      <c r="BB13" s="242" t="s">
        <v>108</v>
      </c>
      <c r="BC13" s="242" t="s">
        <v>106</v>
      </c>
      <c r="BD13" s="242" t="s">
        <v>107</v>
      </c>
      <c r="BE13" s="242" t="s">
        <v>108</v>
      </c>
      <c r="BF13" s="242" t="s">
        <v>106</v>
      </c>
      <c r="BG13" s="242" t="s">
        <v>107</v>
      </c>
      <c r="BH13" s="242" t="s">
        <v>108</v>
      </c>
      <c r="BI13" s="242" t="s">
        <v>106</v>
      </c>
      <c r="BJ13" s="242" t="s">
        <v>107</v>
      </c>
      <c r="BK13" s="242" t="s">
        <v>108</v>
      </c>
      <c r="BL13" s="242" t="s">
        <v>106</v>
      </c>
      <c r="BM13" s="242" t="s">
        <v>107</v>
      </c>
      <c r="BN13" s="242" t="s">
        <v>108</v>
      </c>
      <c r="BO13" s="242" t="s">
        <v>94</v>
      </c>
      <c r="BP13" s="242" t="s">
        <v>109</v>
      </c>
      <c r="BQ13" s="242" t="s">
        <v>110</v>
      </c>
      <c r="BR13" s="242" t="s">
        <v>106</v>
      </c>
      <c r="BS13" s="242" t="s">
        <v>107</v>
      </c>
      <c r="BT13" s="242" t="s">
        <v>108</v>
      </c>
      <c r="BU13" s="242" t="s">
        <v>106</v>
      </c>
      <c r="BV13" s="242" t="s">
        <v>107</v>
      </c>
      <c r="BW13" s="242" t="s">
        <v>108</v>
      </c>
      <c r="BX13" s="242" t="s">
        <v>106</v>
      </c>
      <c r="BY13" s="242" t="s">
        <v>107</v>
      </c>
      <c r="BZ13" s="242" t="s">
        <v>108</v>
      </c>
      <c r="CA13" s="242" t="s">
        <v>106</v>
      </c>
      <c r="CB13" s="242" t="s">
        <v>107</v>
      </c>
      <c r="CC13" s="242" t="s">
        <v>108</v>
      </c>
      <c r="CD13" s="242" t="s">
        <v>106</v>
      </c>
      <c r="CE13" s="242" t="s">
        <v>107</v>
      </c>
      <c r="CF13" s="242" t="s">
        <v>108</v>
      </c>
      <c r="CG13" s="242" t="s">
        <v>106</v>
      </c>
      <c r="CH13" s="242" t="s">
        <v>107</v>
      </c>
      <c r="CI13" s="242" t="s">
        <v>108</v>
      </c>
      <c r="CJ13" s="242" t="s">
        <v>106</v>
      </c>
      <c r="CK13" s="242" t="s">
        <v>107</v>
      </c>
      <c r="CL13" s="242" t="s">
        <v>108</v>
      </c>
      <c r="DF13" s="238"/>
      <c r="DG13" s="238"/>
      <c r="DH13" s="238"/>
      <c r="DI13" s="238"/>
      <c r="DJ13" s="238"/>
      <c r="DK13" s="238"/>
      <c r="DL13" s="238"/>
      <c r="DM13" s="238"/>
      <c r="DN13" s="238"/>
      <c r="DO13" s="238"/>
      <c r="DP13" s="238"/>
      <c r="DQ13" s="238"/>
      <c r="DR13" s="238"/>
      <c r="DS13" s="238"/>
      <c r="DT13" s="238"/>
      <c r="DU13" s="238"/>
      <c r="DV13" s="238"/>
      <c r="DW13" s="238"/>
      <c r="DX13" s="238"/>
      <c r="DY13" s="238"/>
      <c r="DZ13" s="238"/>
      <c r="EA13" s="238"/>
      <c r="EB13" s="238"/>
      <c r="EC13" s="238"/>
      <c r="ED13" s="238"/>
      <c r="EE13" s="238"/>
      <c r="EF13" s="238"/>
      <c r="EG13" s="239"/>
      <c r="EH13" s="239"/>
      <c r="EI13" s="239"/>
      <c r="EJ13" s="239"/>
    </row>
    <row r="14" spans="1:140" s="246" customFormat="1" ht="24.6" customHeight="1" x14ac:dyDescent="0.25">
      <c r="A14" s="243" t="s">
        <v>86</v>
      </c>
      <c r="B14" s="244">
        <v>56913.205199999997</v>
      </c>
      <c r="C14" s="244">
        <f t="shared" ref="C14:C59" si="0">CJ14/B14*100</f>
        <v>40.659856252481802</v>
      </c>
      <c r="D14" s="245">
        <f>SUM(D15:D59)</f>
        <v>2422.9064773000005</v>
      </c>
      <c r="E14" s="245">
        <f>SUM(E15:E59)</f>
        <v>13778.07179785</v>
      </c>
      <c r="F14" s="245">
        <f t="shared" ref="F14:F59" si="1">IF(D14,E14/D14,0)</f>
        <v>5.686588371006291</v>
      </c>
      <c r="G14" s="245">
        <f>SUM(G15:G59)</f>
        <v>264.26</v>
      </c>
      <c r="H14" s="245">
        <f>SUM(H15:H59)</f>
        <v>1233.9400000000003</v>
      </c>
      <c r="I14" s="245">
        <f t="shared" ref="I14:I59" si="2">IF(G14,H14/G14,0)</f>
        <v>4.6694164837659891</v>
      </c>
      <c r="J14" s="245">
        <f>SUM(J15:J59)</f>
        <v>579.15000000000009</v>
      </c>
      <c r="K14" s="245">
        <f>SUM(K15:K59)</f>
        <v>2933.9399999999996</v>
      </c>
      <c r="L14" s="245">
        <f t="shared" ref="L14:L59" si="3">IF(J14,K14/J14,0)</f>
        <v>5.0659414659414645</v>
      </c>
      <c r="M14" s="245">
        <f>SUM(M15:M59)</f>
        <v>2601.8329456999995</v>
      </c>
      <c r="N14" s="245">
        <f>SUM(N15:N59)</f>
        <v>13247.0747828</v>
      </c>
      <c r="O14" s="245">
        <f t="shared" ref="O14:O59" si="4">IF(M14,N14/M14,0)</f>
        <v>5.0914394041682005</v>
      </c>
      <c r="P14" s="245">
        <f>SUM(P15:P59)</f>
        <v>3349.7779999999998</v>
      </c>
      <c r="Q14" s="245">
        <f>SUM(Q15:Q59)</f>
        <v>12440.08</v>
      </c>
      <c r="R14" s="245">
        <f t="shared" ref="R14:R26" si="5">IF(P14,Q14/P14,0)</f>
        <v>3.7137028185151375</v>
      </c>
      <c r="S14" s="245">
        <f>SUM(S15:S59)</f>
        <v>3757.9300000000003</v>
      </c>
      <c r="T14" s="245">
        <f>SUM(T15:T59)</f>
        <v>14368.05</v>
      </c>
      <c r="U14" s="245">
        <f t="shared" ref="U14:U59" si="6">IF(S14,T14/S14,0)</f>
        <v>3.8233947944746172</v>
      </c>
      <c r="V14" s="245">
        <f>SUM(V15:V59)</f>
        <v>12975.857422999998</v>
      </c>
      <c r="W14" s="245">
        <f>SUM(W15:W59)</f>
        <v>58001.156580650008</v>
      </c>
      <c r="X14" s="245">
        <f t="shared" ref="X14:X59" si="7">IF(V14,W14/V14,0)</f>
        <v>4.4699286289815161</v>
      </c>
      <c r="Y14" s="245">
        <f>SUM(Y15:Y59)</f>
        <v>499.43</v>
      </c>
      <c r="Z14" s="245">
        <f>SUM(Z15:Z59)</f>
        <v>1822.1</v>
      </c>
      <c r="AA14" s="245">
        <f t="shared" ref="AA14:AA59" si="8">IF(Y14,Z14/Y14,0)</f>
        <v>3.6483591294075244</v>
      </c>
      <c r="AB14" s="245">
        <f>SUM(AB15:AB59)</f>
        <v>65.58</v>
      </c>
      <c r="AC14" s="245">
        <f>SUM(AC15:AC59)</f>
        <v>270.36</v>
      </c>
      <c r="AD14" s="245">
        <f t="shared" ref="AD14:AD36" si="9">IF(AB14,AC14/AB14,0)</f>
        <v>4.1225983531564507</v>
      </c>
      <c r="AE14" s="245">
        <f>SUM(AE15:AE59)</f>
        <v>130.75</v>
      </c>
      <c r="AF14" s="245">
        <f>SUM(AF15:AF59)</f>
        <v>395.81999999999994</v>
      </c>
      <c r="AG14" s="245">
        <f t="shared" ref="AG14:AG36" si="10">IF(AE14,AF14/AE14,0)</f>
        <v>3.0273040152963668</v>
      </c>
      <c r="AH14" s="245">
        <f>SUM(AH15:AH59)</f>
        <v>841.99</v>
      </c>
      <c r="AI14" s="245">
        <f>SUM(AI15:AI59)</f>
        <v>3371.86</v>
      </c>
      <c r="AJ14" s="245">
        <f t="shared" ref="AJ14:AJ59" si="11">IF(AH14,AI14/AH14,0)</f>
        <v>4.0046318839891208</v>
      </c>
      <c r="AK14" s="245">
        <f>SUM(AK15:AK59)</f>
        <v>2502.1</v>
      </c>
      <c r="AL14" s="245">
        <f>SUM(AL15:AL59)</f>
        <v>7479.9039999999986</v>
      </c>
      <c r="AM14" s="245">
        <f t="shared" ref="AM14:AM59" si="12">IF(AK14,AL14/AK14,0)</f>
        <v>2.9894504616122455</v>
      </c>
      <c r="AN14" s="245">
        <f>SUM(AN15:AN59)</f>
        <v>6104.119999999999</v>
      </c>
      <c r="AO14" s="245">
        <f>SUM(AO15:AO59)</f>
        <v>17967.2435</v>
      </c>
      <c r="AP14" s="245">
        <f t="shared" ref="AP14:AP59" si="13">IF(AN14,AO14/AN14,0)</f>
        <v>2.9434617111065973</v>
      </c>
      <c r="AQ14" s="245">
        <f t="shared" ref="AQ14:AQ59" si="14">SUM(AH14,AN14,AE14,AB14,Y14,AK14)</f>
        <v>10143.969999999999</v>
      </c>
      <c r="AR14" s="245">
        <f>SUM(AR15:AR59)</f>
        <v>31718.167500000003</v>
      </c>
      <c r="AS14" s="245">
        <f t="shared" ref="AS14:AS59" si="15">IF(AQ14,AR14/AQ14,0)</f>
        <v>3.1268002074138632</v>
      </c>
      <c r="AT14" s="245">
        <f>SUM(AT15:AT59)</f>
        <v>0</v>
      </c>
      <c r="AU14" s="245">
        <f>SUM(AU15:AU59)</f>
        <v>0</v>
      </c>
      <c r="AV14" s="245">
        <f t="shared" ref="AV14:AV59" si="16">IF(AT14,AU14/AT14,0)</f>
        <v>0</v>
      </c>
      <c r="AW14" s="245">
        <f>SUM(AW15:AW59)</f>
        <v>2</v>
      </c>
      <c r="AX14" s="245">
        <f>SUM(AX15:AX59)</f>
        <v>8</v>
      </c>
      <c r="AY14" s="245">
        <f t="shared" ref="AY14:AY59" si="17">IF(AW14,AX14/AW14,0)</f>
        <v>4</v>
      </c>
      <c r="AZ14" s="245">
        <f>SUM(AZ15:AZ59)</f>
        <v>0</v>
      </c>
      <c r="BA14" s="245">
        <f>SUM(BA15:BA59)</f>
        <v>0</v>
      </c>
      <c r="BB14" s="245">
        <f t="shared" ref="BB14:BB59" si="18">IF(AZ14,BA14/AZ14,0)</f>
        <v>0</v>
      </c>
      <c r="BC14" s="245">
        <f>SUM(BC15:BC59)</f>
        <v>18.5</v>
      </c>
      <c r="BD14" s="245">
        <f>SUM(BD15:BD59)</f>
        <v>46.25</v>
      </c>
      <c r="BE14" s="245">
        <f t="shared" ref="BE14:BE59" si="19">IF(BC14,BD14/BC14,0)</f>
        <v>2.5</v>
      </c>
      <c r="BF14" s="245">
        <f>SUM(BF15:BF59)</f>
        <v>0</v>
      </c>
      <c r="BG14" s="245">
        <f>SUM(BG15:BG59)</f>
        <v>0</v>
      </c>
      <c r="BH14" s="245">
        <f t="shared" ref="BH14:BH59" si="20">IF(BF14,BG14/BF14,0)</f>
        <v>0</v>
      </c>
      <c r="BI14" s="245">
        <f>SUM(BI15:BI59)</f>
        <v>0.5</v>
      </c>
      <c r="BJ14" s="245">
        <f>SUM(BJ15:BJ59)</f>
        <v>0.91</v>
      </c>
      <c r="BK14" s="245">
        <f t="shared" ref="BK14:BK59" si="21">IF(BI14,BJ14/BI14,0)</f>
        <v>1.82</v>
      </c>
      <c r="BL14" s="245">
        <f>SUM(BL15:BL59)</f>
        <v>21</v>
      </c>
      <c r="BM14" s="245">
        <f>SUM(BM15:BM59)</f>
        <v>55.16</v>
      </c>
      <c r="BN14" s="245">
        <f t="shared" ref="BN14:BN59" si="22">IF(BL14,BM14/BL14,0)</f>
        <v>2.6266666666666665</v>
      </c>
      <c r="BO14" s="245">
        <f>SUM(BO15:BO59)</f>
        <v>0</v>
      </c>
      <c r="BP14" s="245">
        <f>SUM(BP15:BP59)</f>
        <v>0</v>
      </c>
      <c r="BQ14" s="245">
        <f t="shared" ref="BQ14:BQ59" si="23">IF(BO14,BP14/BO14,0)</f>
        <v>0</v>
      </c>
      <c r="BR14" s="245">
        <f>SUM(BR15:BR59)</f>
        <v>2922.3364772999998</v>
      </c>
      <c r="BS14" s="245">
        <f>SUM(BS15:BS59)</f>
        <v>15600.17179785</v>
      </c>
      <c r="BT14" s="245">
        <f t="shared" ref="BT14:BT59" si="24">IF(BR14,BS14/BR14,0)</f>
        <v>5.3382531132292081</v>
      </c>
      <c r="BU14" s="245">
        <f>SUM(BU15:BU59)</f>
        <v>331.84000000000003</v>
      </c>
      <c r="BV14" s="245">
        <f>SUM(BV15:BV59)</f>
        <v>1512.2999999999997</v>
      </c>
      <c r="BW14" s="245">
        <f t="shared" ref="BW14:BW59" si="25">IF(BU14,BV14/BU14,0)</f>
        <v>4.5573167791706837</v>
      </c>
      <c r="BX14" s="245">
        <f>SUM(BX15:BX59)</f>
        <v>709.89999999999986</v>
      </c>
      <c r="BY14" s="245">
        <f>SUM(BY15:BY59)</f>
        <v>3329.76</v>
      </c>
      <c r="BZ14" s="245">
        <f t="shared" ref="BZ14:BZ59" si="26">IF(BX14,BY14/BX14,0)</f>
        <v>4.6904634455557135</v>
      </c>
      <c r="CA14" s="245">
        <f>SUM(CA15:CA59)</f>
        <v>3462.3229456999998</v>
      </c>
      <c r="CB14" s="245">
        <f>SUM(CB15:CB59)</f>
        <v>16665.184782800003</v>
      </c>
      <c r="CC14" s="245">
        <f t="shared" ref="CC14:CC59" si="27">IF(CA14,CB14/CA14,0)</f>
        <v>4.813295883764158</v>
      </c>
      <c r="CD14" s="245">
        <f>SUM(CD15:CD59)</f>
        <v>5851.8780000000006</v>
      </c>
      <c r="CE14" s="245">
        <f>SUM(CE15:CE59)</f>
        <v>19919.984000000004</v>
      </c>
      <c r="CF14" s="245">
        <f t="shared" ref="CF14:CF59" si="28">IF(CD14,CE14/CD14,0)</f>
        <v>3.4040326883096337</v>
      </c>
      <c r="CG14" s="245">
        <f>SUM(CG15:CG59)</f>
        <v>9862.5499999999993</v>
      </c>
      <c r="CH14" s="245">
        <f>SUM(CH15:CH59)</f>
        <v>32336.203499999996</v>
      </c>
      <c r="CI14" s="245">
        <f t="shared" ref="CI14:CI59" si="29">IF(CG14,CH14/CG14,0)</f>
        <v>3.2786858875240172</v>
      </c>
      <c r="CJ14" s="245">
        <f>SUM(CJ15:CJ59)</f>
        <v>23140.827422999995</v>
      </c>
      <c r="CK14" s="245">
        <f>SUM(CK15:CK59)</f>
        <v>89774.484080650014</v>
      </c>
      <c r="CL14" s="245">
        <f t="shared" ref="CL14:CL59" si="30">IF(CJ14,CK14/CJ14,0)</f>
        <v>3.8794846199588302</v>
      </c>
      <c r="DF14" s="247" t="s">
        <v>62</v>
      </c>
      <c r="DG14" s="247" t="s">
        <v>63</v>
      </c>
      <c r="DH14" s="247" t="s">
        <v>64</v>
      </c>
      <c r="DI14" s="248">
        <v>41943</v>
      </c>
      <c r="DJ14" s="247"/>
      <c r="DK14" s="247"/>
      <c r="DL14" s="247"/>
      <c r="DM14" s="247"/>
      <c r="DN14" s="247"/>
      <c r="DO14" s="247"/>
      <c r="DP14" s="247"/>
      <c r="DQ14" s="247"/>
      <c r="DR14" s="247"/>
      <c r="DS14" s="247"/>
      <c r="DT14" s="247"/>
      <c r="DU14" s="247"/>
      <c r="DV14" s="247"/>
      <c r="DW14" s="247"/>
      <c r="DX14" s="247"/>
      <c r="DY14" s="247"/>
      <c r="DZ14" s="247"/>
      <c r="EA14" s="247"/>
      <c r="EB14" s="247"/>
      <c r="EC14" s="247"/>
      <c r="ED14" s="247"/>
      <c r="EE14" s="247"/>
      <c r="EF14" s="247"/>
      <c r="EG14" s="249"/>
      <c r="EH14" s="249"/>
      <c r="EI14" s="249"/>
      <c r="EJ14" s="249"/>
    </row>
    <row r="15" spans="1:140" x14ac:dyDescent="0.25">
      <c r="A15" s="250" t="s">
        <v>5</v>
      </c>
      <c r="B15" s="251">
        <v>78</v>
      </c>
      <c r="C15" s="252">
        <f t="shared" si="0"/>
        <v>0</v>
      </c>
      <c r="D15" s="253"/>
      <c r="E15" s="253"/>
      <c r="F15" s="253">
        <f t="shared" si="1"/>
        <v>0</v>
      </c>
      <c r="G15" s="253"/>
      <c r="H15" s="253"/>
      <c r="I15" s="253">
        <f t="shared" si="2"/>
        <v>0</v>
      </c>
      <c r="J15" s="253"/>
      <c r="K15" s="253"/>
      <c r="L15" s="253">
        <f t="shared" si="3"/>
        <v>0</v>
      </c>
      <c r="M15" s="253"/>
      <c r="N15" s="253"/>
      <c r="O15" s="253">
        <f t="shared" si="4"/>
        <v>0</v>
      </c>
      <c r="P15" s="253"/>
      <c r="Q15" s="253"/>
      <c r="R15" s="253">
        <f t="shared" si="5"/>
        <v>0</v>
      </c>
      <c r="S15" s="253"/>
      <c r="T15" s="253"/>
      <c r="U15" s="253">
        <f t="shared" si="6"/>
        <v>0</v>
      </c>
      <c r="V15" s="253">
        <f t="shared" ref="V15:V26" si="31">SUM(S15,P15,M15,J15,G15,D15)</f>
        <v>0</v>
      </c>
      <c r="W15" s="253">
        <f t="shared" ref="W15:W26" si="32">SUM(T15,N15,Q15,K15,H15,E15)</f>
        <v>0</v>
      </c>
      <c r="X15" s="253">
        <f t="shared" si="7"/>
        <v>0</v>
      </c>
      <c r="Y15" s="253"/>
      <c r="Z15" s="253"/>
      <c r="AA15" s="253">
        <f t="shared" si="8"/>
        <v>0</v>
      </c>
      <c r="AB15" s="253"/>
      <c r="AC15" s="253"/>
      <c r="AD15" s="253">
        <f t="shared" si="9"/>
        <v>0</v>
      </c>
      <c r="AE15" s="253"/>
      <c r="AF15" s="253"/>
      <c r="AG15" s="253">
        <f t="shared" si="10"/>
        <v>0</v>
      </c>
      <c r="AH15" s="253"/>
      <c r="AI15" s="253"/>
      <c r="AJ15" s="253">
        <f t="shared" si="11"/>
        <v>0</v>
      </c>
      <c r="AK15" s="253"/>
      <c r="AL15" s="253"/>
      <c r="AM15" s="253">
        <f t="shared" si="12"/>
        <v>0</v>
      </c>
      <c r="AN15" s="253"/>
      <c r="AO15" s="253"/>
      <c r="AP15" s="253">
        <f t="shared" si="13"/>
        <v>0</v>
      </c>
      <c r="AQ15" s="253">
        <f t="shared" si="14"/>
        <v>0</v>
      </c>
      <c r="AR15" s="253">
        <f t="shared" ref="AR15:AR46" si="33">SUM(AO15,AL15,AI15,AF15,AC15,Z15)</f>
        <v>0</v>
      </c>
      <c r="AS15" s="253">
        <f t="shared" si="15"/>
        <v>0</v>
      </c>
      <c r="AT15" s="253"/>
      <c r="AU15" s="253"/>
      <c r="AV15" s="253">
        <f t="shared" si="16"/>
        <v>0</v>
      </c>
      <c r="AW15" s="253"/>
      <c r="AX15" s="253"/>
      <c r="AY15" s="253">
        <f t="shared" si="17"/>
        <v>0</v>
      </c>
      <c r="AZ15" s="253"/>
      <c r="BA15" s="253"/>
      <c r="BB15" s="253">
        <f t="shared" si="18"/>
        <v>0</v>
      </c>
      <c r="BC15" s="253"/>
      <c r="BD15" s="253"/>
      <c r="BE15" s="253">
        <f t="shared" si="19"/>
        <v>0</v>
      </c>
      <c r="BF15" s="253"/>
      <c r="BG15" s="253"/>
      <c r="BH15" s="253">
        <f t="shared" si="20"/>
        <v>0</v>
      </c>
      <c r="BI15" s="253"/>
      <c r="BJ15" s="254"/>
      <c r="BK15" s="254">
        <f t="shared" si="21"/>
        <v>0</v>
      </c>
      <c r="BL15" s="254">
        <f t="shared" ref="BL15:BL59" si="34">SUM(BI15,BF15,BC15,AZ15,AW15,AT15)</f>
        <v>0</v>
      </c>
      <c r="BM15" s="254">
        <f t="shared" ref="BM15:BM59" si="35">SUM(BJ15,BD15,BG15,BA15,AX15,AU15)</f>
        <v>0</v>
      </c>
      <c r="BN15" s="254">
        <f t="shared" si="22"/>
        <v>0</v>
      </c>
      <c r="BO15" s="254"/>
      <c r="BP15" s="254"/>
      <c r="BQ15" s="254">
        <f t="shared" si="23"/>
        <v>0</v>
      </c>
      <c r="BR15" s="254">
        <f t="shared" ref="BR15:BS59" si="36">SUM(AT15,Y15,D15)</f>
        <v>0</v>
      </c>
      <c r="BS15" s="254">
        <f t="shared" si="36"/>
        <v>0</v>
      </c>
      <c r="BT15" s="254">
        <f t="shared" si="24"/>
        <v>0</v>
      </c>
      <c r="BU15" s="254">
        <f t="shared" ref="BU15:BV59" si="37">SUM(AW15,AB15,G15)</f>
        <v>0</v>
      </c>
      <c r="BV15" s="254">
        <f t="shared" si="37"/>
        <v>0</v>
      </c>
      <c r="BW15" s="254">
        <f t="shared" si="25"/>
        <v>0</v>
      </c>
      <c r="BX15" s="254">
        <f t="shared" ref="BX15:BY59" si="38">SUM(AZ15,AE15,J15)</f>
        <v>0</v>
      </c>
      <c r="BY15" s="254">
        <f t="shared" si="38"/>
        <v>0</v>
      </c>
      <c r="BZ15" s="254">
        <f t="shared" si="26"/>
        <v>0</v>
      </c>
      <c r="CA15" s="254">
        <f t="shared" ref="CA15:CA59" si="39">SUM(AH15,M15,BC15)</f>
        <v>0</v>
      </c>
      <c r="CB15" s="254">
        <f t="shared" ref="CB15:CB59" si="40">SUM(N15,AI15,BD15)</f>
        <v>0</v>
      </c>
      <c r="CC15" s="254">
        <f t="shared" si="27"/>
        <v>0</v>
      </c>
      <c r="CD15" s="254">
        <f t="shared" ref="CD15:CE59" si="41">SUM(P15,AK15,BF15)</f>
        <v>0</v>
      </c>
      <c r="CE15" s="254">
        <f t="shared" si="41"/>
        <v>0</v>
      </c>
      <c r="CF15" s="254">
        <f t="shared" si="28"/>
        <v>0</v>
      </c>
      <c r="CG15" s="254">
        <f t="shared" ref="CG15:CH59" si="42">SUM(S15,AN15,BI15)</f>
        <v>0</v>
      </c>
      <c r="CH15" s="254">
        <f t="shared" si="42"/>
        <v>0</v>
      </c>
      <c r="CI15" s="254">
        <f t="shared" si="29"/>
        <v>0</v>
      </c>
      <c r="CJ15" s="254">
        <f t="shared" ref="CJ15:CK26" si="43">SUM(V15,AQ15,BL15)</f>
        <v>0</v>
      </c>
      <c r="CK15" s="254">
        <f t="shared" si="43"/>
        <v>0</v>
      </c>
      <c r="CL15" s="254">
        <f t="shared" si="30"/>
        <v>0</v>
      </c>
    </row>
    <row r="16" spans="1:140" x14ac:dyDescent="0.25">
      <c r="A16" s="250" t="s">
        <v>6</v>
      </c>
      <c r="B16" s="251">
        <v>607</v>
      </c>
      <c r="C16" s="252">
        <f t="shared" si="0"/>
        <v>92.092257001647454</v>
      </c>
      <c r="D16" s="253">
        <v>7.75</v>
      </c>
      <c r="E16" s="253">
        <v>34.11</v>
      </c>
      <c r="F16" s="253">
        <f t="shared" si="1"/>
        <v>4.4012903225806452</v>
      </c>
      <c r="G16" s="253"/>
      <c r="H16" s="253"/>
      <c r="I16" s="253">
        <f t="shared" si="2"/>
        <v>0</v>
      </c>
      <c r="J16" s="253">
        <v>10</v>
      </c>
      <c r="K16" s="253">
        <v>37.799999999999997</v>
      </c>
      <c r="L16" s="253">
        <f t="shared" si="3"/>
        <v>3.78</v>
      </c>
      <c r="M16" s="253">
        <v>9.75</v>
      </c>
      <c r="N16" s="253">
        <v>31.63</v>
      </c>
      <c r="O16" s="253">
        <f t="shared" si="4"/>
        <v>3.244102564102564</v>
      </c>
      <c r="P16" s="253">
        <v>99.5</v>
      </c>
      <c r="Q16" s="253">
        <v>369.4</v>
      </c>
      <c r="R16" s="253">
        <f t="shared" si="5"/>
        <v>3.7125628140703517</v>
      </c>
      <c r="S16" s="253"/>
      <c r="T16" s="253"/>
      <c r="U16" s="253">
        <f t="shared" si="6"/>
        <v>0</v>
      </c>
      <c r="V16" s="253">
        <f t="shared" si="31"/>
        <v>127</v>
      </c>
      <c r="W16" s="253">
        <f t="shared" si="32"/>
        <v>472.94</v>
      </c>
      <c r="X16" s="253">
        <f t="shared" si="7"/>
        <v>3.7239370078740159</v>
      </c>
      <c r="Y16" s="253"/>
      <c r="Z16" s="253"/>
      <c r="AA16" s="253">
        <f t="shared" si="8"/>
        <v>0</v>
      </c>
      <c r="AB16" s="253"/>
      <c r="AC16" s="253"/>
      <c r="AD16" s="253">
        <f t="shared" si="9"/>
        <v>0</v>
      </c>
      <c r="AE16" s="253">
        <v>4</v>
      </c>
      <c r="AF16" s="253">
        <v>14</v>
      </c>
      <c r="AG16" s="253">
        <f t="shared" si="10"/>
        <v>3.5</v>
      </c>
      <c r="AH16" s="253"/>
      <c r="AI16" s="253"/>
      <c r="AJ16" s="253">
        <f t="shared" si="11"/>
        <v>0</v>
      </c>
      <c r="AK16" s="253">
        <v>428</v>
      </c>
      <c r="AL16" s="253">
        <v>1373</v>
      </c>
      <c r="AM16" s="253">
        <f t="shared" si="12"/>
        <v>3.207943925233645</v>
      </c>
      <c r="AN16" s="253"/>
      <c r="AO16" s="253"/>
      <c r="AP16" s="253">
        <f t="shared" si="13"/>
        <v>0</v>
      </c>
      <c r="AQ16" s="253">
        <f t="shared" si="14"/>
        <v>432</v>
      </c>
      <c r="AR16" s="253">
        <f t="shared" si="33"/>
        <v>1387</v>
      </c>
      <c r="AS16" s="253">
        <f t="shared" si="15"/>
        <v>3.2106481481481484</v>
      </c>
      <c r="AT16" s="253"/>
      <c r="AU16" s="253"/>
      <c r="AV16" s="253">
        <f t="shared" si="16"/>
        <v>0</v>
      </c>
      <c r="AW16" s="253"/>
      <c r="AX16" s="253"/>
      <c r="AY16" s="253">
        <f t="shared" si="17"/>
        <v>0</v>
      </c>
      <c r="AZ16" s="253"/>
      <c r="BA16" s="253"/>
      <c r="BB16" s="253">
        <f t="shared" si="18"/>
        <v>0</v>
      </c>
      <c r="BC16" s="253"/>
      <c r="BD16" s="253"/>
      <c r="BE16" s="253">
        <f t="shared" si="19"/>
        <v>0</v>
      </c>
      <c r="BF16" s="253"/>
      <c r="BG16" s="253"/>
      <c r="BH16" s="253">
        <f t="shared" si="20"/>
        <v>0</v>
      </c>
      <c r="BI16" s="253"/>
      <c r="BJ16" s="254"/>
      <c r="BK16" s="254">
        <f t="shared" si="21"/>
        <v>0</v>
      </c>
      <c r="BL16" s="254">
        <f t="shared" si="34"/>
        <v>0</v>
      </c>
      <c r="BM16" s="254">
        <f t="shared" si="35"/>
        <v>0</v>
      </c>
      <c r="BN16" s="254">
        <f t="shared" si="22"/>
        <v>0</v>
      </c>
      <c r="BO16" s="254"/>
      <c r="BP16" s="254"/>
      <c r="BQ16" s="254">
        <f t="shared" si="23"/>
        <v>0</v>
      </c>
      <c r="BR16" s="254">
        <f t="shared" si="36"/>
        <v>7.75</v>
      </c>
      <c r="BS16" s="254">
        <f t="shared" si="36"/>
        <v>34.11</v>
      </c>
      <c r="BT16" s="254">
        <f t="shared" si="24"/>
        <v>4.4012903225806452</v>
      </c>
      <c r="BU16" s="254">
        <f t="shared" si="37"/>
        <v>0</v>
      </c>
      <c r="BV16" s="254">
        <f t="shared" si="37"/>
        <v>0</v>
      </c>
      <c r="BW16" s="254">
        <f t="shared" si="25"/>
        <v>0</v>
      </c>
      <c r="BX16" s="254">
        <f t="shared" si="38"/>
        <v>14</v>
      </c>
      <c r="BY16" s="254">
        <f t="shared" si="38"/>
        <v>51.8</v>
      </c>
      <c r="BZ16" s="254">
        <f t="shared" si="26"/>
        <v>3.6999999999999997</v>
      </c>
      <c r="CA16" s="254">
        <f t="shared" si="39"/>
        <v>9.75</v>
      </c>
      <c r="CB16" s="254">
        <f t="shared" si="40"/>
        <v>31.63</v>
      </c>
      <c r="CC16" s="254">
        <f t="shared" si="27"/>
        <v>3.244102564102564</v>
      </c>
      <c r="CD16" s="254">
        <f t="shared" si="41"/>
        <v>527.5</v>
      </c>
      <c r="CE16" s="254">
        <f t="shared" si="41"/>
        <v>1742.4</v>
      </c>
      <c r="CF16" s="254">
        <f t="shared" si="28"/>
        <v>3.3031279620853082</v>
      </c>
      <c r="CG16" s="254">
        <f t="shared" si="42"/>
        <v>0</v>
      </c>
      <c r="CH16" s="254">
        <f t="shared" si="42"/>
        <v>0</v>
      </c>
      <c r="CI16" s="254">
        <f t="shared" si="29"/>
        <v>0</v>
      </c>
      <c r="CJ16" s="254">
        <f t="shared" si="43"/>
        <v>559</v>
      </c>
      <c r="CK16" s="254">
        <f t="shared" si="43"/>
        <v>1859.94</v>
      </c>
      <c r="CL16" s="254">
        <f t="shared" si="30"/>
        <v>3.3272629695885509</v>
      </c>
    </row>
    <row r="17" spans="1:114" s="232" customFormat="1" x14ac:dyDescent="0.25">
      <c r="A17" s="250" t="s">
        <v>7</v>
      </c>
      <c r="B17" s="251">
        <v>80</v>
      </c>
      <c r="C17" s="252">
        <f t="shared" si="0"/>
        <v>0</v>
      </c>
      <c r="D17" s="253"/>
      <c r="E17" s="253"/>
      <c r="F17" s="253">
        <f t="shared" si="1"/>
        <v>0</v>
      </c>
      <c r="G17" s="253"/>
      <c r="H17" s="253"/>
      <c r="I17" s="253">
        <f t="shared" si="2"/>
        <v>0</v>
      </c>
      <c r="J17" s="253"/>
      <c r="K17" s="253"/>
      <c r="L17" s="253">
        <f t="shared" si="3"/>
        <v>0</v>
      </c>
      <c r="M17" s="253"/>
      <c r="N17" s="253"/>
      <c r="O17" s="253">
        <f t="shared" si="4"/>
        <v>0</v>
      </c>
      <c r="P17" s="253"/>
      <c r="Q17" s="253"/>
      <c r="R17" s="253">
        <f t="shared" si="5"/>
        <v>0</v>
      </c>
      <c r="S17" s="253"/>
      <c r="T17" s="253"/>
      <c r="U17" s="253">
        <f t="shared" si="6"/>
        <v>0</v>
      </c>
      <c r="V17" s="253">
        <f t="shared" si="31"/>
        <v>0</v>
      </c>
      <c r="W17" s="253">
        <f t="shared" si="32"/>
        <v>0</v>
      </c>
      <c r="X17" s="253">
        <f t="shared" si="7"/>
        <v>0</v>
      </c>
      <c r="Y17" s="253"/>
      <c r="Z17" s="253"/>
      <c r="AA17" s="253">
        <f t="shared" si="8"/>
        <v>0</v>
      </c>
      <c r="AB17" s="253"/>
      <c r="AC17" s="253"/>
      <c r="AD17" s="253">
        <f t="shared" si="9"/>
        <v>0</v>
      </c>
      <c r="AE17" s="253"/>
      <c r="AF17" s="253"/>
      <c r="AG17" s="253">
        <f t="shared" si="10"/>
        <v>0</v>
      </c>
      <c r="AH17" s="253"/>
      <c r="AI17" s="253"/>
      <c r="AJ17" s="253">
        <f t="shared" si="11"/>
        <v>0</v>
      </c>
      <c r="AK17" s="253"/>
      <c r="AL17" s="253"/>
      <c r="AM17" s="253">
        <f t="shared" si="12"/>
        <v>0</v>
      </c>
      <c r="AN17" s="253"/>
      <c r="AO17" s="253"/>
      <c r="AP17" s="253">
        <f t="shared" si="13"/>
        <v>0</v>
      </c>
      <c r="AQ17" s="253">
        <f t="shared" si="14"/>
        <v>0</v>
      </c>
      <c r="AR17" s="253">
        <f t="shared" si="33"/>
        <v>0</v>
      </c>
      <c r="AS17" s="253">
        <f t="shared" si="15"/>
        <v>0</v>
      </c>
      <c r="AT17" s="253"/>
      <c r="AU17" s="253"/>
      <c r="AV17" s="253">
        <f t="shared" si="16"/>
        <v>0</v>
      </c>
      <c r="AW17" s="253"/>
      <c r="AX17" s="253"/>
      <c r="AY17" s="253">
        <f t="shared" si="17"/>
        <v>0</v>
      </c>
      <c r="AZ17" s="253"/>
      <c r="BA17" s="253"/>
      <c r="BB17" s="253">
        <f t="shared" si="18"/>
        <v>0</v>
      </c>
      <c r="BC17" s="253"/>
      <c r="BD17" s="253"/>
      <c r="BE17" s="253">
        <f t="shared" si="19"/>
        <v>0</v>
      </c>
      <c r="BF17" s="253"/>
      <c r="BG17" s="253"/>
      <c r="BH17" s="253">
        <f t="shared" si="20"/>
        <v>0</v>
      </c>
      <c r="BI17" s="253"/>
      <c r="BJ17" s="254"/>
      <c r="BK17" s="254">
        <f t="shared" si="21"/>
        <v>0</v>
      </c>
      <c r="BL17" s="254">
        <f t="shared" si="34"/>
        <v>0</v>
      </c>
      <c r="BM17" s="254">
        <f t="shared" si="35"/>
        <v>0</v>
      </c>
      <c r="BN17" s="254">
        <f t="shared" si="22"/>
        <v>0</v>
      </c>
      <c r="BO17" s="254"/>
      <c r="BP17" s="254"/>
      <c r="BQ17" s="254">
        <f t="shared" si="23"/>
        <v>0</v>
      </c>
      <c r="BR17" s="254">
        <f t="shared" si="36"/>
        <v>0</v>
      </c>
      <c r="BS17" s="254">
        <f t="shared" si="36"/>
        <v>0</v>
      </c>
      <c r="BT17" s="254">
        <f t="shared" si="24"/>
        <v>0</v>
      </c>
      <c r="BU17" s="254">
        <f t="shared" si="37"/>
        <v>0</v>
      </c>
      <c r="BV17" s="254">
        <f t="shared" si="37"/>
        <v>0</v>
      </c>
      <c r="BW17" s="254">
        <f t="shared" si="25"/>
        <v>0</v>
      </c>
      <c r="BX17" s="254">
        <f t="shared" si="38"/>
        <v>0</v>
      </c>
      <c r="BY17" s="254">
        <f t="shared" si="38"/>
        <v>0</v>
      </c>
      <c r="BZ17" s="254">
        <f t="shared" si="26"/>
        <v>0</v>
      </c>
      <c r="CA17" s="254">
        <f t="shared" si="39"/>
        <v>0</v>
      </c>
      <c r="CB17" s="254">
        <f t="shared" si="40"/>
        <v>0</v>
      </c>
      <c r="CC17" s="254">
        <f t="shared" si="27"/>
        <v>0</v>
      </c>
      <c r="CD17" s="254">
        <f t="shared" si="41"/>
        <v>0</v>
      </c>
      <c r="CE17" s="254">
        <f t="shared" si="41"/>
        <v>0</v>
      </c>
      <c r="CF17" s="254">
        <f t="shared" si="28"/>
        <v>0</v>
      </c>
      <c r="CG17" s="254">
        <f t="shared" si="42"/>
        <v>0</v>
      </c>
      <c r="CH17" s="254">
        <f t="shared" si="42"/>
        <v>0</v>
      </c>
      <c r="CI17" s="254">
        <f>D549</f>
        <v>0</v>
      </c>
      <c r="CJ17" s="254">
        <f t="shared" si="43"/>
        <v>0</v>
      </c>
      <c r="CK17" s="254">
        <f t="shared" si="43"/>
        <v>0</v>
      </c>
      <c r="CL17" s="254">
        <f t="shared" si="30"/>
        <v>0</v>
      </c>
      <c r="DF17" s="233"/>
      <c r="DG17" s="233"/>
      <c r="DH17" s="233"/>
      <c r="DI17" s="233"/>
      <c r="DJ17" s="233"/>
    </row>
    <row r="18" spans="1:114" s="232" customFormat="1" x14ac:dyDescent="0.25">
      <c r="A18" s="250" t="s">
        <v>8</v>
      </c>
      <c r="B18" s="251">
        <v>738.61</v>
      </c>
      <c r="C18" s="252">
        <f t="shared" si="0"/>
        <v>30.430809222729188</v>
      </c>
      <c r="D18" s="253"/>
      <c r="E18" s="253"/>
      <c r="F18" s="253">
        <f t="shared" si="1"/>
        <v>0</v>
      </c>
      <c r="G18" s="253"/>
      <c r="H18" s="253"/>
      <c r="I18" s="253">
        <f t="shared" si="2"/>
        <v>0</v>
      </c>
      <c r="J18" s="253"/>
      <c r="K18" s="253"/>
      <c r="L18" s="253">
        <f t="shared" si="3"/>
        <v>0</v>
      </c>
      <c r="M18" s="253"/>
      <c r="N18" s="253"/>
      <c r="O18" s="253">
        <f t="shared" si="4"/>
        <v>0</v>
      </c>
      <c r="P18" s="253"/>
      <c r="Q18" s="253"/>
      <c r="R18" s="253">
        <f t="shared" si="5"/>
        <v>0</v>
      </c>
      <c r="S18" s="253"/>
      <c r="T18" s="253"/>
      <c r="U18" s="253">
        <f t="shared" si="6"/>
        <v>0</v>
      </c>
      <c r="V18" s="253">
        <f t="shared" si="31"/>
        <v>0</v>
      </c>
      <c r="W18" s="253">
        <f t="shared" si="32"/>
        <v>0</v>
      </c>
      <c r="X18" s="253">
        <f t="shared" si="7"/>
        <v>0</v>
      </c>
      <c r="Y18" s="253">
        <v>29.000000000000004</v>
      </c>
      <c r="Z18" s="253">
        <v>122.77000000000001</v>
      </c>
      <c r="AA18" s="253">
        <f t="shared" si="8"/>
        <v>4.2334482758620684</v>
      </c>
      <c r="AB18" s="253">
        <v>0.3</v>
      </c>
      <c r="AC18" s="253">
        <v>1.52</v>
      </c>
      <c r="AD18" s="253">
        <f t="shared" si="9"/>
        <v>5.0666666666666673</v>
      </c>
      <c r="AE18" s="253">
        <v>12</v>
      </c>
      <c r="AF18" s="253">
        <v>50.129999999999995</v>
      </c>
      <c r="AG18" s="253">
        <f t="shared" si="10"/>
        <v>4.1774999999999993</v>
      </c>
      <c r="AH18" s="253"/>
      <c r="AI18" s="253"/>
      <c r="AJ18" s="253">
        <f t="shared" si="11"/>
        <v>0</v>
      </c>
      <c r="AK18" s="253"/>
      <c r="AL18" s="253"/>
      <c r="AM18" s="253">
        <f t="shared" si="12"/>
        <v>0</v>
      </c>
      <c r="AN18" s="253">
        <v>183.46500000000003</v>
      </c>
      <c r="AO18" s="253">
        <v>430.69000000000005</v>
      </c>
      <c r="AP18" s="253">
        <f t="shared" si="13"/>
        <v>2.3475322268552583</v>
      </c>
      <c r="AQ18" s="253">
        <f t="shared" si="14"/>
        <v>224.76500000000004</v>
      </c>
      <c r="AR18" s="253">
        <f t="shared" si="33"/>
        <v>605.11</v>
      </c>
      <c r="AS18" s="253">
        <f t="shared" si="15"/>
        <v>2.6921896202700593</v>
      </c>
      <c r="AT18" s="253"/>
      <c r="AU18" s="253"/>
      <c r="AV18" s="253">
        <f t="shared" si="16"/>
        <v>0</v>
      </c>
      <c r="AW18" s="253"/>
      <c r="AX18" s="253"/>
      <c r="AY18" s="253">
        <f t="shared" si="17"/>
        <v>0</v>
      </c>
      <c r="AZ18" s="253"/>
      <c r="BA18" s="253"/>
      <c r="BB18" s="253">
        <f t="shared" si="18"/>
        <v>0</v>
      </c>
      <c r="BC18" s="253"/>
      <c r="BD18" s="253"/>
      <c r="BE18" s="253">
        <f t="shared" si="19"/>
        <v>0</v>
      </c>
      <c r="BF18" s="253"/>
      <c r="BG18" s="253"/>
      <c r="BH18" s="253">
        <f t="shared" si="20"/>
        <v>0</v>
      </c>
      <c r="BI18" s="253"/>
      <c r="BJ18" s="254"/>
      <c r="BK18" s="254">
        <f t="shared" si="21"/>
        <v>0</v>
      </c>
      <c r="BL18" s="254">
        <f t="shared" si="34"/>
        <v>0</v>
      </c>
      <c r="BM18" s="254">
        <f t="shared" si="35"/>
        <v>0</v>
      </c>
      <c r="BN18" s="254">
        <f t="shared" si="22"/>
        <v>0</v>
      </c>
      <c r="BO18" s="254"/>
      <c r="BP18" s="254"/>
      <c r="BQ18" s="254">
        <f t="shared" si="23"/>
        <v>0</v>
      </c>
      <c r="BR18" s="254">
        <f t="shared" si="36"/>
        <v>29.000000000000004</v>
      </c>
      <c r="BS18" s="254">
        <f t="shared" si="36"/>
        <v>122.77000000000001</v>
      </c>
      <c r="BT18" s="254">
        <f t="shared" si="24"/>
        <v>4.2334482758620684</v>
      </c>
      <c r="BU18" s="254">
        <f t="shared" si="37"/>
        <v>0.3</v>
      </c>
      <c r="BV18" s="254">
        <f t="shared" si="37"/>
        <v>1.52</v>
      </c>
      <c r="BW18" s="254">
        <f t="shared" si="25"/>
        <v>5.0666666666666673</v>
      </c>
      <c r="BX18" s="254">
        <f t="shared" si="38"/>
        <v>12</v>
      </c>
      <c r="BY18" s="254">
        <f t="shared" si="38"/>
        <v>50.129999999999995</v>
      </c>
      <c r="BZ18" s="254">
        <f t="shared" si="26"/>
        <v>4.1774999999999993</v>
      </c>
      <c r="CA18" s="254">
        <f t="shared" si="39"/>
        <v>0</v>
      </c>
      <c r="CB18" s="254">
        <f t="shared" si="40"/>
        <v>0</v>
      </c>
      <c r="CC18" s="254">
        <f t="shared" si="27"/>
        <v>0</v>
      </c>
      <c r="CD18" s="254">
        <f t="shared" si="41"/>
        <v>0</v>
      </c>
      <c r="CE18" s="254">
        <f t="shared" si="41"/>
        <v>0</v>
      </c>
      <c r="CF18" s="254">
        <f t="shared" si="28"/>
        <v>0</v>
      </c>
      <c r="CG18" s="254">
        <f t="shared" si="42"/>
        <v>183.46500000000003</v>
      </c>
      <c r="CH18" s="254">
        <f t="shared" si="42"/>
        <v>430.69000000000005</v>
      </c>
      <c r="CI18" s="254">
        <f t="shared" si="29"/>
        <v>2.3475322268552583</v>
      </c>
      <c r="CJ18" s="254">
        <f t="shared" si="43"/>
        <v>224.76500000000004</v>
      </c>
      <c r="CK18" s="254">
        <f t="shared" si="43"/>
        <v>605.11</v>
      </c>
      <c r="CL18" s="254">
        <f t="shared" si="30"/>
        <v>2.6921896202700593</v>
      </c>
      <c r="DF18" s="233"/>
      <c r="DG18" s="233"/>
      <c r="DH18" s="233"/>
      <c r="DI18" s="233"/>
      <c r="DJ18" s="233"/>
    </row>
    <row r="19" spans="1:114" s="232" customFormat="1" x14ac:dyDescent="0.25">
      <c r="A19" s="250" t="s">
        <v>9</v>
      </c>
      <c r="B19" s="251">
        <v>1294</v>
      </c>
      <c r="C19" s="252">
        <f t="shared" si="0"/>
        <v>33.346213292117469</v>
      </c>
      <c r="D19" s="253">
        <v>12</v>
      </c>
      <c r="E19" s="253">
        <v>72</v>
      </c>
      <c r="F19" s="253">
        <f t="shared" si="1"/>
        <v>6</v>
      </c>
      <c r="G19" s="253"/>
      <c r="H19" s="253"/>
      <c r="I19" s="253">
        <f t="shared" si="2"/>
        <v>0</v>
      </c>
      <c r="J19" s="253">
        <v>14</v>
      </c>
      <c r="K19" s="253">
        <v>76.400000000000006</v>
      </c>
      <c r="L19" s="253">
        <f t="shared" si="3"/>
        <v>5.4571428571428573</v>
      </c>
      <c r="M19" s="253">
        <v>24</v>
      </c>
      <c r="N19" s="253">
        <v>77</v>
      </c>
      <c r="O19" s="253">
        <f t="shared" si="4"/>
        <v>3.2083333333333335</v>
      </c>
      <c r="P19" s="253"/>
      <c r="Q19" s="253"/>
      <c r="R19" s="253">
        <f t="shared" si="5"/>
        <v>0</v>
      </c>
      <c r="S19" s="253">
        <v>148</v>
      </c>
      <c r="T19" s="253">
        <v>495</v>
      </c>
      <c r="U19" s="253">
        <f t="shared" si="6"/>
        <v>3.3445945945945947</v>
      </c>
      <c r="V19" s="253">
        <f t="shared" si="31"/>
        <v>198</v>
      </c>
      <c r="W19" s="253">
        <f t="shared" si="32"/>
        <v>720.4</v>
      </c>
      <c r="X19" s="253">
        <f t="shared" si="7"/>
        <v>3.6383838383838381</v>
      </c>
      <c r="Y19" s="253">
        <v>47</v>
      </c>
      <c r="Z19" s="253">
        <v>5</v>
      </c>
      <c r="AA19" s="253">
        <f t="shared" si="8"/>
        <v>0.10638297872340426</v>
      </c>
      <c r="AB19" s="253"/>
      <c r="AC19" s="253"/>
      <c r="AD19" s="253">
        <f t="shared" si="9"/>
        <v>0</v>
      </c>
      <c r="AE19" s="253">
        <v>9.5</v>
      </c>
      <c r="AF19" s="253">
        <v>38</v>
      </c>
      <c r="AG19" s="253">
        <f t="shared" si="10"/>
        <v>4</v>
      </c>
      <c r="AH19" s="253"/>
      <c r="AI19" s="253"/>
      <c r="AJ19" s="253">
        <f t="shared" si="11"/>
        <v>0</v>
      </c>
      <c r="AK19" s="253"/>
      <c r="AL19" s="253"/>
      <c r="AM19" s="253">
        <f t="shared" si="12"/>
        <v>0</v>
      </c>
      <c r="AN19" s="253">
        <v>177</v>
      </c>
      <c r="AO19" s="253">
        <v>535</v>
      </c>
      <c r="AP19" s="253">
        <f t="shared" si="13"/>
        <v>3.022598870056497</v>
      </c>
      <c r="AQ19" s="253">
        <f t="shared" si="14"/>
        <v>233.5</v>
      </c>
      <c r="AR19" s="253">
        <f t="shared" si="33"/>
        <v>578</v>
      </c>
      <c r="AS19" s="253">
        <f t="shared" si="15"/>
        <v>2.4753747323340471</v>
      </c>
      <c r="AT19" s="253"/>
      <c r="AU19" s="253"/>
      <c r="AV19" s="253">
        <f t="shared" si="16"/>
        <v>0</v>
      </c>
      <c r="AW19" s="253"/>
      <c r="AX19" s="253"/>
      <c r="AY19" s="253">
        <f t="shared" si="17"/>
        <v>0</v>
      </c>
      <c r="AZ19" s="253"/>
      <c r="BA19" s="253"/>
      <c r="BB19" s="253">
        <f t="shared" si="18"/>
        <v>0</v>
      </c>
      <c r="BC19" s="253"/>
      <c r="BD19" s="253"/>
      <c r="BE19" s="253">
        <f t="shared" si="19"/>
        <v>0</v>
      </c>
      <c r="BF19" s="253"/>
      <c r="BG19" s="253"/>
      <c r="BH19" s="253">
        <f t="shared" si="20"/>
        <v>0</v>
      </c>
      <c r="BI19" s="253"/>
      <c r="BJ19" s="254"/>
      <c r="BK19" s="254">
        <f t="shared" si="21"/>
        <v>0</v>
      </c>
      <c r="BL19" s="254">
        <f t="shared" si="34"/>
        <v>0</v>
      </c>
      <c r="BM19" s="254">
        <f t="shared" si="35"/>
        <v>0</v>
      </c>
      <c r="BN19" s="254">
        <f t="shared" si="22"/>
        <v>0</v>
      </c>
      <c r="BO19" s="254"/>
      <c r="BP19" s="254"/>
      <c r="BQ19" s="254">
        <f t="shared" si="23"/>
        <v>0</v>
      </c>
      <c r="BR19" s="254">
        <f t="shared" si="36"/>
        <v>59</v>
      </c>
      <c r="BS19" s="254">
        <f t="shared" si="36"/>
        <v>77</v>
      </c>
      <c r="BT19" s="254">
        <f t="shared" si="24"/>
        <v>1.3050847457627119</v>
      </c>
      <c r="BU19" s="254">
        <f t="shared" si="37"/>
        <v>0</v>
      </c>
      <c r="BV19" s="254">
        <f t="shared" si="37"/>
        <v>0</v>
      </c>
      <c r="BW19" s="254">
        <f t="shared" si="25"/>
        <v>0</v>
      </c>
      <c r="BX19" s="254">
        <f t="shared" si="38"/>
        <v>23.5</v>
      </c>
      <c r="BY19" s="254">
        <f t="shared" si="38"/>
        <v>114.4</v>
      </c>
      <c r="BZ19" s="254">
        <f t="shared" si="26"/>
        <v>4.8680851063829786</v>
      </c>
      <c r="CA19" s="254">
        <f t="shared" si="39"/>
        <v>24</v>
      </c>
      <c r="CB19" s="254">
        <f t="shared" si="40"/>
        <v>77</v>
      </c>
      <c r="CC19" s="254">
        <f t="shared" si="27"/>
        <v>3.2083333333333335</v>
      </c>
      <c r="CD19" s="254">
        <f t="shared" si="41"/>
        <v>0</v>
      </c>
      <c r="CE19" s="254">
        <f t="shared" si="41"/>
        <v>0</v>
      </c>
      <c r="CF19" s="254">
        <f t="shared" si="28"/>
        <v>0</v>
      </c>
      <c r="CG19" s="254">
        <f t="shared" si="42"/>
        <v>325</v>
      </c>
      <c r="CH19" s="254">
        <f t="shared" si="42"/>
        <v>1030</v>
      </c>
      <c r="CI19" s="254">
        <f t="shared" si="29"/>
        <v>3.1692307692307691</v>
      </c>
      <c r="CJ19" s="254">
        <f t="shared" si="43"/>
        <v>431.5</v>
      </c>
      <c r="CK19" s="254">
        <f t="shared" si="43"/>
        <v>1298.4000000000001</v>
      </c>
      <c r="CL19" s="254">
        <f t="shared" si="30"/>
        <v>3.0090382387022019</v>
      </c>
      <c r="DF19" s="233"/>
      <c r="DG19" s="233"/>
      <c r="DH19" s="255" t="s">
        <v>130</v>
      </c>
      <c r="DI19" s="233"/>
      <c r="DJ19" s="233"/>
    </row>
    <row r="20" spans="1:114" s="232" customFormat="1" x14ac:dyDescent="0.25">
      <c r="A20" s="250" t="s">
        <v>10</v>
      </c>
      <c r="B20" s="251">
        <v>1521</v>
      </c>
      <c r="C20" s="252">
        <f t="shared" si="0"/>
        <v>85.486522024983572</v>
      </c>
      <c r="D20" s="253">
        <v>6</v>
      </c>
      <c r="E20" s="253">
        <v>22.8</v>
      </c>
      <c r="F20" s="253">
        <f t="shared" si="1"/>
        <v>3.8000000000000003</v>
      </c>
      <c r="G20" s="253"/>
      <c r="H20" s="253"/>
      <c r="I20" s="253">
        <f t="shared" si="2"/>
        <v>0</v>
      </c>
      <c r="J20" s="253"/>
      <c r="K20" s="253"/>
      <c r="L20" s="253">
        <f t="shared" si="3"/>
        <v>0</v>
      </c>
      <c r="M20" s="45"/>
      <c r="N20" s="45"/>
      <c r="O20" s="253">
        <f t="shared" si="4"/>
        <v>0</v>
      </c>
      <c r="P20" s="253"/>
      <c r="Q20" s="253"/>
      <c r="R20" s="253">
        <f t="shared" si="5"/>
        <v>0</v>
      </c>
      <c r="S20" s="253">
        <v>59.75</v>
      </c>
      <c r="T20" s="253">
        <v>173</v>
      </c>
      <c r="U20" s="253">
        <f t="shared" si="6"/>
        <v>2.8953974895397487</v>
      </c>
      <c r="V20" s="253">
        <f t="shared" si="31"/>
        <v>65.75</v>
      </c>
      <c r="W20" s="253">
        <f t="shared" si="32"/>
        <v>195.8</v>
      </c>
      <c r="X20" s="253">
        <f t="shared" si="7"/>
        <v>2.9779467680608365</v>
      </c>
      <c r="Y20" s="253">
        <v>133.75</v>
      </c>
      <c r="Z20" s="253">
        <v>483.55</v>
      </c>
      <c r="AA20" s="253">
        <f t="shared" si="8"/>
        <v>3.6153271028037386</v>
      </c>
      <c r="AB20" s="45">
        <v>6</v>
      </c>
      <c r="AC20" s="45">
        <v>22.8</v>
      </c>
      <c r="AD20" s="253">
        <f t="shared" si="9"/>
        <v>3.8000000000000003</v>
      </c>
      <c r="AE20" s="253"/>
      <c r="AF20" s="253"/>
      <c r="AG20" s="253">
        <f t="shared" si="10"/>
        <v>0</v>
      </c>
      <c r="AH20" s="253">
        <v>38</v>
      </c>
      <c r="AI20" s="253">
        <v>107.2</v>
      </c>
      <c r="AJ20" s="253">
        <f t="shared" si="11"/>
        <v>2.8210526315789473</v>
      </c>
      <c r="AK20" s="253"/>
      <c r="AL20" s="253"/>
      <c r="AM20" s="253">
        <f t="shared" si="12"/>
        <v>0</v>
      </c>
      <c r="AN20" s="253">
        <v>1056.75</v>
      </c>
      <c r="AO20" s="253">
        <v>2964.75</v>
      </c>
      <c r="AP20" s="253">
        <f t="shared" si="13"/>
        <v>2.8055358410220013</v>
      </c>
      <c r="AQ20" s="253">
        <f t="shared" si="14"/>
        <v>1234.5</v>
      </c>
      <c r="AR20" s="253">
        <f t="shared" si="33"/>
        <v>3578.3</v>
      </c>
      <c r="AS20" s="253">
        <f t="shared" si="15"/>
        <v>2.8985824220332121</v>
      </c>
      <c r="AT20" s="253"/>
      <c r="AU20" s="253"/>
      <c r="AV20" s="253">
        <f t="shared" si="16"/>
        <v>0</v>
      </c>
      <c r="AW20" s="253"/>
      <c r="AX20" s="253"/>
      <c r="AY20" s="253">
        <f t="shared" si="17"/>
        <v>0</v>
      </c>
      <c r="AZ20" s="253"/>
      <c r="BA20" s="253"/>
      <c r="BB20" s="253">
        <f t="shared" si="18"/>
        <v>0</v>
      </c>
      <c r="BC20" s="253"/>
      <c r="BD20" s="253"/>
      <c r="BE20" s="253">
        <f t="shared" si="19"/>
        <v>0</v>
      </c>
      <c r="BF20" s="253"/>
      <c r="BG20" s="253"/>
      <c r="BH20" s="253">
        <f t="shared" si="20"/>
        <v>0</v>
      </c>
      <c r="BI20" s="253"/>
      <c r="BJ20" s="254"/>
      <c r="BK20" s="254">
        <f t="shared" si="21"/>
        <v>0</v>
      </c>
      <c r="BL20" s="254">
        <f t="shared" si="34"/>
        <v>0</v>
      </c>
      <c r="BM20" s="254">
        <f t="shared" si="35"/>
        <v>0</v>
      </c>
      <c r="BN20" s="254">
        <f t="shared" si="22"/>
        <v>0</v>
      </c>
      <c r="BO20" s="254"/>
      <c r="BP20" s="254"/>
      <c r="BQ20" s="254">
        <f t="shared" si="23"/>
        <v>0</v>
      </c>
      <c r="BR20" s="254">
        <f t="shared" si="36"/>
        <v>139.75</v>
      </c>
      <c r="BS20" s="254">
        <f t="shared" si="36"/>
        <v>506.35</v>
      </c>
      <c r="BT20" s="254">
        <f t="shared" si="24"/>
        <v>3.6232558139534885</v>
      </c>
      <c r="BU20" s="254">
        <f t="shared" si="37"/>
        <v>6</v>
      </c>
      <c r="BV20" s="254">
        <f t="shared" si="37"/>
        <v>22.8</v>
      </c>
      <c r="BW20" s="254">
        <f t="shared" si="25"/>
        <v>3.8000000000000003</v>
      </c>
      <c r="BX20" s="254">
        <f t="shared" si="38"/>
        <v>0</v>
      </c>
      <c r="BY20" s="254">
        <f t="shared" si="38"/>
        <v>0</v>
      </c>
      <c r="BZ20" s="254">
        <f t="shared" si="26"/>
        <v>0</v>
      </c>
      <c r="CA20" s="254">
        <f t="shared" si="39"/>
        <v>38</v>
      </c>
      <c r="CB20" s="254">
        <f t="shared" si="40"/>
        <v>107.2</v>
      </c>
      <c r="CC20" s="254">
        <f t="shared" si="27"/>
        <v>2.8210526315789473</v>
      </c>
      <c r="CD20" s="254">
        <f t="shared" si="41"/>
        <v>0</v>
      </c>
      <c r="CE20" s="254">
        <f t="shared" si="41"/>
        <v>0</v>
      </c>
      <c r="CF20" s="254">
        <f t="shared" si="28"/>
        <v>0</v>
      </c>
      <c r="CG20" s="254">
        <f t="shared" si="42"/>
        <v>1116.5</v>
      </c>
      <c r="CH20" s="254">
        <f t="shared" si="42"/>
        <v>3137.75</v>
      </c>
      <c r="CI20" s="254">
        <f t="shared" si="29"/>
        <v>2.8103448275862069</v>
      </c>
      <c r="CJ20" s="256">
        <f t="shared" si="43"/>
        <v>1300.25</v>
      </c>
      <c r="CK20" s="256">
        <f t="shared" si="43"/>
        <v>3774.1000000000004</v>
      </c>
      <c r="CL20" s="256">
        <f t="shared" si="30"/>
        <v>2.9025956546817921</v>
      </c>
      <c r="DF20" s="233"/>
      <c r="DG20" s="233"/>
      <c r="DH20" s="233"/>
      <c r="DI20" s="255" t="s">
        <v>130</v>
      </c>
      <c r="DJ20" s="233" t="s">
        <v>136</v>
      </c>
    </row>
    <row r="21" spans="1:114" s="232" customFormat="1" x14ac:dyDescent="0.25">
      <c r="A21" s="250" t="s">
        <v>11</v>
      </c>
      <c r="B21" s="251">
        <v>184</v>
      </c>
      <c r="C21" s="252">
        <f t="shared" si="0"/>
        <v>0</v>
      </c>
      <c r="D21" s="253"/>
      <c r="E21" s="253"/>
      <c r="F21" s="253">
        <f t="shared" si="1"/>
        <v>0</v>
      </c>
      <c r="G21" s="253"/>
      <c r="H21" s="253"/>
      <c r="I21" s="253">
        <f t="shared" si="2"/>
        <v>0</v>
      </c>
      <c r="J21" s="253"/>
      <c r="K21" s="253"/>
      <c r="L21" s="253">
        <f t="shared" si="3"/>
        <v>0</v>
      </c>
      <c r="M21" s="253"/>
      <c r="N21" s="253"/>
      <c r="O21" s="253">
        <f t="shared" si="4"/>
        <v>0</v>
      </c>
      <c r="P21" s="253"/>
      <c r="Q21" s="253"/>
      <c r="R21" s="253">
        <f t="shared" si="5"/>
        <v>0</v>
      </c>
      <c r="S21" s="253"/>
      <c r="T21" s="253"/>
      <c r="U21" s="253">
        <f t="shared" si="6"/>
        <v>0</v>
      </c>
      <c r="V21" s="253">
        <f t="shared" si="31"/>
        <v>0</v>
      </c>
      <c r="W21" s="253">
        <f t="shared" si="32"/>
        <v>0</v>
      </c>
      <c r="X21" s="253">
        <f t="shared" si="7"/>
        <v>0</v>
      </c>
      <c r="Y21" s="253"/>
      <c r="Z21" s="253"/>
      <c r="AA21" s="253">
        <f t="shared" si="8"/>
        <v>0</v>
      </c>
      <c r="AB21" s="253"/>
      <c r="AC21" s="253"/>
      <c r="AD21" s="253">
        <f t="shared" si="9"/>
        <v>0</v>
      </c>
      <c r="AE21" s="253"/>
      <c r="AF21" s="253"/>
      <c r="AG21" s="253">
        <f t="shared" si="10"/>
        <v>0</v>
      </c>
      <c r="AH21" s="253"/>
      <c r="AI21" s="253"/>
      <c r="AJ21" s="253">
        <f t="shared" si="11"/>
        <v>0</v>
      </c>
      <c r="AK21" s="253"/>
      <c r="AL21" s="253"/>
      <c r="AM21" s="253">
        <f t="shared" si="12"/>
        <v>0</v>
      </c>
      <c r="AN21" s="253"/>
      <c r="AO21" s="253"/>
      <c r="AP21" s="253">
        <f t="shared" si="13"/>
        <v>0</v>
      </c>
      <c r="AQ21" s="253">
        <f t="shared" si="14"/>
        <v>0</v>
      </c>
      <c r="AR21" s="253">
        <f t="shared" si="33"/>
        <v>0</v>
      </c>
      <c r="AS21" s="253">
        <f t="shared" si="15"/>
        <v>0</v>
      </c>
      <c r="AT21" s="253"/>
      <c r="AU21" s="253"/>
      <c r="AV21" s="253">
        <f t="shared" si="16"/>
        <v>0</v>
      </c>
      <c r="AW21" s="253"/>
      <c r="AX21" s="253"/>
      <c r="AY21" s="253">
        <f t="shared" si="17"/>
        <v>0</v>
      </c>
      <c r="AZ21" s="253"/>
      <c r="BA21" s="253"/>
      <c r="BB21" s="253">
        <f t="shared" si="18"/>
        <v>0</v>
      </c>
      <c r="BC21" s="253"/>
      <c r="BD21" s="253"/>
      <c r="BE21" s="253">
        <f t="shared" si="19"/>
        <v>0</v>
      </c>
      <c r="BF21" s="253"/>
      <c r="BG21" s="253"/>
      <c r="BH21" s="253">
        <f t="shared" si="20"/>
        <v>0</v>
      </c>
      <c r="BI21" s="253"/>
      <c r="BJ21" s="254"/>
      <c r="BK21" s="254">
        <f t="shared" si="21"/>
        <v>0</v>
      </c>
      <c r="BL21" s="254">
        <f t="shared" si="34"/>
        <v>0</v>
      </c>
      <c r="BM21" s="254">
        <f t="shared" si="35"/>
        <v>0</v>
      </c>
      <c r="BN21" s="254">
        <f t="shared" si="22"/>
        <v>0</v>
      </c>
      <c r="BO21" s="254"/>
      <c r="BP21" s="254"/>
      <c r="BQ21" s="254">
        <f t="shared" si="23"/>
        <v>0</v>
      </c>
      <c r="BR21" s="254">
        <f t="shared" si="36"/>
        <v>0</v>
      </c>
      <c r="BS21" s="254">
        <f t="shared" si="36"/>
        <v>0</v>
      </c>
      <c r="BT21" s="254">
        <f t="shared" si="24"/>
        <v>0</v>
      </c>
      <c r="BU21" s="254">
        <f t="shared" si="37"/>
        <v>0</v>
      </c>
      <c r="BV21" s="254">
        <f t="shared" si="37"/>
        <v>0</v>
      </c>
      <c r="BW21" s="254">
        <f t="shared" si="25"/>
        <v>0</v>
      </c>
      <c r="BX21" s="254">
        <f t="shared" si="38"/>
        <v>0</v>
      </c>
      <c r="BY21" s="254">
        <f t="shared" si="38"/>
        <v>0</v>
      </c>
      <c r="BZ21" s="254">
        <f t="shared" si="26"/>
        <v>0</v>
      </c>
      <c r="CA21" s="254">
        <f t="shared" si="39"/>
        <v>0</v>
      </c>
      <c r="CB21" s="254">
        <f t="shared" si="40"/>
        <v>0</v>
      </c>
      <c r="CC21" s="254">
        <f t="shared" si="27"/>
        <v>0</v>
      </c>
      <c r="CD21" s="254">
        <f t="shared" si="41"/>
        <v>0</v>
      </c>
      <c r="CE21" s="254">
        <f t="shared" si="41"/>
        <v>0</v>
      </c>
      <c r="CF21" s="254">
        <f t="shared" si="28"/>
        <v>0</v>
      </c>
      <c r="CG21" s="254">
        <f t="shared" si="42"/>
        <v>0</v>
      </c>
      <c r="CH21" s="254">
        <f t="shared" si="42"/>
        <v>0</v>
      </c>
      <c r="CI21" s="254">
        <f t="shared" si="29"/>
        <v>0</v>
      </c>
      <c r="CJ21" s="254">
        <f t="shared" si="43"/>
        <v>0</v>
      </c>
      <c r="CK21" s="254">
        <f t="shared" si="43"/>
        <v>0</v>
      </c>
      <c r="CL21" s="254">
        <f t="shared" si="30"/>
        <v>0</v>
      </c>
      <c r="DF21" s="233"/>
      <c r="DG21" s="233"/>
      <c r="DH21" s="233"/>
      <c r="DI21" s="233"/>
      <c r="DJ21" s="233"/>
    </row>
    <row r="22" spans="1:114" s="232" customFormat="1" x14ac:dyDescent="0.25">
      <c r="A22" s="250" t="s">
        <v>12</v>
      </c>
      <c r="B22" s="251">
        <v>197.5</v>
      </c>
      <c r="C22" s="252">
        <f t="shared" si="0"/>
        <v>37.645569620253163</v>
      </c>
      <c r="D22" s="253">
        <v>14.9</v>
      </c>
      <c r="E22" s="253">
        <v>86.75</v>
      </c>
      <c r="F22" s="253">
        <f t="shared" si="1"/>
        <v>5.8221476510067109</v>
      </c>
      <c r="G22" s="253">
        <v>3.75</v>
      </c>
      <c r="H22" s="253">
        <v>9.1</v>
      </c>
      <c r="I22" s="253">
        <f t="shared" si="2"/>
        <v>2.4266666666666667</v>
      </c>
      <c r="J22" s="253"/>
      <c r="K22" s="253"/>
      <c r="L22" s="253">
        <f t="shared" si="3"/>
        <v>0</v>
      </c>
      <c r="M22" s="253">
        <v>4.25</v>
      </c>
      <c r="N22" s="253">
        <v>10</v>
      </c>
      <c r="O22" s="253">
        <f t="shared" si="4"/>
        <v>2.3529411764705883</v>
      </c>
      <c r="P22" s="253">
        <v>0.5</v>
      </c>
      <c r="Q22" s="253">
        <v>1.2</v>
      </c>
      <c r="R22" s="253">
        <f t="shared" si="5"/>
        <v>2.4</v>
      </c>
      <c r="S22" s="253">
        <v>14.9</v>
      </c>
      <c r="T22" s="253">
        <v>86.75</v>
      </c>
      <c r="U22" s="253">
        <f t="shared" si="6"/>
        <v>5.8221476510067109</v>
      </c>
      <c r="V22" s="253">
        <f t="shared" si="31"/>
        <v>38.299999999999997</v>
      </c>
      <c r="W22" s="253">
        <f t="shared" si="32"/>
        <v>193.8</v>
      </c>
      <c r="X22" s="253">
        <f t="shared" si="7"/>
        <v>5.0600522193211495</v>
      </c>
      <c r="Y22" s="253">
        <v>2</v>
      </c>
      <c r="Z22" s="253">
        <v>4.7</v>
      </c>
      <c r="AA22" s="253">
        <f t="shared" si="8"/>
        <v>2.35</v>
      </c>
      <c r="AB22" s="253"/>
      <c r="AC22" s="253"/>
      <c r="AD22" s="253">
        <f t="shared" si="9"/>
        <v>0</v>
      </c>
      <c r="AE22" s="253">
        <v>5</v>
      </c>
      <c r="AF22" s="253">
        <v>18.62</v>
      </c>
      <c r="AG22" s="253">
        <f t="shared" si="10"/>
        <v>3.7240000000000002</v>
      </c>
      <c r="AH22" s="253"/>
      <c r="AI22" s="253"/>
      <c r="AJ22" s="253">
        <f t="shared" si="11"/>
        <v>0</v>
      </c>
      <c r="AK22" s="253">
        <v>27.05</v>
      </c>
      <c r="AL22" s="253">
        <v>67.02</v>
      </c>
      <c r="AM22" s="253">
        <f t="shared" si="12"/>
        <v>2.477634011090573</v>
      </c>
      <c r="AN22" s="253">
        <v>2</v>
      </c>
      <c r="AO22" s="253">
        <v>4</v>
      </c>
      <c r="AP22" s="253">
        <f t="shared" si="13"/>
        <v>2</v>
      </c>
      <c r="AQ22" s="253">
        <f t="shared" si="14"/>
        <v>36.049999999999997</v>
      </c>
      <c r="AR22" s="253">
        <f t="shared" si="33"/>
        <v>94.34</v>
      </c>
      <c r="AS22" s="253">
        <f t="shared" si="15"/>
        <v>2.6169209431345357</v>
      </c>
      <c r="AT22" s="253"/>
      <c r="AU22" s="253"/>
      <c r="AV22" s="253">
        <f t="shared" si="16"/>
        <v>0</v>
      </c>
      <c r="AW22" s="253"/>
      <c r="AX22" s="253"/>
      <c r="AY22" s="253">
        <f t="shared" si="17"/>
        <v>0</v>
      </c>
      <c r="AZ22" s="253"/>
      <c r="BA22" s="253"/>
      <c r="BB22" s="253">
        <f t="shared" si="18"/>
        <v>0</v>
      </c>
      <c r="BC22" s="253"/>
      <c r="BD22" s="253"/>
      <c r="BE22" s="253">
        <f t="shared" si="19"/>
        <v>0</v>
      </c>
      <c r="BF22" s="253"/>
      <c r="BG22" s="253"/>
      <c r="BH22" s="253">
        <f t="shared" si="20"/>
        <v>0</v>
      </c>
      <c r="BI22" s="253"/>
      <c r="BJ22" s="254"/>
      <c r="BK22" s="254">
        <f t="shared" si="21"/>
        <v>0</v>
      </c>
      <c r="BL22" s="254">
        <f t="shared" si="34"/>
        <v>0</v>
      </c>
      <c r="BM22" s="254">
        <f t="shared" si="35"/>
        <v>0</v>
      </c>
      <c r="BN22" s="254">
        <f t="shared" si="22"/>
        <v>0</v>
      </c>
      <c r="BO22" s="254"/>
      <c r="BP22" s="254"/>
      <c r="BQ22" s="254">
        <f t="shared" si="23"/>
        <v>0</v>
      </c>
      <c r="BR22" s="254">
        <f t="shared" si="36"/>
        <v>16.899999999999999</v>
      </c>
      <c r="BS22" s="254">
        <f t="shared" si="36"/>
        <v>91.45</v>
      </c>
      <c r="BT22" s="254">
        <f t="shared" si="24"/>
        <v>5.4112426035502965</v>
      </c>
      <c r="BU22" s="254">
        <f t="shared" si="37"/>
        <v>3.75</v>
      </c>
      <c r="BV22" s="254">
        <f t="shared" si="37"/>
        <v>9.1</v>
      </c>
      <c r="BW22" s="254">
        <f t="shared" si="25"/>
        <v>2.4266666666666667</v>
      </c>
      <c r="BX22" s="254">
        <f t="shared" si="38"/>
        <v>5</v>
      </c>
      <c r="BY22" s="254">
        <f t="shared" si="38"/>
        <v>18.62</v>
      </c>
      <c r="BZ22" s="254">
        <f t="shared" si="26"/>
        <v>3.7240000000000002</v>
      </c>
      <c r="CA22" s="254">
        <f t="shared" si="39"/>
        <v>4.25</v>
      </c>
      <c r="CB22" s="254">
        <f t="shared" si="40"/>
        <v>10</v>
      </c>
      <c r="CC22" s="254">
        <f t="shared" si="27"/>
        <v>2.3529411764705883</v>
      </c>
      <c r="CD22" s="254">
        <f t="shared" si="41"/>
        <v>27.55</v>
      </c>
      <c r="CE22" s="254">
        <f t="shared" si="41"/>
        <v>68.22</v>
      </c>
      <c r="CF22" s="254">
        <f t="shared" si="28"/>
        <v>2.4762250453720509</v>
      </c>
      <c r="CG22" s="254">
        <f t="shared" si="42"/>
        <v>16.899999999999999</v>
      </c>
      <c r="CH22" s="254">
        <f t="shared" si="42"/>
        <v>90.75</v>
      </c>
      <c r="CI22" s="254">
        <f t="shared" si="29"/>
        <v>5.3698224852071013</v>
      </c>
      <c r="CJ22" s="254">
        <f t="shared" si="43"/>
        <v>74.349999999999994</v>
      </c>
      <c r="CK22" s="254">
        <f t="shared" si="43"/>
        <v>288.14</v>
      </c>
      <c r="CL22" s="254">
        <f t="shared" si="30"/>
        <v>3.8754539340954945</v>
      </c>
      <c r="CM22" s="232" t="s">
        <v>128</v>
      </c>
      <c r="DF22" s="233"/>
      <c r="DG22" s="233"/>
      <c r="DH22" s="233"/>
      <c r="DI22" s="255" t="s">
        <v>130</v>
      </c>
      <c r="DJ22" s="233" t="s">
        <v>137</v>
      </c>
    </row>
    <row r="23" spans="1:114" s="232" customFormat="1" x14ac:dyDescent="0.25">
      <c r="A23" s="250" t="s">
        <v>13</v>
      </c>
      <c r="B23" s="251">
        <v>369</v>
      </c>
      <c r="C23" s="252">
        <f t="shared" si="0"/>
        <v>16.359078590785902</v>
      </c>
      <c r="D23" s="253"/>
      <c r="E23" s="253"/>
      <c r="F23" s="253">
        <f t="shared" si="1"/>
        <v>0</v>
      </c>
      <c r="G23" s="253"/>
      <c r="H23" s="253"/>
      <c r="I23" s="253">
        <f t="shared" si="2"/>
        <v>0</v>
      </c>
      <c r="J23" s="253"/>
      <c r="K23" s="253"/>
      <c r="L23" s="253">
        <f t="shared" si="3"/>
        <v>0</v>
      </c>
      <c r="M23" s="253"/>
      <c r="N23" s="253"/>
      <c r="O23" s="253">
        <f t="shared" si="4"/>
        <v>0</v>
      </c>
      <c r="P23" s="253"/>
      <c r="Q23" s="253"/>
      <c r="R23" s="253">
        <f t="shared" si="5"/>
        <v>0</v>
      </c>
      <c r="S23" s="253"/>
      <c r="T23" s="253"/>
      <c r="U23" s="253">
        <f t="shared" si="6"/>
        <v>0</v>
      </c>
      <c r="V23" s="253">
        <f t="shared" si="31"/>
        <v>0</v>
      </c>
      <c r="W23" s="253">
        <f t="shared" si="32"/>
        <v>0</v>
      </c>
      <c r="X23" s="253">
        <f t="shared" si="7"/>
        <v>0</v>
      </c>
      <c r="Y23" s="253"/>
      <c r="Z23" s="253"/>
      <c r="AA23" s="253">
        <f t="shared" si="8"/>
        <v>0</v>
      </c>
      <c r="AB23" s="253"/>
      <c r="AC23" s="253"/>
      <c r="AD23" s="253">
        <f t="shared" si="9"/>
        <v>0</v>
      </c>
      <c r="AE23" s="253"/>
      <c r="AF23" s="253"/>
      <c r="AG23" s="253">
        <f t="shared" si="10"/>
        <v>0</v>
      </c>
      <c r="AH23" s="253"/>
      <c r="AI23" s="253"/>
      <c r="AJ23" s="253">
        <f t="shared" si="11"/>
        <v>0</v>
      </c>
      <c r="AK23" s="253">
        <v>1.3900000000000001</v>
      </c>
      <c r="AL23" s="253">
        <v>3.7319999999999998</v>
      </c>
      <c r="AM23" s="253">
        <f t="shared" si="12"/>
        <v>2.6848920863309349</v>
      </c>
      <c r="AN23" s="253">
        <v>58.97499999999998</v>
      </c>
      <c r="AO23" s="253">
        <v>144.60550000000006</v>
      </c>
      <c r="AP23" s="253">
        <f t="shared" si="13"/>
        <v>2.4519796523950848</v>
      </c>
      <c r="AQ23" s="253">
        <f t="shared" si="14"/>
        <v>60.364999999999981</v>
      </c>
      <c r="AR23" s="253">
        <f t="shared" si="33"/>
        <v>148.33750000000006</v>
      </c>
      <c r="AS23" s="253">
        <f t="shared" si="15"/>
        <v>2.4573428311107448</v>
      </c>
      <c r="AT23" s="253"/>
      <c r="AU23" s="253"/>
      <c r="AV23" s="253">
        <f t="shared" si="16"/>
        <v>0</v>
      </c>
      <c r="AW23" s="253"/>
      <c r="AX23" s="253"/>
      <c r="AY23" s="253">
        <f t="shared" si="17"/>
        <v>0</v>
      </c>
      <c r="AZ23" s="253"/>
      <c r="BA23" s="253"/>
      <c r="BB23" s="253">
        <f t="shared" si="18"/>
        <v>0</v>
      </c>
      <c r="BC23" s="253"/>
      <c r="BD23" s="253"/>
      <c r="BE23" s="253">
        <f t="shared" si="19"/>
        <v>0</v>
      </c>
      <c r="BF23" s="253"/>
      <c r="BG23" s="253"/>
      <c r="BH23" s="253">
        <f t="shared" si="20"/>
        <v>0</v>
      </c>
      <c r="BI23" s="253"/>
      <c r="BJ23" s="254"/>
      <c r="BK23" s="254">
        <f t="shared" si="21"/>
        <v>0</v>
      </c>
      <c r="BL23" s="254">
        <f t="shared" si="34"/>
        <v>0</v>
      </c>
      <c r="BM23" s="254">
        <f t="shared" si="35"/>
        <v>0</v>
      </c>
      <c r="BN23" s="254">
        <f t="shared" si="22"/>
        <v>0</v>
      </c>
      <c r="BO23" s="254"/>
      <c r="BP23" s="254"/>
      <c r="BQ23" s="254">
        <f t="shared" si="23"/>
        <v>0</v>
      </c>
      <c r="BR23" s="254">
        <f t="shared" si="36"/>
        <v>0</v>
      </c>
      <c r="BS23" s="254">
        <f t="shared" si="36"/>
        <v>0</v>
      </c>
      <c r="BT23" s="254">
        <f t="shared" si="24"/>
        <v>0</v>
      </c>
      <c r="BU23" s="254">
        <f t="shared" si="37"/>
        <v>0</v>
      </c>
      <c r="BV23" s="254">
        <f t="shared" si="37"/>
        <v>0</v>
      </c>
      <c r="BW23" s="254">
        <f t="shared" si="25"/>
        <v>0</v>
      </c>
      <c r="BX23" s="254">
        <f t="shared" si="38"/>
        <v>0</v>
      </c>
      <c r="BY23" s="254">
        <f t="shared" si="38"/>
        <v>0</v>
      </c>
      <c r="BZ23" s="254">
        <f t="shared" si="26"/>
        <v>0</v>
      </c>
      <c r="CA23" s="254">
        <f t="shared" si="39"/>
        <v>0</v>
      </c>
      <c r="CB23" s="254">
        <f t="shared" si="40"/>
        <v>0</v>
      </c>
      <c r="CC23" s="254">
        <f t="shared" si="27"/>
        <v>0</v>
      </c>
      <c r="CD23" s="254">
        <f t="shared" si="41"/>
        <v>1.3900000000000001</v>
      </c>
      <c r="CE23" s="254">
        <f t="shared" si="41"/>
        <v>3.7319999999999998</v>
      </c>
      <c r="CF23" s="254">
        <f t="shared" si="28"/>
        <v>2.6848920863309349</v>
      </c>
      <c r="CG23" s="254">
        <f t="shared" si="42"/>
        <v>58.97499999999998</v>
      </c>
      <c r="CH23" s="254">
        <f t="shared" si="42"/>
        <v>144.60550000000006</v>
      </c>
      <c r="CI23" s="254">
        <f t="shared" si="29"/>
        <v>2.4519796523950848</v>
      </c>
      <c r="CJ23" s="254">
        <f t="shared" si="43"/>
        <v>60.364999999999981</v>
      </c>
      <c r="CK23" s="254">
        <f t="shared" si="43"/>
        <v>148.33750000000006</v>
      </c>
      <c r="CL23" s="254">
        <f t="shared" si="30"/>
        <v>2.4573428311107448</v>
      </c>
      <c r="DF23" s="233"/>
      <c r="DG23" s="233"/>
      <c r="DH23" s="233"/>
      <c r="DI23" s="255" t="s">
        <v>130</v>
      </c>
      <c r="DJ23" s="233" t="s">
        <v>137</v>
      </c>
    </row>
    <row r="24" spans="1:114" s="232" customFormat="1" x14ac:dyDescent="0.25">
      <c r="A24" s="250" t="s">
        <v>14</v>
      </c>
      <c r="B24" s="251">
        <v>146.47999999999999</v>
      </c>
      <c r="C24" s="252">
        <f t="shared" si="0"/>
        <v>4.4989077007099949</v>
      </c>
      <c r="D24" s="253">
        <v>0.3</v>
      </c>
      <c r="E24" s="253">
        <v>0.6</v>
      </c>
      <c r="F24" s="253">
        <f t="shared" si="1"/>
        <v>2</v>
      </c>
      <c r="G24" s="253"/>
      <c r="H24" s="253"/>
      <c r="I24" s="253">
        <f t="shared" si="2"/>
        <v>0</v>
      </c>
      <c r="J24" s="253"/>
      <c r="K24" s="253"/>
      <c r="L24" s="253">
        <f t="shared" si="3"/>
        <v>0</v>
      </c>
      <c r="M24" s="253"/>
      <c r="N24" s="253"/>
      <c r="O24" s="253">
        <f t="shared" si="4"/>
        <v>0</v>
      </c>
      <c r="P24" s="253"/>
      <c r="Q24" s="253"/>
      <c r="R24" s="253">
        <f t="shared" si="5"/>
        <v>0</v>
      </c>
      <c r="S24" s="253">
        <v>6.29</v>
      </c>
      <c r="T24" s="253">
        <v>10.199999999999999</v>
      </c>
      <c r="U24" s="253">
        <f t="shared" si="6"/>
        <v>1.6216216216216215</v>
      </c>
      <c r="V24" s="253">
        <f t="shared" si="31"/>
        <v>6.59</v>
      </c>
      <c r="W24" s="253">
        <f t="shared" si="32"/>
        <v>10.799999999999999</v>
      </c>
      <c r="X24" s="253">
        <f t="shared" si="7"/>
        <v>1.6388467374810318</v>
      </c>
      <c r="Y24" s="253"/>
      <c r="Z24" s="253"/>
      <c r="AA24" s="253">
        <f t="shared" si="8"/>
        <v>0</v>
      </c>
      <c r="AB24" s="253"/>
      <c r="AC24" s="253"/>
      <c r="AD24" s="253">
        <f t="shared" si="9"/>
        <v>0</v>
      </c>
      <c r="AE24" s="253"/>
      <c r="AF24" s="253"/>
      <c r="AG24" s="253">
        <f t="shared" si="10"/>
        <v>0</v>
      </c>
      <c r="AH24" s="253"/>
      <c r="AI24" s="253"/>
      <c r="AJ24" s="253">
        <f t="shared" si="11"/>
        <v>0</v>
      </c>
      <c r="AK24" s="253"/>
      <c r="AL24" s="253"/>
      <c r="AM24" s="253">
        <f t="shared" si="12"/>
        <v>0</v>
      </c>
      <c r="AN24" s="253"/>
      <c r="AO24" s="253"/>
      <c r="AP24" s="253">
        <f t="shared" si="13"/>
        <v>0</v>
      </c>
      <c r="AQ24" s="253">
        <f t="shared" si="14"/>
        <v>0</v>
      </c>
      <c r="AR24" s="253">
        <f t="shared" si="33"/>
        <v>0</v>
      </c>
      <c r="AS24" s="253">
        <f t="shared" si="15"/>
        <v>0</v>
      </c>
      <c r="AT24" s="253"/>
      <c r="AU24" s="253"/>
      <c r="AV24" s="253">
        <f t="shared" si="16"/>
        <v>0</v>
      </c>
      <c r="AW24" s="253"/>
      <c r="AX24" s="253"/>
      <c r="AY24" s="253">
        <f t="shared" si="17"/>
        <v>0</v>
      </c>
      <c r="AZ24" s="253"/>
      <c r="BA24" s="253"/>
      <c r="BB24" s="253">
        <f t="shared" si="18"/>
        <v>0</v>
      </c>
      <c r="BC24" s="253"/>
      <c r="BD24" s="253"/>
      <c r="BE24" s="253">
        <f t="shared" si="19"/>
        <v>0</v>
      </c>
      <c r="BF24" s="253"/>
      <c r="BG24" s="253"/>
      <c r="BH24" s="253">
        <f t="shared" si="20"/>
        <v>0</v>
      </c>
      <c r="BI24" s="253"/>
      <c r="BJ24" s="254"/>
      <c r="BK24" s="254">
        <f t="shared" si="21"/>
        <v>0</v>
      </c>
      <c r="BL24" s="254">
        <f t="shared" si="34"/>
        <v>0</v>
      </c>
      <c r="BM24" s="254">
        <f t="shared" si="35"/>
        <v>0</v>
      </c>
      <c r="BN24" s="254">
        <f t="shared" si="22"/>
        <v>0</v>
      </c>
      <c r="BO24" s="254"/>
      <c r="BP24" s="254"/>
      <c r="BQ24" s="254">
        <f t="shared" si="23"/>
        <v>0</v>
      </c>
      <c r="BR24" s="254">
        <f t="shared" si="36"/>
        <v>0.3</v>
      </c>
      <c r="BS24" s="254">
        <f t="shared" si="36"/>
        <v>0.6</v>
      </c>
      <c r="BT24" s="254">
        <f t="shared" si="24"/>
        <v>2</v>
      </c>
      <c r="BU24" s="254">
        <f t="shared" si="37"/>
        <v>0</v>
      </c>
      <c r="BV24" s="254">
        <f t="shared" si="37"/>
        <v>0</v>
      </c>
      <c r="BW24" s="254">
        <f t="shared" si="25"/>
        <v>0</v>
      </c>
      <c r="BX24" s="254">
        <f t="shared" si="38"/>
        <v>0</v>
      </c>
      <c r="BY24" s="254">
        <f t="shared" si="38"/>
        <v>0</v>
      </c>
      <c r="BZ24" s="254">
        <f t="shared" si="26"/>
        <v>0</v>
      </c>
      <c r="CA24" s="254">
        <f t="shared" si="39"/>
        <v>0</v>
      </c>
      <c r="CB24" s="254">
        <f t="shared" si="40"/>
        <v>0</v>
      </c>
      <c r="CC24" s="254">
        <f t="shared" si="27"/>
        <v>0</v>
      </c>
      <c r="CD24" s="254">
        <f t="shared" si="41"/>
        <v>0</v>
      </c>
      <c r="CE24" s="254">
        <f t="shared" si="41"/>
        <v>0</v>
      </c>
      <c r="CF24" s="254">
        <f t="shared" si="28"/>
        <v>0</v>
      </c>
      <c r="CG24" s="254">
        <f t="shared" si="42"/>
        <v>6.29</v>
      </c>
      <c r="CH24" s="254">
        <f t="shared" si="42"/>
        <v>10.199999999999999</v>
      </c>
      <c r="CI24" s="254">
        <f t="shared" si="29"/>
        <v>1.6216216216216215</v>
      </c>
      <c r="CJ24" s="254">
        <f t="shared" si="43"/>
        <v>6.59</v>
      </c>
      <c r="CK24" s="254">
        <f t="shared" si="43"/>
        <v>10.799999999999999</v>
      </c>
      <c r="CL24" s="254">
        <f t="shared" si="30"/>
        <v>1.6388467374810318</v>
      </c>
      <c r="DF24" s="233"/>
      <c r="DG24" s="233"/>
      <c r="DH24" s="233"/>
      <c r="DI24" s="233"/>
      <c r="DJ24" s="233"/>
    </row>
    <row r="25" spans="1:114" s="232" customFormat="1" x14ac:dyDescent="0.25">
      <c r="A25" s="250" t="s">
        <v>15</v>
      </c>
      <c r="B25" s="251">
        <v>278</v>
      </c>
      <c r="C25" s="252">
        <f t="shared" si="0"/>
        <v>84.406474820143885</v>
      </c>
      <c r="D25" s="253"/>
      <c r="E25" s="253"/>
      <c r="F25" s="253">
        <f t="shared" si="1"/>
        <v>0</v>
      </c>
      <c r="G25" s="253"/>
      <c r="H25" s="253"/>
      <c r="I25" s="253">
        <f t="shared" si="2"/>
        <v>0</v>
      </c>
      <c r="J25" s="253"/>
      <c r="K25" s="253"/>
      <c r="L25" s="253">
        <f t="shared" si="3"/>
        <v>0</v>
      </c>
      <c r="M25" s="253"/>
      <c r="N25" s="253"/>
      <c r="O25" s="253">
        <f t="shared" si="4"/>
        <v>0</v>
      </c>
      <c r="P25" s="253"/>
      <c r="Q25" s="253"/>
      <c r="R25" s="253">
        <f t="shared" si="5"/>
        <v>0</v>
      </c>
      <c r="S25" s="253"/>
      <c r="T25" s="253"/>
      <c r="U25" s="253">
        <f t="shared" si="6"/>
        <v>0</v>
      </c>
      <c r="V25" s="253">
        <f t="shared" si="31"/>
        <v>0</v>
      </c>
      <c r="W25" s="253">
        <f t="shared" si="32"/>
        <v>0</v>
      </c>
      <c r="X25" s="253">
        <f t="shared" si="7"/>
        <v>0</v>
      </c>
      <c r="Y25" s="253">
        <v>30.65</v>
      </c>
      <c r="Z25" s="253">
        <v>67.08</v>
      </c>
      <c r="AA25" s="253">
        <f t="shared" si="8"/>
        <v>2.1885807504078305</v>
      </c>
      <c r="AB25" s="253"/>
      <c r="AC25" s="253"/>
      <c r="AD25" s="253">
        <f t="shared" si="9"/>
        <v>0</v>
      </c>
      <c r="AE25" s="253">
        <v>13.5</v>
      </c>
      <c r="AF25" s="253">
        <v>9.11</v>
      </c>
      <c r="AG25" s="253">
        <f t="shared" si="10"/>
        <v>0.67481481481481476</v>
      </c>
      <c r="AH25" s="253"/>
      <c r="AI25" s="253"/>
      <c r="AJ25" s="253">
        <f t="shared" si="11"/>
        <v>0</v>
      </c>
      <c r="AK25" s="253"/>
      <c r="AL25" s="253"/>
      <c r="AM25" s="253">
        <f t="shared" si="12"/>
        <v>0</v>
      </c>
      <c r="AN25" s="253">
        <v>190.5</v>
      </c>
      <c r="AO25" s="253">
        <v>377.88</v>
      </c>
      <c r="AP25" s="253">
        <f t="shared" si="13"/>
        <v>1.9836220472440944</v>
      </c>
      <c r="AQ25" s="253">
        <f t="shared" si="14"/>
        <v>234.65</v>
      </c>
      <c r="AR25" s="253">
        <f t="shared" si="33"/>
        <v>454.07</v>
      </c>
      <c r="AS25" s="253">
        <f t="shared" si="15"/>
        <v>1.9350948220754314</v>
      </c>
      <c r="AT25" s="253"/>
      <c r="AU25" s="253"/>
      <c r="AV25" s="253">
        <f t="shared" si="16"/>
        <v>0</v>
      </c>
      <c r="AW25" s="253"/>
      <c r="AX25" s="253"/>
      <c r="AY25" s="253">
        <f t="shared" si="17"/>
        <v>0</v>
      </c>
      <c r="AZ25" s="253"/>
      <c r="BA25" s="253"/>
      <c r="BB25" s="253">
        <f t="shared" si="18"/>
        <v>0</v>
      </c>
      <c r="BC25" s="253"/>
      <c r="BD25" s="253"/>
      <c r="BE25" s="253">
        <f t="shared" si="19"/>
        <v>0</v>
      </c>
      <c r="BF25" s="253"/>
      <c r="BG25" s="253"/>
      <c r="BH25" s="253">
        <f t="shared" si="20"/>
        <v>0</v>
      </c>
      <c r="BI25" s="253"/>
      <c r="BJ25" s="254"/>
      <c r="BK25" s="254">
        <f t="shared" si="21"/>
        <v>0</v>
      </c>
      <c r="BL25" s="254">
        <f t="shared" si="34"/>
        <v>0</v>
      </c>
      <c r="BM25" s="254">
        <f t="shared" si="35"/>
        <v>0</v>
      </c>
      <c r="BN25" s="254">
        <f t="shared" si="22"/>
        <v>0</v>
      </c>
      <c r="BO25" s="254"/>
      <c r="BP25" s="254"/>
      <c r="BQ25" s="254">
        <f t="shared" si="23"/>
        <v>0</v>
      </c>
      <c r="BR25" s="254">
        <f t="shared" si="36"/>
        <v>30.65</v>
      </c>
      <c r="BS25" s="254">
        <f t="shared" si="36"/>
        <v>67.08</v>
      </c>
      <c r="BT25" s="254">
        <f t="shared" si="24"/>
        <v>2.1885807504078305</v>
      </c>
      <c r="BU25" s="254">
        <f t="shared" si="37"/>
        <v>0</v>
      </c>
      <c r="BV25" s="254">
        <f t="shared" si="37"/>
        <v>0</v>
      </c>
      <c r="BW25" s="254">
        <f t="shared" si="25"/>
        <v>0</v>
      </c>
      <c r="BX25" s="254">
        <f t="shared" si="38"/>
        <v>13.5</v>
      </c>
      <c r="BY25" s="254">
        <f t="shared" si="38"/>
        <v>9.11</v>
      </c>
      <c r="BZ25" s="254">
        <f t="shared" si="26"/>
        <v>0.67481481481481476</v>
      </c>
      <c r="CA25" s="254">
        <f t="shared" si="39"/>
        <v>0</v>
      </c>
      <c r="CB25" s="254">
        <f t="shared" si="40"/>
        <v>0</v>
      </c>
      <c r="CC25" s="254">
        <f t="shared" si="27"/>
        <v>0</v>
      </c>
      <c r="CD25" s="254">
        <f t="shared" si="41"/>
        <v>0</v>
      </c>
      <c r="CE25" s="254">
        <f t="shared" si="41"/>
        <v>0</v>
      </c>
      <c r="CF25" s="254">
        <f t="shared" si="28"/>
        <v>0</v>
      </c>
      <c r="CG25" s="254">
        <f t="shared" si="42"/>
        <v>190.5</v>
      </c>
      <c r="CH25" s="254">
        <f t="shared" si="42"/>
        <v>377.88</v>
      </c>
      <c r="CI25" s="254">
        <f t="shared" si="29"/>
        <v>1.9836220472440944</v>
      </c>
      <c r="CJ25" s="254">
        <f t="shared" si="43"/>
        <v>234.65</v>
      </c>
      <c r="CK25" s="254">
        <f t="shared" si="43"/>
        <v>454.07</v>
      </c>
      <c r="CL25" s="254">
        <f t="shared" si="30"/>
        <v>1.9350948220754314</v>
      </c>
      <c r="DF25" s="233"/>
      <c r="DG25" s="233"/>
      <c r="DH25" s="233"/>
      <c r="DI25" s="255" t="s">
        <v>130</v>
      </c>
      <c r="DJ25" s="233" t="s">
        <v>138</v>
      </c>
    </row>
    <row r="26" spans="1:114" s="232" customFormat="1" x14ac:dyDescent="0.25">
      <c r="A26" s="250" t="s">
        <v>16</v>
      </c>
      <c r="B26" s="251">
        <v>980.5</v>
      </c>
      <c r="C26" s="252">
        <f t="shared" si="0"/>
        <v>66.152983171851105</v>
      </c>
      <c r="D26" s="253">
        <v>21</v>
      </c>
      <c r="E26" s="253">
        <v>72.7</v>
      </c>
      <c r="F26" s="253">
        <f t="shared" si="1"/>
        <v>3.461904761904762</v>
      </c>
      <c r="G26" s="253"/>
      <c r="H26" s="253"/>
      <c r="I26" s="253">
        <f t="shared" si="2"/>
        <v>0</v>
      </c>
      <c r="J26" s="253">
        <v>33</v>
      </c>
      <c r="K26" s="253">
        <v>107.5</v>
      </c>
      <c r="L26" s="253">
        <f t="shared" si="3"/>
        <v>3.2575757575757578</v>
      </c>
      <c r="M26" s="253">
        <v>91.1</v>
      </c>
      <c r="N26" s="253">
        <v>292.68</v>
      </c>
      <c r="O26" s="253">
        <f t="shared" si="4"/>
        <v>3.2127332601536778</v>
      </c>
      <c r="P26" s="253">
        <v>8.6999999999999993</v>
      </c>
      <c r="Q26" s="253">
        <v>27.01</v>
      </c>
      <c r="R26" s="253">
        <f t="shared" si="5"/>
        <v>3.1045977011494257</v>
      </c>
      <c r="S26" s="253">
        <v>335.08</v>
      </c>
      <c r="T26" s="253">
        <v>971.79</v>
      </c>
      <c r="U26" s="253">
        <f t="shared" si="6"/>
        <v>2.9001730929927181</v>
      </c>
      <c r="V26" s="253">
        <f t="shared" si="31"/>
        <v>488.88</v>
      </c>
      <c r="W26" s="253">
        <f t="shared" si="32"/>
        <v>1471.68</v>
      </c>
      <c r="X26" s="253">
        <f t="shared" si="7"/>
        <v>3.0103092783505154</v>
      </c>
      <c r="Y26" s="253"/>
      <c r="Z26" s="253"/>
      <c r="AA26" s="253">
        <f t="shared" si="8"/>
        <v>0</v>
      </c>
      <c r="AB26" s="253"/>
      <c r="AC26" s="253"/>
      <c r="AD26" s="253">
        <f t="shared" si="9"/>
        <v>0</v>
      </c>
      <c r="AE26" s="253"/>
      <c r="AF26" s="253"/>
      <c r="AG26" s="253">
        <f t="shared" si="10"/>
        <v>0</v>
      </c>
      <c r="AH26" s="253"/>
      <c r="AI26" s="253"/>
      <c r="AJ26" s="253">
        <f t="shared" si="11"/>
        <v>0</v>
      </c>
      <c r="AK26" s="253">
        <v>2.5</v>
      </c>
      <c r="AL26" s="253">
        <v>7.25</v>
      </c>
      <c r="AM26" s="253">
        <f t="shared" si="12"/>
        <v>2.9</v>
      </c>
      <c r="AN26" s="253">
        <v>157.25</v>
      </c>
      <c r="AO26" s="253">
        <v>402.77</v>
      </c>
      <c r="AP26" s="253">
        <f t="shared" si="13"/>
        <v>2.5613354531001589</v>
      </c>
      <c r="AQ26" s="253">
        <f t="shared" si="14"/>
        <v>159.75</v>
      </c>
      <c r="AR26" s="253">
        <f t="shared" si="33"/>
        <v>410.02</v>
      </c>
      <c r="AS26" s="253">
        <f t="shared" si="15"/>
        <v>2.5666353677621281</v>
      </c>
      <c r="AT26" s="253"/>
      <c r="AU26" s="253"/>
      <c r="AV26" s="253">
        <f t="shared" si="16"/>
        <v>0</v>
      </c>
      <c r="AW26" s="253"/>
      <c r="AX26" s="253"/>
      <c r="AY26" s="253">
        <f t="shared" si="17"/>
        <v>0</v>
      </c>
      <c r="AZ26" s="253"/>
      <c r="BA26" s="253"/>
      <c r="BB26" s="253">
        <f t="shared" si="18"/>
        <v>0</v>
      </c>
      <c r="BC26" s="253"/>
      <c r="BD26" s="253"/>
      <c r="BE26" s="253">
        <f t="shared" si="19"/>
        <v>0</v>
      </c>
      <c r="BF26" s="253"/>
      <c r="BG26" s="253"/>
      <c r="BH26" s="253">
        <f t="shared" si="20"/>
        <v>0</v>
      </c>
      <c r="BI26" s="253"/>
      <c r="BJ26" s="254"/>
      <c r="BK26" s="254">
        <f t="shared" si="21"/>
        <v>0</v>
      </c>
      <c r="BL26" s="254">
        <f t="shared" si="34"/>
        <v>0</v>
      </c>
      <c r="BM26" s="254">
        <f t="shared" si="35"/>
        <v>0</v>
      </c>
      <c r="BN26" s="254">
        <f t="shared" si="22"/>
        <v>0</v>
      </c>
      <c r="BO26" s="254"/>
      <c r="BP26" s="254"/>
      <c r="BQ26" s="254">
        <f t="shared" si="23"/>
        <v>0</v>
      </c>
      <c r="BR26" s="254">
        <f t="shared" si="36"/>
        <v>21</v>
      </c>
      <c r="BS26" s="254">
        <f t="shared" si="36"/>
        <v>72.7</v>
      </c>
      <c r="BT26" s="254">
        <f t="shared" si="24"/>
        <v>3.461904761904762</v>
      </c>
      <c r="BU26" s="254">
        <f t="shared" si="37"/>
        <v>0</v>
      </c>
      <c r="BV26" s="254">
        <f t="shared" si="37"/>
        <v>0</v>
      </c>
      <c r="BW26" s="254">
        <f t="shared" si="25"/>
        <v>0</v>
      </c>
      <c r="BX26" s="254">
        <f t="shared" si="38"/>
        <v>33</v>
      </c>
      <c r="BY26" s="254">
        <f t="shared" si="38"/>
        <v>107.5</v>
      </c>
      <c r="BZ26" s="254">
        <f t="shared" si="26"/>
        <v>3.2575757575757578</v>
      </c>
      <c r="CA26" s="254">
        <f t="shared" si="39"/>
        <v>91.1</v>
      </c>
      <c r="CB26" s="254">
        <f t="shared" si="40"/>
        <v>292.68</v>
      </c>
      <c r="CC26" s="254">
        <f t="shared" si="27"/>
        <v>3.2127332601536778</v>
      </c>
      <c r="CD26" s="254">
        <f t="shared" si="41"/>
        <v>11.2</v>
      </c>
      <c r="CE26" s="254">
        <f t="shared" si="41"/>
        <v>34.260000000000005</v>
      </c>
      <c r="CF26" s="254">
        <f t="shared" si="28"/>
        <v>3.0589285714285719</v>
      </c>
      <c r="CG26" s="254">
        <f t="shared" si="42"/>
        <v>492.33</v>
      </c>
      <c r="CH26" s="254">
        <f t="shared" si="42"/>
        <v>1374.56</v>
      </c>
      <c r="CI26" s="254">
        <f t="shared" si="29"/>
        <v>2.7919484898340543</v>
      </c>
      <c r="CJ26" s="254">
        <f t="shared" si="43"/>
        <v>648.63</v>
      </c>
      <c r="CK26" s="254">
        <f t="shared" si="43"/>
        <v>1881.7</v>
      </c>
      <c r="CL26" s="254">
        <f t="shared" si="30"/>
        <v>2.9010375714968473</v>
      </c>
      <c r="DF26" s="233"/>
      <c r="DG26" s="233"/>
      <c r="DH26" s="233"/>
      <c r="DI26" s="255" t="s">
        <v>130</v>
      </c>
      <c r="DJ26" s="257" t="s">
        <v>139</v>
      </c>
    </row>
    <row r="27" spans="1:114" s="232" customFormat="1" x14ac:dyDescent="0.25">
      <c r="A27" s="258" t="s">
        <v>18</v>
      </c>
      <c r="B27" s="251">
        <v>1250</v>
      </c>
      <c r="C27" s="252">
        <f t="shared" si="0"/>
        <v>66.52</v>
      </c>
      <c r="D27" s="253"/>
      <c r="E27" s="253"/>
      <c r="F27" s="253">
        <f t="shared" si="1"/>
        <v>0</v>
      </c>
      <c r="G27" s="253"/>
      <c r="H27" s="253"/>
      <c r="I27" s="253">
        <f t="shared" si="2"/>
        <v>0</v>
      </c>
      <c r="J27" s="253"/>
      <c r="K27" s="253"/>
      <c r="L27" s="253">
        <f t="shared" si="3"/>
        <v>0</v>
      </c>
      <c r="M27" s="253"/>
      <c r="N27" s="253"/>
      <c r="O27" s="253">
        <f t="shared" si="4"/>
        <v>0</v>
      </c>
      <c r="P27" s="253"/>
      <c r="Q27" s="253"/>
      <c r="R27" s="253">
        <v>1.8169811320754716</v>
      </c>
      <c r="S27" s="253"/>
      <c r="T27" s="253"/>
      <c r="U27" s="253">
        <f t="shared" si="6"/>
        <v>0</v>
      </c>
      <c r="V27" s="253">
        <v>0</v>
      </c>
      <c r="W27" s="253">
        <v>0</v>
      </c>
      <c r="X27" s="253">
        <f t="shared" si="7"/>
        <v>0</v>
      </c>
      <c r="Y27" s="253"/>
      <c r="Z27" s="253"/>
      <c r="AA27" s="253">
        <f t="shared" si="8"/>
        <v>0</v>
      </c>
      <c r="AB27" s="253"/>
      <c r="AC27" s="253"/>
      <c r="AD27" s="253">
        <f t="shared" si="9"/>
        <v>0</v>
      </c>
      <c r="AE27" s="253"/>
      <c r="AF27" s="253"/>
      <c r="AG27" s="253">
        <f t="shared" si="10"/>
        <v>0</v>
      </c>
      <c r="AH27" s="253"/>
      <c r="AI27" s="253"/>
      <c r="AJ27" s="253">
        <f t="shared" si="11"/>
        <v>0</v>
      </c>
      <c r="AK27" s="253">
        <v>632.75</v>
      </c>
      <c r="AL27" s="253">
        <v>1269.25</v>
      </c>
      <c r="AM27" s="253">
        <f t="shared" si="12"/>
        <v>2.0059265112603715</v>
      </c>
      <c r="AN27" s="256">
        <v>198.75</v>
      </c>
      <c r="AO27" s="256">
        <v>31.368000000000009</v>
      </c>
      <c r="AP27" s="256">
        <f t="shared" si="13"/>
        <v>0.15782641509433967</v>
      </c>
      <c r="AQ27" s="253">
        <f t="shared" si="14"/>
        <v>831.5</v>
      </c>
      <c r="AR27" s="253">
        <f t="shared" si="33"/>
        <v>1300.6179999999999</v>
      </c>
      <c r="AS27" s="253">
        <f t="shared" si="15"/>
        <v>1.5641828021647624</v>
      </c>
      <c r="AT27" s="253"/>
      <c r="AU27" s="253"/>
      <c r="AV27" s="253">
        <f t="shared" si="16"/>
        <v>0</v>
      </c>
      <c r="AW27" s="253"/>
      <c r="AX27" s="253"/>
      <c r="AY27" s="253">
        <f t="shared" si="17"/>
        <v>0</v>
      </c>
      <c r="AZ27" s="253"/>
      <c r="BA27" s="253"/>
      <c r="BB27" s="253">
        <f t="shared" si="18"/>
        <v>0</v>
      </c>
      <c r="BC27" s="253"/>
      <c r="BD27" s="253"/>
      <c r="BE27" s="253">
        <f t="shared" si="19"/>
        <v>0</v>
      </c>
      <c r="BF27" s="253"/>
      <c r="BG27" s="253"/>
      <c r="BH27" s="253">
        <f t="shared" si="20"/>
        <v>0</v>
      </c>
      <c r="BI27" s="253"/>
      <c r="BJ27" s="254"/>
      <c r="BK27" s="254">
        <f t="shared" si="21"/>
        <v>0</v>
      </c>
      <c r="BL27" s="254">
        <f t="shared" si="34"/>
        <v>0</v>
      </c>
      <c r="BM27" s="254">
        <f t="shared" si="35"/>
        <v>0</v>
      </c>
      <c r="BN27" s="254">
        <f t="shared" si="22"/>
        <v>0</v>
      </c>
      <c r="BO27" s="254"/>
      <c r="BP27" s="254"/>
      <c r="BQ27" s="254">
        <f t="shared" si="23"/>
        <v>0</v>
      </c>
      <c r="BR27" s="254">
        <f t="shared" si="36"/>
        <v>0</v>
      </c>
      <c r="BS27" s="254">
        <f t="shared" si="36"/>
        <v>0</v>
      </c>
      <c r="BT27" s="254">
        <f t="shared" si="24"/>
        <v>0</v>
      </c>
      <c r="BU27" s="254">
        <f t="shared" si="37"/>
        <v>0</v>
      </c>
      <c r="BV27" s="254">
        <f t="shared" si="37"/>
        <v>0</v>
      </c>
      <c r="BW27" s="254">
        <f t="shared" si="25"/>
        <v>0</v>
      </c>
      <c r="BX27" s="254">
        <f t="shared" si="38"/>
        <v>0</v>
      </c>
      <c r="BY27" s="254">
        <f t="shared" si="38"/>
        <v>0</v>
      </c>
      <c r="BZ27" s="254">
        <f t="shared" si="26"/>
        <v>0</v>
      </c>
      <c r="CA27" s="254">
        <f t="shared" si="39"/>
        <v>0</v>
      </c>
      <c r="CB27" s="254">
        <f t="shared" si="40"/>
        <v>0</v>
      </c>
      <c r="CC27" s="254">
        <f t="shared" si="27"/>
        <v>0</v>
      </c>
      <c r="CD27" s="254">
        <f t="shared" si="41"/>
        <v>632.75</v>
      </c>
      <c r="CE27" s="254">
        <f t="shared" si="41"/>
        <v>1269.25</v>
      </c>
      <c r="CF27" s="254">
        <f t="shared" si="28"/>
        <v>2.0059265112603715</v>
      </c>
      <c r="CG27" s="254">
        <f t="shared" si="42"/>
        <v>198.75</v>
      </c>
      <c r="CH27" s="254">
        <f t="shared" si="42"/>
        <v>31.368000000000009</v>
      </c>
      <c r="CI27" s="254">
        <f t="shared" si="29"/>
        <v>0.15782641509433967</v>
      </c>
      <c r="CJ27" s="254">
        <f>SUM(BR27,BU27,BX27,CA27,CD27,CG27)</f>
        <v>831.5</v>
      </c>
      <c r="CK27" s="254">
        <f>SUM(BS27,BV27,BY27,CB27,CE27,CH27)</f>
        <v>1300.6179999999999</v>
      </c>
      <c r="CL27" s="254">
        <f t="shared" si="30"/>
        <v>1.5641828021647624</v>
      </c>
      <c r="DF27" s="233"/>
      <c r="DG27" s="233"/>
      <c r="DH27" s="255" t="s">
        <v>130</v>
      </c>
      <c r="DI27" s="255" t="s">
        <v>130</v>
      </c>
      <c r="DJ27" s="233" t="s">
        <v>140</v>
      </c>
    </row>
    <row r="28" spans="1:114" s="232" customFormat="1" ht="15.75" thickBot="1" x14ac:dyDescent="0.3">
      <c r="A28" s="258" t="s">
        <v>19</v>
      </c>
      <c r="B28" s="251">
        <v>608.35</v>
      </c>
      <c r="C28" s="252">
        <f t="shared" si="0"/>
        <v>27.33623736335991</v>
      </c>
      <c r="D28" s="259">
        <v>11.6</v>
      </c>
      <c r="E28" s="260">
        <v>48.7</v>
      </c>
      <c r="F28" s="253">
        <f t="shared" si="1"/>
        <v>4.1982758620689662</v>
      </c>
      <c r="G28" s="253"/>
      <c r="H28" s="253"/>
      <c r="I28" s="253">
        <f t="shared" si="2"/>
        <v>0</v>
      </c>
      <c r="J28" s="253">
        <v>4</v>
      </c>
      <c r="K28" s="253">
        <v>20.8</v>
      </c>
      <c r="L28" s="253">
        <f t="shared" si="3"/>
        <v>5.2</v>
      </c>
      <c r="M28" s="253">
        <v>4</v>
      </c>
      <c r="N28" s="253">
        <v>9</v>
      </c>
      <c r="O28" s="253">
        <f t="shared" si="4"/>
        <v>2.25</v>
      </c>
      <c r="P28" s="253"/>
      <c r="Q28" s="253"/>
      <c r="R28" s="253">
        <f t="shared" ref="R28:R59" si="44">IF(P28,Q28/P28,0)</f>
        <v>0</v>
      </c>
      <c r="S28" s="260">
        <v>37.700000000000003</v>
      </c>
      <c r="T28" s="260">
        <v>70.2</v>
      </c>
      <c r="U28" s="253">
        <f t="shared" si="6"/>
        <v>1.8620689655172413</v>
      </c>
      <c r="V28" s="253">
        <f t="shared" ref="V28:V59" si="45">SUM(S28,P28,M28,J28,G28,D28)</f>
        <v>57.300000000000004</v>
      </c>
      <c r="W28" s="253">
        <f t="shared" ref="W28:W59" si="46">SUM(T28,N28,Q28,K28,H28,E28)</f>
        <v>148.69999999999999</v>
      </c>
      <c r="X28" s="253">
        <f t="shared" si="7"/>
        <v>2.5951134380453746</v>
      </c>
      <c r="Y28" s="260">
        <v>12.7</v>
      </c>
      <c r="Z28" s="260">
        <v>33.200000000000003</v>
      </c>
      <c r="AA28" s="253">
        <f t="shared" si="8"/>
        <v>2.6141732283464569</v>
      </c>
      <c r="AB28" s="253"/>
      <c r="AC28" s="253"/>
      <c r="AD28" s="253">
        <f t="shared" si="9"/>
        <v>0</v>
      </c>
      <c r="AE28" s="260">
        <v>1.5</v>
      </c>
      <c r="AF28" s="260">
        <v>2.9</v>
      </c>
      <c r="AG28" s="253">
        <f t="shared" si="10"/>
        <v>1.9333333333333333</v>
      </c>
      <c r="AH28" s="260">
        <v>3.75</v>
      </c>
      <c r="AI28" s="260">
        <v>10.6</v>
      </c>
      <c r="AJ28" s="253">
        <f t="shared" si="11"/>
        <v>2.8266666666666667</v>
      </c>
      <c r="AK28" s="253"/>
      <c r="AL28" s="253"/>
      <c r="AM28" s="253">
        <f t="shared" si="12"/>
        <v>0</v>
      </c>
      <c r="AN28" s="260">
        <v>91.050000000000011</v>
      </c>
      <c r="AO28" s="260">
        <v>161.72000000000003</v>
      </c>
      <c r="AP28" s="253">
        <f t="shared" si="13"/>
        <v>1.7761669412410763</v>
      </c>
      <c r="AQ28" s="253">
        <f t="shared" si="14"/>
        <v>109.00000000000001</v>
      </c>
      <c r="AR28" s="253">
        <f t="shared" si="33"/>
        <v>208.42000000000002</v>
      </c>
      <c r="AS28" s="253">
        <f t="shared" si="15"/>
        <v>1.9121100917431191</v>
      </c>
      <c r="AT28" s="253"/>
      <c r="AU28" s="253"/>
      <c r="AV28" s="253">
        <f t="shared" si="16"/>
        <v>0</v>
      </c>
      <c r="AW28" s="253"/>
      <c r="AX28" s="253"/>
      <c r="AY28" s="253">
        <f t="shared" si="17"/>
        <v>0</v>
      </c>
      <c r="AZ28" s="253"/>
      <c r="BA28" s="253"/>
      <c r="BB28" s="253">
        <f t="shared" si="18"/>
        <v>0</v>
      </c>
      <c r="BC28" s="253"/>
      <c r="BD28" s="253"/>
      <c r="BE28" s="253">
        <f t="shared" si="19"/>
        <v>0</v>
      </c>
      <c r="BF28" s="253"/>
      <c r="BG28" s="253"/>
      <c r="BH28" s="253">
        <f t="shared" si="20"/>
        <v>0</v>
      </c>
      <c r="BI28" s="253"/>
      <c r="BJ28" s="254"/>
      <c r="BK28" s="254">
        <f t="shared" si="21"/>
        <v>0</v>
      </c>
      <c r="BL28" s="254">
        <f t="shared" si="34"/>
        <v>0</v>
      </c>
      <c r="BM28" s="254">
        <f t="shared" si="35"/>
        <v>0</v>
      </c>
      <c r="BN28" s="254">
        <f t="shared" si="22"/>
        <v>0</v>
      </c>
      <c r="BO28" s="254"/>
      <c r="BP28" s="254"/>
      <c r="BQ28" s="254">
        <f t="shared" si="23"/>
        <v>0</v>
      </c>
      <c r="BR28" s="254">
        <f t="shared" si="36"/>
        <v>24.299999999999997</v>
      </c>
      <c r="BS28" s="254">
        <f t="shared" si="36"/>
        <v>81.900000000000006</v>
      </c>
      <c r="BT28" s="254">
        <f t="shared" si="24"/>
        <v>3.3703703703703711</v>
      </c>
      <c r="BU28" s="254">
        <f t="shared" si="37"/>
        <v>0</v>
      </c>
      <c r="BV28" s="254">
        <f t="shared" si="37"/>
        <v>0</v>
      </c>
      <c r="BW28" s="254">
        <f t="shared" si="25"/>
        <v>0</v>
      </c>
      <c r="BX28" s="254">
        <f t="shared" si="38"/>
        <v>5.5</v>
      </c>
      <c r="BY28" s="254">
        <f t="shared" si="38"/>
        <v>23.7</v>
      </c>
      <c r="BZ28" s="254">
        <f t="shared" si="26"/>
        <v>4.3090909090909086</v>
      </c>
      <c r="CA28" s="254">
        <f t="shared" si="39"/>
        <v>7.75</v>
      </c>
      <c r="CB28" s="254">
        <f t="shared" si="40"/>
        <v>19.600000000000001</v>
      </c>
      <c r="CC28" s="254">
        <f t="shared" si="27"/>
        <v>2.5290322580645164</v>
      </c>
      <c r="CD28" s="254">
        <f t="shared" si="41"/>
        <v>0</v>
      </c>
      <c r="CE28" s="254">
        <f t="shared" si="41"/>
        <v>0</v>
      </c>
      <c r="CF28" s="254">
        <f t="shared" si="28"/>
        <v>0</v>
      </c>
      <c r="CG28" s="254">
        <f t="shared" si="42"/>
        <v>128.75</v>
      </c>
      <c r="CH28" s="254">
        <f t="shared" si="42"/>
        <v>231.92000000000002</v>
      </c>
      <c r="CI28" s="254">
        <f t="shared" si="29"/>
        <v>1.8013203883495146</v>
      </c>
      <c r="CJ28" s="254">
        <f t="shared" ref="CJ28:CK59" si="47">SUM(V28,AQ28,BL28)</f>
        <v>166.3</v>
      </c>
      <c r="CK28" s="254">
        <f t="shared" si="47"/>
        <v>357.12</v>
      </c>
      <c r="CL28" s="254">
        <f t="shared" si="30"/>
        <v>2.1474443776307877</v>
      </c>
      <c r="DF28" s="233"/>
      <c r="DG28" s="233"/>
      <c r="DH28" s="233"/>
      <c r="DI28" s="255" t="s">
        <v>130</v>
      </c>
      <c r="DJ28" s="233" t="s">
        <v>138</v>
      </c>
    </row>
    <row r="29" spans="1:114" s="232" customFormat="1" x14ac:dyDescent="0.25">
      <c r="A29" s="258" t="s">
        <v>20</v>
      </c>
      <c r="B29" s="251">
        <v>324.49</v>
      </c>
      <c r="C29" s="252">
        <f t="shared" si="0"/>
        <v>73.444482110388606</v>
      </c>
      <c r="D29" s="253">
        <v>31.95</v>
      </c>
      <c r="E29" s="253">
        <v>176.2</v>
      </c>
      <c r="F29" s="253">
        <f t="shared" si="1"/>
        <v>5.5148669796557117</v>
      </c>
      <c r="G29" s="253"/>
      <c r="H29" s="253"/>
      <c r="I29" s="253">
        <f t="shared" si="2"/>
        <v>0</v>
      </c>
      <c r="J29" s="253">
        <v>1.21</v>
      </c>
      <c r="K29" s="253">
        <v>5.56</v>
      </c>
      <c r="L29" s="253">
        <f t="shared" si="3"/>
        <v>4.5950413223140494</v>
      </c>
      <c r="M29" s="253"/>
      <c r="N29" s="253"/>
      <c r="O29" s="253">
        <f t="shared" si="4"/>
        <v>0</v>
      </c>
      <c r="P29" s="253"/>
      <c r="Q29" s="253"/>
      <c r="R29" s="253">
        <f t="shared" si="44"/>
        <v>0</v>
      </c>
      <c r="S29" s="253">
        <v>88.85</v>
      </c>
      <c r="T29" s="253">
        <v>308.64999999999998</v>
      </c>
      <c r="U29" s="253">
        <f t="shared" si="6"/>
        <v>3.4738323016319641</v>
      </c>
      <c r="V29" s="253">
        <f t="shared" si="45"/>
        <v>122.00999999999999</v>
      </c>
      <c r="W29" s="253">
        <f t="shared" si="46"/>
        <v>490.40999999999997</v>
      </c>
      <c r="X29" s="253">
        <f t="shared" si="7"/>
        <v>4.0194246373248097</v>
      </c>
      <c r="Y29" s="253">
        <v>24.32</v>
      </c>
      <c r="Z29" s="253">
        <v>109.78</v>
      </c>
      <c r="AA29" s="253">
        <f t="shared" si="8"/>
        <v>4.5139802631578947</v>
      </c>
      <c r="AB29" s="253"/>
      <c r="AC29" s="253"/>
      <c r="AD29" s="253">
        <f t="shared" si="9"/>
        <v>0</v>
      </c>
      <c r="AE29" s="253"/>
      <c r="AF29" s="253"/>
      <c r="AG29" s="253">
        <f t="shared" si="10"/>
        <v>0</v>
      </c>
      <c r="AH29" s="253"/>
      <c r="AI29" s="253"/>
      <c r="AJ29" s="253">
        <f t="shared" si="11"/>
        <v>0</v>
      </c>
      <c r="AK29" s="253"/>
      <c r="AL29" s="253"/>
      <c r="AM29" s="253">
        <f t="shared" si="12"/>
        <v>0</v>
      </c>
      <c r="AN29" s="253">
        <v>91.99</v>
      </c>
      <c r="AO29" s="253">
        <v>174.34</v>
      </c>
      <c r="AP29" s="253">
        <f t="shared" si="13"/>
        <v>1.8952060006522449</v>
      </c>
      <c r="AQ29" s="253">
        <f t="shared" si="14"/>
        <v>116.31</v>
      </c>
      <c r="AR29" s="253">
        <f t="shared" si="33"/>
        <v>284.12</v>
      </c>
      <c r="AS29" s="253">
        <f t="shared" si="15"/>
        <v>2.4427822199294988</v>
      </c>
      <c r="AT29" s="253"/>
      <c r="AU29" s="253"/>
      <c r="AV29" s="253">
        <f t="shared" si="16"/>
        <v>0</v>
      </c>
      <c r="AW29" s="253"/>
      <c r="AX29" s="253"/>
      <c r="AY29" s="253">
        <f t="shared" si="17"/>
        <v>0</v>
      </c>
      <c r="AZ29" s="253"/>
      <c r="BA29" s="253"/>
      <c r="BB29" s="253">
        <f t="shared" si="18"/>
        <v>0</v>
      </c>
      <c r="BC29" s="253"/>
      <c r="BD29" s="253"/>
      <c r="BE29" s="253">
        <f t="shared" si="19"/>
        <v>0</v>
      </c>
      <c r="BF29" s="253"/>
      <c r="BG29" s="253"/>
      <c r="BH29" s="253">
        <f t="shared" si="20"/>
        <v>0</v>
      </c>
      <c r="BI29" s="253"/>
      <c r="BJ29" s="254"/>
      <c r="BK29" s="254">
        <f t="shared" si="21"/>
        <v>0</v>
      </c>
      <c r="BL29" s="254">
        <f t="shared" si="34"/>
        <v>0</v>
      </c>
      <c r="BM29" s="254">
        <f t="shared" si="35"/>
        <v>0</v>
      </c>
      <c r="BN29" s="254">
        <f t="shared" si="22"/>
        <v>0</v>
      </c>
      <c r="BO29" s="254"/>
      <c r="BP29" s="254"/>
      <c r="BQ29" s="254">
        <f t="shared" si="23"/>
        <v>0</v>
      </c>
      <c r="BR29" s="254">
        <f t="shared" si="36"/>
        <v>56.269999999999996</v>
      </c>
      <c r="BS29" s="254">
        <f t="shared" si="36"/>
        <v>285.98</v>
      </c>
      <c r="BT29" s="254">
        <f t="shared" si="24"/>
        <v>5.082281855340324</v>
      </c>
      <c r="BU29" s="254">
        <f t="shared" si="37"/>
        <v>0</v>
      </c>
      <c r="BV29" s="254">
        <f t="shared" si="37"/>
        <v>0</v>
      </c>
      <c r="BW29" s="254">
        <f t="shared" si="25"/>
        <v>0</v>
      </c>
      <c r="BX29" s="254">
        <f t="shared" si="38"/>
        <v>1.21</v>
      </c>
      <c r="BY29" s="254">
        <f t="shared" si="38"/>
        <v>5.56</v>
      </c>
      <c r="BZ29" s="254">
        <f t="shared" si="26"/>
        <v>4.5950413223140494</v>
      </c>
      <c r="CA29" s="254">
        <f t="shared" si="39"/>
        <v>0</v>
      </c>
      <c r="CB29" s="254">
        <f t="shared" si="40"/>
        <v>0</v>
      </c>
      <c r="CC29" s="254">
        <f t="shared" si="27"/>
        <v>0</v>
      </c>
      <c r="CD29" s="254">
        <f t="shared" si="41"/>
        <v>0</v>
      </c>
      <c r="CE29" s="254">
        <f t="shared" si="41"/>
        <v>0</v>
      </c>
      <c r="CF29" s="254">
        <f t="shared" si="28"/>
        <v>0</v>
      </c>
      <c r="CG29" s="254">
        <f t="shared" si="42"/>
        <v>180.83999999999997</v>
      </c>
      <c r="CH29" s="254">
        <f t="shared" si="42"/>
        <v>482.99</v>
      </c>
      <c r="CI29" s="254">
        <f t="shared" si="29"/>
        <v>2.6708139792081402</v>
      </c>
      <c r="CJ29" s="254">
        <f t="shared" si="47"/>
        <v>238.32</v>
      </c>
      <c r="CK29" s="254">
        <f t="shared" si="47"/>
        <v>774.53</v>
      </c>
      <c r="CL29" s="254">
        <f t="shared" si="30"/>
        <v>3.2499580396106076</v>
      </c>
      <c r="DF29" s="233"/>
      <c r="DG29" s="233"/>
      <c r="DH29" s="233"/>
      <c r="DI29" s="255" t="s">
        <v>130</v>
      </c>
      <c r="DJ29" s="233" t="s">
        <v>138</v>
      </c>
    </row>
    <row r="30" spans="1:114" s="232" customFormat="1" x14ac:dyDescent="0.25">
      <c r="A30" s="258" t="s">
        <v>21</v>
      </c>
      <c r="B30" s="251">
        <v>4130</v>
      </c>
      <c r="C30" s="252">
        <f t="shared" si="0"/>
        <v>82.046973365617433</v>
      </c>
      <c r="D30" s="253">
        <v>69.599999999999994</v>
      </c>
      <c r="E30" s="253">
        <v>345</v>
      </c>
      <c r="F30" s="253">
        <f t="shared" si="1"/>
        <v>4.9568965517241379</v>
      </c>
      <c r="G30" s="253">
        <v>126.94</v>
      </c>
      <c r="H30" s="253">
        <v>595.24</v>
      </c>
      <c r="I30" s="253">
        <f t="shared" si="2"/>
        <v>4.6891444777060034</v>
      </c>
      <c r="J30" s="253"/>
      <c r="K30" s="253"/>
      <c r="L30" s="253">
        <f t="shared" si="3"/>
        <v>0</v>
      </c>
      <c r="M30" s="253">
        <v>498</v>
      </c>
      <c r="N30" s="253">
        <v>2279</v>
      </c>
      <c r="O30" s="253">
        <f t="shared" si="4"/>
        <v>4.5763052208835342</v>
      </c>
      <c r="P30" s="253"/>
      <c r="Q30" s="253"/>
      <c r="R30" s="253">
        <f t="shared" si="44"/>
        <v>0</v>
      </c>
      <c r="S30" s="253">
        <v>1372</v>
      </c>
      <c r="T30" s="253">
        <v>5582.5</v>
      </c>
      <c r="U30" s="253">
        <f t="shared" si="6"/>
        <v>4.0688775510204085</v>
      </c>
      <c r="V30" s="253">
        <f t="shared" si="45"/>
        <v>2066.54</v>
      </c>
      <c r="W30" s="253">
        <f t="shared" si="46"/>
        <v>8801.74</v>
      </c>
      <c r="X30" s="253">
        <f t="shared" si="7"/>
        <v>4.2591674973627418</v>
      </c>
      <c r="Y30" s="253"/>
      <c r="Z30" s="253"/>
      <c r="AA30" s="253">
        <f t="shared" si="8"/>
        <v>0</v>
      </c>
      <c r="AB30" s="253"/>
      <c r="AC30" s="253"/>
      <c r="AD30" s="253">
        <f t="shared" si="9"/>
        <v>0</v>
      </c>
      <c r="AE30" s="253"/>
      <c r="AF30" s="253"/>
      <c r="AG30" s="253">
        <f t="shared" si="10"/>
        <v>0</v>
      </c>
      <c r="AH30" s="253">
        <v>50</v>
      </c>
      <c r="AI30" s="253">
        <v>149</v>
      </c>
      <c r="AJ30" s="253">
        <f t="shared" si="11"/>
        <v>2.98</v>
      </c>
      <c r="AK30" s="253"/>
      <c r="AL30" s="253"/>
      <c r="AM30" s="253">
        <f t="shared" si="12"/>
        <v>0</v>
      </c>
      <c r="AN30" s="253">
        <v>1272</v>
      </c>
      <c r="AO30" s="253">
        <v>3814.5</v>
      </c>
      <c r="AP30" s="253">
        <f t="shared" si="13"/>
        <v>2.9988207547169812</v>
      </c>
      <c r="AQ30" s="253">
        <f t="shared" si="14"/>
        <v>1322</v>
      </c>
      <c r="AR30" s="253">
        <f t="shared" si="33"/>
        <v>3963.5</v>
      </c>
      <c r="AS30" s="253">
        <f t="shared" si="15"/>
        <v>2.9981089258698943</v>
      </c>
      <c r="AT30" s="253"/>
      <c r="AU30" s="253"/>
      <c r="AV30" s="253">
        <f t="shared" si="16"/>
        <v>0</v>
      </c>
      <c r="AW30" s="253"/>
      <c r="AX30" s="253"/>
      <c r="AY30" s="253">
        <f t="shared" si="17"/>
        <v>0</v>
      </c>
      <c r="AZ30" s="253"/>
      <c r="BA30" s="253"/>
      <c r="BB30" s="253">
        <f t="shared" si="18"/>
        <v>0</v>
      </c>
      <c r="BC30" s="253"/>
      <c r="BD30" s="253"/>
      <c r="BE30" s="253">
        <f t="shared" si="19"/>
        <v>0</v>
      </c>
      <c r="BF30" s="253"/>
      <c r="BG30" s="253"/>
      <c r="BH30" s="253">
        <f t="shared" si="20"/>
        <v>0</v>
      </c>
      <c r="BI30" s="253"/>
      <c r="BJ30" s="254"/>
      <c r="BK30" s="254">
        <f t="shared" si="21"/>
        <v>0</v>
      </c>
      <c r="BL30" s="254">
        <f t="shared" si="34"/>
        <v>0</v>
      </c>
      <c r="BM30" s="254">
        <f t="shared" si="35"/>
        <v>0</v>
      </c>
      <c r="BN30" s="254">
        <f t="shared" si="22"/>
        <v>0</v>
      </c>
      <c r="BO30" s="254"/>
      <c r="BP30" s="254"/>
      <c r="BQ30" s="254">
        <f t="shared" si="23"/>
        <v>0</v>
      </c>
      <c r="BR30" s="254">
        <f t="shared" si="36"/>
        <v>69.599999999999994</v>
      </c>
      <c r="BS30" s="254">
        <f t="shared" si="36"/>
        <v>345</v>
      </c>
      <c r="BT30" s="254">
        <f t="shared" si="24"/>
        <v>4.9568965517241379</v>
      </c>
      <c r="BU30" s="254">
        <f t="shared" si="37"/>
        <v>126.94</v>
      </c>
      <c r="BV30" s="254">
        <f t="shared" si="37"/>
        <v>595.24</v>
      </c>
      <c r="BW30" s="254">
        <f t="shared" si="25"/>
        <v>4.6891444777060034</v>
      </c>
      <c r="BX30" s="254">
        <f t="shared" si="38"/>
        <v>0</v>
      </c>
      <c r="BY30" s="254">
        <f t="shared" si="38"/>
        <v>0</v>
      </c>
      <c r="BZ30" s="254">
        <f t="shared" si="26"/>
        <v>0</v>
      </c>
      <c r="CA30" s="254">
        <f t="shared" si="39"/>
        <v>548</v>
      </c>
      <c r="CB30" s="254">
        <f t="shared" si="40"/>
        <v>2428</v>
      </c>
      <c r="CC30" s="254">
        <f t="shared" si="27"/>
        <v>4.4306569343065689</v>
      </c>
      <c r="CD30" s="254">
        <f t="shared" si="41"/>
        <v>0</v>
      </c>
      <c r="CE30" s="254">
        <f t="shared" si="41"/>
        <v>0</v>
      </c>
      <c r="CF30" s="254">
        <f t="shared" si="28"/>
        <v>0</v>
      </c>
      <c r="CG30" s="254">
        <f t="shared" si="42"/>
        <v>2644</v>
      </c>
      <c r="CH30" s="254">
        <f t="shared" si="42"/>
        <v>9397</v>
      </c>
      <c r="CI30" s="254">
        <f t="shared" si="29"/>
        <v>3.5540847201210286</v>
      </c>
      <c r="CJ30" s="254">
        <f t="shared" si="47"/>
        <v>3388.54</v>
      </c>
      <c r="CK30" s="254">
        <f t="shared" si="47"/>
        <v>12765.24</v>
      </c>
      <c r="CL30" s="254">
        <f t="shared" si="30"/>
        <v>3.7671799654128328</v>
      </c>
      <c r="DF30" s="233"/>
      <c r="DG30" s="233"/>
      <c r="DH30" s="233"/>
      <c r="DI30" s="255" t="s">
        <v>130</v>
      </c>
      <c r="DJ30" s="233" t="s">
        <v>138</v>
      </c>
    </row>
    <row r="31" spans="1:114" s="232" customFormat="1" x14ac:dyDescent="0.25">
      <c r="A31" s="258" t="s">
        <v>22</v>
      </c>
      <c r="B31" s="251">
        <v>926</v>
      </c>
      <c r="C31" s="252">
        <f t="shared" si="0"/>
        <v>93.328293736501081</v>
      </c>
      <c r="D31" s="253">
        <v>10.75</v>
      </c>
      <c r="E31" s="253">
        <v>70.28</v>
      </c>
      <c r="F31" s="253">
        <f t="shared" si="1"/>
        <v>6.5376744186046514</v>
      </c>
      <c r="G31" s="253"/>
      <c r="H31" s="253"/>
      <c r="I31" s="253">
        <f t="shared" si="2"/>
        <v>0</v>
      </c>
      <c r="J31" s="103">
        <v>8.5</v>
      </c>
      <c r="K31" s="103">
        <v>45.28</v>
      </c>
      <c r="L31" s="253">
        <f t="shared" si="3"/>
        <v>5.3270588235294118</v>
      </c>
      <c r="M31" s="253">
        <v>17.5</v>
      </c>
      <c r="N31" s="253">
        <v>90.3</v>
      </c>
      <c r="O31" s="253">
        <f t="shared" si="4"/>
        <v>5.16</v>
      </c>
      <c r="P31" s="253">
        <v>3.25</v>
      </c>
      <c r="Q31" s="253">
        <v>15.2</v>
      </c>
      <c r="R31" s="253">
        <f t="shared" si="44"/>
        <v>4.6769230769230763</v>
      </c>
      <c r="S31" s="253">
        <v>194.15</v>
      </c>
      <c r="T31" s="253">
        <v>878.91</v>
      </c>
      <c r="U31" s="253">
        <f t="shared" si="6"/>
        <v>4.5269636878702029</v>
      </c>
      <c r="V31" s="253">
        <f t="shared" si="45"/>
        <v>234.15</v>
      </c>
      <c r="W31" s="253">
        <f t="shared" si="46"/>
        <v>1099.97</v>
      </c>
      <c r="X31" s="253">
        <f t="shared" si="7"/>
        <v>4.697715139867606</v>
      </c>
      <c r="Y31" s="253">
        <v>11.5</v>
      </c>
      <c r="Z31" s="253">
        <v>64.78</v>
      </c>
      <c r="AA31" s="253">
        <f t="shared" si="8"/>
        <v>5.6330434782608698</v>
      </c>
      <c r="AB31" s="253"/>
      <c r="AC31" s="253"/>
      <c r="AD31" s="253">
        <f t="shared" si="9"/>
        <v>0</v>
      </c>
      <c r="AE31" s="253">
        <v>10.75</v>
      </c>
      <c r="AF31" s="253">
        <v>58.88</v>
      </c>
      <c r="AG31" s="253">
        <f t="shared" si="10"/>
        <v>5.4772093023255817</v>
      </c>
      <c r="AH31" s="253">
        <v>24.47</v>
      </c>
      <c r="AI31" s="253">
        <v>124.04</v>
      </c>
      <c r="AJ31" s="253">
        <f t="shared" si="11"/>
        <v>5.0690641601961595</v>
      </c>
      <c r="AK31" s="253">
        <v>22.35</v>
      </c>
      <c r="AL31" s="253">
        <v>103.3</v>
      </c>
      <c r="AM31" s="253">
        <f t="shared" si="12"/>
        <v>4.6219239373601786</v>
      </c>
      <c r="AN31" s="253">
        <v>561</v>
      </c>
      <c r="AO31" s="253">
        <v>2351.86</v>
      </c>
      <c r="AP31" s="253">
        <f t="shared" si="13"/>
        <v>4.1922638146167559</v>
      </c>
      <c r="AQ31" s="253">
        <f t="shared" si="14"/>
        <v>630.07000000000005</v>
      </c>
      <c r="AR31" s="253">
        <f t="shared" si="33"/>
        <v>2702.8600000000006</v>
      </c>
      <c r="AS31" s="253">
        <f t="shared" si="15"/>
        <v>4.2897773263288208</v>
      </c>
      <c r="AT31" s="253">
        <v>0</v>
      </c>
      <c r="AU31" s="253"/>
      <c r="AV31" s="253">
        <f t="shared" si="16"/>
        <v>0</v>
      </c>
      <c r="AW31" s="253"/>
      <c r="AX31" s="253"/>
      <c r="AY31" s="253">
        <f t="shared" si="17"/>
        <v>0</v>
      </c>
      <c r="AZ31" s="253"/>
      <c r="BA31" s="253"/>
      <c r="BB31" s="253">
        <f t="shared" si="18"/>
        <v>0</v>
      </c>
      <c r="BC31" s="253"/>
      <c r="BD31" s="253"/>
      <c r="BE31" s="253">
        <f t="shared" si="19"/>
        <v>0</v>
      </c>
      <c r="BF31" s="253"/>
      <c r="BG31" s="253"/>
      <c r="BH31" s="253">
        <f t="shared" si="20"/>
        <v>0</v>
      </c>
      <c r="BI31" s="253"/>
      <c r="BJ31" s="254"/>
      <c r="BK31" s="254">
        <f t="shared" si="21"/>
        <v>0</v>
      </c>
      <c r="BL31" s="254">
        <f t="shared" si="34"/>
        <v>0</v>
      </c>
      <c r="BM31" s="254">
        <f t="shared" si="35"/>
        <v>0</v>
      </c>
      <c r="BN31" s="254">
        <f t="shared" si="22"/>
        <v>0</v>
      </c>
      <c r="BO31" s="254"/>
      <c r="BP31" s="254"/>
      <c r="BQ31" s="254">
        <f t="shared" si="23"/>
        <v>0</v>
      </c>
      <c r="BR31" s="254">
        <f t="shared" si="36"/>
        <v>22.25</v>
      </c>
      <c r="BS31" s="254">
        <f t="shared" si="36"/>
        <v>135.06</v>
      </c>
      <c r="BT31" s="254">
        <f t="shared" si="24"/>
        <v>6.0701123595505617</v>
      </c>
      <c r="BU31" s="254">
        <f t="shared" si="37"/>
        <v>0</v>
      </c>
      <c r="BV31" s="254">
        <f t="shared" si="37"/>
        <v>0</v>
      </c>
      <c r="BW31" s="254">
        <f t="shared" si="25"/>
        <v>0</v>
      </c>
      <c r="BX31" s="254">
        <f t="shared" si="38"/>
        <v>19.25</v>
      </c>
      <c r="BY31" s="254">
        <f t="shared" si="38"/>
        <v>104.16</v>
      </c>
      <c r="BZ31" s="254">
        <f t="shared" si="26"/>
        <v>5.4109090909090911</v>
      </c>
      <c r="CA31" s="254">
        <f t="shared" si="39"/>
        <v>41.97</v>
      </c>
      <c r="CB31" s="254">
        <f t="shared" si="40"/>
        <v>214.34</v>
      </c>
      <c r="CC31" s="254">
        <f t="shared" si="27"/>
        <v>5.106981177031213</v>
      </c>
      <c r="CD31" s="254">
        <f t="shared" si="41"/>
        <v>25.6</v>
      </c>
      <c r="CE31" s="254">
        <f t="shared" si="41"/>
        <v>118.5</v>
      </c>
      <c r="CF31" s="254">
        <f t="shared" si="28"/>
        <v>4.62890625</v>
      </c>
      <c r="CG31" s="254">
        <f t="shared" si="42"/>
        <v>755.15</v>
      </c>
      <c r="CH31" s="254">
        <f t="shared" si="42"/>
        <v>3230.77</v>
      </c>
      <c r="CI31" s="254">
        <f t="shared" si="29"/>
        <v>4.2783155664437533</v>
      </c>
      <c r="CJ31" s="254">
        <f t="shared" si="47"/>
        <v>864.22</v>
      </c>
      <c r="CK31" s="254">
        <f t="shared" si="47"/>
        <v>3802.8300000000008</v>
      </c>
      <c r="CL31" s="254">
        <f t="shared" si="30"/>
        <v>4.4003031635463197</v>
      </c>
      <c r="DF31" s="233"/>
      <c r="DG31" s="233"/>
      <c r="DH31" s="233"/>
      <c r="DI31" s="261" t="s">
        <v>130</v>
      </c>
      <c r="DJ31" s="233" t="s">
        <v>137</v>
      </c>
    </row>
    <row r="32" spans="1:114" s="232" customFormat="1" x14ac:dyDescent="0.25">
      <c r="A32" s="258" t="s">
        <v>23</v>
      </c>
      <c r="B32" s="251">
        <v>529</v>
      </c>
      <c r="C32" s="252">
        <f t="shared" si="0"/>
        <v>20.708884688090738</v>
      </c>
      <c r="D32" s="253"/>
      <c r="E32" s="253"/>
      <c r="F32" s="253">
        <f t="shared" si="1"/>
        <v>0</v>
      </c>
      <c r="G32" s="253"/>
      <c r="H32" s="253"/>
      <c r="I32" s="253">
        <f t="shared" si="2"/>
        <v>0</v>
      </c>
      <c r="J32" s="253"/>
      <c r="K32" s="253"/>
      <c r="L32" s="253">
        <f t="shared" si="3"/>
        <v>0</v>
      </c>
      <c r="M32" s="253"/>
      <c r="N32" s="253"/>
      <c r="O32" s="253">
        <f t="shared" si="4"/>
        <v>0</v>
      </c>
      <c r="P32" s="253"/>
      <c r="Q32" s="253"/>
      <c r="R32" s="253">
        <f t="shared" si="44"/>
        <v>0</v>
      </c>
      <c r="S32" s="253"/>
      <c r="T32" s="253"/>
      <c r="U32" s="253">
        <f t="shared" si="6"/>
        <v>0</v>
      </c>
      <c r="V32" s="253">
        <f t="shared" si="45"/>
        <v>0</v>
      </c>
      <c r="W32" s="253">
        <f t="shared" si="46"/>
        <v>0</v>
      </c>
      <c r="X32" s="253">
        <f t="shared" si="7"/>
        <v>0</v>
      </c>
      <c r="Y32" s="253">
        <v>2</v>
      </c>
      <c r="Z32" s="253">
        <v>4.7</v>
      </c>
      <c r="AA32" s="253">
        <f t="shared" si="8"/>
        <v>2.35</v>
      </c>
      <c r="AB32" s="253"/>
      <c r="AC32" s="253"/>
      <c r="AD32" s="253">
        <f t="shared" si="9"/>
        <v>0</v>
      </c>
      <c r="AE32" s="253">
        <v>4.5</v>
      </c>
      <c r="AF32" s="253">
        <v>6.63</v>
      </c>
      <c r="AG32" s="253">
        <f t="shared" si="10"/>
        <v>1.4733333333333334</v>
      </c>
      <c r="AH32" s="253"/>
      <c r="AI32" s="253"/>
      <c r="AJ32" s="253">
        <f t="shared" si="11"/>
        <v>0</v>
      </c>
      <c r="AK32" s="253">
        <v>27.05</v>
      </c>
      <c r="AL32" s="253">
        <v>67</v>
      </c>
      <c r="AM32" s="253">
        <f t="shared" si="12"/>
        <v>2.4768946395563769</v>
      </c>
      <c r="AN32" s="253">
        <v>76</v>
      </c>
      <c r="AO32" s="253">
        <v>110</v>
      </c>
      <c r="AP32" s="253">
        <f t="shared" si="13"/>
        <v>1.4473684210526316</v>
      </c>
      <c r="AQ32" s="253">
        <f t="shared" si="14"/>
        <v>109.55</v>
      </c>
      <c r="AR32" s="253">
        <f t="shared" si="33"/>
        <v>188.32999999999998</v>
      </c>
      <c r="AS32" s="253">
        <f t="shared" si="15"/>
        <v>1.7191236878137837</v>
      </c>
      <c r="AT32" s="253"/>
      <c r="AU32" s="253"/>
      <c r="AV32" s="253">
        <f t="shared" si="16"/>
        <v>0</v>
      </c>
      <c r="AW32" s="253"/>
      <c r="AX32" s="253"/>
      <c r="AY32" s="253">
        <f t="shared" si="17"/>
        <v>0</v>
      </c>
      <c r="AZ32" s="253"/>
      <c r="BA32" s="253"/>
      <c r="BB32" s="253">
        <f t="shared" si="18"/>
        <v>0</v>
      </c>
      <c r="BC32" s="253"/>
      <c r="BD32" s="253"/>
      <c r="BE32" s="253">
        <f t="shared" si="19"/>
        <v>0</v>
      </c>
      <c r="BF32" s="253"/>
      <c r="BG32" s="253"/>
      <c r="BH32" s="253">
        <f t="shared" si="20"/>
        <v>0</v>
      </c>
      <c r="BI32" s="253"/>
      <c r="BJ32" s="254"/>
      <c r="BK32" s="254">
        <f t="shared" si="21"/>
        <v>0</v>
      </c>
      <c r="BL32" s="254">
        <f t="shared" si="34"/>
        <v>0</v>
      </c>
      <c r="BM32" s="254">
        <f t="shared" si="35"/>
        <v>0</v>
      </c>
      <c r="BN32" s="254">
        <f t="shared" si="22"/>
        <v>0</v>
      </c>
      <c r="BO32" s="254"/>
      <c r="BP32" s="254"/>
      <c r="BQ32" s="254">
        <f t="shared" si="23"/>
        <v>0</v>
      </c>
      <c r="BR32" s="254">
        <f t="shared" si="36"/>
        <v>2</v>
      </c>
      <c r="BS32" s="254">
        <f t="shared" si="36"/>
        <v>4.7</v>
      </c>
      <c r="BT32" s="254">
        <f t="shared" si="24"/>
        <v>2.35</v>
      </c>
      <c r="BU32" s="254">
        <f t="shared" si="37"/>
        <v>0</v>
      </c>
      <c r="BV32" s="254">
        <f t="shared" si="37"/>
        <v>0</v>
      </c>
      <c r="BW32" s="254">
        <f t="shared" si="25"/>
        <v>0</v>
      </c>
      <c r="BX32" s="254">
        <f t="shared" si="38"/>
        <v>4.5</v>
      </c>
      <c r="BY32" s="254">
        <f t="shared" si="38"/>
        <v>6.63</v>
      </c>
      <c r="BZ32" s="254">
        <f t="shared" si="26"/>
        <v>1.4733333333333334</v>
      </c>
      <c r="CA32" s="254">
        <f t="shared" si="39"/>
        <v>0</v>
      </c>
      <c r="CB32" s="254">
        <f t="shared" si="40"/>
        <v>0</v>
      </c>
      <c r="CC32" s="254">
        <f t="shared" si="27"/>
        <v>0</v>
      </c>
      <c r="CD32" s="254">
        <f t="shared" si="41"/>
        <v>27.05</v>
      </c>
      <c r="CE32" s="254">
        <f t="shared" si="41"/>
        <v>67</v>
      </c>
      <c r="CF32" s="254">
        <f t="shared" si="28"/>
        <v>2.4768946395563769</v>
      </c>
      <c r="CG32" s="254">
        <f t="shared" si="42"/>
        <v>76</v>
      </c>
      <c r="CH32" s="254">
        <f t="shared" si="42"/>
        <v>110</v>
      </c>
      <c r="CI32" s="254">
        <f t="shared" si="29"/>
        <v>1.4473684210526316</v>
      </c>
      <c r="CJ32" s="254">
        <f t="shared" si="47"/>
        <v>109.55</v>
      </c>
      <c r="CK32" s="254">
        <f t="shared" si="47"/>
        <v>188.32999999999998</v>
      </c>
      <c r="CL32" s="254">
        <f t="shared" si="30"/>
        <v>1.7191236878137837</v>
      </c>
      <c r="DF32" s="233"/>
      <c r="DG32" s="233"/>
      <c r="DH32" s="255" t="s">
        <v>130</v>
      </c>
      <c r="DI32" s="255" t="s">
        <v>130</v>
      </c>
      <c r="DJ32" s="233" t="s">
        <v>138</v>
      </c>
    </row>
    <row r="33" spans="1:140" x14ac:dyDescent="0.25">
      <c r="A33" s="258" t="s">
        <v>24</v>
      </c>
      <c r="B33" s="251">
        <v>547</v>
      </c>
      <c r="C33" s="252">
        <f t="shared" si="0"/>
        <v>28.829981718464349</v>
      </c>
      <c r="D33" s="253">
        <v>2</v>
      </c>
      <c r="E33" s="253">
        <v>7.05</v>
      </c>
      <c r="F33" s="253">
        <f t="shared" si="1"/>
        <v>3.5249999999999999</v>
      </c>
      <c r="G33" s="253"/>
      <c r="H33" s="253"/>
      <c r="I33" s="253">
        <f t="shared" si="2"/>
        <v>0</v>
      </c>
      <c r="J33" s="253"/>
      <c r="K33" s="253"/>
      <c r="L33" s="253">
        <f t="shared" si="3"/>
        <v>0</v>
      </c>
      <c r="M33" s="253"/>
      <c r="N33" s="253"/>
      <c r="O33" s="253">
        <f t="shared" si="4"/>
        <v>0</v>
      </c>
      <c r="P33" s="253">
        <v>67.599999999999994</v>
      </c>
      <c r="Q33" s="253">
        <v>143.38</v>
      </c>
      <c r="R33" s="253">
        <f t="shared" si="44"/>
        <v>2.1210059171597635</v>
      </c>
      <c r="S33" s="253"/>
      <c r="T33" s="253"/>
      <c r="U33" s="253">
        <f t="shared" si="6"/>
        <v>0</v>
      </c>
      <c r="V33" s="253">
        <f t="shared" si="45"/>
        <v>69.599999999999994</v>
      </c>
      <c r="W33" s="253">
        <f t="shared" si="46"/>
        <v>150.43</v>
      </c>
      <c r="X33" s="253">
        <f t="shared" si="7"/>
        <v>2.1613505747126438</v>
      </c>
      <c r="Y33" s="253"/>
      <c r="Z33" s="253"/>
      <c r="AA33" s="253">
        <f t="shared" si="8"/>
        <v>0</v>
      </c>
      <c r="AB33" s="253"/>
      <c r="AC33" s="253"/>
      <c r="AD33" s="253">
        <f t="shared" si="9"/>
        <v>0</v>
      </c>
      <c r="AE33" s="253">
        <v>7.5</v>
      </c>
      <c r="AF33" s="253">
        <v>24.3</v>
      </c>
      <c r="AG33" s="253">
        <f t="shared" si="10"/>
        <v>3.24</v>
      </c>
      <c r="AH33" s="253"/>
      <c r="AI33" s="253"/>
      <c r="AJ33" s="253">
        <f t="shared" si="11"/>
        <v>0</v>
      </c>
      <c r="AK33" s="253">
        <v>80.599999999999994</v>
      </c>
      <c r="AL33" s="253">
        <v>191.3</v>
      </c>
      <c r="AM33" s="253">
        <f t="shared" si="12"/>
        <v>2.3734491315136479</v>
      </c>
      <c r="AN33" s="253"/>
      <c r="AO33" s="253"/>
      <c r="AP33" s="253">
        <f t="shared" si="13"/>
        <v>0</v>
      </c>
      <c r="AQ33" s="253">
        <f t="shared" si="14"/>
        <v>88.1</v>
      </c>
      <c r="AR33" s="253">
        <f t="shared" si="33"/>
        <v>215.60000000000002</v>
      </c>
      <c r="AS33" s="253">
        <f t="shared" si="15"/>
        <v>2.4472190692395008</v>
      </c>
      <c r="AT33" s="253"/>
      <c r="AU33" s="253"/>
      <c r="AV33" s="253">
        <f t="shared" si="16"/>
        <v>0</v>
      </c>
      <c r="AW33" s="253"/>
      <c r="AX33" s="253"/>
      <c r="AY33" s="253">
        <f t="shared" si="17"/>
        <v>0</v>
      </c>
      <c r="AZ33" s="253"/>
      <c r="BA33" s="253"/>
      <c r="BB33" s="253">
        <f t="shared" si="18"/>
        <v>0</v>
      </c>
      <c r="BC33" s="253"/>
      <c r="BD33" s="253"/>
      <c r="BE33" s="253">
        <f t="shared" si="19"/>
        <v>0</v>
      </c>
      <c r="BF33" s="253"/>
      <c r="BG33" s="253"/>
      <c r="BH33" s="253">
        <f t="shared" si="20"/>
        <v>0</v>
      </c>
      <c r="BI33" s="253"/>
      <c r="BJ33" s="254"/>
      <c r="BK33" s="254">
        <f t="shared" si="21"/>
        <v>0</v>
      </c>
      <c r="BL33" s="254">
        <f t="shared" si="34"/>
        <v>0</v>
      </c>
      <c r="BM33" s="254">
        <f t="shared" si="35"/>
        <v>0</v>
      </c>
      <c r="BN33" s="254">
        <f t="shared" si="22"/>
        <v>0</v>
      </c>
      <c r="BO33" s="254"/>
      <c r="BP33" s="254"/>
      <c r="BQ33" s="254">
        <f t="shared" si="23"/>
        <v>0</v>
      </c>
      <c r="BR33" s="254">
        <f t="shared" si="36"/>
        <v>2</v>
      </c>
      <c r="BS33" s="254">
        <f t="shared" si="36"/>
        <v>7.05</v>
      </c>
      <c r="BT33" s="254">
        <f t="shared" si="24"/>
        <v>3.5249999999999999</v>
      </c>
      <c r="BU33" s="254">
        <f t="shared" si="37"/>
        <v>0</v>
      </c>
      <c r="BV33" s="254">
        <f t="shared" si="37"/>
        <v>0</v>
      </c>
      <c r="BW33" s="254">
        <f t="shared" si="25"/>
        <v>0</v>
      </c>
      <c r="BX33" s="254">
        <f t="shared" si="38"/>
        <v>7.5</v>
      </c>
      <c r="BY33" s="254">
        <f t="shared" si="38"/>
        <v>24.3</v>
      </c>
      <c r="BZ33" s="254">
        <f t="shared" si="26"/>
        <v>3.24</v>
      </c>
      <c r="CA33" s="254">
        <f t="shared" si="39"/>
        <v>0</v>
      </c>
      <c r="CB33" s="254">
        <f t="shared" si="40"/>
        <v>0</v>
      </c>
      <c r="CC33" s="254">
        <f t="shared" si="27"/>
        <v>0</v>
      </c>
      <c r="CD33" s="254">
        <f t="shared" si="41"/>
        <v>148.19999999999999</v>
      </c>
      <c r="CE33" s="254">
        <f t="shared" si="41"/>
        <v>334.68</v>
      </c>
      <c r="CF33" s="254">
        <f t="shared" si="28"/>
        <v>2.2582995951417004</v>
      </c>
      <c r="CG33" s="254">
        <f t="shared" si="42"/>
        <v>0</v>
      </c>
      <c r="CH33" s="254">
        <f t="shared" si="42"/>
        <v>0</v>
      </c>
      <c r="CI33" s="254">
        <f t="shared" si="29"/>
        <v>0</v>
      </c>
      <c r="CJ33" s="254">
        <f t="shared" si="47"/>
        <v>157.69999999999999</v>
      </c>
      <c r="CK33" s="254">
        <f t="shared" si="47"/>
        <v>366.03000000000003</v>
      </c>
      <c r="CL33" s="254">
        <f t="shared" si="30"/>
        <v>2.3210526315789477</v>
      </c>
    </row>
    <row r="34" spans="1:140" s="235" customFormat="1" ht="12.75" x14ac:dyDescent="0.2">
      <c r="A34" s="258" t="s">
        <v>100</v>
      </c>
      <c r="B34" s="251">
        <v>461</v>
      </c>
      <c r="C34" s="252">
        <f t="shared" si="0"/>
        <v>63.548806941431678</v>
      </c>
      <c r="D34" s="253"/>
      <c r="E34" s="253"/>
      <c r="F34" s="253">
        <f t="shared" si="1"/>
        <v>0</v>
      </c>
      <c r="G34" s="253"/>
      <c r="H34" s="253"/>
      <c r="I34" s="253">
        <f t="shared" si="2"/>
        <v>0</v>
      </c>
      <c r="J34" s="253"/>
      <c r="K34" s="253"/>
      <c r="L34" s="253">
        <f t="shared" si="3"/>
        <v>0</v>
      </c>
      <c r="M34" s="253"/>
      <c r="N34" s="253"/>
      <c r="O34" s="253">
        <f t="shared" si="4"/>
        <v>0</v>
      </c>
      <c r="P34" s="253"/>
      <c r="Q34" s="253"/>
      <c r="R34" s="253">
        <f t="shared" si="44"/>
        <v>0</v>
      </c>
      <c r="S34" s="253"/>
      <c r="T34" s="253"/>
      <c r="U34" s="253">
        <f t="shared" si="6"/>
        <v>0</v>
      </c>
      <c r="V34" s="253">
        <f t="shared" si="45"/>
        <v>0</v>
      </c>
      <c r="W34" s="253">
        <f t="shared" si="46"/>
        <v>0</v>
      </c>
      <c r="X34" s="253">
        <f t="shared" si="7"/>
        <v>0</v>
      </c>
      <c r="Y34" s="358">
        <v>15.6</v>
      </c>
      <c r="Z34" s="358">
        <v>50.1</v>
      </c>
      <c r="AA34" s="253">
        <f t="shared" si="8"/>
        <v>3.2115384615384617</v>
      </c>
      <c r="AB34" s="253"/>
      <c r="AC34" s="253"/>
      <c r="AD34" s="253">
        <f t="shared" si="9"/>
        <v>0</v>
      </c>
      <c r="AE34" s="358">
        <v>10</v>
      </c>
      <c r="AF34" s="358">
        <v>28.67</v>
      </c>
      <c r="AG34" s="253">
        <f t="shared" si="10"/>
        <v>2.867</v>
      </c>
      <c r="AH34" s="358">
        <v>2.5</v>
      </c>
      <c r="AI34" s="358">
        <v>7.25</v>
      </c>
      <c r="AJ34" s="253">
        <f t="shared" si="11"/>
        <v>2.9</v>
      </c>
      <c r="AK34" s="358">
        <v>7</v>
      </c>
      <c r="AL34" s="358">
        <v>18.18</v>
      </c>
      <c r="AM34" s="253">
        <f t="shared" si="12"/>
        <v>2.597142857142857</v>
      </c>
      <c r="AN34" s="358">
        <v>257.86</v>
      </c>
      <c r="AO34" s="358">
        <v>720.5</v>
      </c>
      <c r="AP34" s="253">
        <f t="shared" si="13"/>
        <v>2.7941518653532924</v>
      </c>
      <c r="AQ34" s="253">
        <f t="shared" si="14"/>
        <v>292.96000000000004</v>
      </c>
      <c r="AR34" s="253">
        <f t="shared" si="33"/>
        <v>824.69999999999993</v>
      </c>
      <c r="AS34" s="253">
        <f t="shared" si="15"/>
        <v>2.8150600764609499</v>
      </c>
      <c r="AT34" s="253"/>
      <c r="AU34" s="253"/>
      <c r="AV34" s="253">
        <f t="shared" si="16"/>
        <v>0</v>
      </c>
      <c r="AW34" s="253"/>
      <c r="AX34" s="253"/>
      <c r="AY34" s="253">
        <f t="shared" si="17"/>
        <v>0</v>
      </c>
      <c r="AZ34" s="253"/>
      <c r="BA34" s="253"/>
      <c r="BB34" s="253">
        <f t="shared" si="18"/>
        <v>0</v>
      </c>
      <c r="BC34" s="253"/>
      <c r="BD34" s="253"/>
      <c r="BE34" s="253">
        <f t="shared" si="19"/>
        <v>0</v>
      </c>
      <c r="BF34" s="253"/>
      <c r="BG34" s="253"/>
      <c r="BH34" s="253">
        <f t="shared" si="20"/>
        <v>0</v>
      </c>
      <c r="BI34" s="253"/>
      <c r="BJ34" s="254"/>
      <c r="BK34" s="254">
        <f t="shared" si="21"/>
        <v>0</v>
      </c>
      <c r="BL34" s="254">
        <f t="shared" si="34"/>
        <v>0</v>
      </c>
      <c r="BM34" s="254">
        <f t="shared" si="35"/>
        <v>0</v>
      </c>
      <c r="BN34" s="254">
        <f t="shared" si="22"/>
        <v>0</v>
      </c>
      <c r="BO34" s="254"/>
      <c r="BP34" s="254"/>
      <c r="BQ34" s="254">
        <f t="shared" si="23"/>
        <v>0</v>
      </c>
      <c r="BR34" s="254">
        <f t="shared" si="36"/>
        <v>15.6</v>
      </c>
      <c r="BS34" s="254">
        <f t="shared" si="36"/>
        <v>50.1</v>
      </c>
      <c r="BT34" s="254">
        <f t="shared" si="24"/>
        <v>3.2115384615384617</v>
      </c>
      <c r="BU34" s="254">
        <f t="shared" si="37"/>
        <v>0</v>
      </c>
      <c r="BV34" s="254">
        <f t="shared" si="37"/>
        <v>0</v>
      </c>
      <c r="BW34" s="254">
        <f t="shared" si="25"/>
        <v>0</v>
      </c>
      <c r="BX34" s="254">
        <f t="shared" si="38"/>
        <v>10</v>
      </c>
      <c r="BY34" s="254">
        <f t="shared" si="38"/>
        <v>28.67</v>
      </c>
      <c r="BZ34" s="254">
        <f t="shared" si="26"/>
        <v>2.867</v>
      </c>
      <c r="CA34" s="254">
        <f t="shared" si="39"/>
        <v>2.5</v>
      </c>
      <c r="CB34" s="254">
        <f t="shared" si="40"/>
        <v>7.25</v>
      </c>
      <c r="CC34" s="254">
        <f t="shared" si="27"/>
        <v>2.9</v>
      </c>
      <c r="CD34" s="254">
        <f t="shared" si="41"/>
        <v>7</v>
      </c>
      <c r="CE34" s="254">
        <f t="shared" si="41"/>
        <v>18.18</v>
      </c>
      <c r="CF34" s="254">
        <f t="shared" si="28"/>
        <v>2.597142857142857</v>
      </c>
      <c r="CG34" s="254">
        <f t="shared" si="42"/>
        <v>257.86</v>
      </c>
      <c r="CH34" s="254">
        <f t="shared" si="42"/>
        <v>720.5</v>
      </c>
      <c r="CI34" s="254">
        <f t="shared" si="29"/>
        <v>2.7941518653532924</v>
      </c>
      <c r="CJ34" s="254">
        <f t="shared" si="47"/>
        <v>292.96000000000004</v>
      </c>
      <c r="CK34" s="254">
        <f t="shared" si="47"/>
        <v>824.69999999999993</v>
      </c>
      <c r="CL34" s="254">
        <f t="shared" si="30"/>
        <v>2.8150600764609499</v>
      </c>
      <c r="DF34" s="359"/>
      <c r="DG34" s="359"/>
      <c r="DH34" s="359"/>
      <c r="DI34" s="255" t="s">
        <v>130</v>
      </c>
      <c r="DJ34" s="359" t="s">
        <v>141</v>
      </c>
      <c r="DK34" s="359"/>
      <c r="DL34" s="359"/>
      <c r="DM34" s="359"/>
      <c r="DN34" s="359"/>
      <c r="DO34" s="359"/>
      <c r="DP34" s="359"/>
      <c r="DQ34" s="359"/>
      <c r="DR34" s="359"/>
      <c r="DS34" s="359"/>
      <c r="DT34" s="359"/>
      <c r="DU34" s="359"/>
      <c r="DV34" s="359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60"/>
      <c r="EH34" s="360"/>
      <c r="EI34" s="360"/>
      <c r="EJ34" s="360"/>
    </row>
    <row r="35" spans="1:140" x14ac:dyDescent="0.25">
      <c r="A35" s="258" t="s">
        <v>26</v>
      </c>
      <c r="B35" s="251">
        <v>984.53</v>
      </c>
      <c r="C35" s="252">
        <f t="shared" si="0"/>
        <v>0.43167805958172939</v>
      </c>
      <c r="D35" s="253">
        <v>2.25</v>
      </c>
      <c r="E35" s="253">
        <v>3</v>
      </c>
      <c r="F35" s="253">
        <f t="shared" si="1"/>
        <v>1.3333333333333333</v>
      </c>
      <c r="G35" s="253"/>
      <c r="H35" s="253"/>
      <c r="I35" s="253">
        <f t="shared" si="2"/>
        <v>0</v>
      </c>
      <c r="J35" s="253"/>
      <c r="K35" s="253"/>
      <c r="L35" s="253">
        <f t="shared" si="3"/>
        <v>0</v>
      </c>
      <c r="M35" s="253"/>
      <c r="N35" s="253"/>
      <c r="O35" s="253">
        <f t="shared" si="4"/>
        <v>0</v>
      </c>
      <c r="P35" s="253"/>
      <c r="Q35" s="253"/>
      <c r="R35" s="253">
        <f t="shared" si="44"/>
        <v>0</v>
      </c>
      <c r="S35" s="253"/>
      <c r="T35" s="253"/>
      <c r="U35" s="253">
        <f t="shared" si="6"/>
        <v>0</v>
      </c>
      <c r="V35" s="253">
        <f t="shared" si="45"/>
        <v>2.25</v>
      </c>
      <c r="W35" s="253">
        <f t="shared" si="46"/>
        <v>3</v>
      </c>
      <c r="X35" s="253">
        <f t="shared" si="7"/>
        <v>1.3333333333333333</v>
      </c>
      <c r="Y35" s="253">
        <v>2</v>
      </c>
      <c r="Z35" s="253">
        <v>1</v>
      </c>
      <c r="AA35" s="253">
        <f t="shared" si="8"/>
        <v>0.5</v>
      </c>
      <c r="AB35" s="253"/>
      <c r="AC35" s="253"/>
      <c r="AD35" s="253">
        <f t="shared" si="9"/>
        <v>0</v>
      </c>
      <c r="AE35" s="253"/>
      <c r="AF35" s="253"/>
      <c r="AG35" s="253">
        <f t="shared" si="10"/>
        <v>0</v>
      </c>
      <c r="AH35" s="253"/>
      <c r="AI35" s="253"/>
      <c r="AJ35" s="253">
        <f t="shared" si="11"/>
        <v>0</v>
      </c>
      <c r="AK35" s="253"/>
      <c r="AL35" s="253"/>
      <c r="AM35" s="253">
        <f t="shared" si="12"/>
        <v>0</v>
      </c>
      <c r="AN35" s="253"/>
      <c r="AO35" s="253"/>
      <c r="AP35" s="253">
        <f t="shared" si="13"/>
        <v>0</v>
      </c>
      <c r="AQ35" s="253">
        <f t="shared" si="14"/>
        <v>2</v>
      </c>
      <c r="AR35" s="253">
        <f t="shared" si="33"/>
        <v>1</v>
      </c>
      <c r="AS35" s="253">
        <f t="shared" si="15"/>
        <v>0.5</v>
      </c>
      <c r="AT35" s="253"/>
      <c r="AU35" s="253"/>
      <c r="AV35" s="253">
        <f t="shared" si="16"/>
        <v>0</v>
      </c>
      <c r="AW35" s="253"/>
      <c r="AX35" s="253"/>
      <c r="AY35" s="253">
        <f t="shared" si="17"/>
        <v>0</v>
      </c>
      <c r="AZ35" s="253"/>
      <c r="BA35" s="253"/>
      <c r="BB35" s="253">
        <f t="shared" si="18"/>
        <v>0</v>
      </c>
      <c r="BC35" s="253"/>
      <c r="BD35" s="253"/>
      <c r="BE35" s="253">
        <f t="shared" si="19"/>
        <v>0</v>
      </c>
      <c r="BF35" s="253"/>
      <c r="BG35" s="253"/>
      <c r="BH35" s="253">
        <f t="shared" si="20"/>
        <v>0</v>
      </c>
      <c r="BI35" s="253"/>
      <c r="BJ35" s="254"/>
      <c r="BK35" s="254">
        <f t="shared" si="21"/>
        <v>0</v>
      </c>
      <c r="BL35" s="254">
        <f t="shared" si="34"/>
        <v>0</v>
      </c>
      <c r="BM35" s="254">
        <f t="shared" si="35"/>
        <v>0</v>
      </c>
      <c r="BN35" s="254">
        <f t="shared" si="22"/>
        <v>0</v>
      </c>
      <c r="BO35" s="254"/>
      <c r="BP35" s="254"/>
      <c r="BQ35" s="254">
        <f t="shared" si="23"/>
        <v>0</v>
      </c>
      <c r="BR35" s="254">
        <f t="shared" si="36"/>
        <v>4.25</v>
      </c>
      <c r="BS35" s="254">
        <f t="shared" si="36"/>
        <v>4</v>
      </c>
      <c r="BT35" s="254">
        <f t="shared" si="24"/>
        <v>0.94117647058823528</v>
      </c>
      <c r="BU35" s="254">
        <f t="shared" si="37"/>
        <v>0</v>
      </c>
      <c r="BV35" s="254">
        <f t="shared" si="37"/>
        <v>0</v>
      </c>
      <c r="BW35" s="254">
        <f t="shared" si="25"/>
        <v>0</v>
      </c>
      <c r="BX35" s="254">
        <f t="shared" si="38"/>
        <v>0</v>
      </c>
      <c r="BY35" s="254">
        <f t="shared" si="38"/>
        <v>0</v>
      </c>
      <c r="BZ35" s="254">
        <f t="shared" si="26"/>
        <v>0</v>
      </c>
      <c r="CA35" s="254">
        <f t="shared" si="39"/>
        <v>0</v>
      </c>
      <c r="CB35" s="254">
        <f t="shared" si="40"/>
        <v>0</v>
      </c>
      <c r="CC35" s="254">
        <f t="shared" si="27"/>
        <v>0</v>
      </c>
      <c r="CD35" s="254">
        <f t="shared" si="41"/>
        <v>0</v>
      </c>
      <c r="CE35" s="254">
        <f t="shared" si="41"/>
        <v>0</v>
      </c>
      <c r="CF35" s="254">
        <f t="shared" si="28"/>
        <v>0</v>
      </c>
      <c r="CG35" s="254">
        <f t="shared" si="42"/>
        <v>0</v>
      </c>
      <c r="CH35" s="254">
        <f t="shared" si="42"/>
        <v>0</v>
      </c>
      <c r="CI35" s="254">
        <f t="shared" si="29"/>
        <v>0</v>
      </c>
      <c r="CJ35" s="254">
        <f t="shared" si="47"/>
        <v>4.25</v>
      </c>
      <c r="CK35" s="254">
        <f t="shared" si="47"/>
        <v>4</v>
      </c>
      <c r="CL35" s="254">
        <f t="shared" si="30"/>
        <v>0.94117647058823528</v>
      </c>
    </row>
    <row r="36" spans="1:140" x14ac:dyDescent="0.25">
      <c r="A36" s="258" t="s">
        <v>27</v>
      </c>
      <c r="B36" s="251">
        <v>590</v>
      </c>
      <c r="C36" s="252">
        <f t="shared" si="0"/>
        <v>0</v>
      </c>
      <c r="D36" s="253"/>
      <c r="E36" s="253"/>
      <c r="F36" s="253">
        <f t="shared" si="1"/>
        <v>0</v>
      </c>
      <c r="G36" s="253"/>
      <c r="H36" s="253"/>
      <c r="I36" s="253">
        <f t="shared" si="2"/>
        <v>0</v>
      </c>
      <c r="J36" s="253"/>
      <c r="K36" s="253"/>
      <c r="L36" s="253">
        <f t="shared" si="3"/>
        <v>0</v>
      </c>
      <c r="M36" s="253"/>
      <c r="N36" s="253"/>
      <c r="O36" s="253">
        <f t="shared" si="4"/>
        <v>0</v>
      </c>
      <c r="P36" s="253"/>
      <c r="Q36" s="253"/>
      <c r="R36" s="253">
        <f t="shared" si="44"/>
        <v>0</v>
      </c>
      <c r="S36" s="253"/>
      <c r="T36" s="253"/>
      <c r="U36" s="253">
        <f t="shared" si="6"/>
        <v>0</v>
      </c>
      <c r="V36" s="253">
        <f t="shared" si="45"/>
        <v>0</v>
      </c>
      <c r="W36" s="253">
        <f t="shared" si="46"/>
        <v>0</v>
      </c>
      <c r="X36" s="253">
        <f t="shared" si="7"/>
        <v>0</v>
      </c>
      <c r="Y36" s="253"/>
      <c r="Z36" s="253"/>
      <c r="AA36" s="253">
        <f t="shared" si="8"/>
        <v>0</v>
      </c>
      <c r="AB36" s="253"/>
      <c r="AC36" s="253"/>
      <c r="AD36" s="253">
        <f t="shared" si="9"/>
        <v>0</v>
      </c>
      <c r="AE36" s="253"/>
      <c r="AF36" s="253"/>
      <c r="AG36" s="253">
        <f t="shared" si="10"/>
        <v>0</v>
      </c>
      <c r="AH36" s="253"/>
      <c r="AI36" s="253"/>
      <c r="AJ36" s="253">
        <f t="shared" si="11"/>
        <v>0</v>
      </c>
      <c r="AK36" s="253"/>
      <c r="AL36" s="253"/>
      <c r="AM36" s="253">
        <f t="shared" si="12"/>
        <v>0</v>
      </c>
      <c r="AN36" s="253"/>
      <c r="AO36" s="253"/>
      <c r="AP36" s="253">
        <f t="shared" si="13"/>
        <v>0</v>
      </c>
      <c r="AQ36" s="253">
        <f t="shared" si="14"/>
        <v>0</v>
      </c>
      <c r="AR36" s="253">
        <f t="shared" si="33"/>
        <v>0</v>
      </c>
      <c r="AS36" s="253">
        <f t="shared" si="15"/>
        <v>0</v>
      </c>
      <c r="AT36" s="253"/>
      <c r="AU36" s="253"/>
      <c r="AV36" s="253">
        <f t="shared" si="16"/>
        <v>0</v>
      </c>
      <c r="AW36" s="253"/>
      <c r="AX36" s="253"/>
      <c r="AY36" s="253">
        <f t="shared" si="17"/>
        <v>0</v>
      </c>
      <c r="AZ36" s="253"/>
      <c r="BA36" s="253"/>
      <c r="BB36" s="253">
        <f t="shared" si="18"/>
        <v>0</v>
      </c>
      <c r="BC36" s="253"/>
      <c r="BD36" s="253"/>
      <c r="BE36" s="253">
        <f t="shared" si="19"/>
        <v>0</v>
      </c>
      <c r="BF36" s="253"/>
      <c r="BG36" s="253"/>
      <c r="BH36" s="253">
        <f t="shared" si="20"/>
        <v>0</v>
      </c>
      <c r="BI36" s="253"/>
      <c r="BJ36" s="254"/>
      <c r="BK36" s="254">
        <f t="shared" si="21"/>
        <v>0</v>
      </c>
      <c r="BL36" s="254">
        <f t="shared" si="34"/>
        <v>0</v>
      </c>
      <c r="BM36" s="254">
        <f t="shared" si="35"/>
        <v>0</v>
      </c>
      <c r="BN36" s="254">
        <f t="shared" si="22"/>
        <v>0</v>
      </c>
      <c r="BO36" s="254"/>
      <c r="BP36" s="254"/>
      <c r="BQ36" s="254">
        <f t="shared" si="23"/>
        <v>0</v>
      </c>
      <c r="BR36" s="254">
        <f t="shared" si="36"/>
        <v>0</v>
      </c>
      <c r="BS36" s="254">
        <f t="shared" si="36"/>
        <v>0</v>
      </c>
      <c r="BT36" s="254">
        <f t="shared" si="24"/>
        <v>0</v>
      </c>
      <c r="BU36" s="254">
        <f t="shared" si="37"/>
        <v>0</v>
      </c>
      <c r="BV36" s="254">
        <f t="shared" si="37"/>
        <v>0</v>
      </c>
      <c r="BW36" s="254">
        <f t="shared" si="25"/>
        <v>0</v>
      </c>
      <c r="BX36" s="254">
        <f t="shared" si="38"/>
        <v>0</v>
      </c>
      <c r="BY36" s="254">
        <f t="shared" si="38"/>
        <v>0</v>
      </c>
      <c r="BZ36" s="254">
        <f t="shared" si="26"/>
        <v>0</v>
      </c>
      <c r="CA36" s="254">
        <f t="shared" si="39"/>
        <v>0</v>
      </c>
      <c r="CB36" s="254">
        <f t="shared" si="40"/>
        <v>0</v>
      </c>
      <c r="CC36" s="254">
        <f t="shared" si="27"/>
        <v>0</v>
      </c>
      <c r="CD36" s="254">
        <f t="shared" si="41"/>
        <v>0</v>
      </c>
      <c r="CE36" s="254">
        <f t="shared" si="41"/>
        <v>0</v>
      </c>
      <c r="CF36" s="254">
        <f t="shared" si="28"/>
        <v>0</v>
      </c>
      <c r="CG36" s="254">
        <f t="shared" si="42"/>
        <v>0</v>
      </c>
      <c r="CH36" s="254">
        <f t="shared" si="42"/>
        <v>0</v>
      </c>
      <c r="CI36" s="254">
        <f t="shared" si="29"/>
        <v>0</v>
      </c>
      <c r="CJ36" s="254">
        <f t="shared" si="47"/>
        <v>0</v>
      </c>
      <c r="CK36" s="254">
        <f t="shared" si="47"/>
        <v>0</v>
      </c>
      <c r="CL36" s="254">
        <f t="shared" si="30"/>
        <v>0</v>
      </c>
    </row>
    <row r="37" spans="1:140" x14ac:dyDescent="0.25">
      <c r="A37" s="258" t="s">
        <v>28</v>
      </c>
      <c r="B37" s="251">
        <v>3649.92</v>
      </c>
      <c r="C37" s="252">
        <f t="shared" si="0"/>
        <v>6.8494651937576713E-3</v>
      </c>
      <c r="D37" s="253"/>
      <c r="E37" s="253"/>
      <c r="F37" s="253">
        <f t="shared" si="1"/>
        <v>0</v>
      </c>
      <c r="G37" s="253"/>
      <c r="H37" s="253"/>
      <c r="I37" s="253">
        <f t="shared" si="2"/>
        <v>0</v>
      </c>
      <c r="J37" s="253"/>
      <c r="K37" s="253"/>
      <c r="L37" s="253">
        <f t="shared" si="3"/>
        <v>0</v>
      </c>
      <c r="M37" s="253"/>
      <c r="N37" s="253"/>
      <c r="O37" s="253">
        <f t="shared" si="4"/>
        <v>0</v>
      </c>
      <c r="P37" s="253"/>
      <c r="Q37" s="253"/>
      <c r="R37" s="253">
        <f t="shared" si="44"/>
        <v>0</v>
      </c>
      <c r="S37" s="253"/>
      <c r="T37" s="253"/>
      <c r="U37" s="253">
        <f t="shared" si="6"/>
        <v>0</v>
      </c>
      <c r="V37" s="253">
        <f t="shared" si="45"/>
        <v>0</v>
      </c>
      <c r="W37" s="253">
        <f t="shared" si="46"/>
        <v>0</v>
      </c>
      <c r="X37" s="253">
        <f t="shared" si="7"/>
        <v>0</v>
      </c>
      <c r="Y37" s="253"/>
      <c r="Z37" s="253"/>
      <c r="AA37" s="253">
        <f t="shared" si="8"/>
        <v>0</v>
      </c>
      <c r="AB37" s="253"/>
      <c r="AC37" s="253"/>
      <c r="AD37" s="253">
        <v>0</v>
      </c>
      <c r="AE37" s="253"/>
      <c r="AF37" s="253"/>
      <c r="AG37" s="253">
        <v>0</v>
      </c>
      <c r="AH37" s="253"/>
      <c r="AI37" s="253"/>
      <c r="AJ37" s="253">
        <f t="shared" si="11"/>
        <v>0</v>
      </c>
      <c r="AK37" s="253"/>
      <c r="AL37" s="253"/>
      <c r="AM37" s="253">
        <f t="shared" si="12"/>
        <v>0</v>
      </c>
      <c r="AN37" s="253"/>
      <c r="AO37" s="253"/>
      <c r="AP37" s="253">
        <f t="shared" si="13"/>
        <v>0</v>
      </c>
      <c r="AQ37" s="253">
        <f t="shared" si="14"/>
        <v>0</v>
      </c>
      <c r="AR37" s="253">
        <f t="shared" si="33"/>
        <v>0</v>
      </c>
      <c r="AS37" s="253">
        <f t="shared" si="15"/>
        <v>0</v>
      </c>
      <c r="AT37" s="253"/>
      <c r="AU37" s="253"/>
      <c r="AV37" s="253">
        <f t="shared" si="16"/>
        <v>0</v>
      </c>
      <c r="AW37" s="253"/>
      <c r="AX37" s="253"/>
      <c r="AY37" s="253">
        <f t="shared" si="17"/>
        <v>0</v>
      </c>
      <c r="AZ37" s="253"/>
      <c r="BA37" s="253"/>
      <c r="BB37" s="253">
        <f t="shared" si="18"/>
        <v>0</v>
      </c>
      <c r="BC37" s="253"/>
      <c r="BD37" s="253"/>
      <c r="BE37" s="253">
        <f t="shared" si="19"/>
        <v>0</v>
      </c>
      <c r="BF37" s="253"/>
      <c r="BG37" s="253"/>
      <c r="BH37" s="253">
        <f t="shared" si="20"/>
        <v>0</v>
      </c>
      <c r="BI37" s="253">
        <v>0.25</v>
      </c>
      <c r="BJ37" s="254">
        <v>0.55000000000000004</v>
      </c>
      <c r="BK37" s="254">
        <f t="shared" si="21"/>
        <v>2.2000000000000002</v>
      </c>
      <c r="BL37" s="254">
        <f t="shared" si="34"/>
        <v>0.25</v>
      </c>
      <c r="BM37" s="254">
        <f t="shared" si="35"/>
        <v>0.55000000000000004</v>
      </c>
      <c r="BN37" s="254">
        <f t="shared" si="22"/>
        <v>2.2000000000000002</v>
      </c>
      <c r="BO37" s="254"/>
      <c r="BP37" s="254"/>
      <c r="BQ37" s="254">
        <f t="shared" si="23"/>
        <v>0</v>
      </c>
      <c r="BR37" s="254">
        <f t="shared" si="36"/>
        <v>0</v>
      </c>
      <c r="BS37" s="254">
        <f t="shared" si="36"/>
        <v>0</v>
      </c>
      <c r="BT37" s="254">
        <f t="shared" si="24"/>
        <v>0</v>
      </c>
      <c r="BU37" s="254">
        <f t="shared" si="37"/>
        <v>0</v>
      </c>
      <c r="BV37" s="254">
        <f t="shared" si="37"/>
        <v>0</v>
      </c>
      <c r="BW37" s="254">
        <f t="shared" si="25"/>
        <v>0</v>
      </c>
      <c r="BX37" s="254">
        <f t="shared" si="38"/>
        <v>0</v>
      </c>
      <c r="BY37" s="254">
        <f t="shared" si="38"/>
        <v>0</v>
      </c>
      <c r="BZ37" s="254">
        <f t="shared" si="26"/>
        <v>0</v>
      </c>
      <c r="CA37" s="254">
        <f t="shared" si="39"/>
        <v>0</v>
      </c>
      <c r="CB37" s="254">
        <f t="shared" si="40"/>
        <v>0</v>
      </c>
      <c r="CC37" s="254">
        <f t="shared" si="27"/>
        <v>0</v>
      </c>
      <c r="CD37" s="254">
        <f t="shared" si="41"/>
        <v>0</v>
      </c>
      <c r="CE37" s="254">
        <f t="shared" si="41"/>
        <v>0</v>
      </c>
      <c r="CF37" s="254">
        <f t="shared" si="28"/>
        <v>0</v>
      </c>
      <c r="CG37" s="254">
        <f t="shared" si="42"/>
        <v>0.25</v>
      </c>
      <c r="CH37" s="254">
        <f t="shared" si="42"/>
        <v>0.55000000000000004</v>
      </c>
      <c r="CI37" s="254">
        <f t="shared" si="29"/>
        <v>2.2000000000000002</v>
      </c>
      <c r="CJ37" s="254">
        <f t="shared" si="47"/>
        <v>0.25</v>
      </c>
      <c r="CK37" s="254">
        <f t="shared" si="47"/>
        <v>0.55000000000000004</v>
      </c>
      <c r="CL37" s="254">
        <f t="shared" si="30"/>
        <v>2.2000000000000002</v>
      </c>
    </row>
    <row r="38" spans="1:140" s="365" customFormat="1" x14ac:dyDescent="0.25">
      <c r="A38" s="361" t="s">
        <v>29</v>
      </c>
      <c r="B38" s="362">
        <v>2527</v>
      </c>
      <c r="C38" s="363">
        <f t="shared" si="0"/>
        <v>20.599525128610999</v>
      </c>
      <c r="D38" s="256">
        <v>122</v>
      </c>
      <c r="E38" s="256">
        <v>1154</v>
      </c>
      <c r="F38" s="256">
        <f t="shared" si="1"/>
        <v>9.4590163934426226</v>
      </c>
      <c r="G38" s="256">
        <v>9</v>
      </c>
      <c r="H38" s="256">
        <v>85</v>
      </c>
      <c r="I38" s="256">
        <f t="shared" si="2"/>
        <v>9.4444444444444446</v>
      </c>
      <c r="J38" s="256">
        <v>74</v>
      </c>
      <c r="K38" s="256">
        <v>498</v>
      </c>
      <c r="L38" s="256">
        <f t="shared" si="3"/>
        <v>6.7297297297297298</v>
      </c>
      <c r="M38" s="256">
        <v>257</v>
      </c>
      <c r="N38" s="256">
        <v>2441</v>
      </c>
      <c r="O38" s="256">
        <f t="shared" si="4"/>
        <v>9.4980544747081712</v>
      </c>
      <c r="P38" s="256"/>
      <c r="Q38" s="256"/>
      <c r="R38" s="256">
        <f t="shared" si="44"/>
        <v>0</v>
      </c>
      <c r="S38" s="256"/>
      <c r="T38" s="256"/>
      <c r="U38" s="256">
        <f t="shared" si="6"/>
        <v>0</v>
      </c>
      <c r="V38" s="256">
        <f t="shared" si="45"/>
        <v>462</v>
      </c>
      <c r="W38" s="256">
        <f t="shared" si="46"/>
        <v>4178</v>
      </c>
      <c r="X38" s="256">
        <f t="shared" si="7"/>
        <v>9.0432900432900425</v>
      </c>
      <c r="Y38" s="256">
        <v>5.55</v>
      </c>
      <c r="Z38" s="256">
        <v>51</v>
      </c>
      <c r="AA38" s="256">
        <f t="shared" si="8"/>
        <v>9.1891891891891895</v>
      </c>
      <c r="AB38" s="256"/>
      <c r="AC38" s="256"/>
      <c r="AD38" s="256">
        <f t="shared" ref="AD38:AD59" si="48">IF(AB38,AC38/AB38,0)</f>
        <v>0</v>
      </c>
      <c r="AE38" s="256">
        <v>5</v>
      </c>
      <c r="AF38" s="256">
        <v>21</v>
      </c>
      <c r="AG38" s="256">
        <f t="shared" ref="AG38:AG59" si="49">IF(AE38,AF38/AE38,0)</f>
        <v>4.2</v>
      </c>
      <c r="AH38" s="256">
        <v>48</v>
      </c>
      <c r="AI38" s="256">
        <v>376</v>
      </c>
      <c r="AJ38" s="256">
        <f t="shared" si="11"/>
        <v>7.833333333333333</v>
      </c>
      <c r="AK38" s="256"/>
      <c r="AL38" s="256"/>
      <c r="AM38" s="256">
        <f t="shared" si="12"/>
        <v>0</v>
      </c>
      <c r="AN38" s="256"/>
      <c r="AO38" s="256"/>
      <c r="AP38" s="256">
        <f t="shared" si="13"/>
        <v>0</v>
      </c>
      <c r="AQ38" s="256">
        <f t="shared" si="14"/>
        <v>58.55</v>
      </c>
      <c r="AR38" s="256">
        <f t="shared" si="33"/>
        <v>448</v>
      </c>
      <c r="AS38" s="256">
        <f t="shared" si="15"/>
        <v>7.6515798462852267</v>
      </c>
      <c r="AT38" s="256"/>
      <c r="AU38" s="256"/>
      <c r="AV38" s="256">
        <f t="shared" si="16"/>
        <v>0</v>
      </c>
      <c r="AW38" s="256"/>
      <c r="AX38" s="256"/>
      <c r="AY38" s="256">
        <f t="shared" si="17"/>
        <v>0</v>
      </c>
      <c r="AZ38" s="256"/>
      <c r="BA38" s="256"/>
      <c r="BB38" s="256">
        <f t="shared" si="18"/>
        <v>0</v>
      </c>
      <c r="BC38" s="256"/>
      <c r="BD38" s="256"/>
      <c r="BE38" s="256">
        <f t="shared" si="19"/>
        <v>0</v>
      </c>
      <c r="BF38" s="256"/>
      <c r="BG38" s="256"/>
      <c r="BH38" s="256">
        <f t="shared" si="20"/>
        <v>0</v>
      </c>
      <c r="BI38" s="256"/>
      <c r="BJ38" s="364"/>
      <c r="BK38" s="364">
        <f t="shared" si="21"/>
        <v>0</v>
      </c>
      <c r="BL38" s="364">
        <f t="shared" si="34"/>
        <v>0</v>
      </c>
      <c r="BM38" s="364">
        <f t="shared" si="35"/>
        <v>0</v>
      </c>
      <c r="BN38" s="364">
        <f t="shared" si="22"/>
        <v>0</v>
      </c>
      <c r="BO38" s="364"/>
      <c r="BP38" s="364"/>
      <c r="BQ38" s="364">
        <f t="shared" si="23"/>
        <v>0</v>
      </c>
      <c r="BR38" s="364">
        <f t="shared" si="36"/>
        <v>127.55</v>
      </c>
      <c r="BS38" s="364">
        <f t="shared" si="36"/>
        <v>1205</v>
      </c>
      <c r="BT38" s="364">
        <f t="shared" si="24"/>
        <v>9.4472755782046267</v>
      </c>
      <c r="BU38" s="364">
        <f t="shared" si="37"/>
        <v>9</v>
      </c>
      <c r="BV38" s="364">
        <f t="shared" si="37"/>
        <v>85</v>
      </c>
      <c r="BW38" s="364">
        <f t="shared" si="25"/>
        <v>9.4444444444444446</v>
      </c>
      <c r="BX38" s="364">
        <f t="shared" si="38"/>
        <v>79</v>
      </c>
      <c r="BY38" s="364">
        <f t="shared" si="38"/>
        <v>519</v>
      </c>
      <c r="BZ38" s="364">
        <f t="shared" si="26"/>
        <v>6.5696202531645573</v>
      </c>
      <c r="CA38" s="364">
        <f t="shared" si="39"/>
        <v>305</v>
      </c>
      <c r="CB38" s="364">
        <f t="shared" si="40"/>
        <v>2817</v>
      </c>
      <c r="CC38" s="364">
        <f t="shared" si="27"/>
        <v>9.2360655737704924</v>
      </c>
      <c r="CD38" s="364">
        <f t="shared" si="41"/>
        <v>0</v>
      </c>
      <c r="CE38" s="364">
        <f t="shared" si="41"/>
        <v>0</v>
      </c>
      <c r="CF38" s="364">
        <f t="shared" si="28"/>
        <v>0</v>
      </c>
      <c r="CG38" s="364">
        <f t="shared" si="42"/>
        <v>0</v>
      </c>
      <c r="CH38" s="364">
        <f t="shared" si="42"/>
        <v>0</v>
      </c>
      <c r="CI38" s="364">
        <f t="shared" si="29"/>
        <v>0</v>
      </c>
      <c r="CJ38" s="364">
        <f t="shared" si="47"/>
        <v>520.54999999999995</v>
      </c>
      <c r="CK38" s="364">
        <f t="shared" si="47"/>
        <v>4626</v>
      </c>
      <c r="CL38" s="364">
        <f t="shared" si="30"/>
        <v>8.8867543943905485</v>
      </c>
      <c r="DF38" s="257"/>
      <c r="DG38" s="257"/>
      <c r="DH38" s="257"/>
      <c r="DI38" s="261" t="s">
        <v>130</v>
      </c>
      <c r="DJ38" s="257" t="s">
        <v>142</v>
      </c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366"/>
      <c r="EH38" s="366"/>
      <c r="EI38" s="366"/>
      <c r="EJ38" s="366"/>
    </row>
    <row r="39" spans="1:140" x14ac:dyDescent="0.25">
      <c r="A39" s="258" t="s">
        <v>30</v>
      </c>
      <c r="B39" s="251">
        <v>2182.5</v>
      </c>
      <c r="C39" s="252">
        <f t="shared" si="0"/>
        <v>23.986254295532646</v>
      </c>
      <c r="D39" s="253">
        <v>17</v>
      </c>
      <c r="E39" s="253">
        <v>68</v>
      </c>
      <c r="F39" s="253">
        <f t="shared" si="1"/>
        <v>4</v>
      </c>
      <c r="G39" s="253"/>
      <c r="H39" s="253"/>
      <c r="I39" s="253">
        <f t="shared" si="2"/>
        <v>0</v>
      </c>
      <c r="J39" s="253">
        <v>18</v>
      </c>
      <c r="K39" s="253">
        <v>58.36</v>
      </c>
      <c r="L39" s="253">
        <f t="shared" si="3"/>
        <v>3.2422222222222223</v>
      </c>
      <c r="M39" s="253">
        <v>7.5</v>
      </c>
      <c r="N39" s="253">
        <v>23.56</v>
      </c>
      <c r="O39" s="253">
        <f t="shared" si="4"/>
        <v>3.1413333333333333</v>
      </c>
      <c r="P39" s="253">
        <v>30</v>
      </c>
      <c r="Q39" s="253">
        <v>93</v>
      </c>
      <c r="R39" s="253">
        <f t="shared" si="44"/>
        <v>3.1</v>
      </c>
      <c r="S39" s="253">
        <v>30</v>
      </c>
      <c r="T39" s="253">
        <v>91.6</v>
      </c>
      <c r="U39" s="253">
        <f t="shared" si="6"/>
        <v>3.0533333333333332</v>
      </c>
      <c r="V39" s="253">
        <f t="shared" si="45"/>
        <v>102.5</v>
      </c>
      <c r="W39" s="253">
        <f t="shared" si="46"/>
        <v>334.52</v>
      </c>
      <c r="X39" s="253">
        <f t="shared" si="7"/>
        <v>3.2636097560975608</v>
      </c>
      <c r="Y39" s="253">
        <v>36</v>
      </c>
      <c r="Z39" s="253">
        <v>144</v>
      </c>
      <c r="AA39" s="253">
        <f t="shared" si="8"/>
        <v>4</v>
      </c>
      <c r="AB39" s="253"/>
      <c r="AC39" s="253"/>
      <c r="AD39" s="253">
        <f t="shared" si="48"/>
        <v>0</v>
      </c>
      <c r="AE39" s="253">
        <v>7</v>
      </c>
      <c r="AF39" s="253">
        <v>22.32</v>
      </c>
      <c r="AG39" s="253">
        <f t="shared" si="49"/>
        <v>3.1885714285714286</v>
      </c>
      <c r="AH39" s="253">
        <v>40</v>
      </c>
      <c r="AI39" s="253">
        <v>115</v>
      </c>
      <c r="AJ39" s="253">
        <f t="shared" si="11"/>
        <v>2.875</v>
      </c>
      <c r="AK39" s="253">
        <v>181</v>
      </c>
      <c r="AL39" s="253">
        <v>505.2</v>
      </c>
      <c r="AM39" s="253">
        <f t="shared" si="12"/>
        <v>2.7911602209944752</v>
      </c>
      <c r="AN39" s="253">
        <v>157</v>
      </c>
      <c r="AO39" s="253">
        <v>477.77</v>
      </c>
      <c r="AP39" s="253">
        <f t="shared" si="13"/>
        <v>3.04312101910828</v>
      </c>
      <c r="AQ39" s="253">
        <f t="shared" si="14"/>
        <v>421</v>
      </c>
      <c r="AR39" s="253">
        <f t="shared" si="33"/>
        <v>1264.29</v>
      </c>
      <c r="AS39" s="253">
        <f t="shared" si="15"/>
        <v>3.0030641330166268</v>
      </c>
      <c r="AT39" s="253"/>
      <c r="AU39" s="253"/>
      <c r="AV39" s="253">
        <f t="shared" si="16"/>
        <v>0</v>
      </c>
      <c r="AW39" s="253"/>
      <c r="AX39" s="253"/>
      <c r="AY39" s="253">
        <f t="shared" si="17"/>
        <v>0</v>
      </c>
      <c r="AZ39" s="253"/>
      <c r="BA39" s="253"/>
      <c r="BB39" s="253">
        <f t="shared" si="18"/>
        <v>0</v>
      </c>
      <c r="BC39" s="253"/>
      <c r="BD39" s="253"/>
      <c r="BE39" s="253">
        <f t="shared" si="19"/>
        <v>0</v>
      </c>
      <c r="BF39" s="253"/>
      <c r="BG39" s="253"/>
      <c r="BH39" s="253">
        <f t="shared" si="20"/>
        <v>0</v>
      </c>
      <c r="BI39" s="253"/>
      <c r="BJ39" s="254"/>
      <c r="BK39" s="254">
        <f t="shared" si="21"/>
        <v>0</v>
      </c>
      <c r="BL39" s="254">
        <f t="shared" si="34"/>
        <v>0</v>
      </c>
      <c r="BM39" s="254">
        <f t="shared" si="35"/>
        <v>0</v>
      </c>
      <c r="BN39" s="254">
        <f t="shared" si="22"/>
        <v>0</v>
      </c>
      <c r="BO39" s="254"/>
      <c r="BP39" s="254"/>
      <c r="BQ39" s="254">
        <f t="shared" si="23"/>
        <v>0</v>
      </c>
      <c r="BR39" s="254">
        <f t="shared" si="36"/>
        <v>53</v>
      </c>
      <c r="BS39" s="254">
        <f t="shared" si="36"/>
        <v>212</v>
      </c>
      <c r="BT39" s="254">
        <f t="shared" si="24"/>
        <v>4</v>
      </c>
      <c r="BU39" s="254">
        <f t="shared" si="37"/>
        <v>0</v>
      </c>
      <c r="BV39" s="254">
        <f t="shared" si="37"/>
        <v>0</v>
      </c>
      <c r="BW39" s="254">
        <f t="shared" si="25"/>
        <v>0</v>
      </c>
      <c r="BX39" s="254">
        <f t="shared" si="38"/>
        <v>25</v>
      </c>
      <c r="BY39" s="254">
        <f t="shared" si="38"/>
        <v>80.680000000000007</v>
      </c>
      <c r="BZ39" s="254">
        <f t="shared" si="26"/>
        <v>3.2272000000000003</v>
      </c>
      <c r="CA39" s="254">
        <f t="shared" si="39"/>
        <v>47.5</v>
      </c>
      <c r="CB39" s="254">
        <f t="shared" si="40"/>
        <v>138.56</v>
      </c>
      <c r="CC39" s="254">
        <f t="shared" si="27"/>
        <v>2.9170526315789473</v>
      </c>
      <c r="CD39" s="254">
        <f t="shared" si="41"/>
        <v>211</v>
      </c>
      <c r="CE39" s="254">
        <f t="shared" si="41"/>
        <v>598.20000000000005</v>
      </c>
      <c r="CF39" s="254">
        <f t="shared" si="28"/>
        <v>2.8350710900473937</v>
      </c>
      <c r="CG39" s="254">
        <f t="shared" si="42"/>
        <v>187</v>
      </c>
      <c r="CH39" s="254">
        <f t="shared" si="42"/>
        <v>569.37</v>
      </c>
      <c r="CI39" s="254">
        <f t="shared" si="29"/>
        <v>3.0447593582887702</v>
      </c>
      <c r="CJ39" s="254">
        <f t="shared" si="47"/>
        <v>523.5</v>
      </c>
      <c r="CK39" s="254">
        <f t="shared" si="47"/>
        <v>1598.81</v>
      </c>
      <c r="CL39" s="254">
        <f t="shared" si="30"/>
        <v>3.0540783190066856</v>
      </c>
      <c r="DH39" s="255" t="s">
        <v>130</v>
      </c>
      <c r="DI39" s="255" t="s">
        <v>130</v>
      </c>
      <c r="DJ39" s="233" t="s">
        <v>138</v>
      </c>
    </row>
    <row r="40" spans="1:140" x14ac:dyDescent="0.25">
      <c r="A40" s="258" t="s">
        <v>31</v>
      </c>
      <c r="B40" s="251">
        <v>7199</v>
      </c>
      <c r="C40" s="252">
        <f t="shared" si="0"/>
        <v>0</v>
      </c>
      <c r="D40" s="253"/>
      <c r="E40" s="253"/>
      <c r="F40" s="253">
        <f t="shared" si="1"/>
        <v>0</v>
      </c>
      <c r="G40" s="253"/>
      <c r="H40" s="253"/>
      <c r="I40" s="253">
        <f t="shared" si="2"/>
        <v>0</v>
      </c>
      <c r="J40" s="253"/>
      <c r="K40" s="253"/>
      <c r="L40" s="253">
        <f t="shared" si="3"/>
        <v>0</v>
      </c>
      <c r="M40" s="253"/>
      <c r="N40" s="253"/>
      <c r="O40" s="253">
        <f t="shared" si="4"/>
        <v>0</v>
      </c>
      <c r="P40" s="253"/>
      <c r="Q40" s="253"/>
      <c r="R40" s="253">
        <f t="shared" si="44"/>
        <v>0</v>
      </c>
      <c r="S40" s="253"/>
      <c r="T40" s="253"/>
      <c r="U40" s="253">
        <f t="shared" si="6"/>
        <v>0</v>
      </c>
      <c r="V40" s="253">
        <f t="shared" si="45"/>
        <v>0</v>
      </c>
      <c r="W40" s="253">
        <f t="shared" si="46"/>
        <v>0</v>
      </c>
      <c r="X40" s="253">
        <f t="shared" si="7"/>
        <v>0</v>
      </c>
      <c r="Y40" s="253"/>
      <c r="Z40" s="253"/>
      <c r="AA40" s="253">
        <f t="shared" si="8"/>
        <v>0</v>
      </c>
      <c r="AB40" s="253"/>
      <c r="AC40" s="253"/>
      <c r="AD40" s="253">
        <f t="shared" si="48"/>
        <v>0</v>
      </c>
      <c r="AE40" s="253"/>
      <c r="AF40" s="253"/>
      <c r="AG40" s="253">
        <f t="shared" si="49"/>
        <v>0</v>
      </c>
      <c r="AH40" s="253"/>
      <c r="AI40" s="253"/>
      <c r="AJ40" s="253">
        <f t="shared" si="11"/>
        <v>0</v>
      </c>
      <c r="AK40" s="253"/>
      <c r="AL40" s="253"/>
      <c r="AM40" s="253">
        <f t="shared" si="12"/>
        <v>0</v>
      </c>
      <c r="AN40" s="253"/>
      <c r="AO40" s="253"/>
      <c r="AP40" s="253">
        <f t="shared" si="13"/>
        <v>0</v>
      </c>
      <c r="AQ40" s="253">
        <f t="shared" si="14"/>
        <v>0</v>
      </c>
      <c r="AR40" s="253">
        <f t="shared" si="33"/>
        <v>0</v>
      </c>
      <c r="AS40" s="253">
        <f t="shared" si="15"/>
        <v>0</v>
      </c>
      <c r="AT40" s="253"/>
      <c r="AU40" s="253"/>
      <c r="AV40" s="253">
        <f t="shared" si="16"/>
        <v>0</v>
      </c>
      <c r="AW40" s="253"/>
      <c r="AX40" s="253"/>
      <c r="AY40" s="253">
        <f t="shared" si="17"/>
        <v>0</v>
      </c>
      <c r="AZ40" s="253"/>
      <c r="BA40" s="253"/>
      <c r="BB40" s="253">
        <f t="shared" si="18"/>
        <v>0</v>
      </c>
      <c r="BC40" s="253"/>
      <c r="BD40" s="253"/>
      <c r="BE40" s="253">
        <f t="shared" si="19"/>
        <v>0</v>
      </c>
      <c r="BF40" s="253"/>
      <c r="BG40" s="253"/>
      <c r="BH40" s="253">
        <f t="shared" si="20"/>
        <v>0</v>
      </c>
      <c r="BI40" s="253"/>
      <c r="BJ40" s="254"/>
      <c r="BK40" s="254">
        <f t="shared" si="21"/>
        <v>0</v>
      </c>
      <c r="BL40" s="254">
        <f t="shared" si="34"/>
        <v>0</v>
      </c>
      <c r="BM40" s="254">
        <f t="shared" si="35"/>
        <v>0</v>
      </c>
      <c r="BN40" s="254">
        <f t="shared" si="22"/>
        <v>0</v>
      </c>
      <c r="BO40" s="254"/>
      <c r="BP40" s="254"/>
      <c r="BQ40" s="254">
        <f t="shared" si="23"/>
        <v>0</v>
      </c>
      <c r="BR40" s="254">
        <f t="shared" si="36"/>
        <v>0</v>
      </c>
      <c r="BS40" s="254">
        <f t="shared" si="36"/>
        <v>0</v>
      </c>
      <c r="BT40" s="254">
        <f t="shared" si="24"/>
        <v>0</v>
      </c>
      <c r="BU40" s="254">
        <f t="shared" si="37"/>
        <v>0</v>
      </c>
      <c r="BV40" s="254">
        <f t="shared" si="37"/>
        <v>0</v>
      </c>
      <c r="BW40" s="254">
        <f t="shared" si="25"/>
        <v>0</v>
      </c>
      <c r="BX40" s="254">
        <f t="shared" si="38"/>
        <v>0</v>
      </c>
      <c r="BY40" s="254">
        <f t="shared" si="38"/>
        <v>0</v>
      </c>
      <c r="BZ40" s="254">
        <f t="shared" si="26"/>
        <v>0</v>
      </c>
      <c r="CA40" s="254">
        <f t="shared" si="39"/>
        <v>0</v>
      </c>
      <c r="CB40" s="254">
        <f t="shared" si="40"/>
        <v>0</v>
      </c>
      <c r="CC40" s="254">
        <f t="shared" si="27"/>
        <v>0</v>
      </c>
      <c r="CD40" s="254">
        <f t="shared" si="41"/>
        <v>0</v>
      </c>
      <c r="CE40" s="254">
        <f t="shared" si="41"/>
        <v>0</v>
      </c>
      <c r="CF40" s="254">
        <f t="shared" si="28"/>
        <v>0</v>
      </c>
      <c r="CG40" s="254">
        <f t="shared" si="42"/>
        <v>0</v>
      </c>
      <c r="CH40" s="254">
        <f t="shared" si="42"/>
        <v>0</v>
      </c>
      <c r="CI40" s="254">
        <f t="shared" si="29"/>
        <v>0</v>
      </c>
      <c r="CJ40" s="254">
        <f t="shared" si="47"/>
        <v>0</v>
      </c>
      <c r="CK40" s="254">
        <f t="shared" si="47"/>
        <v>0</v>
      </c>
      <c r="CL40" s="254">
        <f t="shared" si="30"/>
        <v>0</v>
      </c>
    </row>
    <row r="41" spans="1:140" x14ac:dyDescent="0.25">
      <c r="A41" s="262" t="s">
        <v>33</v>
      </c>
      <c r="B41" s="251">
        <v>1701</v>
      </c>
      <c r="C41" s="252">
        <f t="shared" si="0"/>
        <v>14.373897707231039</v>
      </c>
      <c r="D41" s="253">
        <v>31.5</v>
      </c>
      <c r="E41" s="253">
        <v>228.7</v>
      </c>
      <c r="F41" s="253">
        <f t="shared" si="1"/>
        <v>7.2603174603174603</v>
      </c>
      <c r="G41" s="253">
        <v>2</v>
      </c>
      <c r="H41" s="253">
        <v>9.6</v>
      </c>
      <c r="I41" s="253">
        <f t="shared" si="2"/>
        <v>4.8</v>
      </c>
      <c r="J41" s="253">
        <v>17</v>
      </c>
      <c r="K41" s="253">
        <v>100</v>
      </c>
      <c r="L41" s="253">
        <f t="shared" si="3"/>
        <v>5.882352941176471</v>
      </c>
      <c r="M41" s="253">
        <v>56</v>
      </c>
      <c r="N41" s="253">
        <v>271</v>
      </c>
      <c r="O41" s="253">
        <f t="shared" si="4"/>
        <v>4.8392857142857144</v>
      </c>
      <c r="P41" s="253">
        <v>19</v>
      </c>
      <c r="Q41" s="253">
        <v>85.5</v>
      </c>
      <c r="R41" s="253">
        <f t="shared" si="44"/>
        <v>4.5</v>
      </c>
      <c r="S41" s="253">
        <v>119</v>
      </c>
      <c r="T41" s="253">
        <v>515</v>
      </c>
      <c r="U41" s="253">
        <f t="shared" si="6"/>
        <v>4.3277310924369745</v>
      </c>
      <c r="V41" s="253">
        <f t="shared" si="45"/>
        <v>244.5</v>
      </c>
      <c r="W41" s="253">
        <f t="shared" si="46"/>
        <v>1209.8</v>
      </c>
      <c r="X41" s="253">
        <f t="shared" si="7"/>
        <v>4.9480572597137016</v>
      </c>
      <c r="Y41" s="253"/>
      <c r="Z41" s="253"/>
      <c r="AA41" s="253">
        <f t="shared" si="8"/>
        <v>0</v>
      </c>
      <c r="AB41" s="253"/>
      <c r="AC41" s="253"/>
      <c r="AD41" s="253">
        <f t="shared" si="48"/>
        <v>0</v>
      </c>
      <c r="AE41" s="253"/>
      <c r="AF41" s="253"/>
      <c r="AG41" s="253">
        <f t="shared" si="49"/>
        <v>0</v>
      </c>
      <c r="AH41" s="253"/>
      <c r="AI41" s="253"/>
      <c r="AJ41" s="253">
        <f t="shared" si="11"/>
        <v>0</v>
      </c>
      <c r="AK41" s="253"/>
      <c r="AL41" s="253"/>
      <c r="AM41" s="253">
        <f t="shared" si="12"/>
        <v>0</v>
      </c>
      <c r="AN41" s="253"/>
      <c r="AO41" s="253"/>
      <c r="AP41" s="253">
        <f t="shared" si="13"/>
        <v>0</v>
      </c>
      <c r="AQ41" s="253">
        <f t="shared" si="14"/>
        <v>0</v>
      </c>
      <c r="AR41" s="253">
        <f t="shared" si="33"/>
        <v>0</v>
      </c>
      <c r="AS41" s="253">
        <f t="shared" si="15"/>
        <v>0</v>
      </c>
      <c r="AT41" s="253"/>
      <c r="AU41" s="253"/>
      <c r="AV41" s="253">
        <f t="shared" si="16"/>
        <v>0</v>
      </c>
      <c r="AW41" s="253"/>
      <c r="AX41" s="253"/>
      <c r="AY41" s="253">
        <f t="shared" si="17"/>
        <v>0</v>
      </c>
      <c r="AZ41" s="253"/>
      <c r="BA41" s="253"/>
      <c r="BB41" s="253">
        <f t="shared" si="18"/>
        <v>0</v>
      </c>
      <c r="BC41" s="253"/>
      <c r="BD41" s="253"/>
      <c r="BE41" s="253">
        <f t="shared" si="19"/>
        <v>0</v>
      </c>
      <c r="BF41" s="253"/>
      <c r="BG41" s="253"/>
      <c r="BH41" s="253">
        <f t="shared" si="20"/>
        <v>0</v>
      </c>
      <c r="BI41" s="253"/>
      <c r="BJ41" s="254"/>
      <c r="BK41" s="254">
        <f t="shared" si="21"/>
        <v>0</v>
      </c>
      <c r="BL41" s="254">
        <f t="shared" si="34"/>
        <v>0</v>
      </c>
      <c r="BM41" s="254">
        <f t="shared" si="35"/>
        <v>0</v>
      </c>
      <c r="BN41" s="254">
        <f t="shared" si="22"/>
        <v>0</v>
      </c>
      <c r="BO41" s="254"/>
      <c r="BP41" s="254"/>
      <c r="BQ41" s="254">
        <f t="shared" si="23"/>
        <v>0</v>
      </c>
      <c r="BR41" s="254">
        <f t="shared" si="36"/>
        <v>31.5</v>
      </c>
      <c r="BS41" s="254">
        <f t="shared" si="36"/>
        <v>228.7</v>
      </c>
      <c r="BT41" s="254">
        <f t="shared" si="24"/>
        <v>7.2603174603174603</v>
      </c>
      <c r="BU41" s="254">
        <f t="shared" si="37"/>
        <v>2</v>
      </c>
      <c r="BV41" s="254">
        <f t="shared" si="37"/>
        <v>9.6</v>
      </c>
      <c r="BW41" s="254">
        <f t="shared" si="25"/>
        <v>4.8</v>
      </c>
      <c r="BX41" s="254">
        <f t="shared" si="38"/>
        <v>17</v>
      </c>
      <c r="BY41" s="254">
        <f t="shared" si="38"/>
        <v>100</v>
      </c>
      <c r="BZ41" s="254">
        <f t="shared" si="26"/>
        <v>5.882352941176471</v>
      </c>
      <c r="CA41" s="254">
        <f t="shared" si="39"/>
        <v>56</v>
      </c>
      <c r="CB41" s="254">
        <f t="shared" si="40"/>
        <v>271</v>
      </c>
      <c r="CC41" s="254">
        <f t="shared" si="27"/>
        <v>4.8392857142857144</v>
      </c>
      <c r="CD41" s="254">
        <f t="shared" si="41"/>
        <v>19</v>
      </c>
      <c r="CE41" s="254">
        <f t="shared" si="41"/>
        <v>85.5</v>
      </c>
      <c r="CF41" s="254">
        <f t="shared" si="28"/>
        <v>4.5</v>
      </c>
      <c r="CG41" s="254">
        <f t="shared" si="42"/>
        <v>119</v>
      </c>
      <c r="CH41" s="254">
        <f t="shared" si="42"/>
        <v>515</v>
      </c>
      <c r="CI41" s="254">
        <f t="shared" si="29"/>
        <v>4.3277310924369745</v>
      </c>
      <c r="CJ41" s="254">
        <f t="shared" si="47"/>
        <v>244.5</v>
      </c>
      <c r="CK41" s="254">
        <f t="shared" si="47"/>
        <v>1209.8</v>
      </c>
      <c r="CL41" s="254">
        <f t="shared" si="30"/>
        <v>4.9480572597137016</v>
      </c>
      <c r="DH41" s="255" t="s">
        <v>130</v>
      </c>
      <c r="DI41" s="255" t="s">
        <v>130</v>
      </c>
      <c r="DJ41" s="233" t="s">
        <v>138</v>
      </c>
    </row>
    <row r="42" spans="1:140" x14ac:dyDescent="0.25">
      <c r="A42" s="262" t="s">
        <v>34</v>
      </c>
      <c r="B42" s="251">
        <v>166.57</v>
      </c>
      <c r="C42" s="252">
        <f t="shared" si="0"/>
        <v>19.72143843429189</v>
      </c>
      <c r="D42" s="253"/>
      <c r="E42" s="253"/>
      <c r="F42" s="253">
        <f t="shared" si="1"/>
        <v>0</v>
      </c>
      <c r="G42" s="253"/>
      <c r="H42" s="253"/>
      <c r="I42" s="253">
        <f t="shared" si="2"/>
        <v>0</v>
      </c>
      <c r="J42" s="253"/>
      <c r="K42" s="253"/>
      <c r="L42" s="253">
        <f t="shared" si="3"/>
        <v>0</v>
      </c>
      <c r="M42" s="253"/>
      <c r="N42" s="253"/>
      <c r="O42" s="253">
        <f t="shared" si="4"/>
        <v>0</v>
      </c>
      <c r="P42" s="253"/>
      <c r="Q42" s="253"/>
      <c r="R42" s="253">
        <f t="shared" si="44"/>
        <v>0</v>
      </c>
      <c r="S42" s="253"/>
      <c r="T42" s="253"/>
      <c r="U42" s="253">
        <f t="shared" si="6"/>
        <v>0</v>
      </c>
      <c r="V42" s="253">
        <f t="shared" si="45"/>
        <v>0</v>
      </c>
      <c r="W42" s="253">
        <f t="shared" si="46"/>
        <v>0</v>
      </c>
      <c r="X42" s="253">
        <f t="shared" si="7"/>
        <v>0</v>
      </c>
      <c r="Y42" s="253"/>
      <c r="Z42" s="253"/>
      <c r="AA42" s="253">
        <f t="shared" si="8"/>
        <v>0</v>
      </c>
      <c r="AB42" s="253"/>
      <c r="AC42" s="253"/>
      <c r="AD42" s="253">
        <f t="shared" si="48"/>
        <v>0</v>
      </c>
      <c r="AE42" s="253"/>
      <c r="AF42" s="253"/>
      <c r="AG42" s="253">
        <f t="shared" si="49"/>
        <v>0</v>
      </c>
      <c r="AH42" s="253">
        <v>32.85</v>
      </c>
      <c r="AI42" s="253">
        <v>32.85</v>
      </c>
      <c r="AJ42" s="253">
        <f t="shared" si="11"/>
        <v>1</v>
      </c>
      <c r="AK42" s="253"/>
      <c r="AL42" s="253"/>
      <c r="AM42" s="253">
        <f t="shared" si="12"/>
        <v>0</v>
      </c>
      <c r="AN42" s="253"/>
      <c r="AO42" s="253"/>
      <c r="AP42" s="253">
        <f t="shared" si="13"/>
        <v>0</v>
      </c>
      <c r="AQ42" s="253">
        <f t="shared" si="14"/>
        <v>32.85</v>
      </c>
      <c r="AR42" s="253">
        <f t="shared" si="33"/>
        <v>32.85</v>
      </c>
      <c r="AS42" s="253">
        <f t="shared" si="15"/>
        <v>1</v>
      </c>
      <c r="AT42" s="253"/>
      <c r="AU42" s="253"/>
      <c r="AV42" s="253">
        <f t="shared" si="16"/>
        <v>0</v>
      </c>
      <c r="AW42" s="253"/>
      <c r="AX42" s="253"/>
      <c r="AY42" s="253">
        <f t="shared" si="17"/>
        <v>0</v>
      </c>
      <c r="AZ42" s="253"/>
      <c r="BA42" s="253"/>
      <c r="BB42" s="253">
        <f t="shared" si="18"/>
        <v>0</v>
      </c>
      <c r="BC42" s="253"/>
      <c r="BD42" s="253"/>
      <c r="BE42" s="253">
        <f t="shared" si="19"/>
        <v>0</v>
      </c>
      <c r="BF42" s="253"/>
      <c r="BG42" s="253"/>
      <c r="BH42" s="253">
        <f t="shared" si="20"/>
        <v>0</v>
      </c>
      <c r="BI42" s="253"/>
      <c r="BJ42" s="254"/>
      <c r="BK42" s="254">
        <f t="shared" si="21"/>
        <v>0</v>
      </c>
      <c r="BL42" s="254">
        <f t="shared" si="34"/>
        <v>0</v>
      </c>
      <c r="BM42" s="254">
        <f t="shared" si="35"/>
        <v>0</v>
      </c>
      <c r="BN42" s="254">
        <f t="shared" si="22"/>
        <v>0</v>
      </c>
      <c r="BO42" s="254"/>
      <c r="BP42" s="254"/>
      <c r="BQ42" s="254">
        <f t="shared" si="23"/>
        <v>0</v>
      </c>
      <c r="BR42" s="254">
        <f t="shared" si="36"/>
        <v>0</v>
      </c>
      <c r="BS42" s="254">
        <f t="shared" si="36"/>
        <v>0</v>
      </c>
      <c r="BT42" s="254">
        <f t="shared" si="24"/>
        <v>0</v>
      </c>
      <c r="BU42" s="254">
        <f t="shared" si="37"/>
        <v>0</v>
      </c>
      <c r="BV42" s="254">
        <f t="shared" si="37"/>
        <v>0</v>
      </c>
      <c r="BW42" s="254">
        <f t="shared" si="25"/>
        <v>0</v>
      </c>
      <c r="BX42" s="254">
        <f t="shared" si="38"/>
        <v>0</v>
      </c>
      <c r="BY42" s="254">
        <f t="shared" si="38"/>
        <v>0</v>
      </c>
      <c r="BZ42" s="254">
        <f t="shared" si="26"/>
        <v>0</v>
      </c>
      <c r="CA42" s="254">
        <f t="shared" si="39"/>
        <v>32.85</v>
      </c>
      <c r="CB42" s="254">
        <f t="shared" si="40"/>
        <v>32.85</v>
      </c>
      <c r="CC42" s="254">
        <f t="shared" si="27"/>
        <v>1</v>
      </c>
      <c r="CD42" s="254">
        <f t="shared" si="41"/>
        <v>0</v>
      </c>
      <c r="CE42" s="254">
        <f t="shared" si="41"/>
        <v>0</v>
      </c>
      <c r="CF42" s="254">
        <f t="shared" si="28"/>
        <v>0</v>
      </c>
      <c r="CG42" s="254">
        <f t="shared" si="42"/>
        <v>0</v>
      </c>
      <c r="CH42" s="254">
        <f t="shared" si="42"/>
        <v>0</v>
      </c>
      <c r="CI42" s="254">
        <f t="shared" si="29"/>
        <v>0</v>
      </c>
      <c r="CJ42" s="254">
        <f t="shared" si="47"/>
        <v>32.85</v>
      </c>
      <c r="CK42" s="254">
        <f t="shared" si="47"/>
        <v>32.85</v>
      </c>
      <c r="CL42" s="254">
        <f t="shared" si="30"/>
        <v>1</v>
      </c>
      <c r="DI42" s="255" t="s">
        <v>130</v>
      </c>
      <c r="DJ42" s="233" t="s">
        <v>143</v>
      </c>
    </row>
    <row r="43" spans="1:140" x14ac:dyDescent="0.25">
      <c r="A43" s="262" t="s">
        <v>35</v>
      </c>
      <c r="B43" s="251">
        <v>1008</v>
      </c>
      <c r="C43" s="252">
        <f t="shared" si="0"/>
        <v>77.728174603174608</v>
      </c>
      <c r="D43" s="253">
        <v>134</v>
      </c>
      <c r="E43" s="253">
        <v>467.8</v>
      </c>
      <c r="F43" s="253">
        <f t="shared" si="1"/>
        <v>3.491044776119403</v>
      </c>
      <c r="G43" s="253"/>
      <c r="H43" s="253"/>
      <c r="I43" s="253">
        <f t="shared" si="2"/>
        <v>0</v>
      </c>
      <c r="J43" s="253">
        <v>26.5</v>
      </c>
      <c r="K43" s="253">
        <v>77.099999999999994</v>
      </c>
      <c r="L43" s="253">
        <f t="shared" si="3"/>
        <v>2.9094339622641505</v>
      </c>
      <c r="M43" s="253"/>
      <c r="N43" s="253"/>
      <c r="O43" s="253">
        <f t="shared" si="4"/>
        <v>0</v>
      </c>
      <c r="P43" s="253">
        <v>20</v>
      </c>
      <c r="Q43" s="253">
        <v>58.65</v>
      </c>
      <c r="R43" s="253">
        <f t="shared" si="44"/>
        <v>2.9325000000000001</v>
      </c>
      <c r="S43" s="253">
        <v>190</v>
      </c>
      <c r="T43" s="253">
        <v>560.6</v>
      </c>
      <c r="U43" s="253">
        <f t="shared" si="6"/>
        <v>2.9505263157894737</v>
      </c>
      <c r="V43" s="253">
        <f t="shared" si="45"/>
        <v>370.5</v>
      </c>
      <c r="W43" s="253">
        <f t="shared" si="46"/>
        <v>1164.1500000000001</v>
      </c>
      <c r="X43" s="253">
        <f t="shared" si="7"/>
        <v>3.142105263157895</v>
      </c>
      <c r="Y43" s="253">
        <v>33</v>
      </c>
      <c r="Z43" s="253">
        <v>102.3</v>
      </c>
      <c r="AA43" s="253">
        <f t="shared" si="8"/>
        <v>3.1</v>
      </c>
      <c r="AB43" s="253"/>
      <c r="AC43" s="253"/>
      <c r="AD43" s="253">
        <f t="shared" si="48"/>
        <v>0</v>
      </c>
      <c r="AE43" s="253"/>
      <c r="AF43" s="253"/>
      <c r="AG43" s="253">
        <f t="shared" si="49"/>
        <v>0</v>
      </c>
      <c r="AH43" s="253"/>
      <c r="AI43" s="253"/>
      <c r="AJ43" s="253">
        <f t="shared" si="11"/>
        <v>0</v>
      </c>
      <c r="AK43" s="253">
        <v>43</v>
      </c>
      <c r="AL43" s="253">
        <v>126.85</v>
      </c>
      <c r="AM43" s="253">
        <f t="shared" si="12"/>
        <v>2.9499999999999997</v>
      </c>
      <c r="AN43" s="253">
        <v>337</v>
      </c>
      <c r="AO43" s="253">
        <v>980.75</v>
      </c>
      <c r="AP43" s="253">
        <f t="shared" si="13"/>
        <v>2.9102373887240356</v>
      </c>
      <c r="AQ43" s="253">
        <f t="shared" si="14"/>
        <v>413</v>
      </c>
      <c r="AR43" s="253">
        <f t="shared" si="33"/>
        <v>1209.8999999999999</v>
      </c>
      <c r="AS43" s="253">
        <f t="shared" si="15"/>
        <v>2.9295399515738496</v>
      </c>
      <c r="AT43" s="253"/>
      <c r="AU43" s="253"/>
      <c r="AV43" s="253">
        <f t="shared" si="16"/>
        <v>0</v>
      </c>
      <c r="AW43" s="253"/>
      <c r="AX43" s="253"/>
      <c r="AY43" s="253">
        <f t="shared" si="17"/>
        <v>0</v>
      </c>
      <c r="AZ43" s="253"/>
      <c r="BA43" s="253"/>
      <c r="BB43" s="253">
        <f t="shared" si="18"/>
        <v>0</v>
      </c>
      <c r="BC43" s="253"/>
      <c r="BD43" s="253"/>
      <c r="BE43" s="253">
        <f t="shared" si="19"/>
        <v>0</v>
      </c>
      <c r="BF43" s="253"/>
      <c r="BG43" s="253"/>
      <c r="BH43" s="253">
        <f t="shared" si="20"/>
        <v>0</v>
      </c>
      <c r="BI43" s="253"/>
      <c r="BJ43" s="254"/>
      <c r="BK43" s="254">
        <f t="shared" si="21"/>
        <v>0</v>
      </c>
      <c r="BL43" s="254">
        <f t="shared" si="34"/>
        <v>0</v>
      </c>
      <c r="BM43" s="254">
        <f t="shared" si="35"/>
        <v>0</v>
      </c>
      <c r="BN43" s="254">
        <f t="shared" si="22"/>
        <v>0</v>
      </c>
      <c r="BO43" s="254"/>
      <c r="BP43" s="254"/>
      <c r="BQ43" s="254">
        <f t="shared" si="23"/>
        <v>0</v>
      </c>
      <c r="BR43" s="254">
        <f t="shared" si="36"/>
        <v>167</v>
      </c>
      <c r="BS43" s="254">
        <f t="shared" si="36"/>
        <v>570.1</v>
      </c>
      <c r="BT43" s="254">
        <f t="shared" si="24"/>
        <v>3.4137724550898203</v>
      </c>
      <c r="BU43" s="254">
        <f t="shared" si="37"/>
        <v>0</v>
      </c>
      <c r="BV43" s="254">
        <f t="shared" si="37"/>
        <v>0</v>
      </c>
      <c r="BW43" s="254">
        <f t="shared" si="25"/>
        <v>0</v>
      </c>
      <c r="BX43" s="254">
        <f t="shared" si="38"/>
        <v>26.5</v>
      </c>
      <c r="BY43" s="254">
        <f t="shared" si="38"/>
        <v>77.099999999999994</v>
      </c>
      <c r="BZ43" s="254">
        <f t="shared" si="26"/>
        <v>2.9094339622641505</v>
      </c>
      <c r="CA43" s="254">
        <f t="shared" si="39"/>
        <v>0</v>
      </c>
      <c r="CB43" s="254">
        <f t="shared" si="40"/>
        <v>0</v>
      </c>
      <c r="CC43" s="254">
        <f t="shared" si="27"/>
        <v>0</v>
      </c>
      <c r="CD43" s="254">
        <f t="shared" si="41"/>
        <v>63</v>
      </c>
      <c r="CE43" s="254">
        <f t="shared" si="41"/>
        <v>185.5</v>
      </c>
      <c r="CF43" s="254">
        <f t="shared" si="28"/>
        <v>2.9444444444444446</v>
      </c>
      <c r="CG43" s="254">
        <f t="shared" si="42"/>
        <v>527</v>
      </c>
      <c r="CH43" s="254">
        <f t="shared" si="42"/>
        <v>1541.35</v>
      </c>
      <c r="CI43" s="254">
        <f t="shared" si="29"/>
        <v>2.9247628083491461</v>
      </c>
      <c r="CJ43" s="254">
        <f t="shared" si="47"/>
        <v>783.5</v>
      </c>
      <c r="CK43" s="254">
        <f t="shared" si="47"/>
        <v>2374.0500000000002</v>
      </c>
      <c r="CL43" s="254">
        <f t="shared" si="30"/>
        <v>3.0300574345883855</v>
      </c>
      <c r="DI43" s="255" t="s">
        <v>130</v>
      </c>
      <c r="DJ43" s="233" t="s">
        <v>138</v>
      </c>
    </row>
    <row r="44" spans="1:140" x14ac:dyDescent="0.25">
      <c r="A44" s="262" t="s">
        <v>36</v>
      </c>
      <c r="B44" s="251">
        <v>1140.8399999999999</v>
      </c>
      <c r="C44" s="252">
        <f t="shared" si="0"/>
        <v>91.89222853336139</v>
      </c>
      <c r="D44" s="45">
        <v>291.19330000000002</v>
      </c>
      <c r="E44" s="45">
        <v>1422.0349999999999</v>
      </c>
      <c r="F44" s="253">
        <f t="shared" si="1"/>
        <v>4.8834743107070109</v>
      </c>
      <c r="G44" s="45">
        <v>14.97</v>
      </c>
      <c r="H44" s="45">
        <v>49.480000000000004</v>
      </c>
      <c r="I44" s="253">
        <f t="shared" si="2"/>
        <v>3.3052772211088848</v>
      </c>
      <c r="J44" s="104"/>
      <c r="K44" s="104"/>
      <c r="L44" s="253">
        <f t="shared" si="3"/>
        <v>0</v>
      </c>
      <c r="M44" s="253">
        <v>2</v>
      </c>
      <c r="N44" s="253">
        <v>8</v>
      </c>
      <c r="O44" s="253">
        <f t="shared" si="4"/>
        <v>4</v>
      </c>
      <c r="P44" s="253">
        <v>580.01999999999987</v>
      </c>
      <c r="Q44" s="253">
        <v>2114.7550000000001</v>
      </c>
      <c r="R44" s="253">
        <f t="shared" si="44"/>
        <v>3.6460035860832396</v>
      </c>
      <c r="S44" s="253">
        <v>1.5</v>
      </c>
      <c r="T44" s="253">
        <v>4.55</v>
      </c>
      <c r="U44" s="253">
        <f t="shared" si="6"/>
        <v>3.0333333333333332</v>
      </c>
      <c r="V44" s="253">
        <f t="shared" si="45"/>
        <v>889.68329999999992</v>
      </c>
      <c r="W44" s="253">
        <f t="shared" si="46"/>
        <v>3598.82</v>
      </c>
      <c r="X44" s="253">
        <f t="shared" si="7"/>
        <v>4.0450573816547983</v>
      </c>
      <c r="Y44" s="253">
        <v>1.81</v>
      </c>
      <c r="Z44" s="253">
        <v>9</v>
      </c>
      <c r="AA44" s="253">
        <f t="shared" si="8"/>
        <v>4.972375690607735</v>
      </c>
      <c r="AB44" s="253"/>
      <c r="AC44" s="253"/>
      <c r="AD44" s="253">
        <f t="shared" si="48"/>
        <v>0</v>
      </c>
      <c r="AE44" s="253"/>
      <c r="AF44" s="253"/>
      <c r="AG44" s="253">
        <f t="shared" si="49"/>
        <v>0</v>
      </c>
      <c r="AH44" s="253"/>
      <c r="AI44" s="253"/>
      <c r="AJ44" s="253">
        <f t="shared" si="11"/>
        <v>0</v>
      </c>
      <c r="AK44" s="253">
        <v>156.85</v>
      </c>
      <c r="AL44" s="253">
        <v>548.61200000000008</v>
      </c>
      <c r="AM44" s="253">
        <f t="shared" si="12"/>
        <v>3.4976856869620665</v>
      </c>
      <c r="AN44" s="253"/>
      <c r="AO44" s="253"/>
      <c r="AP44" s="253">
        <f t="shared" si="13"/>
        <v>0</v>
      </c>
      <c r="AQ44" s="253">
        <f t="shared" si="14"/>
        <v>158.66</v>
      </c>
      <c r="AR44" s="253">
        <f t="shared" si="33"/>
        <v>557.61200000000008</v>
      </c>
      <c r="AS44" s="253">
        <f t="shared" si="15"/>
        <v>3.5145090129837393</v>
      </c>
      <c r="AT44" s="253"/>
      <c r="AU44" s="253"/>
      <c r="AV44" s="253">
        <f t="shared" si="16"/>
        <v>0</v>
      </c>
      <c r="AW44" s="253"/>
      <c r="AX44" s="253"/>
      <c r="AY44" s="253">
        <f t="shared" si="17"/>
        <v>0</v>
      </c>
      <c r="AZ44" s="253"/>
      <c r="BA44" s="253"/>
      <c r="BB44" s="253">
        <f t="shared" si="18"/>
        <v>0</v>
      </c>
      <c r="BC44" s="253"/>
      <c r="BD44" s="253"/>
      <c r="BE44" s="253">
        <f t="shared" si="19"/>
        <v>0</v>
      </c>
      <c r="BF44" s="253"/>
      <c r="BG44" s="253"/>
      <c r="BH44" s="253">
        <f t="shared" si="20"/>
        <v>0</v>
      </c>
      <c r="BI44" s="253"/>
      <c r="BJ44" s="254"/>
      <c r="BK44" s="254">
        <f t="shared" si="21"/>
        <v>0</v>
      </c>
      <c r="BL44" s="254">
        <f t="shared" si="34"/>
        <v>0</v>
      </c>
      <c r="BM44" s="254">
        <f t="shared" si="35"/>
        <v>0</v>
      </c>
      <c r="BN44" s="254">
        <f t="shared" si="22"/>
        <v>0</v>
      </c>
      <c r="BO44" s="254"/>
      <c r="BP44" s="254"/>
      <c r="BQ44" s="254">
        <f t="shared" si="23"/>
        <v>0</v>
      </c>
      <c r="BR44" s="254">
        <f t="shared" si="36"/>
        <v>293.00330000000002</v>
      </c>
      <c r="BS44" s="254">
        <f t="shared" si="36"/>
        <v>1431.0349999999999</v>
      </c>
      <c r="BT44" s="254">
        <f t="shared" si="24"/>
        <v>4.8840234905204127</v>
      </c>
      <c r="BU44" s="254">
        <f t="shared" si="37"/>
        <v>14.97</v>
      </c>
      <c r="BV44" s="254">
        <f t="shared" si="37"/>
        <v>49.480000000000004</v>
      </c>
      <c r="BW44" s="254">
        <f t="shared" si="25"/>
        <v>3.3052772211088848</v>
      </c>
      <c r="BX44" s="254">
        <f t="shared" si="38"/>
        <v>0</v>
      </c>
      <c r="BY44" s="254">
        <f t="shared" si="38"/>
        <v>0</v>
      </c>
      <c r="BZ44" s="254">
        <f t="shared" si="26"/>
        <v>0</v>
      </c>
      <c r="CA44" s="254">
        <f t="shared" si="39"/>
        <v>2</v>
      </c>
      <c r="CB44" s="254">
        <f t="shared" si="40"/>
        <v>8</v>
      </c>
      <c r="CC44" s="254">
        <f t="shared" si="27"/>
        <v>4</v>
      </c>
      <c r="CD44" s="254">
        <f t="shared" si="41"/>
        <v>736.86999999999989</v>
      </c>
      <c r="CE44" s="254">
        <f t="shared" si="41"/>
        <v>2663.3670000000002</v>
      </c>
      <c r="CF44" s="254">
        <f t="shared" si="28"/>
        <v>3.6144326679061445</v>
      </c>
      <c r="CG44" s="254">
        <f t="shared" si="42"/>
        <v>1.5</v>
      </c>
      <c r="CH44" s="254">
        <f t="shared" si="42"/>
        <v>4.55</v>
      </c>
      <c r="CI44" s="254">
        <f t="shared" si="29"/>
        <v>3.0333333333333332</v>
      </c>
      <c r="CJ44" s="254">
        <f t="shared" si="47"/>
        <v>1048.3433</v>
      </c>
      <c r="CK44" s="254">
        <f t="shared" si="47"/>
        <v>4156.4320000000007</v>
      </c>
      <c r="CL44" s="254">
        <f t="shared" si="30"/>
        <v>3.9647623063933359</v>
      </c>
      <c r="DH44" s="255"/>
      <c r="DI44" s="255" t="s">
        <v>130</v>
      </c>
      <c r="DJ44" s="233" t="s">
        <v>138</v>
      </c>
    </row>
    <row r="45" spans="1:140" x14ac:dyDescent="0.25">
      <c r="A45" s="262" t="s">
        <v>37</v>
      </c>
      <c r="B45" s="251">
        <v>1657</v>
      </c>
      <c r="C45" s="252">
        <f t="shared" si="0"/>
        <v>57.231623415811718</v>
      </c>
      <c r="D45" s="104">
        <v>151.87000000000003</v>
      </c>
      <c r="E45" s="104">
        <v>905.68000000000006</v>
      </c>
      <c r="F45" s="253">
        <f t="shared" si="1"/>
        <v>5.9635214328043711</v>
      </c>
      <c r="G45" s="104">
        <v>4.5</v>
      </c>
      <c r="H45" s="104">
        <v>20.3</v>
      </c>
      <c r="I45" s="253">
        <f t="shared" si="2"/>
        <v>4.5111111111111111</v>
      </c>
      <c r="J45" s="104">
        <v>30.24</v>
      </c>
      <c r="K45" s="104">
        <v>135.25</v>
      </c>
      <c r="L45" s="253">
        <f t="shared" si="3"/>
        <v>4.4725529100529107</v>
      </c>
      <c r="M45" s="104">
        <v>96.97999999999999</v>
      </c>
      <c r="N45" s="104">
        <v>401.90000000000003</v>
      </c>
      <c r="O45" s="253">
        <f t="shared" si="4"/>
        <v>4.14415343369767</v>
      </c>
      <c r="P45" s="104">
        <v>659.33800000000008</v>
      </c>
      <c r="Q45" s="104">
        <v>2479.4349999999999</v>
      </c>
      <c r="R45" s="253">
        <f t="shared" si="44"/>
        <v>3.7604915839827213</v>
      </c>
      <c r="S45" s="253"/>
      <c r="T45" s="253"/>
      <c r="U45" s="253">
        <f t="shared" si="6"/>
        <v>0</v>
      </c>
      <c r="V45" s="253">
        <f t="shared" si="45"/>
        <v>942.92800000000011</v>
      </c>
      <c r="W45" s="253">
        <f t="shared" si="46"/>
        <v>3942.5650000000005</v>
      </c>
      <c r="X45" s="253">
        <f t="shared" si="7"/>
        <v>4.1811941102608046</v>
      </c>
      <c r="Y45" s="253"/>
      <c r="Z45" s="253"/>
      <c r="AA45" s="253">
        <f t="shared" si="8"/>
        <v>0</v>
      </c>
      <c r="AB45" s="253"/>
      <c r="AC45" s="253"/>
      <c r="AD45" s="253">
        <f t="shared" si="48"/>
        <v>0</v>
      </c>
      <c r="AE45" s="104">
        <v>1</v>
      </c>
      <c r="AF45" s="104">
        <v>3.8</v>
      </c>
      <c r="AG45" s="253">
        <f t="shared" si="49"/>
        <v>3.8</v>
      </c>
      <c r="AH45" s="104">
        <v>3.4</v>
      </c>
      <c r="AI45" s="104">
        <v>12.049999999999999</v>
      </c>
      <c r="AJ45" s="253">
        <f t="shared" si="11"/>
        <v>3.5441176470588234</v>
      </c>
      <c r="AK45" s="104">
        <v>1</v>
      </c>
      <c r="AL45" s="104">
        <v>3</v>
      </c>
      <c r="AM45" s="253">
        <f t="shared" si="12"/>
        <v>3</v>
      </c>
      <c r="AN45" s="253"/>
      <c r="AO45" s="253"/>
      <c r="AP45" s="253">
        <f t="shared" si="13"/>
        <v>0</v>
      </c>
      <c r="AQ45" s="253">
        <f t="shared" si="14"/>
        <v>5.4</v>
      </c>
      <c r="AR45" s="253">
        <f t="shared" si="33"/>
        <v>18.849999999999998</v>
      </c>
      <c r="AS45" s="253">
        <f t="shared" si="15"/>
        <v>3.49074074074074</v>
      </c>
      <c r="AT45" s="253"/>
      <c r="AU45" s="253"/>
      <c r="AV45" s="253">
        <f t="shared" si="16"/>
        <v>0</v>
      </c>
      <c r="AW45" s="253"/>
      <c r="AX45" s="253"/>
      <c r="AY45" s="253">
        <f t="shared" si="17"/>
        <v>0</v>
      </c>
      <c r="AZ45" s="253"/>
      <c r="BA45" s="253"/>
      <c r="BB45" s="253">
        <f t="shared" si="18"/>
        <v>0</v>
      </c>
      <c r="BC45" s="253"/>
      <c r="BD45" s="253"/>
      <c r="BE45" s="253">
        <f t="shared" si="19"/>
        <v>0</v>
      </c>
      <c r="BF45" s="253"/>
      <c r="BG45" s="253"/>
      <c r="BH45" s="253">
        <f t="shared" si="20"/>
        <v>0</v>
      </c>
      <c r="BI45" s="253"/>
      <c r="BJ45" s="254"/>
      <c r="BK45" s="254">
        <f t="shared" si="21"/>
        <v>0</v>
      </c>
      <c r="BL45" s="254">
        <f t="shared" si="34"/>
        <v>0</v>
      </c>
      <c r="BM45" s="254">
        <f t="shared" si="35"/>
        <v>0</v>
      </c>
      <c r="BN45" s="254">
        <f t="shared" si="22"/>
        <v>0</v>
      </c>
      <c r="BO45" s="254"/>
      <c r="BP45" s="254"/>
      <c r="BQ45" s="254">
        <f t="shared" si="23"/>
        <v>0</v>
      </c>
      <c r="BR45" s="254">
        <f t="shared" si="36"/>
        <v>151.87000000000003</v>
      </c>
      <c r="BS45" s="254">
        <f t="shared" si="36"/>
        <v>905.68000000000006</v>
      </c>
      <c r="BT45" s="254">
        <f t="shared" si="24"/>
        <v>5.9635214328043711</v>
      </c>
      <c r="BU45" s="254">
        <f t="shared" si="37"/>
        <v>4.5</v>
      </c>
      <c r="BV45" s="254">
        <f t="shared" si="37"/>
        <v>20.3</v>
      </c>
      <c r="BW45" s="254">
        <f t="shared" si="25"/>
        <v>4.5111111111111111</v>
      </c>
      <c r="BX45" s="254">
        <f t="shared" si="38"/>
        <v>31.24</v>
      </c>
      <c r="BY45" s="254">
        <f t="shared" si="38"/>
        <v>139.05000000000001</v>
      </c>
      <c r="BZ45" s="254">
        <f t="shared" si="26"/>
        <v>4.451024327784892</v>
      </c>
      <c r="CA45" s="254">
        <f t="shared" si="39"/>
        <v>100.38</v>
      </c>
      <c r="CB45" s="254">
        <f t="shared" si="40"/>
        <v>413.95000000000005</v>
      </c>
      <c r="CC45" s="254">
        <f t="shared" si="27"/>
        <v>4.1238294480972311</v>
      </c>
      <c r="CD45" s="254">
        <f t="shared" si="41"/>
        <v>660.33800000000008</v>
      </c>
      <c r="CE45" s="254">
        <f t="shared" si="41"/>
        <v>2482.4349999999999</v>
      </c>
      <c r="CF45" s="254">
        <f t="shared" si="28"/>
        <v>3.7593399138017194</v>
      </c>
      <c r="CG45" s="254">
        <f t="shared" si="42"/>
        <v>0</v>
      </c>
      <c r="CH45" s="254">
        <f t="shared" si="42"/>
        <v>0</v>
      </c>
      <c r="CI45" s="254">
        <f t="shared" si="29"/>
        <v>0</v>
      </c>
      <c r="CJ45" s="254">
        <f t="shared" si="47"/>
        <v>948.32800000000009</v>
      </c>
      <c r="CK45" s="254">
        <f t="shared" si="47"/>
        <v>3961.4150000000004</v>
      </c>
      <c r="CL45" s="254">
        <f t="shared" si="30"/>
        <v>4.1772625083304513</v>
      </c>
      <c r="DH45" s="255" t="s">
        <v>130</v>
      </c>
      <c r="DI45" s="255" t="s">
        <v>130</v>
      </c>
      <c r="DJ45" s="233" t="s">
        <v>138</v>
      </c>
    </row>
    <row r="46" spans="1:140" x14ac:dyDescent="0.25">
      <c r="A46" s="262" t="s">
        <v>38</v>
      </c>
      <c r="B46" s="251">
        <v>3677.73</v>
      </c>
      <c r="C46" s="252">
        <f t="shared" si="0"/>
        <v>39.164647758263932</v>
      </c>
      <c r="D46" s="253">
        <v>159.75</v>
      </c>
      <c r="E46" s="253">
        <v>897.43</v>
      </c>
      <c r="F46" s="253">
        <f t="shared" si="1"/>
        <v>5.6177151799687008</v>
      </c>
      <c r="G46" s="253">
        <v>52</v>
      </c>
      <c r="H46" s="253">
        <v>207.35</v>
      </c>
      <c r="I46" s="253">
        <f t="shared" si="2"/>
        <v>3.9874999999999998</v>
      </c>
      <c r="J46" s="253">
        <v>72.25</v>
      </c>
      <c r="K46" s="253">
        <v>313.98</v>
      </c>
      <c r="L46" s="253">
        <f t="shared" si="3"/>
        <v>4.3457439446366788</v>
      </c>
      <c r="M46" s="253">
        <v>119.95</v>
      </c>
      <c r="N46" s="253">
        <v>492.01</v>
      </c>
      <c r="O46" s="253">
        <f t="shared" si="4"/>
        <v>4.1017924135056267</v>
      </c>
      <c r="P46" s="253">
        <v>361.35</v>
      </c>
      <c r="Q46" s="253">
        <v>1443.67</v>
      </c>
      <c r="R46" s="253">
        <f t="shared" si="44"/>
        <v>3.9952123979521241</v>
      </c>
      <c r="S46" s="253">
        <v>355.31</v>
      </c>
      <c r="T46" s="253">
        <v>1440.98</v>
      </c>
      <c r="U46" s="253">
        <f t="shared" si="6"/>
        <v>4.0555571191354032</v>
      </c>
      <c r="V46" s="253">
        <f t="shared" si="45"/>
        <v>1120.6100000000001</v>
      </c>
      <c r="W46" s="253">
        <f t="shared" si="46"/>
        <v>4795.42</v>
      </c>
      <c r="X46" s="253">
        <f t="shared" si="7"/>
        <v>4.2792943129188563</v>
      </c>
      <c r="Y46" s="253"/>
      <c r="Z46" s="253"/>
      <c r="AA46" s="253">
        <f t="shared" si="8"/>
        <v>0</v>
      </c>
      <c r="AB46" s="253"/>
      <c r="AC46" s="253"/>
      <c r="AD46" s="253">
        <f t="shared" si="48"/>
        <v>0</v>
      </c>
      <c r="AE46" s="253"/>
      <c r="AF46" s="253"/>
      <c r="AG46" s="253">
        <f t="shared" si="49"/>
        <v>0</v>
      </c>
      <c r="AH46" s="253">
        <v>5.5</v>
      </c>
      <c r="AI46" s="253">
        <v>21.6</v>
      </c>
      <c r="AJ46" s="253">
        <v>3.93</v>
      </c>
      <c r="AK46" s="253">
        <v>14</v>
      </c>
      <c r="AL46" s="253">
        <v>55.4</v>
      </c>
      <c r="AM46" s="253">
        <f t="shared" si="12"/>
        <v>3.9571428571428569</v>
      </c>
      <c r="AN46" s="253">
        <v>298.01</v>
      </c>
      <c r="AO46" s="253">
        <v>1192.51</v>
      </c>
      <c r="AP46" s="253">
        <f t="shared" si="13"/>
        <v>4.0015771282842856</v>
      </c>
      <c r="AQ46" s="253">
        <f t="shared" si="14"/>
        <v>317.51</v>
      </c>
      <c r="AR46" s="253">
        <f t="shared" si="33"/>
        <v>1269.51</v>
      </c>
      <c r="AS46" s="253">
        <f t="shared" si="15"/>
        <v>3.9983307612358665</v>
      </c>
      <c r="AT46" s="253"/>
      <c r="AU46" s="253"/>
      <c r="AV46" s="253">
        <f t="shared" si="16"/>
        <v>0</v>
      </c>
      <c r="AW46" s="253">
        <v>2</v>
      </c>
      <c r="AX46" s="253">
        <v>8</v>
      </c>
      <c r="AY46" s="253">
        <v>4</v>
      </c>
      <c r="AZ46" s="253"/>
      <c r="BA46" s="253"/>
      <c r="BB46" s="253">
        <f t="shared" si="18"/>
        <v>0</v>
      </c>
      <c r="BC46" s="253"/>
      <c r="BD46" s="253"/>
      <c r="BE46" s="253">
        <f t="shared" si="19"/>
        <v>0</v>
      </c>
      <c r="BF46" s="253"/>
      <c r="BG46" s="253"/>
      <c r="BH46" s="253">
        <f t="shared" si="20"/>
        <v>0</v>
      </c>
      <c r="BI46" s="253">
        <v>0.25</v>
      </c>
      <c r="BJ46" s="254">
        <v>0.36</v>
      </c>
      <c r="BK46" s="254">
        <f t="shared" si="21"/>
        <v>1.44</v>
      </c>
      <c r="BL46" s="254">
        <f t="shared" si="34"/>
        <v>2.25</v>
      </c>
      <c r="BM46" s="254">
        <f t="shared" si="35"/>
        <v>8.36</v>
      </c>
      <c r="BN46" s="254">
        <f t="shared" si="22"/>
        <v>3.7155555555555555</v>
      </c>
      <c r="BO46" s="254"/>
      <c r="BP46" s="254"/>
      <c r="BQ46" s="254">
        <f t="shared" si="23"/>
        <v>0</v>
      </c>
      <c r="BR46" s="254">
        <f t="shared" si="36"/>
        <v>159.75</v>
      </c>
      <c r="BS46" s="254">
        <f t="shared" si="36"/>
        <v>897.43</v>
      </c>
      <c r="BT46" s="254">
        <f t="shared" si="24"/>
        <v>5.6177151799687008</v>
      </c>
      <c r="BU46" s="254">
        <f t="shared" si="37"/>
        <v>54</v>
      </c>
      <c r="BV46" s="254">
        <f t="shared" si="37"/>
        <v>215.35</v>
      </c>
      <c r="BW46" s="254">
        <f t="shared" si="25"/>
        <v>3.9879629629629627</v>
      </c>
      <c r="BX46" s="254">
        <f t="shared" si="38"/>
        <v>72.25</v>
      </c>
      <c r="BY46" s="254">
        <f t="shared" si="38"/>
        <v>313.98</v>
      </c>
      <c r="BZ46" s="254">
        <f t="shared" si="26"/>
        <v>4.3457439446366788</v>
      </c>
      <c r="CA46" s="254">
        <f t="shared" si="39"/>
        <v>125.45</v>
      </c>
      <c r="CB46" s="254">
        <f t="shared" si="40"/>
        <v>513.61</v>
      </c>
      <c r="CC46" s="254">
        <f t="shared" si="27"/>
        <v>4.0941410920685533</v>
      </c>
      <c r="CD46" s="254">
        <f t="shared" si="41"/>
        <v>375.35</v>
      </c>
      <c r="CE46" s="254">
        <f t="shared" si="41"/>
        <v>1499.0700000000002</v>
      </c>
      <c r="CF46" s="254">
        <f t="shared" si="28"/>
        <v>3.9937924603703214</v>
      </c>
      <c r="CG46" s="254">
        <f t="shared" si="42"/>
        <v>653.56999999999994</v>
      </c>
      <c r="CH46" s="254">
        <f t="shared" si="42"/>
        <v>2633.85</v>
      </c>
      <c r="CI46" s="254">
        <f t="shared" si="29"/>
        <v>4.0299432348486013</v>
      </c>
      <c r="CJ46" s="254">
        <f t="shared" si="47"/>
        <v>1440.3700000000001</v>
      </c>
      <c r="CK46" s="254">
        <f t="shared" si="47"/>
        <v>6073.29</v>
      </c>
      <c r="CL46" s="254">
        <f t="shared" si="30"/>
        <v>4.2164790991203649</v>
      </c>
      <c r="DI46" s="255" t="s">
        <v>130</v>
      </c>
      <c r="DJ46" s="233" t="s">
        <v>138</v>
      </c>
    </row>
    <row r="47" spans="1:140" x14ac:dyDescent="0.25">
      <c r="A47" s="262" t="s">
        <v>39</v>
      </c>
      <c r="B47" s="251">
        <v>506.5</v>
      </c>
      <c r="C47" s="252">
        <f t="shared" si="0"/>
        <v>59.340572556762098</v>
      </c>
      <c r="D47" s="253">
        <v>100</v>
      </c>
      <c r="E47" s="253">
        <v>380</v>
      </c>
      <c r="F47" s="253">
        <f t="shared" si="1"/>
        <v>3.8</v>
      </c>
      <c r="G47" s="253">
        <v>10</v>
      </c>
      <c r="H47" s="253">
        <v>40</v>
      </c>
      <c r="I47" s="253">
        <f t="shared" si="2"/>
        <v>4</v>
      </c>
      <c r="J47" s="253">
        <v>2</v>
      </c>
      <c r="K47" s="253">
        <v>8</v>
      </c>
      <c r="L47" s="253">
        <f t="shared" si="3"/>
        <v>4</v>
      </c>
      <c r="M47" s="253">
        <v>65</v>
      </c>
      <c r="N47" s="253">
        <v>264</v>
      </c>
      <c r="O47" s="253">
        <f t="shared" si="4"/>
        <v>4.0615384615384613</v>
      </c>
      <c r="P47" s="253">
        <v>36.64</v>
      </c>
      <c r="Q47" s="253">
        <v>146.56</v>
      </c>
      <c r="R47" s="253">
        <f t="shared" si="44"/>
        <v>4</v>
      </c>
      <c r="S47" s="253">
        <v>41.64</v>
      </c>
      <c r="T47" s="253">
        <v>165.56</v>
      </c>
      <c r="U47" s="253">
        <f t="shared" si="6"/>
        <v>3.9759846301633046</v>
      </c>
      <c r="V47" s="253">
        <f t="shared" si="45"/>
        <v>255.28</v>
      </c>
      <c r="W47" s="253">
        <f t="shared" si="46"/>
        <v>1004.12</v>
      </c>
      <c r="X47" s="253">
        <f t="shared" si="7"/>
        <v>3.933406455656534</v>
      </c>
      <c r="Y47" s="253">
        <v>6</v>
      </c>
      <c r="Z47" s="253">
        <v>60</v>
      </c>
      <c r="AA47" s="253">
        <f t="shared" si="8"/>
        <v>10</v>
      </c>
      <c r="AB47" s="253">
        <v>8</v>
      </c>
      <c r="AC47" s="253">
        <v>24</v>
      </c>
      <c r="AD47" s="253">
        <f t="shared" si="48"/>
        <v>3</v>
      </c>
      <c r="AE47" s="253">
        <v>2</v>
      </c>
      <c r="AF47" s="253">
        <v>8</v>
      </c>
      <c r="AG47" s="253">
        <f t="shared" si="49"/>
        <v>4</v>
      </c>
      <c r="AH47" s="253">
        <v>11.5</v>
      </c>
      <c r="AI47" s="253">
        <v>46</v>
      </c>
      <c r="AJ47" s="253">
        <f t="shared" si="11"/>
        <v>4</v>
      </c>
      <c r="AK47" s="253">
        <v>8.64</v>
      </c>
      <c r="AL47" s="253">
        <v>34.56</v>
      </c>
      <c r="AM47" s="253">
        <f t="shared" si="12"/>
        <v>4</v>
      </c>
      <c r="AN47" s="253">
        <v>9.14</v>
      </c>
      <c r="AO47" s="253">
        <v>36.56</v>
      </c>
      <c r="AP47" s="253">
        <f t="shared" si="13"/>
        <v>4</v>
      </c>
      <c r="AQ47" s="253">
        <f t="shared" si="14"/>
        <v>45.28</v>
      </c>
      <c r="AR47" s="253">
        <v>620</v>
      </c>
      <c r="AS47" s="253">
        <f t="shared" si="15"/>
        <v>13.692579505300353</v>
      </c>
      <c r="AT47" s="253"/>
      <c r="AU47" s="253"/>
      <c r="AV47" s="253">
        <f t="shared" si="16"/>
        <v>0</v>
      </c>
      <c r="AW47" s="253"/>
      <c r="AX47" s="253"/>
      <c r="AY47" s="253">
        <f t="shared" si="17"/>
        <v>0</v>
      </c>
      <c r="AZ47" s="253"/>
      <c r="BA47" s="253"/>
      <c r="BB47" s="253">
        <f t="shared" si="18"/>
        <v>0</v>
      </c>
      <c r="BC47" s="253"/>
      <c r="BD47" s="253"/>
      <c r="BE47" s="253">
        <f t="shared" si="19"/>
        <v>0</v>
      </c>
      <c r="BF47" s="253"/>
      <c r="BG47" s="253"/>
      <c r="BH47" s="253">
        <f t="shared" si="20"/>
        <v>0</v>
      </c>
      <c r="BI47" s="253"/>
      <c r="BJ47" s="254"/>
      <c r="BK47" s="254">
        <f t="shared" si="21"/>
        <v>0</v>
      </c>
      <c r="BL47" s="254">
        <f t="shared" si="34"/>
        <v>0</v>
      </c>
      <c r="BM47" s="254">
        <f t="shared" si="35"/>
        <v>0</v>
      </c>
      <c r="BN47" s="254">
        <f t="shared" si="22"/>
        <v>0</v>
      </c>
      <c r="BO47" s="254"/>
      <c r="BP47" s="254"/>
      <c r="BQ47" s="254">
        <f t="shared" si="23"/>
        <v>0</v>
      </c>
      <c r="BR47" s="254">
        <f t="shared" si="36"/>
        <v>106</v>
      </c>
      <c r="BS47" s="254">
        <f t="shared" si="36"/>
        <v>440</v>
      </c>
      <c r="BT47" s="254">
        <f t="shared" si="24"/>
        <v>4.1509433962264151</v>
      </c>
      <c r="BU47" s="254">
        <f t="shared" si="37"/>
        <v>18</v>
      </c>
      <c r="BV47" s="254">
        <f t="shared" si="37"/>
        <v>64</v>
      </c>
      <c r="BW47" s="254">
        <f t="shared" si="25"/>
        <v>3.5555555555555554</v>
      </c>
      <c r="BX47" s="254">
        <f t="shared" si="38"/>
        <v>4</v>
      </c>
      <c r="BY47" s="254">
        <f t="shared" si="38"/>
        <v>16</v>
      </c>
      <c r="BZ47" s="254">
        <f t="shared" si="26"/>
        <v>4</v>
      </c>
      <c r="CA47" s="254">
        <f t="shared" si="39"/>
        <v>76.5</v>
      </c>
      <c r="CB47" s="254">
        <f t="shared" si="40"/>
        <v>310</v>
      </c>
      <c r="CC47" s="254">
        <f t="shared" si="27"/>
        <v>4.0522875816993462</v>
      </c>
      <c r="CD47" s="254">
        <f t="shared" si="41"/>
        <v>45.28</v>
      </c>
      <c r="CE47" s="254">
        <f t="shared" si="41"/>
        <v>181.12</v>
      </c>
      <c r="CF47" s="254">
        <f t="shared" si="28"/>
        <v>4</v>
      </c>
      <c r="CG47" s="254">
        <f t="shared" si="42"/>
        <v>50.78</v>
      </c>
      <c r="CH47" s="254">
        <f t="shared" si="42"/>
        <v>202.12</v>
      </c>
      <c r="CI47" s="254">
        <f t="shared" si="29"/>
        <v>3.9803072075620323</v>
      </c>
      <c r="CJ47" s="254">
        <f t="shared" si="47"/>
        <v>300.56</v>
      </c>
      <c r="CK47" s="254">
        <f t="shared" si="47"/>
        <v>1624.12</v>
      </c>
      <c r="CL47" s="254">
        <f t="shared" si="30"/>
        <v>5.4036465264838967</v>
      </c>
    </row>
    <row r="48" spans="1:140" x14ac:dyDescent="0.25">
      <c r="A48" s="262" t="s">
        <v>40</v>
      </c>
      <c r="B48" s="251">
        <v>572</v>
      </c>
      <c r="C48" s="252">
        <f t="shared" si="0"/>
        <v>99.327993531468522</v>
      </c>
      <c r="D48" s="253">
        <v>157.52317729999999</v>
      </c>
      <c r="E48" s="253">
        <v>708.79679784999996</v>
      </c>
      <c r="F48" s="253">
        <f t="shared" si="1"/>
        <v>4.4996349743511681</v>
      </c>
      <c r="G48" s="253">
        <v>5</v>
      </c>
      <c r="H48" s="253">
        <v>21</v>
      </c>
      <c r="I48" s="253">
        <f t="shared" si="2"/>
        <v>4.2</v>
      </c>
      <c r="J48" s="253">
        <v>1</v>
      </c>
      <c r="K48" s="253">
        <v>4.2</v>
      </c>
      <c r="L48" s="253">
        <f t="shared" si="3"/>
        <v>4.2</v>
      </c>
      <c r="M48" s="253">
        <v>77.002945699999998</v>
      </c>
      <c r="N48" s="253">
        <v>320.23478280000006</v>
      </c>
      <c r="O48" s="253">
        <f t="shared" si="4"/>
        <v>4.1587341872299319</v>
      </c>
      <c r="P48" s="253">
        <v>178.81</v>
      </c>
      <c r="Q48" s="253">
        <v>656.02</v>
      </c>
      <c r="R48" s="253">
        <f t="shared" si="44"/>
        <v>3.6688104692131311</v>
      </c>
      <c r="S48" s="253"/>
      <c r="T48" s="253"/>
      <c r="U48" s="253">
        <f t="shared" si="6"/>
        <v>0</v>
      </c>
      <c r="V48" s="253">
        <f t="shared" si="45"/>
        <v>419.33612299999999</v>
      </c>
      <c r="W48" s="253">
        <f t="shared" si="46"/>
        <v>1710.2515806500001</v>
      </c>
      <c r="X48" s="253">
        <f t="shared" si="7"/>
        <v>4.0784742521454564</v>
      </c>
      <c r="Y48" s="253"/>
      <c r="Z48" s="253"/>
      <c r="AA48" s="253">
        <f t="shared" si="8"/>
        <v>0</v>
      </c>
      <c r="AB48" s="253"/>
      <c r="AC48" s="253"/>
      <c r="AD48" s="253">
        <f t="shared" si="48"/>
        <v>0</v>
      </c>
      <c r="AE48" s="253">
        <v>9.6999999999999993</v>
      </c>
      <c r="AF48" s="253">
        <v>8.1999999999999993</v>
      </c>
      <c r="AG48" s="253">
        <f t="shared" si="49"/>
        <v>0.84536082474226804</v>
      </c>
      <c r="AH48" s="253">
        <v>7.9</v>
      </c>
      <c r="AI48" s="253">
        <v>33.18</v>
      </c>
      <c r="AJ48" s="253">
        <f t="shared" si="11"/>
        <v>4.2</v>
      </c>
      <c r="AK48" s="253">
        <v>131.22</v>
      </c>
      <c r="AL48" s="253">
        <v>468.36</v>
      </c>
      <c r="AM48" s="253">
        <f t="shared" si="12"/>
        <v>3.5692729766803843</v>
      </c>
      <c r="AN48" s="253"/>
      <c r="AO48" s="253"/>
      <c r="AP48" s="253">
        <f t="shared" si="13"/>
        <v>0</v>
      </c>
      <c r="AQ48" s="253">
        <f t="shared" si="14"/>
        <v>148.82</v>
      </c>
      <c r="AR48" s="253">
        <f t="shared" ref="AR48:AR59" si="50">SUM(AO48,AL48,AI48,AF48,AC48,Z48)</f>
        <v>509.74</v>
      </c>
      <c r="AS48" s="253">
        <f t="shared" si="15"/>
        <v>3.4252116650987774</v>
      </c>
      <c r="AT48" s="253"/>
      <c r="AU48" s="253"/>
      <c r="AV48" s="253">
        <f t="shared" si="16"/>
        <v>0</v>
      </c>
      <c r="AW48" s="253"/>
      <c r="AX48" s="253"/>
      <c r="AY48" s="253">
        <f t="shared" si="17"/>
        <v>0</v>
      </c>
      <c r="AZ48" s="253"/>
      <c r="BA48" s="253"/>
      <c r="BB48" s="253">
        <f t="shared" si="18"/>
        <v>0</v>
      </c>
      <c r="BC48" s="253"/>
      <c r="BD48" s="253"/>
      <c r="BE48" s="253">
        <f t="shared" si="19"/>
        <v>0</v>
      </c>
      <c r="BF48" s="253"/>
      <c r="BG48" s="253"/>
      <c r="BH48" s="253">
        <f t="shared" si="20"/>
        <v>0</v>
      </c>
      <c r="BI48" s="253"/>
      <c r="BJ48" s="254"/>
      <c r="BK48" s="254">
        <f t="shared" si="21"/>
        <v>0</v>
      </c>
      <c r="BL48" s="254">
        <f t="shared" si="34"/>
        <v>0</v>
      </c>
      <c r="BM48" s="254">
        <f t="shared" si="35"/>
        <v>0</v>
      </c>
      <c r="BN48" s="254">
        <f t="shared" si="22"/>
        <v>0</v>
      </c>
      <c r="BO48" s="254"/>
      <c r="BP48" s="254"/>
      <c r="BQ48" s="254">
        <f t="shared" si="23"/>
        <v>0</v>
      </c>
      <c r="BR48" s="254">
        <f t="shared" si="36"/>
        <v>157.52317729999999</v>
      </c>
      <c r="BS48" s="254">
        <f t="shared" si="36"/>
        <v>708.79679784999996</v>
      </c>
      <c r="BT48" s="254">
        <f t="shared" si="24"/>
        <v>4.4996349743511681</v>
      </c>
      <c r="BU48" s="254">
        <f t="shared" si="37"/>
        <v>5</v>
      </c>
      <c r="BV48" s="254">
        <f t="shared" si="37"/>
        <v>21</v>
      </c>
      <c r="BW48" s="254">
        <f t="shared" si="25"/>
        <v>4.2</v>
      </c>
      <c r="BX48" s="254">
        <f t="shared" si="38"/>
        <v>10.7</v>
      </c>
      <c r="BY48" s="254">
        <f t="shared" si="38"/>
        <v>12.399999999999999</v>
      </c>
      <c r="BZ48" s="254">
        <f t="shared" si="26"/>
        <v>1.1588785046728971</v>
      </c>
      <c r="CA48" s="254">
        <f t="shared" si="39"/>
        <v>84.902945700000004</v>
      </c>
      <c r="CB48" s="254">
        <f t="shared" si="40"/>
        <v>353.41478280000007</v>
      </c>
      <c r="CC48" s="254">
        <f t="shared" si="27"/>
        <v>4.1625738646191639</v>
      </c>
      <c r="CD48" s="254">
        <f t="shared" si="41"/>
        <v>310.02999999999997</v>
      </c>
      <c r="CE48" s="254">
        <f t="shared" si="41"/>
        <v>1124.3800000000001</v>
      </c>
      <c r="CF48" s="254">
        <f t="shared" si="28"/>
        <v>3.6266812889075259</v>
      </c>
      <c r="CG48" s="254">
        <f t="shared" si="42"/>
        <v>0</v>
      </c>
      <c r="CH48" s="254">
        <f t="shared" si="42"/>
        <v>0</v>
      </c>
      <c r="CI48" s="254">
        <f t="shared" si="29"/>
        <v>0</v>
      </c>
      <c r="CJ48" s="254">
        <f t="shared" si="47"/>
        <v>568.15612299999998</v>
      </c>
      <c r="CK48" s="254">
        <f t="shared" si="47"/>
        <v>2219.9915806500003</v>
      </c>
      <c r="CL48" s="254">
        <f t="shared" si="30"/>
        <v>3.9073618866024264</v>
      </c>
      <c r="DI48" s="255" t="s">
        <v>130</v>
      </c>
      <c r="DJ48" s="233" t="s">
        <v>138</v>
      </c>
    </row>
    <row r="49" spans="1:140" x14ac:dyDescent="0.25">
      <c r="A49" s="262" t="s">
        <v>98</v>
      </c>
      <c r="B49" s="251">
        <v>1050</v>
      </c>
      <c r="C49" s="252">
        <f t="shared" si="0"/>
        <v>49.379047619047626</v>
      </c>
      <c r="D49" s="253">
        <v>251.75</v>
      </c>
      <c r="E49" s="253">
        <v>1570.17</v>
      </c>
      <c r="F49" s="253">
        <f t="shared" si="1"/>
        <v>6.2370208540218472</v>
      </c>
      <c r="G49" s="253">
        <v>1</v>
      </c>
      <c r="H49" s="253">
        <v>1.25</v>
      </c>
      <c r="I49" s="253">
        <f t="shared" si="2"/>
        <v>1.25</v>
      </c>
      <c r="J49" s="253">
        <v>31.75</v>
      </c>
      <c r="K49" s="253">
        <v>154.6</v>
      </c>
      <c r="L49" s="253">
        <f t="shared" si="3"/>
        <v>4.869291338582677</v>
      </c>
      <c r="M49" s="253">
        <v>99.48</v>
      </c>
      <c r="N49" s="253">
        <v>470.54</v>
      </c>
      <c r="O49" s="253">
        <f t="shared" si="4"/>
        <v>4.7299959790912744</v>
      </c>
      <c r="P49" s="253">
        <v>67.75</v>
      </c>
      <c r="Q49" s="253">
        <v>298</v>
      </c>
      <c r="R49" s="253">
        <f t="shared" si="44"/>
        <v>4.3985239852398523</v>
      </c>
      <c r="S49" s="253">
        <v>54</v>
      </c>
      <c r="T49" s="253">
        <v>199.78</v>
      </c>
      <c r="U49" s="253">
        <f t="shared" si="6"/>
        <v>3.6996296296296296</v>
      </c>
      <c r="V49" s="253">
        <f t="shared" si="45"/>
        <v>505.73</v>
      </c>
      <c r="W49" s="253">
        <f t="shared" si="46"/>
        <v>2694.34</v>
      </c>
      <c r="X49" s="253">
        <f t="shared" si="7"/>
        <v>5.3276254127696596</v>
      </c>
      <c r="Y49" s="253"/>
      <c r="Z49" s="253"/>
      <c r="AA49" s="253">
        <f t="shared" si="8"/>
        <v>0</v>
      </c>
      <c r="AB49" s="253"/>
      <c r="AC49" s="253"/>
      <c r="AD49" s="253">
        <f t="shared" si="48"/>
        <v>0</v>
      </c>
      <c r="AE49" s="253"/>
      <c r="AF49" s="253"/>
      <c r="AG49" s="253">
        <f t="shared" si="49"/>
        <v>0</v>
      </c>
      <c r="AH49" s="253"/>
      <c r="AI49" s="253"/>
      <c r="AJ49" s="253">
        <f t="shared" si="11"/>
        <v>0</v>
      </c>
      <c r="AK49" s="253"/>
      <c r="AL49" s="253"/>
      <c r="AM49" s="253">
        <f t="shared" si="12"/>
        <v>0</v>
      </c>
      <c r="AN49" s="253">
        <v>12.75</v>
      </c>
      <c r="AO49" s="253">
        <v>43.56</v>
      </c>
      <c r="AP49" s="253">
        <f t="shared" si="13"/>
        <v>3.4164705882352941</v>
      </c>
      <c r="AQ49" s="253">
        <f t="shared" si="14"/>
        <v>12.75</v>
      </c>
      <c r="AR49" s="253">
        <f t="shared" si="50"/>
        <v>43.56</v>
      </c>
      <c r="AS49" s="253">
        <f t="shared" si="15"/>
        <v>3.4164705882352941</v>
      </c>
      <c r="AT49" s="253"/>
      <c r="AU49" s="253"/>
      <c r="AV49" s="253">
        <f t="shared" si="16"/>
        <v>0</v>
      </c>
      <c r="AW49" s="253"/>
      <c r="AX49" s="253"/>
      <c r="AY49" s="253">
        <f t="shared" si="17"/>
        <v>0</v>
      </c>
      <c r="AZ49" s="253"/>
      <c r="BA49" s="253"/>
      <c r="BB49" s="253">
        <f t="shared" si="18"/>
        <v>0</v>
      </c>
      <c r="BC49" s="253"/>
      <c r="BD49" s="253"/>
      <c r="BE49" s="253">
        <f t="shared" si="19"/>
        <v>0</v>
      </c>
      <c r="BF49" s="253"/>
      <c r="BG49" s="253"/>
      <c r="BH49" s="253">
        <f t="shared" si="20"/>
        <v>0</v>
      </c>
      <c r="BI49" s="253"/>
      <c r="BJ49" s="254"/>
      <c r="BK49" s="254">
        <f t="shared" si="21"/>
        <v>0</v>
      </c>
      <c r="BL49" s="254">
        <f t="shared" si="34"/>
        <v>0</v>
      </c>
      <c r="BM49" s="254">
        <f t="shared" si="35"/>
        <v>0</v>
      </c>
      <c r="BN49" s="254">
        <f t="shared" si="22"/>
        <v>0</v>
      </c>
      <c r="BO49" s="254"/>
      <c r="BP49" s="254"/>
      <c r="BQ49" s="254">
        <f t="shared" si="23"/>
        <v>0</v>
      </c>
      <c r="BR49" s="254">
        <f t="shared" si="36"/>
        <v>251.75</v>
      </c>
      <c r="BS49" s="254">
        <f t="shared" si="36"/>
        <v>1570.17</v>
      </c>
      <c r="BT49" s="254">
        <f t="shared" si="24"/>
        <v>6.2370208540218472</v>
      </c>
      <c r="BU49" s="254">
        <f t="shared" si="37"/>
        <v>1</v>
      </c>
      <c r="BV49" s="254">
        <f t="shared" si="37"/>
        <v>1.25</v>
      </c>
      <c r="BW49" s="254">
        <f t="shared" si="25"/>
        <v>1.25</v>
      </c>
      <c r="BX49" s="254">
        <f t="shared" si="38"/>
        <v>31.75</v>
      </c>
      <c r="BY49" s="254">
        <f t="shared" si="38"/>
        <v>154.6</v>
      </c>
      <c r="BZ49" s="254">
        <f t="shared" si="26"/>
        <v>4.869291338582677</v>
      </c>
      <c r="CA49" s="254">
        <f t="shared" si="39"/>
        <v>99.48</v>
      </c>
      <c r="CB49" s="254">
        <f t="shared" si="40"/>
        <v>470.54</v>
      </c>
      <c r="CC49" s="254">
        <f t="shared" si="27"/>
        <v>4.7299959790912744</v>
      </c>
      <c r="CD49" s="254">
        <f t="shared" si="41"/>
        <v>67.75</v>
      </c>
      <c r="CE49" s="254">
        <f t="shared" si="41"/>
        <v>298</v>
      </c>
      <c r="CF49" s="254">
        <f t="shared" si="28"/>
        <v>4.3985239852398523</v>
      </c>
      <c r="CG49" s="254">
        <f t="shared" si="42"/>
        <v>66.75</v>
      </c>
      <c r="CH49" s="254">
        <f t="shared" si="42"/>
        <v>243.34</v>
      </c>
      <c r="CI49" s="254">
        <f t="shared" si="29"/>
        <v>3.6455430711610486</v>
      </c>
      <c r="CJ49" s="254">
        <f t="shared" si="47"/>
        <v>518.48</v>
      </c>
      <c r="CK49" s="254">
        <f t="shared" si="47"/>
        <v>2737.9</v>
      </c>
      <c r="CL49" s="254">
        <f t="shared" si="30"/>
        <v>5.2806279895077921</v>
      </c>
      <c r="DI49" s="255" t="s">
        <v>130</v>
      </c>
      <c r="DJ49" s="233" t="s">
        <v>144</v>
      </c>
    </row>
    <row r="50" spans="1:140" s="365" customFormat="1" x14ac:dyDescent="0.25">
      <c r="A50" s="367" t="s">
        <v>42</v>
      </c>
      <c r="B50" s="362">
        <v>2479.4499999999998</v>
      </c>
      <c r="C50" s="363">
        <f t="shared" si="0"/>
        <v>8.7547641614067633</v>
      </c>
      <c r="D50" s="256">
        <v>52.89</v>
      </c>
      <c r="E50" s="256">
        <v>617.51</v>
      </c>
      <c r="F50" s="256">
        <f t="shared" si="1"/>
        <v>11.675363962941955</v>
      </c>
      <c r="G50" s="256"/>
      <c r="H50" s="256"/>
      <c r="I50" s="256">
        <f t="shared" si="2"/>
        <v>0</v>
      </c>
      <c r="J50" s="256">
        <v>15</v>
      </c>
      <c r="K50" s="256">
        <v>100.84</v>
      </c>
      <c r="L50" s="256">
        <f t="shared" si="3"/>
        <v>6.722666666666667</v>
      </c>
      <c r="M50" s="256"/>
      <c r="N50" s="256"/>
      <c r="O50" s="256">
        <f t="shared" si="4"/>
        <v>0</v>
      </c>
      <c r="P50" s="256"/>
      <c r="Q50" s="256"/>
      <c r="R50" s="256">
        <f t="shared" si="44"/>
        <v>0</v>
      </c>
      <c r="S50" s="256">
        <v>99.12</v>
      </c>
      <c r="T50" s="256">
        <v>807.05</v>
      </c>
      <c r="U50" s="256">
        <f t="shared" si="6"/>
        <v>8.1421509281678759</v>
      </c>
      <c r="V50" s="256">
        <f t="shared" si="45"/>
        <v>167.01</v>
      </c>
      <c r="W50" s="256">
        <f t="shared" si="46"/>
        <v>1525.4</v>
      </c>
      <c r="X50" s="256">
        <f t="shared" si="7"/>
        <v>9.133584815280523</v>
      </c>
      <c r="Y50" s="256">
        <v>0.24</v>
      </c>
      <c r="Z50" s="256">
        <v>4.09</v>
      </c>
      <c r="AA50" s="256">
        <f t="shared" si="8"/>
        <v>17.041666666666668</v>
      </c>
      <c r="AB50" s="256"/>
      <c r="AC50" s="256"/>
      <c r="AD50" s="256">
        <f t="shared" si="48"/>
        <v>0</v>
      </c>
      <c r="AE50" s="256"/>
      <c r="AF50" s="256"/>
      <c r="AG50" s="256">
        <f t="shared" si="49"/>
        <v>0</v>
      </c>
      <c r="AH50" s="256"/>
      <c r="AI50" s="256"/>
      <c r="AJ50" s="256">
        <f t="shared" si="11"/>
        <v>0</v>
      </c>
      <c r="AK50" s="256"/>
      <c r="AL50" s="256"/>
      <c r="AM50" s="256">
        <f t="shared" si="12"/>
        <v>0</v>
      </c>
      <c r="AN50" s="256">
        <v>49.82</v>
      </c>
      <c r="AO50" s="256">
        <v>236.4</v>
      </c>
      <c r="AP50" s="256">
        <f t="shared" si="13"/>
        <v>4.7450822962665598</v>
      </c>
      <c r="AQ50" s="256">
        <f t="shared" si="14"/>
        <v>50.06</v>
      </c>
      <c r="AR50" s="256">
        <f t="shared" si="50"/>
        <v>240.49</v>
      </c>
      <c r="AS50" s="256">
        <f t="shared" si="15"/>
        <v>4.8040351578106275</v>
      </c>
      <c r="AT50" s="256"/>
      <c r="AU50" s="256"/>
      <c r="AV50" s="256">
        <f t="shared" si="16"/>
        <v>0</v>
      </c>
      <c r="AW50" s="256"/>
      <c r="AX50" s="256"/>
      <c r="AY50" s="256">
        <f t="shared" si="17"/>
        <v>0</v>
      </c>
      <c r="AZ50" s="256"/>
      <c r="BA50" s="256"/>
      <c r="BB50" s="256">
        <f t="shared" si="18"/>
        <v>0</v>
      </c>
      <c r="BC50" s="256"/>
      <c r="BD50" s="256"/>
      <c r="BE50" s="256">
        <f t="shared" si="19"/>
        <v>0</v>
      </c>
      <c r="BF50" s="256"/>
      <c r="BG50" s="256"/>
      <c r="BH50" s="256">
        <f t="shared" si="20"/>
        <v>0</v>
      </c>
      <c r="BI50" s="256"/>
      <c r="BJ50" s="364"/>
      <c r="BK50" s="364">
        <f t="shared" si="21"/>
        <v>0</v>
      </c>
      <c r="BL50" s="364">
        <f t="shared" si="34"/>
        <v>0</v>
      </c>
      <c r="BM50" s="364">
        <f t="shared" si="35"/>
        <v>0</v>
      </c>
      <c r="BN50" s="364">
        <f t="shared" si="22"/>
        <v>0</v>
      </c>
      <c r="BO50" s="364"/>
      <c r="BP50" s="364"/>
      <c r="BQ50" s="364">
        <f t="shared" si="23"/>
        <v>0</v>
      </c>
      <c r="BR50" s="364">
        <f t="shared" si="36"/>
        <v>53.13</v>
      </c>
      <c r="BS50" s="364">
        <f t="shared" si="36"/>
        <v>621.6</v>
      </c>
      <c r="BT50" s="364">
        <f t="shared" si="24"/>
        <v>11.699604743083004</v>
      </c>
      <c r="BU50" s="364">
        <f t="shared" si="37"/>
        <v>0</v>
      </c>
      <c r="BV50" s="364">
        <f t="shared" si="37"/>
        <v>0</v>
      </c>
      <c r="BW50" s="364">
        <f t="shared" si="25"/>
        <v>0</v>
      </c>
      <c r="BX50" s="364">
        <f t="shared" si="38"/>
        <v>15</v>
      </c>
      <c r="BY50" s="364">
        <f t="shared" si="38"/>
        <v>100.84</v>
      </c>
      <c r="BZ50" s="364">
        <f t="shared" si="26"/>
        <v>6.722666666666667</v>
      </c>
      <c r="CA50" s="364">
        <f t="shared" si="39"/>
        <v>0</v>
      </c>
      <c r="CB50" s="364">
        <f t="shared" si="40"/>
        <v>0</v>
      </c>
      <c r="CC50" s="364">
        <f t="shared" si="27"/>
        <v>0</v>
      </c>
      <c r="CD50" s="364">
        <f t="shared" si="41"/>
        <v>0</v>
      </c>
      <c r="CE50" s="364">
        <f t="shared" si="41"/>
        <v>0</v>
      </c>
      <c r="CF50" s="364">
        <f t="shared" si="28"/>
        <v>0</v>
      </c>
      <c r="CG50" s="364">
        <f t="shared" si="42"/>
        <v>148.94</v>
      </c>
      <c r="CH50" s="364">
        <f t="shared" si="42"/>
        <v>1043.45</v>
      </c>
      <c r="CI50" s="364">
        <f t="shared" si="29"/>
        <v>7.0058412783671278</v>
      </c>
      <c r="CJ50" s="364">
        <f t="shared" si="47"/>
        <v>217.07</v>
      </c>
      <c r="CK50" s="364">
        <f t="shared" si="47"/>
        <v>1765.89</v>
      </c>
      <c r="CL50" s="364">
        <f t="shared" si="30"/>
        <v>8.1351177039664631</v>
      </c>
      <c r="DF50" s="257"/>
      <c r="DG50" s="257"/>
      <c r="DH50" s="257"/>
      <c r="DI50" s="261" t="s">
        <v>130</v>
      </c>
      <c r="DJ50" s="257" t="s">
        <v>145</v>
      </c>
      <c r="DK50" s="257"/>
      <c r="DL50" s="257"/>
      <c r="DM50" s="257"/>
      <c r="DN50" s="257"/>
      <c r="DO50" s="257"/>
      <c r="DP50" s="257"/>
      <c r="DQ50" s="257"/>
      <c r="DR50" s="257"/>
      <c r="DS50" s="257"/>
      <c r="DT50" s="257"/>
      <c r="DU50" s="257"/>
      <c r="DV50" s="257"/>
      <c r="DW50" s="257"/>
      <c r="DX50" s="257"/>
      <c r="DY50" s="257"/>
      <c r="DZ50" s="257"/>
      <c r="EA50" s="257"/>
      <c r="EB50" s="257"/>
      <c r="EC50" s="257"/>
      <c r="ED50" s="257"/>
      <c r="EE50" s="257"/>
      <c r="EF50" s="257"/>
      <c r="EG50" s="366"/>
      <c r="EH50" s="366"/>
      <c r="EI50" s="366"/>
      <c r="EJ50" s="366"/>
    </row>
    <row r="51" spans="1:140" x14ac:dyDescent="0.25">
      <c r="A51" s="262" t="s">
        <v>43</v>
      </c>
      <c r="B51" s="251">
        <v>849.88</v>
      </c>
      <c r="C51" s="252">
        <f t="shared" si="0"/>
        <v>43.552030874947057</v>
      </c>
      <c r="D51" s="253">
        <v>27.71</v>
      </c>
      <c r="E51" s="253">
        <v>116</v>
      </c>
      <c r="F51" s="253">
        <f t="shared" si="1"/>
        <v>4.1862143630458313</v>
      </c>
      <c r="G51" s="253">
        <v>0.6</v>
      </c>
      <c r="H51" s="253">
        <v>2.2999999999999998</v>
      </c>
      <c r="I51" s="253">
        <f t="shared" si="2"/>
        <v>3.833333333333333</v>
      </c>
      <c r="J51" s="253">
        <v>13</v>
      </c>
      <c r="K51" s="253">
        <v>46</v>
      </c>
      <c r="L51" s="253">
        <f t="shared" si="3"/>
        <v>3.5384615384615383</v>
      </c>
      <c r="M51" s="253">
        <v>29.3</v>
      </c>
      <c r="N51" s="253">
        <v>93</v>
      </c>
      <c r="O51" s="253">
        <f t="shared" si="4"/>
        <v>3.1740614334470987</v>
      </c>
      <c r="P51" s="253">
        <v>245.87</v>
      </c>
      <c r="Q51" s="253">
        <v>749</v>
      </c>
      <c r="R51" s="253">
        <f t="shared" si="44"/>
        <v>3.0463252938544758</v>
      </c>
      <c r="S51" s="253">
        <v>36.619999999999997</v>
      </c>
      <c r="T51" s="253">
        <v>101</v>
      </c>
      <c r="U51" s="253">
        <f t="shared" si="6"/>
        <v>2.7580557072637903</v>
      </c>
      <c r="V51" s="253">
        <f t="shared" si="45"/>
        <v>353.1</v>
      </c>
      <c r="W51" s="253">
        <f t="shared" si="46"/>
        <v>1107.3</v>
      </c>
      <c r="X51" s="253">
        <f t="shared" si="7"/>
        <v>3.1359388275276121</v>
      </c>
      <c r="Y51" s="253">
        <v>0.5</v>
      </c>
      <c r="Z51" s="253">
        <v>1.6</v>
      </c>
      <c r="AA51" s="253">
        <f t="shared" si="8"/>
        <v>3.2</v>
      </c>
      <c r="AB51" s="253">
        <v>0.2</v>
      </c>
      <c r="AC51" s="253">
        <v>0.3</v>
      </c>
      <c r="AD51" s="253">
        <f t="shared" si="48"/>
        <v>1.4999999999999998</v>
      </c>
      <c r="AE51" s="253">
        <v>0.5</v>
      </c>
      <c r="AF51" s="253">
        <v>0.9</v>
      </c>
      <c r="AG51" s="253">
        <f t="shared" si="49"/>
        <v>1.8</v>
      </c>
      <c r="AH51" s="253"/>
      <c r="AI51" s="253"/>
      <c r="AJ51" s="253">
        <f t="shared" si="11"/>
        <v>0</v>
      </c>
      <c r="AK51" s="253">
        <v>2.77</v>
      </c>
      <c r="AL51" s="253">
        <v>4</v>
      </c>
      <c r="AM51" s="253">
        <f t="shared" si="12"/>
        <v>1.4440433212996391</v>
      </c>
      <c r="AN51" s="253">
        <v>13.07</v>
      </c>
      <c r="AO51" s="253">
        <v>40.5</v>
      </c>
      <c r="AP51" s="253">
        <f t="shared" si="13"/>
        <v>3.0986993114001531</v>
      </c>
      <c r="AQ51" s="253">
        <f t="shared" si="14"/>
        <v>17.04</v>
      </c>
      <c r="AR51" s="253">
        <f t="shared" si="50"/>
        <v>47.3</v>
      </c>
      <c r="AS51" s="253">
        <f t="shared" si="15"/>
        <v>2.7758215962441315</v>
      </c>
      <c r="AT51" s="253"/>
      <c r="AU51" s="253"/>
      <c r="AV51" s="253">
        <f t="shared" si="16"/>
        <v>0</v>
      </c>
      <c r="AW51" s="253"/>
      <c r="AX51" s="253"/>
      <c r="AY51" s="253">
        <f t="shared" si="17"/>
        <v>0</v>
      </c>
      <c r="AZ51" s="253"/>
      <c r="BA51" s="253"/>
      <c r="BB51" s="253">
        <f t="shared" si="18"/>
        <v>0</v>
      </c>
      <c r="BC51" s="253"/>
      <c r="BD51" s="253"/>
      <c r="BE51" s="253">
        <f t="shared" si="19"/>
        <v>0</v>
      </c>
      <c r="BF51" s="253"/>
      <c r="BG51" s="253"/>
      <c r="BH51" s="253">
        <f t="shared" si="20"/>
        <v>0</v>
      </c>
      <c r="BI51" s="253"/>
      <c r="BJ51" s="254"/>
      <c r="BK51" s="254">
        <f t="shared" si="21"/>
        <v>0</v>
      </c>
      <c r="BL51" s="254">
        <f t="shared" si="34"/>
        <v>0</v>
      </c>
      <c r="BM51" s="254">
        <f t="shared" si="35"/>
        <v>0</v>
      </c>
      <c r="BN51" s="254">
        <f t="shared" si="22"/>
        <v>0</v>
      </c>
      <c r="BO51" s="254"/>
      <c r="BP51" s="254"/>
      <c r="BQ51" s="254">
        <f t="shared" si="23"/>
        <v>0</v>
      </c>
      <c r="BR51" s="254">
        <f t="shared" si="36"/>
        <v>28.21</v>
      </c>
      <c r="BS51" s="254">
        <f t="shared" si="36"/>
        <v>117.6</v>
      </c>
      <c r="BT51" s="254">
        <f t="shared" si="24"/>
        <v>4.1687344913151358</v>
      </c>
      <c r="BU51" s="254">
        <f t="shared" si="37"/>
        <v>0.8</v>
      </c>
      <c r="BV51" s="254">
        <f t="shared" si="37"/>
        <v>2.5999999999999996</v>
      </c>
      <c r="BW51" s="254">
        <f t="shared" si="25"/>
        <v>3.2499999999999996</v>
      </c>
      <c r="BX51" s="254">
        <f t="shared" si="38"/>
        <v>13.5</v>
      </c>
      <c r="BY51" s="254">
        <f t="shared" si="38"/>
        <v>46.9</v>
      </c>
      <c r="BZ51" s="254">
        <f t="shared" si="26"/>
        <v>3.4740740740740739</v>
      </c>
      <c r="CA51" s="254">
        <f t="shared" si="39"/>
        <v>29.3</v>
      </c>
      <c r="CB51" s="254">
        <f t="shared" si="40"/>
        <v>93</v>
      </c>
      <c r="CC51" s="254">
        <f t="shared" si="27"/>
        <v>3.1740614334470987</v>
      </c>
      <c r="CD51" s="254">
        <f t="shared" si="41"/>
        <v>248.64000000000001</v>
      </c>
      <c r="CE51" s="254">
        <f t="shared" si="41"/>
        <v>753</v>
      </c>
      <c r="CF51" s="254">
        <f t="shared" si="28"/>
        <v>3.0284749034749034</v>
      </c>
      <c r="CG51" s="254">
        <f t="shared" si="42"/>
        <v>49.69</v>
      </c>
      <c r="CH51" s="254">
        <f t="shared" si="42"/>
        <v>141.5</v>
      </c>
      <c r="CI51" s="254">
        <f t="shared" si="29"/>
        <v>2.8476554638760314</v>
      </c>
      <c r="CJ51" s="254">
        <f t="shared" si="47"/>
        <v>370.14000000000004</v>
      </c>
      <c r="CK51" s="254">
        <f t="shared" si="47"/>
        <v>1154.5999999999999</v>
      </c>
      <c r="CL51" s="254">
        <f t="shared" si="30"/>
        <v>3.1193602420705675</v>
      </c>
    </row>
    <row r="52" spans="1:140" x14ac:dyDescent="0.25">
      <c r="A52" s="262" t="s">
        <v>44</v>
      </c>
      <c r="B52" s="251">
        <v>84</v>
      </c>
      <c r="C52" s="252">
        <f t="shared" si="0"/>
        <v>0</v>
      </c>
      <c r="D52" s="253"/>
      <c r="E52" s="253"/>
      <c r="F52" s="253">
        <f t="shared" si="1"/>
        <v>0</v>
      </c>
      <c r="G52" s="253"/>
      <c r="H52" s="253"/>
      <c r="I52" s="253">
        <f t="shared" si="2"/>
        <v>0</v>
      </c>
      <c r="J52" s="253"/>
      <c r="K52" s="253"/>
      <c r="L52" s="253">
        <f t="shared" si="3"/>
        <v>0</v>
      </c>
      <c r="M52" s="253"/>
      <c r="N52" s="253"/>
      <c r="O52" s="253">
        <f t="shared" si="4"/>
        <v>0</v>
      </c>
      <c r="P52" s="253"/>
      <c r="Q52" s="253"/>
      <c r="R52" s="253">
        <f t="shared" si="44"/>
        <v>0</v>
      </c>
      <c r="S52" s="253"/>
      <c r="T52" s="253"/>
      <c r="U52" s="253">
        <f t="shared" si="6"/>
        <v>0</v>
      </c>
      <c r="V52" s="253">
        <f t="shared" si="45"/>
        <v>0</v>
      </c>
      <c r="W52" s="253">
        <f t="shared" si="46"/>
        <v>0</v>
      </c>
      <c r="X52" s="253">
        <f t="shared" si="7"/>
        <v>0</v>
      </c>
      <c r="Y52" s="253"/>
      <c r="Z52" s="253"/>
      <c r="AA52" s="253">
        <f t="shared" si="8"/>
        <v>0</v>
      </c>
      <c r="AB52" s="253"/>
      <c r="AC52" s="253"/>
      <c r="AD52" s="253">
        <f t="shared" si="48"/>
        <v>0</v>
      </c>
      <c r="AE52" s="253"/>
      <c r="AF52" s="253"/>
      <c r="AG52" s="253">
        <f t="shared" si="49"/>
        <v>0</v>
      </c>
      <c r="AH52" s="253"/>
      <c r="AI52" s="253"/>
      <c r="AJ52" s="253">
        <f t="shared" si="11"/>
        <v>0</v>
      </c>
      <c r="AK52" s="253"/>
      <c r="AL52" s="253"/>
      <c r="AM52" s="253">
        <f t="shared" si="12"/>
        <v>0</v>
      </c>
      <c r="AN52" s="253"/>
      <c r="AO52" s="253"/>
      <c r="AP52" s="253">
        <f t="shared" si="13"/>
        <v>0</v>
      </c>
      <c r="AQ52" s="253">
        <f t="shared" si="14"/>
        <v>0</v>
      </c>
      <c r="AR52" s="253">
        <f t="shared" si="50"/>
        <v>0</v>
      </c>
      <c r="AS52" s="253">
        <f t="shared" si="15"/>
        <v>0</v>
      </c>
      <c r="AT52" s="253"/>
      <c r="AU52" s="253"/>
      <c r="AV52" s="253">
        <f t="shared" si="16"/>
        <v>0</v>
      </c>
      <c r="AW52" s="253"/>
      <c r="AX52" s="253"/>
      <c r="AY52" s="253">
        <f t="shared" si="17"/>
        <v>0</v>
      </c>
      <c r="AZ52" s="253"/>
      <c r="BA52" s="253"/>
      <c r="BB52" s="253">
        <f t="shared" si="18"/>
        <v>0</v>
      </c>
      <c r="BC52" s="253"/>
      <c r="BD52" s="253"/>
      <c r="BE52" s="253">
        <f t="shared" si="19"/>
        <v>0</v>
      </c>
      <c r="BF52" s="253"/>
      <c r="BG52" s="253"/>
      <c r="BH52" s="253">
        <f t="shared" si="20"/>
        <v>0</v>
      </c>
      <c r="BI52" s="253"/>
      <c r="BJ52" s="253"/>
      <c r="BK52" s="253">
        <f t="shared" si="21"/>
        <v>0</v>
      </c>
      <c r="BL52" s="254">
        <f t="shared" si="34"/>
        <v>0</v>
      </c>
      <c r="BM52" s="254">
        <f t="shared" si="35"/>
        <v>0</v>
      </c>
      <c r="BN52" s="254">
        <f t="shared" si="22"/>
        <v>0</v>
      </c>
      <c r="BO52" s="254"/>
      <c r="BP52" s="254"/>
      <c r="BQ52" s="254">
        <f t="shared" si="23"/>
        <v>0</v>
      </c>
      <c r="BR52" s="254">
        <f t="shared" si="36"/>
        <v>0</v>
      </c>
      <c r="BS52" s="254">
        <f t="shared" si="36"/>
        <v>0</v>
      </c>
      <c r="BT52" s="254">
        <f t="shared" si="24"/>
        <v>0</v>
      </c>
      <c r="BU52" s="254">
        <f t="shared" si="37"/>
        <v>0</v>
      </c>
      <c r="BV52" s="254">
        <f t="shared" si="37"/>
        <v>0</v>
      </c>
      <c r="BW52" s="254">
        <f t="shared" si="25"/>
        <v>0</v>
      </c>
      <c r="BX52" s="254">
        <f t="shared" si="38"/>
        <v>0</v>
      </c>
      <c r="BY52" s="254">
        <f t="shared" si="38"/>
        <v>0</v>
      </c>
      <c r="BZ52" s="254">
        <f t="shared" si="26"/>
        <v>0</v>
      </c>
      <c r="CA52" s="254">
        <f t="shared" si="39"/>
        <v>0</v>
      </c>
      <c r="CB52" s="254">
        <f t="shared" si="40"/>
        <v>0</v>
      </c>
      <c r="CC52" s="254">
        <f t="shared" si="27"/>
        <v>0</v>
      </c>
      <c r="CD52" s="254">
        <f t="shared" si="41"/>
        <v>0</v>
      </c>
      <c r="CE52" s="254">
        <f t="shared" si="41"/>
        <v>0</v>
      </c>
      <c r="CF52" s="254">
        <f t="shared" si="28"/>
        <v>0</v>
      </c>
      <c r="CG52" s="254">
        <f t="shared" si="42"/>
        <v>0</v>
      </c>
      <c r="CH52" s="254">
        <f t="shared" si="42"/>
        <v>0</v>
      </c>
      <c r="CI52" s="254">
        <f t="shared" si="29"/>
        <v>0</v>
      </c>
      <c r="CJ52" s="254">
        <f t="shared" si="47"/>
        <v>0</v>
      </c>
      <c r="CK52" s="254">
        <f t="shared" si="47"/>
        <v>0</v>
      </c>
      <c r="CL52" s="254">
        <f t="shared" si="30"/>
        <v>0</v>
      </c>
      <c r="CM52" s="263"/>
      <c r="CN52" s="263"/>
      <c r="DI52" s="255" t="s">
        <v>130</v>
      </c>
      <c r="DJ52" s="233" t="s">
        <v>146</v>
      </c>
    </row>
    <row r="53" spans="1:140" x14ac:dyDescent="0.25">
      <c r="A53" s="262" t="s">
        <v>45</v>
      </c>
      <c r="B53" s="251">
        <v>130</v>
      </c>
      <c r="C53" s="252">
        <f t="shared" si="0"/>
        <v>2.6</v>
      </c>
      <c r="D53" s="253"/>
      <c r="E53" s="253"/>
      <c r="F53" s="253">
        <f t="shared" si="1"/>
        <v>0</v>
      </c>
      <c r="G53" s="253"/>
      <c r="H53" s="253"/>
      <c r="I53" s="253">
        <f t="shared" si="2"/>
        <v>0</v>
      </c>
      <c r="J53" s="253"/>
      <c r="K53" s="253"/>
      <c r="L53" s="253">
        <f t="shared" si="3"/>
        <v>0</v>
      </c>
      <c r="M53" s="253"/>
      <c r="N53" s="253"/>
      <c r="O53" s="253">
        <f t="shared" si="4"/>
        <v>0</v>
      </c>
      <c r="P53" s="253"/>
      <c r="Q53" s="253"/>
      <c r="R53" s="253">
        <f t="shared" si="44"/>
        <v>0</v>
      </c>
      <c r="S53" s="253"/>
      <c r="T53" s="253"/>
      <c r="U53" s="253">
        <f t="shared" si="6"/>
        <v>0</v>
      </c>
      <c r="V53" s="253">
        <f t="shared" si="45"/>
        <v>0</v>
      </c>
      <c r="W53" s="253">
        <f t="shared" si="46"/>
        <v>0</v>
      </c>
      <c r="X53" s="253">
        <f t="shared" si="7"/>
        <v>0</v>
      </c>
      <c r="Y53" s="253">
        <v>0.2</v>
      </c>
      <c r="Z53" s="253">
        <v>0.82</v>
      </c>
      <c r="AA53" s="253">
        <f t="shared" si="8"/>
        <v>4.0999999999999996</v>
      </c>
      <c r="AB53" s="253">
        <v>0.68</v>
      </c>
      <c r="AC53" s="253">
        <v>2.5</v>
      </c>
      <c r="AD53" s="253">
        <f t="shared" si="48"/>
        <v>3.6764705882352939</v>
      </c>
      <c r="AE53" s="253"/>
      <c r="AF53" s="253"/>
      <c r="AG53" s="253">
        <f t="shared" si="49"/>
        <v>0</v>
      </c>
      <c r="AH53" s="253"/>
      <c r="AI53" s="253"/>
      <c r="AJ53" s="253">
        <f t="shared" si="11"/>
        <v>0</v>
      </c>
      <c r="AK53" s="253"/>
      <c r="AL53" s="253"/>
      <c r="AM53" s="253">
        <f t="shared" si="12"/>
        <v>0</v>
      </c>
      <c r="AN53" s="253">
        <v>2.5</v>
      </c>
      <c r="AO53" s="253">
        <v>5.15</v>
      </c>
      <c r="AP53" s="253">
        <f t="shared" si="13"/>
        <v>2.06</v>
      </c>
      <c r="AQ53" s="253">
        <f t="shared" si="14"/>
        <v>3.3800000000000003</v>
      </c>
      <c r="AR53" s="253">
        <f t="shared" si="50"/>
        <v>8.4700000000000006</v>
      </c>
      <c r="AS53" s="253">
        <f t="shared" si="15"/>
        <v>2.5059171597633134</v>
      </c>
      <c r="AT53" s="253"/>
      <c r="AU53" s="253"/>
      <c r="AV53" s="253">
        <f t="shared" si="16"/>
        <v>0</v>
      </c>
      <c r="AW53" s="253"/>
      <c r="AX53" s="253"/>
      <c r="AY53" s="253">
        <f t="shared" si="17"/>
        <v>0</v>
      </c>
      <c r="AZ53" s="253"/>
      <c r="BA53" s="253"/>
      <c r="BB53" s="253">
        <f t="shared" si="18"/>
        <v>0</v>
      </c>
      <c r="BC53" s="253"/>
      <c r="BD53" s="253"/>
      <c r="BE53" s="253">
        <f t="shared" si="19"/>
        <v>0</v>
      </c>
      <c r="BF53" s="253"/>
      <c r="BG53" s="253"/>
      <c r="BH53" s="253">
        <f t="shared" si="20"/>
        <v>0</v>
      </c>
      <c r="BI53" s="253"/>
      <c r="BJ53" s="254"/>
      <c r="BK53" s="254">
        <f t="shared" si="21"/>
        <v>0</v>
      </c>
      <c r="BL53" s="254">
        <f t="shared" si="34"/>
        <v>0</v>
      </c>
      <c r="BM53" s="254">
        <f t="shared" si="35"/>
        <v>0</v>
      </c>
      <c r="BN53" s="254">
        <f t="shared" si="22"/>
        <v>0</v>
      </c>
      <c r="BO53" s="254"/>
      <c r="BP53" s="254"/>
      <c r="BQ53" s="254">
        <f t="shared" si="23"/>
        <v>0</v>
      </c>
      <c r="BR53" s="254">
        <f t="shared" si="36"/>
        <v>0.2</v>
      </c>
      <c r="BS53" s="254">
        <f t="shared" si="36"/>
        <v>0.82</v>
      </c>
      <c r="BT53" s="254">
        <f t="shared" si="24"/>
        <v>4.0999999999999996</v>
      </c>
      <c r="BU53" s="254">
        <f t="shared" si="37"/>
        <v>0.68</v>
      </c>
      <c r="BV53" s="254">
        <f t="shared" si="37"/>
        <v>2.5</v>
      </c>
      <c r="BW53" s="254">
        <f t="shared" si="25"/>
        <v>3.6764705882352939</v>
      </c>
      <c r="BX53" s="254">
        <f t="shared" si="38"/>
        <v>0</v>
      </c>
      <c r="BY53" s="254">
        <f t="shared" si="38"/>
        <v>0</v>
      </c>
      <c r="BZ53" s="254">
        <f t="shared" si="26"/>
        <v>0</v>
      </c>
      <c r="CA53" s="254">
        <f t="shared" si="39"/>
        <v>0</v>
      </c>
      <c r="CB53" s="254">
        <f t="shared" si="40"/>
        <v>0</v>
      </c>
      <c r="CC53" s="254">
        <f t="shared" si="27"/>
        <v>0</v>
      </c>
      <c r="CD53" s="254">
        <f t="shared" si="41"/>
        <v>0</v>
      </c>
      <c r="CE53" s="254">
        <f t="shared" si="41"/>
        <v>0</v>
      </c>
      <c r="CF53" s="254">
        <f t="shared" si="28"/>
        <v>0</v>
      </c>
      <c r="CG53" s="254">
        <f t="shared" si="42"/>
        <v>2.5</v>
      </c>
      <c r="CH53" s="254">
        <f t="shared" si="42"/>
        <v>5.15</v>
      </c>
      <c r="CI53" s="254">
        <f t="shared" si="29"/>
        <v>2.06</v>
      </c>
      <c r="CJ53" s="254">
        <f t="shared" si="47"/>
        <v>3.3800000000000003</v>
      </c>
      <c r="CK53" s="254">
        <f t="shared" si="47"/>
        <v>8.4700000000000006</v>
      </c>
      <c r="CL53" s="254">
        <f t="shared" si="30"/>
        <v>2.5059171597633134</v>
      </c>
      <c r="DI53" s="255" t="s">
        <v>130</v>
      </c>
      <c r="DJ53" s="233" t="s">
        <v>138</v>
      </c>
    </row>
    <row r="54" spans="1:140" x14ac:dyDescent="0.25">
      <c r="A54" s="262" t="s">
        <v>46</v>
      </c>
      <c r="B54" s="251">
        <v>391.65</v>
      </c>
      <c r="C54" s="252">
        <f t="shared" si="0"/>
        <v>100.05106600280864</v>
      </c>
      <c r="D54" s="253">
        <v>9.5</v>
      </c>
      <c r="E54" s="253">
        <v>51.26</v>
      </c>
      <c r="F54" s="253">
        <f t="shared" si="1"/>
        <v>5.3957894736842107</v>
      </c>
      <c r="G54" s="253"/>
      <c r="H54" s="253"/>
      <c r="I54" s="253">
        <f t="shared" si="2"/>
        <v>0</v>
      </c>
      <c r="J54" s="253">
        <v>10</v>
      </c>
      <c r="K54" s="253">
        <v>40</v>
      </c>
      <c r="L54" s="253">
        <f t="shared" si="3"/>
        <v>4</v>
      </c>
      <c r="M54" s="253">
        <v>6.3</v>
      </c>
      <c r="N54" s="253">
        <v>25.2</v>
      </c>
      <c r="O54" s="253">
        <f t="shared" si="4"/>
        <v>4</v>
      </c>
      <c r="P54" s="253">
        <v>49.45</v>
      </c>
      <c r="Q54" s="253">
        <v>156.38</v>
      </c>
      <c r="R54" s="253">
        <f t="shared" si="44"/>
        <v>3.1623862487360967</v>
      </c>
      <c r="S54" s="253"/>
      <c r="T54" s="253"/>
      <c r="U54" s="253">
        <f t="shared" si="6"/>
        <v>0</v>
      </c>
      <c r="V54" s="253">
        <f t="shared" si="45"/>
        <v>75.25</v>
      </c>
      <c r="W54" s="253">
        <f t="shared" si="46"/>
        <v>272.83999999999997</v>
      </c>
      <c r="X54" s="253">
        <f t="shared" si="7"/>
        <v>3.6257807308970098</v>
      </c>
      <c r="Y54" s="253">
        <v>8</v>
      </c>
      <c r="Z54" s="253">
        <v>40</v>
      </c>
      <c r="AA54" s="253">
        <f t="shared" si="8"/>
        <v>5</v>
      </c>
      <c r="AB54" s="253"/>
      <c r="AC54" s="253"/>
      <c r="AD54" s="253">
        <f t="shared" si="48"/>
        <v>0</v>
      </c>
      <c r="AE54" s="253">
        <v>3</v>
      </c>
      <c r="AF54" s="253">
        <v>12</v>
      </c>
      <c r="AG54" s="253">
        <f t="shared" si="49"/>
        <v>4</v>
      </c>
      <c r="AH54" s="253">
        <v>14</v>
      </c>
      <c r="AI54" s="253">
        <v>52.69</v>
      </c>
      <c r="AJ54" s="253">
        <f t="shared" si="11"/>
        <v>3.7635714285714283</v>
      </c>
      <c r="AK54" s="253">
        <v>291.60000000000002</v>
      </c>
      <c r="AL54" s="253">
        <v>1027.32</v>
      </c>
      <c r="AM54" s="253">
        <f t="shared" si="12"/>
        <v>3.5230452674897115</v>
      </c>
      <c r="AN54" s="253"/>
      <c r="AO54" s="253"/>
      <c r="AP54" s="253">
        <f t="shared" si="13"/>
        <v>0</v>
      </c>
      <c r="AQ54" s="253">
        <f t="shared" si="14"/>
        <v>316.60000000000002</v>
      </c>
      <c r="AR54" s="253">
        <f t="shared" si="50"/>
        <v>1132.01</v>
      </c>
      <c r="AS54" s="253">
        <f t="shared" si="15"/>
        <v>3.5755211623499683</v>
      </c>
      <c r="AT54" s="253"/>
      <c r="AU54" s="253"/>
      <c r="AV54" s="253">
        <f t="shared" si="16"/>
        <v>0</v>
      </c>
      <c r="AW54" s="253"/>
      <c r="AX54" s="253"/>
      <c r="AY54" s="253">
        <f t="shared" si="17"/>
        <v>0</v>
      </c>
      <c r="AZ54" s="253"/>
      <c r="BA54" s="253"/>
      <c r="BB54" s="253">
        <f t="shared" si="18"/>
        <v>0</v>
      </c>
      <c r="BC54" s="253"/>
      <c r="BD54" s="253"/>
      <c r="BE54" s="253">
        <f t="shared" si="19"/>
        <v>0</v>
      </c>
      <c r="BF54" s="253"/>
      <c r="BG54" s="253"/>
      <c r="BH54" s="253">
        <f t="shared" si="20"/>
        <v>0</v>
      </c>
      <c r="BI54" s="253"/>
      <c r="BJ54" s="254"/>
      <c r="BK54" s="254">
        <f t="shared" si="21"/>
        <v>0</v>
      </c>
      <c r="BL54" s="254">
        <f t="shared" si="34"/>
        <v>0</v>
      </c>
      <c r="BM54" s="254">
        <f t="shared" si="35"/>
        <v>0</v>
      </c>
      <c r="BN54" s="254">
        <f t="shared" si="22"/>
        <v>0</v>
      </c>
      <c r="BO54" s="254"/>
      <c r="BP54" s="254"/>
      <c r="BQ54" s="254">
        <f t="shared" si="23"/>
        <v>0</v>
      </c>
      <c r="BR54" s="254">
        <f t="shared" si="36"/>
        <v>17.5</v>
      </c>
      <c r="BS54" s="254">
        <f t="shared" si="36"/>
        <v>91.259999999999991</v>
      </c>
      <c r="BT54" s="254">
        <f t="shared" si="24"/>
        <v>5.2148571428571424</v>
      </c>
      <c r="BU54" s="254">
        <f t="shared" si="37"/>
        <v>0</v>
      </c>
      <c r="BV54" s="254">
        <f t="shared" si="37"/>
        <v>0</v>
      </c>
      <c r="BW54" s="254">
        <f t="shared" si="25"/>
        <v>0</v>
      </c>
      <c r="BX54" s="254">
        <f t="shared" si="38"/>
        <v>13</v>
      </c>
      <c r="BY54" s="254">
        <f t="shared" si="38"/>
        <v>52</v>
      </c>
      <c r="BZ54" s="254">
        <f t="shared" si="26"/>
        <v>4</v>
      </c>
      <c r="CA54" s="254">
        <f t="shared" si="39"/>
        <v>20.3</v>
      </c>
      <c r="CB54" s="254">
        <f t="shared" si="40"/>
        <v>77.89</v>
      </c>
      <c r="CC54" s="254">
        <f t="shared" si="27"/>
        <v>3.8369458128078815</v>
      </c>
      <c r="CD54" s="254">
        <f t="shared" si="41"/>
        <v>341.05</v>
      </c>
      <c r="CE54" s="254">
        <f t="shared" si="41"/>
        <v>1183.6999999999998</v>
      </c>
      <c r="CF54" s="254">
        <f t="shared" si="28"/>
        <v>3.4707520891364898</v>
      </c>
      <c r="CG54" s="254">
        <f t="shared" si="42"/>
        <v>0</v>
      </c>
      <c r="CH54" s="254">
        <f t="shared" si="42"/>
        <v>0</v>
      </c>
      <c r="CI54" s="254">
        <f t="shared" si="29"/>
        <v>0</v>
      </c>
      <c r="CJ54" s="254">
        <f t="shared" si="47"/>
        <v>391.85</v>
      </c>
      <c r="CK54" s="254">
        <f t="shared" si="47"/>
        <v>1404.85</v>
      </c>
      <c r="CL54" s="254">
        <f t="shared" si="30"/>
        <v>3.5851728977925221</v>
      </c>
    </row>
    <row r="55" spans="1:140" x14ac:dyDescent="0.25">
      <c r="A55" s="262" t="s">
        <v>47</v>
      </c>
      <c r="B55" s="251">
        <v>1406.05</v>
      </c>
      <c r="C55" s="252">
        <f t="shared" si="0"/>
        <v>0</v>
      </c>
      <c r="D55" s="253"/>
      <c r="E55" s="253"/>
      <c r="F55" s="253">
        <f t="shared" si="1"/>
        <v>0</v>
      </c>
      <c r="G55" s="253"/>
      <c r="H55" s="253"/>
      <c r="I55" s="253">
        <f t="shared" si="2"/>
        <v>0</v>
      </c>
      <c r="J55" s="253"/>
      <c r="K55" s="253"/>
      <c r="L55" s="253">
        <f t="shared" si="3"/>
        <v>0</v>
      </c>
      <c r="M55" s="253"/>
      <c r="N55" s="253"/>
      <c r="O55" s="253">
        <f t="shared" si="4"/>
        <v>0</v>
      </c>
      <c r="P55" s="253"/>
      <c r="Q55" s="253"/>
      <c r="R55" s="253">
        <f t="shared" si="44"/>
        <v>0</v>
      </c>
      <c r="S55" s="253"/>
      <c r="T55" s="253"/>
      <c r="U55" s="253">
        <f t="shared" si="6"/>
        <v>0</v>
      </c>
      <c r="V55" s="253">
        <f t="shared" si="45"/>
        <v>0</v>
      </c>
      <c r="W55" s="253">
        <f t="shared" si="46"/>
        <v>0</v>
      </c>
      <c r="X55" s="253">
        <f t="shared" si="7"/>
        <v>0</v>
      </c>
      <c r="Y55" s="253"/>
      <c r="Z55" s="253"/>
      <c r="AA55" s="253">
        <f t="shared" si="8"/>
        <v>0</v>
      </c>
      <c r="AB55" s="253"/>
      <c r="AC55" s="253"/>
      <c r="AD55" s="253">
        <f t="shared" si="48"/>
        <v>0</v>
      </c>
      <c r="AE55" s="253"/>
      <c r="AF55" s="253"/>
      <c r="AG55" s="253">
        <f t="shared" si="49"/>
        <v>0</v>
      </c>
      <c r="AH55" s="253"/>
      <c r="AI55" s="253"/>
      <c r="AJ55" s="253">
        <f t="shared" si="11"/>
        <v>0</v>
      </c>
      <c r="AK55" s="253"/>
      <c r="AL55" s="253"/>
      <c r="AM55" s="253">
        <f t="shared" si="12"/>
        <v>0</v>
      </c>
      <c r="AN55" s="253"/>
      <c r="AO55" s="253"/>
      <c r="AP55" s="253">
        <f t="shared" si="13"/>
        <v>0</v>
      </c>
      <c r="AQ55" s="253">
        <f t="shared" si="14"/>
        <v>0</v>
      </c>
      <c r="AR55" s="253">
        <f t="shared" si="50"/>
        <v>0</v>
      </c>
      <c r="AS55" s="253">
        <f t="shared" si="15"/>
        <v>0</v>
      </c>
      <c r="AT55" s="253"/>
      <c r="AU55" s="253"/>
      <c r="AV55" s="253">
        <f t="shared" si="16"/>
        <v>0</v>
      </c>
      <c r="AW55" s="253"/>
      <c r="AX55" s="253"/>
      <c r="AY55" s="253">
        <f t="shared" si="17"/>
        <v>0</v>
      </c>
      <c r="AZ55" s="253"/>
      <c r="BA55" s="253"/>
      <c r="BB55" s="253">
        <f t="shared" si="18"/>
        <v>0</v>
      </c>
      <c r="BC55" s="253"/>
      <c r="BD55" s="253"/>
      <c r="BE55" s="253">
        <f t="shared" si="19"/>
        <v>0</v>
      </c>
      <c r="BF55" s="253"/>
      <c r="BG55" s="253"/>
      <c r="BH55" s="253">
        <f t="shared" si="20"/>
        <v>0</v>
      </c>
      <c r="BI55" s="253"/>
      <c r="BJ55" s="254"/>
      <c r="BK55" s="254">
        <f t="shared" si="21"/>
        <v>0</v>
      </c>
      <c r="BL55" s="254">
        <f t="shared" si="34"/>
        <v>0</v>
      </c>
      <c r="BM55" s="254">
        <f t="shared" si="35"/>
        <v>0</v>
      </c>
      <c r="BN55" s="254">
        <f t="shared" si="22"/>
        <v>0</v>
      </c>
      <c r="BO55" s="254"/>
      <c r="BP55" s="254"/>
      <c r="BQ55" s="254">
        <f t="shared" si="23"/>
        <v>0</v>
      </c>
      <c r="BR55" s="254">
        <f t="shared" si="36"/>
        <v>0</v>
      </c>
      <c r="BS55" s="254">
        <f t="shared" si="36"/>
        <v>0</v>
      </c>
      <c r="BT55" s="254">
        <f t="shared" si="24"/>
        <v>0</v>
      </c>
      <c r="BU55" s="254">
        <f t="shared" si="37"/>
        <v>0</v>
      </c>
      <c r="BV55" s="254">
        <f t="shared" si="37"/>
        <v>0</v>
      </c>
      <c r="BW55" s="254">
        <f t="shared" si="25"/>
        <v>0</v>
      </c>
      <c r="BX55" s="254">
        <f t="shared" si="38"/>
        <v>0</v>
      </c>
      <c r="BY55" s="254">
        <f t="shared" si="38"/>
        <v>0</v>
      </c>
      <c r="BZ55" s="254">
        <f t="shared" si="26"/>
        <v>0</v>
      </c>
      <c r="CA55" s="254">
        <f t="shared" si="39"/>
        <v>0</v>
      </c>
      <c r="CB55" s="254">
        <f t="shared" si="40"/>
        <v>0</v>
      </c>
      <c r="CC55" s="254">
        <f t="shared" si="27"/>
        <v>0</v>
      </c>
      <c r="CD55" s="254">
        <f t="shared" si="41"/>
        <v>0</v>
      </c>
      <c r="CE55" s="254">
        <f t="shared" si="41"/>
        <v>0</v>
      </c>
      <c r="CF55" s="254">
        <f t="shared" si="28"/>
        <v>0</v>
      </c>
      <c r="CG55" s="254">
        <f t="shared" si="42"/>
        <v>0</v>
      </c>
      <c r="CH55" s="254">
        <f t="shared" si="42"/>
        <v>0</v>
      </c>
      <c r="CI55" s="254">
        <f t="shared" si="29"/>
        <v>0</v>
      </c>
      <c r="CJ55" s="254">
        <f t="shared" si="47"/>
        <v>0</v>
      </c>
      <c r="CK55" s="254">
        <f t="shared" si="47"/>
        <v>0</v>
      </c>
      <c r="CL55" s="254">
        <f t="shared" si="30"/>
        <v>0</v>
      </c>
    </row>
    <row r="56" spans="1:140" x14ac:dyDescent="0.25">
      <c r="A56" s="262" t="s">
        <v>48</v>
      </c>
      <c r="B56" s="251">
        <v>3944.61</v>
      </c>
      <c r="C56" s="252">
        <f t="shared" si="0"/>
        <v>103.48754376224771</v>
      </c>
      <c r="D56" s="253">
        <v>420.81</v>
      </c>
      <c r="E56" s="253">
        <v>2453.77</v>
      </c>
      <c r="F56" s="253">
        <f t="shared" si="1"/>
        <v>5.8310639005727047</v>
      </c>
      <c r="G56" s="253">
        <v>25</v>
      </c>
      <c r="H56" s="253">
        <v>164.42</v>
      </c>
      <c r="I56" s="253">
        <f t="shared" si="2"/>
        <v>6.5767999999999995</v>
      </c>
      <c r="J56" s="253">
        <v>166.45</v>
      </c>
      <c r="K56" s="253">
        <v>959.07</v>
      </c>
      <c r="L56" s="253">
        <f t="shared" si="3"/>
        <v>5.7619104836287178</v>
      </c>
      <c r="M56" s="253">
        <v>997.04</v>
      </c>
      <c r="N56" s="253">
        <v>5005.91</v>
      </c>
      <c r="O56" s="253">
        <f t="shared" si="4"/>
        <v>5.0207714835914308</v>
      </c>
      <c r="P56" s="253">
        <v>633.75</v>
      </c>
      <c r="Q56" s="253">
        <v>2441.35</v>
      </c>
      <c r="R56" s="253">
        <f t="shared" si="44"/>
        <v>3.8522287968441815</v>
      </c>
      <c r="S56" s="253">
        <v>370.26</v>
      </c>
      <c r="T56" s="253">
        <v>1179.6600000000001</v>
      </c>
      <c r="U56" s="253">
        <f t="shared" si="6"/>
        <v>3.1860314373683361</v>
      </c>
      <c r="V56" s="253">
        <f t="shared" si="45"/>
        <v>2613.31</v>
      </c>
      <c r="W56" s="253">
        <f t="shared" si="46"/>
        <v>12204.18</v>
      </c>
      <c r="X56" s="253">
        <f t="shared" si="7"/>
        <v>4.6700085332394554</v>
      </c>
      <c r="Y56" s="253">
        <v>71.400000000000006</v>
      </c>
      <c r="Z56" s="253">
        <v>360.9</v>
      </c>
      <c r="AA56" s="253">
        <f t="shared" si="8"/>
        <v>5.0546218487394947</v>
      </c>
      <c r="AB56" s="253">
        <v>50.4</v>
      </c>
      <c r="AC56" s="253">
        <v>219.24</v>
      </c>
      <c r="AD56" s="253">
        <f t="shared" si="48"/>
        <v>4.3500000000000005</v>
      </c>
      <c r="AE56" s="253">
        <v>20</v>
      </c>
      <c r="AF56" s="253">
        <v>53.71</v>
      </c>
      <c r="AG56" s="253">
        <f t="shared" si="49"/>
        <v>2.6855000000000002</v>
      </c>
      <c r="AH56" s="253">
        <v>559.62</v>
      </c>
      <c r="AI56" s="253">
        <v>2282.8000000000002</v>
      </c>
      <c r="AJ56" s="253">
        <f t="shared" si="11"/>
        <v>4.0791965976912907</v>
      </c>
      <c r="AK56" s="253">
        <v>443.33</v>
      </c>
      <c r="AL56" s="253">
        <v>1606.57</v>
      </c>
      <c r="AM56" s="253">
        <f t="shared" si="12"/>
        <v>3.623869352401146</v>
      </c>
      <c r="AN56" s="253">
        <v>324.12</v>
      </c>
      <c r="AO56" s="253">
        <v>1145.02</v>
      </c>
      <c r="AP56" s="253">
        <f t="shared" si="13"/>
        <v>3.5327039368135256</v>
      </c>
      <c r="AQ56" s="253">
        <f t="shared" si="14"/>
        <v>1468.87</v>
      </c>
      <c r="AR56" s="253">
        <f t="shared" si="50"/>
        <v>5668.24</v>
      </c>
      <c r="AS56" s="253">
        <f t="shared" si="15"/>
        <v>3.8589119527255646</v>
      </c>
      <c r="AT56" s="253"/>
      <c r="AU56" s="253"/>
      <c r="AV56" s="253">
        <f t="shared" si="16"/>
        <v>0</v>
      </c>
      <c r="AW56" s="253"/>
      <c r="AX56" s="253"/>
      <c r="AY56" s="253">
        <f t="shared" si="17"/>
        <v>0</v>
      </c>
      <c r="AZ56" s="253"/>
      <c r="BA56" s="253"/>
      <c r="BB56" s="253">
        <f t="shared" si="18"/>
        <v>0</v>
      </c>
      <c r="BC56" s="253"/>
      <c r="BD56" s="253"/>
      <c r="BE56" s="253">
        <f t="shared" si="19"/>
        <v>0</v>
      </c>
      <c r="BF56" s="253"/>
      <c r="BG56" s="253"/>
      <c r="BH56" s="253">
        <f t="shared" si="20"/>
        <v>0</v>
      </c>
      <c r="BI56" s="253"/>
      <c r="BJ56" s="254"/>
      <c r="BK56" s="254">
        <f t="shared" si="21"/>
        <v>0</v>
      </c>
      <c r="BL56" s="254">
        <f t="shared" si="34"/>
        <v>0</v>
      </c>
      <c r="BM56" s="254">
        <f t="shared" si="35"/>
        <v>0</v>
      </c>
      <c r="BN56" s="254">
        <f t="shared" si="22"/>
        <v>0</v>
      </c>
      <c r="BO56" s="254"/>
      <c r="BP56" s="254"/>
      <c r="BQ56" s="254">
        <f t="shared" si="23"/>
        <v>0</v>
      </c>
      <c r="BR56" s="254">
        <f t="shared" si="36"/>
        <v>492.21000000000004</v>
      </c>
      <c r="BS56" s="254">
        <f t="shared" si="36"/>
        <v>2814.67</v>
      </c>
      <c r="BT56" s="254">
        <f t="shared" si="24"/>
        <v>5.7184331890859585</v>
      </c>
      <c r="BU56" s="254">
        <f t="shared" si="37"/>
        <v>75.400000000000006</v>
      </c>
      <c r="BV56" s="254">
        <f t="shared" si="37"/>
        <v>383.65999999999997</v>
      </c>
      <c r="BW56" s="254">
        <f t="shared" si="25"/>
        <v>5.0883289124668423</v>
      </c>
      <c r="BX56" s="254">
        <f t="shared" si="38"/>
        <v>186.45</v>
      </c>
      <c r="BY56" s="254">
        <f t="shared" si="38"/>
        <v>1012.7800000000001</v>
      </c>
      <c r="BZ56" s="254">
        <f t="shared" si="26"/>
        <v>5.4319120407615991</v>
      </c>
      <c r="CA56" s="254">
        <f t="shared" si="39"/>
        <v>1556.6599999999999</v>
      </c>
      <c r="CB56" s="254">
        <f t="shared" si="40"/>
        <v>7288.71</v>
      </c>
      <c r="CC56" s="254">
        <f t="shared" si="27"/>
        <v>4.6822748705561912</v>
      </c>
      <c r="CD56" s="254">
        <f t="shared" si="41"/>
        <v>1077.08</v>
      </c>
      <c r="CE56" s="254">
        <f t="shared" si="41"/>
        <v>4047.92</v>
      </c>
      <c r="CF56" s="254">
        <f t="shared" si="28"/>
        <v>3.7582352285809786</v>
      </c>
      <c r="CG56" s="254">
        <f t="shared" si="42"/>
        <v>694.38</v>
      </c>
      <c r="CH56" s="254">
        <f t="shared" si="42"/>
        <v>2324.6800000000003</v>
      </c>
      <c r="CI56" s="254">
        <f t="shared" si="29"/>
        <v>3.3478498804689081</v>
      </c>
      <c r="CJ56" s="254">
        <f t="shared" si="47"/>
        <v>4082.18</v>
      </c>
      <c r="CK56" s="254">
        <f t="shared" si="47"/>
        <v>17872.419999999998</v>
      </c>
      <c r="CL56" s="254">
        <f t="shared" si="30"/>
        <v>4.3781557893086536</v>
      </c>
    </row>
    <row r="57" spans="1:140" x14ac:dyDescent="0.25">
      <c r="A57" s="262" t="s">
        <v>49</v>
      </c>
      <c r="B57" s="251">
        <v>558</v>
      </c>
      <c r="C57" s="252">
        <f t="shared" si="0"/>
        <v>91.279569892473106</v>
      </c>
      <c r="D57" s="253"/>
      <c r="E57" s="253"/>
      <c r="F57" s="253">
        <f t="shared" si="1"/>
        <v>0</v>
      </c>
      <c r="G57" s="253"/>
      <c r="H57" s="253"/>
      <c r="I57" s="253">
        <f t="shared" si="2"/>
        <v>0</v>
      </c>
      <c r="J57" s="253"/>
      <c r="K57" s="253"/>
      <c r="L57" s="253">
        <f t="shared" si="3"/>
        <v>0</v>
      </c>
      <c r="M57" s="253"/>
      <c r="N57" s="253"/>
      <c r="O57" s="253">
        <f t="shared" si="4"/>
        <v>0</v>
      </c>
      <c r="P57" s="253"/>
      <c r="Q57" s="253"/>
      <c r="R57" s="253">
        <f t="shared" si="44"/>
        <v>0</v>
      </c>
      <c r="S57" s="253"/>
      <c r="T57" s="253"/>
      <c r="U57" s="253">
        <f t="shared" si="6"/>
        <v>0</v>
      </c>
      <c r="V57" s="253">
        <f t="shared" si="45"/>
        <v>0</v>
      </c>
      <c r="W57" s="253">
        <f t="shared" si="46"/>
        <v>0</v>
      </c>
      <c r="X57" s="253">
        <f t="shared" si="7"/>
        <v>0</v>
      </c>
      <c r="Y57" s="253">
        <v>25.96</v>
      </c>
      <c r="Z57" s="253">
        <v>100.83</v>
      </c>
      <c r="AA57" s="253">
        <f t="shared" si="8"/>
        <v>3.884052388289676</v>
      </c>
      <c r="AB57" s="253"/>
      <c r="AC57" s="253"/>
      <c r="AD57" s="253">
        <f t="shared" si="48"/>
        <v>0</v>
      </c>
      <c r="AE57" s="253">
        <v>4.3</v>
      </c>
      <c r="AF57" s="253">
        <v>14.65</v>
      </c>
      <c r="AG57" s="253">
        <f t="shared" si="49"/>
        <v>3.4069767441860468</v>
      </c>
      <c r="AH57" s="253">
        <v>0.5</v>
      </c>
      <c r="AI57" s="253">
        <v>1.6</v>
      </c>
      <c r="AJ57" s="253">
        <f t="shared" si="11"/>
        <v>3.2</v>
      </c>
      <c r="AK57" s="253"/>
      <c r="AL57" s="253"/>
      <c r="AM57" s="253">
        <f t="shared" si="12"/>
        <v>0</v>
      </c>
      <c r="AN57" s="253">
        <v>478.58</v>
      </c>
      <c r="AO57" s="253">
        <v>1418.95</v>
      </c>
      <c r="AP57" s="253">
        <f t="shared" si="13"/>
        <v>2.9649170462618581</v>
      </c>
      <c r="AQ57" s="253">
        <f t="shared" si="14"/>
        <v>509.34</v>
      </c>
      <c r="AR57" s="253">
        <f t="shared" si="50"/>
        <v>1536.03</v>
      </c>
      <c r="AS57" s="253">
        <f t="shared" si="15"/>
        <v>3.0157262339498176</v>
      </c>
      <c r="AT57" s="253"/>
      <c r="AU57" s="253"/>
      <c r="AV57" s="253">
        <f t="shared" si="16"/>
        <v>0</v>
      </c>
      <c r="AW57" s="253"/>
      <c r="AX57" s="253"/>
      <c r="AY57" s="253">
        <f t="shared" si="17"/>
        <v>0</v>
      </c>
      <c r="AZ57" s="253"/>
      <c r="BA57" s="253"/>
      <c r="BB57" s="253">
        <f t="shared" si="18"/>
        <v>0</v>
      </c>
      <c r="BC57" s="253"/>
      <c r="BD57" s="253"/>
      <c r="BE57" s="253">
        <f t="shared" si="19"/>
        <v>0</v>
      </c>
      <c r="BF57" s="253"/>
      <c r="BG57" s="253"/>
      <c r="BH57" s="253">
        <f t="shared" si="20"/>
        <v>0</v>
      </c>
      <c r="BI57" s="253"/>
      <c r="BJ57" s="254"/>
      <c r="BK57" s="254">
        <f t="shared" si="21"/>
        <v>0</v>
      </c>
      <c r="BL57" s="254">
        <f t="shared" si="34"/>
        <v>0</v>
      </c>
      <c r="BM57" s="254">
        <f t="shared" si="35"/>
        <v>0</v>
      </c>
      <c r="BN57" s="254">
        <f t="shared" si="22"/>
        <v>0</v>
      </c>
      <c r="BO57" s="254"/>
      <c r="BP57" s="254"/>
      <c r="BQ57" s="254">
        <f t="shared" si="23"/>
        <v>0</v>
      </c>
      <c r="BR57" s="254">
        <f t="shared" si="36"/>
        <v>25.96</v>
      </c>
      <c r="BS57" s="254">
        <f t="shared" si="36"/>
        <v>100.83</v>
      </c>
      <c r="BT57" s="254">
        <f t="shared" si="24"/>
        <v>3.884052388289676</v>
      </c>
      <c r="BU57" s="254">
        <f t="shared" si="37"/>
        <v>0</v>
      </c>
      <c r="BV57" s="254">
        <f t="shared" si="37"/>
        <v>0</v>
      </c>
      <c r="BW57" s="254">
        <f t="shared" si="25"/>
        <v>0</v>
      </c>
      <c r="BX57" s="254">
        <f t="shared" si="38"/>
        <v>4.3</v>
      </c>
      <c r="BY57" s="254">
        <f t="shared" si="38"/>
        <v>14.65</v>
      </c>
      <c r="BZ57" s="254">
        <f t="shared" si="26"/>
        <v>3.4069767441860468</v>
      </c>
      <c r="CA57" s="254">
        <f t="shared" si="39"/>
        <v>0.5</v>
      </c>
      <c r="CB57" s="254">
        <f t="shared" si="40"/>
        <v>1.6</v>
      </c>
      <c r="CC57" s="254">
        <f t="shared" si="27"/>
        <v>3.2</v>
      </c>
      <c r="CD57" s="254">
        <f t="shared" si="41"/>
        <v>0</v>
      </c>
      <c r="CE57" s="254">
        <f t="shared" si="41"/>
        <v>0</v>
      </c>
      <c r="CF57" s="254">
        <f t="shared" si="28"/>
        <v>0</v>
      </c>
      <c r="CG57" s="254">
        <f t="shared" si="42"/>
        <v>478.58</v>
      </c>
      <c r="CH57" s="254">
        <f t="shared" si="42"/>
        <v>1418.95</v>
      </c>
      <c r="CI57" s="254">
        <f t="shared" si="29"/>
        <v>2.9649170462618581</v>
      </c>
      <c r="CJ57" s="254">
        <f t="shared" si="47"/>
        <v>509.34</v>
      </c>
      <c r="CK57" s="254">
        <f t="shared" si="47"/>
        <v>1536.03</v>
      </c>
      <c r="CL57" s="254">
        <f t="shared" si="30"/>
        <v>3.0157262339498176</v>
      </c>
    </row>
    <row r="58" spans="1:140" x14ac:dyDescent="0.25">
      <c r="A58" s="262" t="s">
        <v>50</v>
      </c>
      <c r="B58" s="251">
        <v>2431.71</v>
      </c>
      <c r="C58" s="252">
        <f t="shared" si="0"/>
        <v>37.240460416743772</v>
      </c>
      <c r="D58" s="253">
        <v>286.31</v>
      </c>
      <c r="E58" s="253">
        <v>1723.56</v>
      </c>
      <c r="F58" s="253">
        <f t="shared" si="1"/>
        <v>6.0199084907966887</v>
      </c>
      <c r="G58" s="253">
        <v>9.5</v>
      </c>
      <c r="H58" s="253">
        <v>28.9</v>
      </c>
      <c r="I58" s="253">
        <f t="shared" si="2"/>
        <v>3.0421052631578944</v>
      </c>
      <c r="J58" s="253">
        <v>31.25</v>
      </c>
      <c r="K58" s="253">
        <v>145.19999999999999</v>
      </c>
      <c r="L58" s="253">
        <f t="shared" si="3"/>
        <v>4.6463999999999999</v>
      </c>
      <c r="M58" s="253">
        <v>138.93</v>
      </c>
      <c r="N58" s="253">
        <v>638.48</v>
      </c>
      <c r="O58" s="253">
        <f t="shared" si="4"/>
        <v>4.5956956740804724</v>
      </c>
      <c r="P58" s="253">
        <v>284.75</v>
      </c>
      <c r="Q58" s="253">
        <v>1148.97</v>
      </c>
      <c r="R58" s="253">
        <f t="shared" si="44"/>
        <v>4.0350131694468834</v>
      </c>
      <c r="S58" s="253">
        <v>89.3</v>
      </c>
      <c r="T58" s="253">
        <v>312.19</v>
      </c>
      <c r="U58" s="253">
        <f t="shared" si="6"/>
        <v>3.4959686450167973</v>
      </c>
      <c r="V58" s="253">
        <f t="shared" si="45"/>
        <v>840.04</v>
      </c>
      <c r="W58" s="253">
        <f t="shared" si="46"/>
        <v>3997.3</v>
      </c>
      <c r="X58" s="253">
        <f t="shared" si="7"/>
        <v>4.7584638826722543</v>
      </c>
      <c r="Y58" s="253"/>
      <c r="Z58" s="253"/>
      <c r="AA58" s="253">
        <f t="shared" si="8"/>
        <v>0</v>
      </c>
      <c r="AB58" s="253"/>
      <c r="AC58" s="253"/>
      <c r="AD58" s="253">
        <f t="shared" si="48"/>
        <v>0</v>
      </c>
      <c r="AE58" s="253"/>
      <c r="AF58" s="253"/>
      <c r="AG58" s="253">
        <f t="shared" si="49"/>
        <v>0</v>
      </c>
      <c r="AH58" s="253"/>
      <c r="AI58" s="253"/>
      <c r="AJ58" s="253">
        <f t="shared" si="11"/>
        <v>0</v>
      </c>
      <c r="AK58" s="253"/>
      <c r="AL58" s="253"/>
      <c r="AM58" s="253">
        <f t="shared" si="12"/>
        <v>0</v>
      </c>
      <c r="AN58" s="253">
        <v>47.04</v>
      </c>
      <c r="AO58" s="253">
        <v>164.64</v>
      </c>
      <c r="AP58" s="253">
        <f t="shared" si="13"/>
        <v>3.4999999999999996</v>
      </c>
      <c r="AQ58" s="253">
        <f t="shared" si="14"/>
        <v>47.04</v>
      </c>
      <c r="AR58" s="253">
        <f t="shared" si="50"/>
        <v>164.64</v>
      </c>
      <c r="AS58" s="253">
        <f t="shared" si="15"/>
        <v>3.4999999999999996</v>
      </c>
      <c r="AT58" s="253"/>
      <c r="AU58" s="253"/>
      <c r="AV58" s="253">
        <f t="shared" si="16"/>
        <v>0</v>
      </c>
      <c r="AW58" s="253"/>
      <c r="AX58" s="253"/>
      <c r="AY58" s="253">
        <f t="shared" si="17"/>
        <v>0</v>
      </c>
      <c r="AZ58" s="253"/>
      <c r="BA58" s="253"/>
      <c r="BB58" s="253">
        <f t="shared" si="18"/>
        <v>0</v>
      </c>
      <c r="BC58" s="253">
        <v>18.5</v>
      </c>
      <c r="BD58" s="253">
        <v>46.25</v>
      </c>
      <c r="BE58" s="253">
        <f t="shared" si="19"/>
        <v>2.5</v>
      </c>
      <c r="BF58" s="253"/>
      <c r="BG58" s="253"/>
      <c r="BH58" s="253">
        <f t="shared" si="20"/>
        <v>0</v>
      </c>
      <c r="BI58" s="253"/>
      <c r="BJ58" s="254"/>
      <c r="BK58" s="254">
        <f t="shared" si="21"/>
        <v>0</v>
      </c>
      <c r="BL58" s="254">
        <f t="shared" si="34"/>
        <v>18.5</v>
      </c>
      <c r="BM58" s="254">
        <f t="shared" si="35"/>
        <v>46.25</v>
      </c>
      <c r="BN58" s="254">
        <f t="shared" si="22"/>
        <v>2.5</v>
      </c>
      <c r="BO58" s="254"/>
      <c r="BP58" s="254"/>
      <c r="BQ58" s="254">
        <f t="shared" si="23"/>
        <v>0</v>
      </c>
      <c r="BR58" s="254">
        <f t="shared" si="36"/>
        <v>286.31</v>
      </c>
      <c r="BS58" s="254">
        <f t="shared" si="36"/>
        <v>1723.56</v>
      </c>
      <c r="BT58" s="254">
        <f t="shared" si="24"/>
        <v>6.0199084907966887</v>
      </c>
      <c r="BU58" s="254">
        <f t="shared" si="37"/>
        <v>9.5</v>
      </c>
      <c r="BV58" s="254">
        <f t="shared" si="37"/>
        <v>28.9</v>
      </c>
      <c r="BW58" s="254">
        <f t="shared" si="25"/>
        <v>3.0421052631578944</v>
      </c>
      <c r="BX58" s="254">
        <f t="shared" si="38"/>
        <v>31.25</v>
      </c>
      <c r="BY58" s="254">
        <f t="shared" si="38"/>
        <v>145.19999999999999</v>
      </c>
      <c r="BZ58" s="254">
        <f t="shared" si="26"/>
        <v>4.6463999999999999</v>
      </c>
      <c r="CA58" s="254">
        <f t="shared" si="39"/>
        <v>157.43</v>
      </c>
      <c r="CB58" s="254">
        <f t="shared" si="40"/>
        <v>684.73</v>
      </c>
      <c r="CC58" s="254">
        <f t="shared" si="27"/>
        <v>4.3494251413326559</v>
      </c>
      <c r="CD58" s="254">
        <f t="shared" si="41"/>
        <v>284.75</v>
      </c>
      <c r="CE58" s="254">
        <f t="shared" si="41"/>
        <v>1148.97</v>
      </c>
      <c r="CF58" s="254">
        <f t="shared" si="28"/>
        <v>4.0350131694468834</v>
      </c>
      <c r="CG58" s="254">
        <f t="shared" si="42"/>
        <v>136.34</v>
      </c>
      <c r="CH58" s="254">
        <f t="shared" si="42"/>
        <v>476.83</v>
      </c>
      <c r="CI58" s="254">
        <f t="shared" si="29"/>
        <v>3.4973595423206687</v>
      </c>
      <c r="CJ58" s="254">
        <f t="shared" si="47"/>
        <v>905.57999999999993</v>
      </c>
      <c r="CK58" s="254">
        <f t="shared" si="47"/>
        <v>4208.1900000000005</v>
      </c>
      <c r="CL58" s="254">
        <f t="shared" si="30"/>
        <v>4.6469555423043802</v>
      </c>
      <c r="DH58" s="255" t="s">
        <v>130</v>
      </c>
      <c r="DI58" s="255" t="s">
        <v>130</v>
      </c>
      <c r="DJ58" s="233" t="s">
        <v>138</v>
      </c>
    </row>
    <row r="59" spans="1:140" x14ac:dyDescent="0.25">
      <c r="A59" s="262" t="s">
        <v>51</v>
      </c>
      <c r="B59" s="251">
        <v>818.06</v>
      </c>
      <c r="C59" s="252">
        <f t="shared" si="0"/>
        <v>16.925408894213138</v>
      </c>
      <c r="D59" s="253">
        <v>19</v>
      </c>
      <c r="E59" s="253">
        <v>74.17</v>
      </c>
      <c r="F59" s="253">
        <f t="shared" si="1"/>
        <v>3.9036842105263161</v>
      </c>
      <c r="G59" s="253"/>
      <c r="H59" s="253"/>
      <c r="I59" s="253">
        <f t="shared" si="2"/>
        <v>0</v>
      </c>
      <c r="J59" s="253"/>
      <c r="K59" s="253"/>
      <c r="L59" s="253">
        <f t="shared" si="3"/>
        <v>0</v>
      </c>
      <c r="M59" s="253">
        <v>0.75</v>
      </c>
      <c r="N59" s="253">
        <v>2.63</v>
      </c>
      <c r="O59" s="253">
        <f t="shared" si="4"/>
        <v>3.5066666666666664</v>
      </c>
      <c r="P59" s="253">
        <v>3.5</v>
      </c>
      <c r="Q59" s="253">
        <v>12.6</v>
      </c>
      <c r="R59" s="253">
        <f t="shared" si="44"/>
        <v>3.6</v>
      </c>
      <c r="S59" s="253">
        <v>114.46</v>
      </c>
      <c r="T59" s="253">
        <v>413.08</v>
      </c>
      <c r="U59" s="253">
        <f t="shared" si="6"/>
        <v>3.6089463568058711</v>
      </c>
      <c r="V59" s="253">
        <f t="shared" si="45"/>
        <v>137.70999999999998</v>
      </c>
      <c r="W59" s="253">
        <f t="shared" si="46"/>
        <v>502.48</v>
      </c>
      <c r="X59" s="253">
        <f t="shared" si="7"/>
        <v>3.6488272456611726</v>
      </c>
      <c r="Y59" s="253">
        <v>0.25</v>
      </c>
      <c r="Z59" s="253">
        <v>0.9</v>
      </c>
      <c r="AA59" s="253">
        <f t="shared" si="8"/>
        <v>3.6</v>
      </c>
      <c r="AB59" s="253"/>
      <c r="AC59" s="253"/>
      <c r="AD59" s="253">
        <f t="shared" si="48"/>
        <v>0</v>
      </c>
      <c r="AE59" s="253"/>
      <c r="AF59" s="253"/>
      <c r="AG59" s="253">
        <f t="shared" si="49"/>
        <v>0</v>
      </c>
      <c r="AH59" s="253"/>
      <c r="AI59" s="253"/>
      <c r="AJ59" s="253">
        <f t="shared" si="11"/>
        <v>0</v>
      </c>
      <c r="AK59" s="253"/>
      <c r="AL59" s="253"/>
      <c r="AM59" s="253">
        <f t="shared" si="12"/>
        <v>0</v>
      </c>
      <c r="AN59" s="253">
        <v>0.5</v>
      </c>
      <c r="AO59" s="253">
        <v>1.45</v>
      </c>
      <c r="AP59" s="253">
        <f t="shared" si="13"/>
        <v>2.9</v>
      </c>
      <c r="AQ59" s="253">
        <f t="shared" si="14"/>
        <v>0.75</v>
      </c>
      <c r="AR59" s="253">
        <f t="shared" si="50"/>
        <v>2.35</v>
      </c>
      <c r="AS59" s="253">
        <f t="shared" si="15"/>
        <v>3.1333333333333333</v>
      </c>
      <c r="AT59" s="253"/>
      <c r="AU59" s="253"/>
      <c r="AV59" s="253">
        <f t="shared" si="16"/>
        <v>0</v>
      </c>
      <c r="AW59" s="253"/>
      <c r="AX59" s="253"/>
      <c r="AY59" s="253">
        <f t="shared" si="17"/>
        <v>0</v>
      </c>
      <c r="AZ59" s="253"/>
      <c r="BA59" s="253"/>
      <c r="BB59" s="253">
        <f t="shared" si="18"/>
        <v>0</v>
      </c>
      <c r="BC59" s="253"/>
      <c r="BD59" s="253"/>
      <c r="BE59" s="253">
        <f t="shared" si="19"/>
        <v>0</v>
      </c>
      <c r="BF59" s="253"/>
      <c r="BG59" s="253"/>
      <c r="BH59" s="253">
        <f t="shared" si="20"/>
        <v>0</v>
      </c>
      <c r="BI59" s="253"/>
      <c r="BJ59" s="254"/>
      <c r="BK59" s="254">
        <f t="shared" si="21"/>
        <v>0</v>
      </c>
      <c r="BL59" s="254">
        <f t="shared" si="34"/>
        <v>0</v>
      </c>
      <c r="BM59" s="254">
        <f t="shared" si="35"/>
        <v>0</v>
      </c>
      <c r="BN59" s="254">
        <f t="shared" si="22"/>
        <v>0</v>
      </c>
      <c r="BO59" s="254"/>
      <c r="BP59" s="254"/>
      <c r="BQ59" s="254">
        <f t="shared" si="23"/>
        <v>0</v>
      </c>
      <c r="BR59" s="254">
        <f t="shared" si="36"/>
        <v>19.25</v>
      </c>
      <c r="BS59" s="254">
        <f t="shared" si="36"/>
        <v>75.070000000000007</v>
      </c>
      <c r="BT59" s="254">
        <f t="shared" si="24"/>
        <v>3.89974025974026</v>
      </c>
      <c r="BU59" s="254">
        <f t="shared" si="37"/>
        <v>0</v>
      </c>
      <c r="BV59" s="254">
        <f t="shared" si="37"/>
        <v>0</v>
      </c>
      <c r="BW59" s="254">
        <f t="shared" si="25"/>
        <v>0</v>
      </c>
      <c r="BX59" s="254">
        <f t="shared" si="38"/>
        <v>0</v>
      </c>
      <c r="BY59" s="254">
        <f t="shared" si="38"/>
        <v>0</v>
      </c>
      <c r="BZ59" s="254">
        <f t="shared" si="26"/>
        <v>0</v>
      </c>
      <c r="CA59" s="254">
        <f t="shared" si="39"/>
        <v>0.75</v>
      </c>
      <c r="CB59" s="254">
        <f t="shared" si="40"/>
        <v>2.63</v>
      </c>
      <c r="CC59" s="254">
        <f t="shared" si="27"/>
        <v>3.5066666666666664</v>
      </c>
      <c r="CD59" s="254">
        <f t="shared" si="41"/>
        <v>3.5</v>
      </c>
      <c r="CE59" s="254">
        <f t="shared" si="41"/>
        <v>12.6</v>
      </c>
      <c r="CF59" s="254">
        <f t="shared" si="28"/>
        <v>3.6</v>
      </c>
      <c r="CG59" s="254">
        <f t="shared" si="42"/>
        <v>114.96</v>
      </c>
      <c r="CH59" s="254">
        <f t="shared" si="42"/>
        <v>414.53</v>
      </c>
      <c r="CI59" s="254">
        <f t="shared" si="29"/>
        <v>3.6058629088378567</v>
      </c>
      <c r="CJ59" s="254">
        <f t="shared" si="47"/>
        <v>138.45999999999998</v>
      </c>
      <c r="CK59" s="254">
        <f t="shared" si="47"/>
        <v>504.83000000000004</v>
      </c>
      <c r="CL59" s="254">
        <f t="shared" si="30"/>
        <v>3.6460349559439558</v>
      </c>
      <c r="DI59" s="255" t="s">
        <v>130</v>
      </c>
      <c r="DJ59" s="233" t="s">
        <v>138</v>
      </c>
    </row>
    <row r="63" spans="1:140" ht="15.75" x14ac:dyDescent="0.25">
      <c r="BP63" s="264" t="s">
        <v>116</v>
      </c>
      <c r="BQ63" s="264"/>
      <c r="BR63" s="264"/>
      <c r="BS63" s="264"/>
      <c r="BT63" s="264" t="s">
        <v>115</v>
      </c>
      <c r="BU63" s="293"/>
      <c r="BV63" s="293"/>
      <c r="BW63" s="293"/>
      <c r="BX63" s="293"/>
      <c r="BY63" s="293"/>
      <c r="BZ63" s="293"/>
      <c r="CA63" s="264" t="s">
        <v>117</v>
      </c>
      <c r="CB63" s="293"/>
      <c r="CC63" s="293"/>
      <c r="CD63" s="264"/>
      <c r="CE63" s="264"/>
      <c r="CF63" s="264"/>
      <c r="CG63" s="293"/>
      <c r="CH63" s="349"/>
      <c r="CI63" s="349"/>
      <c r="CJ63" s="264" t="s">
        <v>123</v>
      </c>
      <c r="CK63" s="349"/>
      <c r="CL63" s="349"/>
      <c r="CM63" s="349"/>
      <c r="CN63" s="349"/>
    </row>
    <row r="64" spans="1:140" s="264" customFormat="1" ht="15.75" x14ac:dyDescent="0.25">
      <c r="BP64" s="232" t="s">
        <v>119</v>
      </c>
      <c r="BQ64" s="232"/>
      <c r="BR64" s="232"/>
      <c r="BS64" s="232"/>
      <c r="BT64" s="232" t="s">
        <v>118</v>
      </c>
      <c r="BU64" s="293"/>
      <c r="BV64" s="293"/>
      <c r="BW64" s="293"/>
      <c r="BX64" s="293"/>
      <c r="BY64" s="293"/>
      <c r="BZ64" s="293"/>
      <c r="CA64" s="232" t="s">
        <v>124</v>
      </c>
      <c r="CB64" s="293"/>
      <c r="CC64" s="293"/>
      <c r="CD64" s="232"/>
      <c r="CE64" s="232"/>
      <c r="CF64" s="232"/>
      <c r="CG64" s="293"/>
      <c r="CI64" s="293"/>
      <c r="CJ64" s="232" t="s">
        <v>125</v>
      </c>
      <c r="CK64" s="293"/>
      <c r="CL64" s="293"/>
      <c r="CM64" s="293"/>
      <c r="CN64" s="293"/>
      <c r="DF64" s="265"/>
      <c r="DG64" s="265"/>
      <c r="DH64" s="265"/>
      <c r="DI64" s="265"/>
      <c r="DJ64" s="265"/>
      <c r="DK64" s="265"/>
      <c r="DL64" s="265"/>
      <c r="DM64" s="265"/>
      <c r="DN64" s="265"/>
      <c r="DO64" s="265"/>
      <c r="DP64" s="265"/>
      <c r="DQ64" s="265"/>
      <c r="DR64" s="265"/>
      <c r="DS64" s="265"/>
      <c r="DT64" s="265"/>
      <c r="DU64" s="265"/>
      <c r="DV64" s="265"/>
      <c r="DW64" s="265"/>
      <c r="DX64" s="265"/>
      <c r="DY64" s="265"/>
      <c r="DZ64" s="265"/>
      <c r="EA64" s="265"/>
      <c r="EB64" s="265"/>
      <c r="EC64" s="265"/>
      <c r="ED64" s="265"/>
      <c r="EE64" s="265"/>
      <c r="EF64" s="265"/>
      <c r="EG64" s="266"/>
      <c r="EH64" s="266"/>
      <c r="EI64" s="266"/>
      <c r="EJ64" s="266"/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conditionalFormatting sqref="M20:N20 AB20:AC20 D44:E44 G44:H44">
    <cfRule type="cellIs" dxfId="37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2" manualBreakCount="2">
    <brk id="33" max="1048575" man="1"/>
    <brk id="10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Q86"/>
  <sheetViews>
    <sheetView view="pageBreakPreview" topLeftCell="A2" zoomScale="77" zoomScaleNormal="100" zoomScaleSheetLayoutView="77" workbookViewId="0">
      <pane xSplit="4" ySplit="12" topLeftCell="J14" activePane="bottomRight" state="frozen"/>
      <selection activeCell="A6" sqref="A6"/>
      <selection pane="topRight" activeCell="E6" sqref="E6"/>
      <selection pane="bottomLeft" activeCell="A14" sqref="A14"/>
      <selection pane="bottomRight" activeCell="J58" sqref="J58"/>
    </sheetView>
  </sheetViews>
  <sheetFormatPr defaultColWidth="8.85546875" defaultRowHeight="18.75" x14ac:dyDescent="0.3"/>
  <cols>
    <col min="1" max="1" width="10.5703125" style="353" customWidth="1"/>
    <col min="2" max="65" width="10.5703125" style="293" customWidth="1"/>
    <col min="66" max="66" width="9.5703125" style="293" customWidth="1"/>
    <col min="67" max="67" width="16.7109375" style="293" hidden="1" customWidth="1"/>
    <col min="68" max="68" width="17.28515625" style="352" hidden="1" customWidth="1"/>
    <col min="69" max="16384" width="8.85546875" style="293"/>
  </cols>
  <sheetData>
    <row r="1" spans="1:68" s="271" customFormat="1" ht="12.75" x14ac:dyDescent="0.2">
      <c r="A1" s="269" t="s">
        <v>111</v>
      </c>
      <c r="B1" s="270"/>
      <c r="C1" s="270"/>
      <c r="D1" s="270"/>
      <c r="E1" s="270"/>
      <c r="F1" s="270"/>
      <c r="G1" s="270"/>
      <c r="H1" s="270"/>
      <c r="I1" s="270"/>
      <c r="K1" s="270" t="s">
        <v>70</v>
      </c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BP1" s="272"/>
    </row>
    <row r="2" spans="1:68" s="271" customFormat="1" ht="12.75" x14ac:dyDescent="0.2">
      <c r="B2" s="273"/>
      <c r="C2" s="273"/>
      <c r="D2" s="273"/>
      <c r="E2" s="273"/>
      <c r="F2" s="273"/>
      <c r="G2" s="273"/>
      <c r="H2" s="273"/>
      <c r="I2" s="273"/>
      <c r="J2" s="273"/>
      <c r="K2" s="270" t="s">
        <v>71</v>
      </c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BP2" s="272"/>
    </row>
    <row r="3" spans="1:68" s="271" customFormat="1" ht="15" customHeight="1" x14ac:dyDescent="0.2">
      <c r="B3" s="372"/>
      <c r="C3" s="372"/>
      <c r="D3" s="372"/>
      <c r="E3" s="372"/>
      <c r="F3" s="372"/>
      <c r="G3" s="372"/>
      <c r="H3" s="372"/>
      <c r="I3" s="372"/>
      <c r="J3" s="372"/>
      <c r="K3" s="372" t="s">
        <v>72</v>
      </c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BP3" s="272"/>
    </row>
    <row r="4" spans="1:68" s="271" customFormat="1" ht="12.75" x14ac:dyDescent="0.2">
      <c r="B4" s="273"/>
      <c r="C4" s="273"/>
      <c r="D4" s="273"/>
      <c r="E4" s="273"/>
      <c r="F4" s="273"/>
      <c r="G4" s="273"/>
      <c r="H4" s="273"/>
      <c r="I4" s="273"/>
      <c r="J4" s="273"/>
      <c r="K4" s="273" t="s">
        <v>149</v>
      </c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BP4" s="272"/>
    </row>
    <row r="5" spans="1:68" s="271" customFormat="1" ht="12.75" x14ac:dyDescent="0.2">
      <c r="A5" s="273" t="s">
        <v>73</v>
      </c>
      <c r="B5" s="274" t="s">
        <v>74</v>
      </c>
      <c r="C5" s="273"/>
      <c r="D5" s="275"/>
      <c r="E5" s="275"/>
      <c r="F5" s="275"/>
      <c r="G5" s="275"/>
      <c r="H5" s="275"/>
      <c r="I5" s="275"/>
      <c r="J5" s="275"/>
      <c r="K5" s="275" t="s">
        <v>150</v>
      </c>
      <c r="L5" s="373" t="s">
        <v>151</v>
      </c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BP5" s="272"/>
    </row>
    <row r="6" spans="1:68" s="278" customFormat="1" ht="14.25" customHeight="1" x14ac:dyDescent="0.2">
      <c r="A6" s="1140" t="s">
        <v>0</v>
      </c>
      <c r="B6" s="1131"/>
      <c r="C6" s="1132"/>
      <c r="D6" s="1131" t="s">
        <v>75</v>
      </c>
      <c r="E6" s="1143"/>
      <c r="F6" s="1143"/>
      <c r="G6" s="1143"/>
      <c r="H6" s="1143"/>
      <c r="I6" s="1143"/>
      <c r="J6" s="1143"/>
      <c r="K6" s="1143"/>
      <c r="L6" s="1143"/>
      <c r="M6" s="1143"/>
      <c r="N6" s="1143"/>
      <c r="O6" s="1143"/>
      <c r="P6" s="1143"/>
      <c r="Q6" s="1143"/>
      <c r="R6" s="1132"/>
      <c r="S6" s="1145" t="s">
        <v>152</v>
      </c>
      <c r="T6" s="1146"/>
      <c r="U6" s="1146"/>
      <c r="V6" s="1146"/>
      <c r="W6" s="1146"/>
      <c r="X6" s="1146"/>
      <c r="Y6" s="1146"/>
      <c r="Z6" s="1146"/>
      <c r="AA6" s="1146"/>
      <c r="AB6" s="1146"/>
      <c r="AC6" s="1146"/>
      <c r="AD6" s="1146"/>
      <c r="AE6" s="1146"/>
      <c r="AF6" s="1146"/>
      <c r="AG6" s="1147"/>
      <c r="AH6" s="1131" t="s">
        <v>77</v>
      </c>
      <c r="AI6" s="1143"/>
      <c r="AJ6" s="1143"/>
      <c r="AK6" s="1143"/>
      <c r="AL6" s="1143"/>
      <c r="AM6" s="1143"/>
      <c r="AN6" s="1143"/>
      <c r="AO6" s="1143"/>
      <c r="AP6" s="1143"/>
      <c r="AQ6" s="1143"/>
      <c r="AR6" s="1143"/>
      <c r="AS6" s="1143"/>
      <c r="AT6" s="1143"/>
      <c r="AU6" s="1143"/>
      <c r="AV6" s="1132"/>
      <c r="AW6" s="1151" t="s">
        <v>78</v>
      </c>
      <c r="AX6" s="1152"/>
      <c r="AY6" s="1153"/>
      <c r="AZ6" s="1131" t="s">
        <v>79</v>
      </c>
      <c r="BA6" s="1143"/>
      <c r="BB6" s="1143"/>
      <c r="BC6" s="1143"/>
      <c r="BD6" s="1143"/>
      <c r="BE6" s="1143"/>
      <c r="BF6" s="1143"/>
      <c r="BG6" s="1143"/>
      <c r="BH6" s="1143"/>
      <c r="BI6" s="1143"/>
      <c r="BJ6" s="1143"/>
      <c r="BK6" s="1143"/>
      <c r="BL6" s="1143"/>
      <c r="BM6" s="1143"/>
      <c r="BN6" s="1143"/>
      <c r="BO6" s="276"/>
      <c r="BP6" s="277"/>
    </row>
    <row r="7" spans="1:68" s="278" customFormat="1" ht="3" customHeight="1" x14ac:dyDescent="0.2">
      <c r="A7" s="1141"/>
      <c r="B7" s="1133"/>
      <c r="C7" s="1134"/>
      <c r="D7" s="1133"/>
      <c r="E7" s="1144"/>
      <c r="F7" s="1144"/>
      <c r="G7" s="1144"/>
      <c r="H7" s="1144"/>
      <c r="I7" s="1144"/>
      <c r="J7" s="1144"/>
      <c r="K7" s="1144"/>
      <c r="L7" s="1144"/>
      <c r="M7" s="1144"/>
      <c r="N7" s="1144"/>
      <c r="O7" s="1144"/>
      <c r="P7" s="1144"/>
      <c r="Q7" s="1144"/>
      <c r="R7" s="1134"/>
      <c r="S7" s="1148"/>
      <c r="T7" s="1149"/>
      <c r="U7" s="1149"/>
      <c r="V7" s="1149"/>
      <c r="W7" s="1149"/>
      <c r="X7" s="1149"/>
      <c r="Y7" s="1149"/>
      <c r="Z7" s="1149"/>
      <c r="AA7" s="1149"/>
      <c r="AB7" s="1149"/>
      <c r="AC7" s="1149"/>
      <c r="AD7" s="1149"/>
      <c r="AE7" s="1149"/>
      <c r="AF7" s="1149"/>
      <c r="AG7" s="1150"/>
      <c r="AH7" s="1133"/>
      <c r="AI7" s="1144"/>
      <c r="AJ7" s="1144"/>
      <c r="AK7" s="1144"/>
      <c r="AL7" s="1144"/>
      <c r="AM7" s="1144"/>
      <c r="AN7" s="1144"/>
      <c r="AO7" s="1144"/>
      <c r="AP7" s="1144"/>
      <c r="AQ7" s="1144"/>
      <c r="AR7" s="1144"/>
      <c r="AS7" s="1144"/>
      <c r="AT7" s="1144"/>
      <c r="AU7" s="1144"/>
      <c r="AV7" s="1134"/>
      <c r="AW7" s="1154"/>
      <c r="AX7" s="1155"/>
      <c r="AY7" s="1156"/>
      <c r="AZ7" s="1133"/>
      <c r="BA7" s="1144"/>
      <c r="BB7" s="1144"/>
      <c r="BC7" s="1144"/>
      <c r="BD7" s="1144"/>
      <c r="BE7" s="1144"/>
      <c r="BF7" s="1144"/>
      <c r="BG7" s="1144"/>
      <c r="BH7" s="1144"/>
      <c r="BI7" s="1144"/>
      <c r="BJ7" s="1144"/>
      <c r="BK7" s="1144"/>
      <c r="BL7" s="1144"/>
      <c r="BM7" s="1144"/>
      <c r="BN7" s="1144"/>
      <c r="BO7" s="276"/>
      <c r="BP7" s="279"/>
    </row>
    <row r="8" spans="1:68" s="278" customFormat="1" ht="8.4499999999999993" customHeight="1" x14ac:dyDescent="0.2">
      <c r="A8" s="1141"/>
      <c r="B8" s="280"/>
      <c r="C8" s="280"/>
      <c r="D8" s="1166" t="s">
        <v>80</v>
      </c>
      <c r="E8" s="1131" t="s">
        <v>81</v>
      </c>
      <c r="F8" s="1132"/>
      <c r="G8" s="1160" t="s">
        <v>88</v>
      </c>
      <c r="H8" s="1161"/>
      <c r="I8" s="1161"/>
      <c r="J8" s="1162"/>
      <c r="K8" s="1151" t="s">
        <v>83</v>
      </c>
      <c r="L8" s="1153"/>
      <c r="M8" s="1151" t="s">
        <v>84</v>
      </c>
      <c r="N8" s="1153"/>
      <c r="O8" s="1151" t="s">
        <v>85</v>
      </c>
      <c r="P8" s="1153"/>
      <c r="Q8" s="1151" t="s">
        <v>86</v>
      </c>
      <c r="R8" s="1153"/>
      <c r="S8" s="1166" t="s">
        <v>80</v>
      </c>
      <c r="T8" s="1131" t="s">
        <v>81</v>
      </c>
      <c r="U8" s="1132"/>
      <c r="V8" s="1160" t="s">
        <v>82</v>
      </c>
      <c r="W8" s="1161"/>
      <c r="X8" s="1161"/>
      <c r="Y8" s="1162"/>
      <c r="Z8" s="1151" t="s">
        <v>83</v>
      </c>
      <c r="AA8" s="1153"/>
      <c r="AB8" s="1151" t="s">
        <v>84</v>
      </c>
      <c r="AC8" s="1153"/>
      <c r="AD8" s="1151" t="s">
        <v>85</v>
      </c>
      <c r="AE8" s="1153"/>
      <c r="AF8" s="1151" t="s">
        <v>86</v>
      </c>
      <c r="AG8" s="1153"/>
      <c r="AH8" s="1166" t="s">
        <v>80</v>
      </c>
      <c r="AI8" s="1131" t="s">
        <v>81</v>
      </c>
      <c r="AJ8" s="1132"/>
      <c r="AK8" s="1160" t="s">
        <v>82</v>
      </c>
      <c r="AL8" s="1161"/>
      <c r="AM8" s="1161"/>
      <c r="AN8" s="1162"/>
      <c r="AO8" s="1151" t="s">
        <v>83</v>
      </c>
      <c r="AP8" s="1153"/>
      <c r="AQ8" s="1151" t="s">
        <v>84</v>
      </c>
      <c r="AR8" s="1153"/>
      <c r="AS8" s="1151" t="s">
        <v>85</v>
      </c>
      <c r="AT8" s="1153"/>
      <c r="AU8" s="1151" t="s">
        <v>86</v>
      </c>
      <c r="AV8" s="1153"/>
      <c r="AW8" s="1154"/>
      <c r="AX8" s="1155"/>
      <c r="AY8" s="1156"/>
      <c r="AZ8" s="1179" t="s">
        <v>87</v>
      </c>
      <c r="BA8" s="1169" t="s">
        <v>81</v>
      </c>
      <c r="BB8" s="1170"/>
      <c r="BC8" s="1182" t="s">
        <v>88</v>
      </c>
      <c r="BD8" s="1183"/>
      <c r="BE8" s="1183"/>
      <c r="BF8" s="1184"/>
      <c r="BG8" s="1185" t="s">
        <v>83</v>
      </c>
      <c r="BH8" s="1186"/>
      <c r="BI8" s="1169" t="s">
        <v>84</v>
      </c>
      <c r="BJ8" s="1170"/>
      <c r="BK8" s="1169" t="s">
        <v>85</v>
      </c>
      <c r="BL8" s="1170"/>
      <c r="BM8" s="1173" t="s">
        <v>86</v>
      </c>
      <c r="BN8" s="1174"/>
      <c r="BO8" s="276"/>
      <c r="BP8" s="281"/>
    </row>
    <row r="9" spans="1:68" s="278" customFormat="1" ht="13.15" customHeight="1" x14ac:dyDescent="0.2">
      <c r="A9" s="1141"/>
      <c r="B9" s="282"/>
      <c r="C9" s="280"/>
      <c r="D9" s="1167"/>
      <c r="E9" s="1133"/>
      <c r="F9" s="1134"/>
      <c r="G9" s="1160" t="s">
        <v>89</v>
      </c>
      <c r="H9" s="1162"/>
      <c r="I9" s="1160" t="s">
        <v>90</v>
      </c>
      <c r="J9" s="1162"/>
      <c r="K9" s="1157"/>
      <c r="L9" s="1159"/>
      <c r="M9" s="1157"/>
      <c r="N9" s="1159"/>
      <c r="O9" s="1157"/>
      <c r="P9" s="1159"/>
      <c r="Q9" s="1157"/>
      <c r="R9" s="1159"/>
      <c r="S9" s="1167"/>
      <c r="T9" s="1133"/>
      <c r="U9" s="1134"/>
      <c r="V9" s="1160" t="s">
        <v>89</v>
      </c>
      <c r="W9" s="1162"/>
      <c r="X9" s="1160" t="s">
        <v>90</v>
      </c>
      <c r="Y9" s="1162"/>
      <c r="Z9" s="1157"/>
      <c r="AA9" s="1159"/>
      <c r="AB9" s="1157"/>
      <c r="AC9" s="1159"/>
      <c r="AD9" s="1157"/>
      <c r="AE9" s="1159"/>
      <c r="AF9" s="1157"/>
      <c r="AG9" s="1159"/>
      <c r="AH9" s="1167"/>
      <c r="AI9" s="1133"/>
      <c r="AJ9" s="1134"/>
      <c r="AK9" s="1160" t="s">
        <v>89</v>
      </c>
      <c r="AL9" s="1162"/>
      <c r="AM9" s="1160" t="s">
        <v>90</v>
      </c>
      <c r="AN9" s="1162"/>
      <c r="AO9" s="1157"/>
      <c r="AP9" s="1159"/>
      <c r="AQ9" s="1157"/>
      <c r="AR9" s="1159"/>
      <c r="AS9" s="1157"/>
      <c r="AT9" s="1159"/>
      <c r="AU9" s="1157"/>
      <c r="AV9" s="1159"/>
      <c r="AW9" s="1157"/>
      <c r="AX9" s="1158"/>
      <c r="AY9" s="1159"/>
      <c r="AZ9" s="1180"/>
      <c r="BA9" s="1171"/>
      <c r="BB9" s="1172"/>
      <c r="BC9" s="1177" t="s">
        <v>91</v>
      </c>
      <c r="BD9" s="1178"/>
      <c r="BE9" s="1177" t="s">
        <v>90</v>
      </c>
      <c r="BF9" s="1178"/>
      <c r="BG9" s="1187"/>
      <c r="BH9" s="1188"/>
      <c r="BI9" s="1171"/>
      <c r="BJ9" s="1172"/>
      <c r="BK9" s="1171"/>
      <c r="BL9" s="1172"/>
      <c r="BM9" s="1175"/>
      <c r="BN9" s="1176"/>
      <c r="BO9" s="276"/>
      <c r="BP9" s="281"/>
    </row>
    <row r="10" spans="1:68" s="278" customFormat="1" ht="14.25" customHeight="1" x14ac:dyDescent="0.2">
      <c r="A10" s="1141"/>
      <c r="B10" s="280"/>
      <c r="C10" s="280"/>
      <c r="D10" s="1167"/>
      <c r="E10" s="1163" t="s">
        <v>112</v>
      </c>
      <c r="F10" s="1163" t="s">
        <v>93</v>
      </c>
      <c r="G10" s="1163" t="s">
        <v>112</v>
      </c>
      <c r="H10" s="1163" t="s">
        <v>93</v>
      </c>
      <c r="I10" s="1163" t="s">
        <v>112</v>
      </c>
      <c r="J10" s="1163" t="s">
        <v>93</v>
      </c>
      <c r="K10" s="1163" t="s">
        <v>94</v>
      </c>
      <c r="L10" s="1163" t="s">
        <v>95</v>
      </c>
      <c r="M10" s="1163" t="s">
        <v>112</v>
      </c>
      <c r="N10" s="1163" t="s">
        <v>95</v>
      </c>
      <c r="O10" s="1163" t="s">
        <v>112</v>
      </c>
      <c r="P10" s="1163" t="s">
        <v>95</v>
      </c>
      <c r="Q10" s="1163" t="s">
        <v>112</v>
      </c>
      <c r="R10" s="1163" t="s">
        <v>93</v>
      </c>
      <c r="S10" s="1167"/>
      <c r="T10" s="1163" t="s">
        <v>112</v>
      </c>
      <c r="U10" s="1163" t="s">
        <v>93</v>
      </c>
      <c r="V10" s="1163" t="s">
        <v>112</v>
      </c>
      <c r="W10" s="1163" t="s">
        <v>93</v>
      </c>
      <c r="X10" s="1163" t="s">
        <v>112</v>
      </c>
      <c r="Y10" s="1163" t="s">
        <v>93</v>
      </c>
      <c r="Z10" s="1163" t="s">
        <v>94</v>
      </c>
      <c r="AA10" s="1163" t="s">
        <v>95</v>
      </c>
      <c r="AB10" s="1163" t="s">
        <v>112</v>
      </c>
      <c r="AC10" s="1163" t="s">
        <v>95</v>
      </c>
      <c r="AD10" s="1163" t="s">
        <v>112</v>
      </c>
      <c r="AE10" s="1163" t="s">
        <v>95</v>
      </c>
      <c r="AF10" s="1163" t="s">
        <v>112</v>
      </c>
      <c r="AG10" s="1163" t="s">
        <v>93</v>
      </c>
      <c r="AH10" s="1167"/>
      <c r="AI10" s="1163" t="s">
        <v>112</v>
      </c>
      <c r="AJ10" s="1163" t="s">
        <v>93</v>
      </c>
      <c r="AK10" s="1163" t="s">
        <v>112</v>
      </c>
      <c r="AL10" s="1163" t="s">
        <v>93</v>
      </c>
      <c r="AM10" s="1163" t="s">
        <v>112</v>
      </c>
      <c r="AN10" s="1163" t="s">
        <v>93</v>
      </c>
      <c r="AO10" s="1163" t="s">
        <v>94</v>
      </c>
      <c r="AP10" s="1163" t="s">
        <v>95</v>
      </c>
      <c r="AQ10" s="1163" t="s">
        <v>112</v>
      </c>
      <c r="AR10" s="1163" t="s">
        <v>95</v>
      </c>
      <c r="AS10" s="1163" t="s">
        <v>112</v>
      </c>
      <c r="AT10" s="1163" t="s">
        <v>95</v>
      </c>
      <c r="AU10" s="1163" t="s">
        <v>112</v>
      </c>
      <c r="AV10" s="1163" t="s">
        <v>93</v>
      </c>
      <c r="AW10" s="1163" t="s">
        <v>96</v>
      </c>
      <c r="AX10" s="1163" t="s">
        <v>112</v>
      </c>
      <c r="AY10" s="1163" t="s">
        <v>93</v>
      </c>
      <c r="AZ10" s="1180"/>
      <c r="BA10" s="1163" t="s">
        <v>112</v>
      </c>
      <c r="BB10" s="1163" t="s">
        <v>95</v>
      </c>
      <c r="BC10" s="1163" t="s">
        <v>112</v>
      </c>
      <c r="BD10" s="1163" t="s">
        <v>95</v>
      </c>
      <c r="BE10" s="1163" t="s">
        <v>112</v>
      </c>
      <c r="BF10" s="1163" t="s">
        <v>95</v>
      </c>
      <c r="BG10" s="1163" t="s">
        <v>92</v>
      </c>
      <c r="BH10" s="1163" t="s">
        <v>97</v>
      </c>
      <c r="BI10" s="1163" t="s">
        <v>112</v>
      </c>
      <c r="BJ10" s="1163" t="s">
        <v>95</v>
      </c>
      <c r="BK10" s="1163" t="s">
        <v>112</v>
      </c>
      <c r="BL10" s="1163" t="s">
        <v>95</v>
      </c>
      <c r="BM10" s="1189" t="s">
        <v>132</v>
      </c>
      <c r="BN10" s="1192" t="s">
        <v>95</v>
      </c>
      <c r="BO10" s="276"/>
      <c r="BP10" s="1138" t="s">
        <v>129</v>
      </c>
    </row>
    <row r="11" spans="1:68" s="278" customFormat="1" ht="14.45" customHeight="1" x14ac:dyDescent="0.2">
      <c r="A11" s="1141"/>
      <c r="B11" s="280"/>
      <c r="C11" s="280"/>
      <c r="D11" s="1167"/>
      <c r="E11" s="1164"/>
      <c r="F11" s="1164"/>
      <c r="G11" s="1164"/>
      <c r="H11" s="1164"/>
      <c r="I11" s="1164"/>
      <c r="J11" s="1164"/>
      <c r="K11" s="1164"/>
      <c r="L11" s="1164"/>
      <c r="M11" s="1164"/>
      <c r="N11" s="1164"/>
      <c r="O11" s="1164"/>
      <c r="P11" s="1164"/>
      <c r="Q11" s="1164"/>
      <c r="R11" s="1164"/>
      <c r="S11" s="1167"/>
      <c r="T11" s="1164"/>
      <c r="U11" s="1164"/>
      <c r="V11" s="1164"/>
      <c r="W11" s="1164"/>
      <c r="X11" s="1164"/>
      <c r="Y11" s="1164"/>
      <c r="Z11" s="1164"/>
      <c r="AA11" s="1164"/>
      <c r="AB11" s="1164"/>
      <c r="AC11" s="1164"/>
      <c r="AD11" s="1164"/>
      <c r="AE11" s="1164"/>
      <c r="AF11" s="1164"/>
      <c r="AG11" s="1164"/>
      <c r="AH11" s="1167"/>
      <c r="AI11" s="1164"/>
      <c r="AJ11" s="1164"/>
      <c r="AK11" s="1164"/>
      <c r="AL11" s="1164"/>
      <c r="AM11" s="1164"/>
      <c r="AN11" s="1164"/>
      <c r="AO11" s="1164"/>
      <c r="AP11" s="1164"/>
      <c r="AQ11" s="1164"/>
      <c r="AR11" s="1164"/>
      <c r="AS11" s="1164"/>
      <c r="AT11" s="1164"/>
      <c r="AU11" s="1164"/>
      <c r="AV11" s="1164"/>
      <c r="AW11" s="1164"/>
      <c r="AX11" s="1164"/>
      <c r="AY11" s="1164"/>
      <c r="AZ11" s="1180"/>
      <c r="BA11" s="1164"/>
      <c r="BB11" s="1164"/>
      <c r="BC11" s="1164"/>
      <c r="BD11" s="1164"/>
      <c r="BE11" s="1164"/>
      <c r="BF11" s="1164"/>
      <c r="BG11" s="1164"/>
      <c r="BH11" s="1164"/>
      <c r="BI11" s="1164"/>
      <c r="BJ11" s="1164"/>
      <c r="BK11" s="1164"/>
      <c r="BL11" s="1164"/>
      <c r="BM11" s="1190"/>
      <c r="BN11" s="1193"/>
      <c r="BO11" s="276"/>
      <c r="BP11" s="1139"/>
    </row>
    <row r="12" spans="1:68" s="278" customFormat="1" ht="18" customHeight="1" x14ac:dyDescent="0.3">
      <c r="A12" s="1142"/>
      <c r="B12" s="283" t="s">
        <v>113</v>
      </c>
      <c r="C12" s="283" t="s">
        <v>114</v>
      </c>
      <c r="D12" s="1168"/>
      <c r="E12" s="1165"/>
      <c r="F12" s="1165"/>
      <c r="G12" s="1165"/>
      <c r="H12" s="1165"/>
      <c r="I12" s="1165"/>
      <c r="J12" s="1165"/>
      <c r="K12" s="1165"/>
      <c r="L12" s="1165"/>
      <c r="M12" s="1165"/>
      <c r="N12" s="1165"/>
      <c r="O12" s="1165"/>
      <c r="P12" s="1165"/>
      <c r="Q12" s="1165"/>
      <c r="R12" s="1165"/>
      <c r="S12" s="1168"/>
      <c r="T12" s="1165"/>
      <c r="U12" s="1165"/>
      <c r="V12" s="1165"/>
      <c r="W12" s="1165"/>
      <c r="X12" s="1165"/>
      <c r="Y12" s="1165"/>
      <c r="Z12" s="1165"/>
      <c r="AA12" s="1165"/>
      <c r="AB12" s="1165"/>
      <c r="AC12" s="1165"/>
      <c r="AD12" s="1165"/>
      <c r="AE12" s="1165"/>
      <c r="AF12" s="1165"/>
      <c r="AG12" s="1165"/>
      <c r="AH12" s="1168"/>
      <c r="AI12" s="1165"/>
      <c r="AJ12" s="1165"/>
      <c r="AK12" s="1165"/>
      <c r="AL12" s="1165"/>
      <c r="AM12" s="1165"/>
      <c r="AN12" s="1165"/>
      <c r="AO12" s="1165"/>
      <c r="AP12" s="1165"/>
      <c r="AQ12" s="1165"/>
      <c r="AR12" s="1165"/>
      <c r="AS12" s="1165"/>
      <c r="AT12" s="1165"/>
      <c r="AU12" s="1165"/>
      <c r="AV12" s="1165"/>
      <c r="AW12" s="1165"/>
      <c r="AX12" s="1165"/>
      <c r="AY12" s="1165"/>
      <c r="AZ12" s="1181"/>
      <c r="BA12" s="1165"/>
      <c r="BB12" s="1165"/>
      <c r="BC12" s="1165"/>
      <c r="BD12" s="1165"/>
      <c r="BE12" s="1165"/>
      <c r="BF12" s="1165"/>
      <c r="BG12" s="1165"/>
      <c r="BH12" s="1165"/>
      <c r="BI12" s="1165"/>
      <c r="BJ12" s="1165"/>
      <c r="BK12" s="1165"/>
      <c r="BL12" s="1165"/>
      <c r="BM12" s="1191"/>
      <c r="BN12" s="1194"/>
      <c r="BO12" s="284" t="s">
        <v>65</v>
      </c>
      <c r="BP12" s="285"/>
    </row>
    <row r="13" spans="1:68" ht="15" customHeight="1" x14ac:dyDescent="0.25">
      <c r="A13" s="286" t="s">
        <v>86</v>
      </c>
      <c r="B13" s="287">
        <v>56913.205199999997</v>
      </c>
      <c r="C13" s="287">
        <f t="shared" ref="C13:C58" si="0">BM13/B13*100</f>
        <v>32.557400228796112</v>
      </c>
      <c r="D13" s="287">
        <f t="shared" ref="D13:AI13" si="1">SUM(D14:D58)</f>
        <v>0</v>
      </c>
      <c r="E13" s="288">
        <f t="shared" si="1"/>
        <v>2154.7199999999998</v>
      </c>
      <c r="F13" s="288">
        <f t="shared" si="1"/>
        <v>2912</v>
      </c>
      <c r="G13" s="288">
        <f t="shared" si="1"/>
        <v>91.25</v>
      </c>
      <c r="H13" s="288">
        <f t="shared" si="1"/>
        <v>50</v>
      </c>
      <c r="I13" s="288">
        <f t="shared" si="1"/>
        <v>63.14</v>
      </c>
      <c r="J13" s="288">
        <f t="shared" si="1"/>
        <v>90</v>
      </c>
      <c r="K13" s="288">
        <f t="shared" si="1"/>
        <v>816.37</v>
      </c>
      <c r="L13" s="288">
        <f t="shared" si="1"/>
        <v>847</v>
      </c>
      <c r="M13" s="288">
        <f t="shared" si="1"/>
        <v>1895.5300000000002</v>
      </c>
      <c r="N13" s="288">
        <f t="shared" si="1"/>
        <v>2962</v>
      </c>
      <c r="O13" s="288">
        <f t="shared" si="1"/>
        <v>4378.25</v>
      </c>
      <c r="P13" s="288">
        <f t="shared" si="1"/>
        <v>5806</v>
      </c>
      <c r="Q13" s="288">
        <f t="shared" si="1"/>
        <v>9399.260000000002</v>
      </c>
      <c r="R13" s="288">
        <f t="shared" si="1"/>
        <v>12667</v>
      </c>
      <c r="S13" s="288">
        <f t="shared" si="1"/>
        <v>0</v>
      </c>
      <c r="T13" s="288">
        <f t="shared" si="1"/>
        <v>409.69</v>
      </c>
      <c r="U13" s="288">
        <f t="shared" si="1"/>
        <v>947</v>
      </c>
      <c r="V13" s="289">
        <f t="shared" si="1"/>
        <v>65.13</v>
      </c>
      <c r="W13" s="290">
        <f t="shared" si="1"/>
        <v>104</v>
      </c>
      <c r="X13" s="290">
        <f t="shared" si="1"/>
        <v>90.53</v>
      </c>
      <c r="Y13" s="290">
        <f t="shared" si="1"/>
        <v>133</v>
      </c>
      <c r="Z13" s="290">
        <f t="shared" si="1"/>
        <v>485.01</v>
      </c>
      <c r="AA13" s="290">
        <f t="shared" si="1"/>
        <v>523</v>
      </c>
      <c r="AB13" s="290">
        <f t="shared" si="1"/>
        <v>2596.09</v>
      </c>
      <c r="AC13" s="290">
        <f t="shared" si="1"/>
        <v>3412</v>
      </c>
      <c r="AD13" s="290">
        <f t="shared" si="1"/>
        <v>5427.5499999999993</v>
      </c>
      <c r="AE13" s="290">
        <f t="shared" si="1"/>
        <v>9921</v>
      </c>
      <c r="AF13" s="290">
        <f t="shared" si="1"/>
        <v>9073.9999999999982</v>
      </c>
      <c r="AG13" s="290">
        <f t="shared" si="1"/>
        <v>15040</v>
      </c>
      <c r="AH13" s="291">
        <f t="shared" si="1"/>
        <v>0</v>
      </c>
      <c r="AI13" s="291">
        <f t="shared" si="1"/>
        <v>0</v>
      </c>
      <c r="AJ13" s="291">
        <f t="shared" ref="AJ13:BN13" si="2">SUM(AJ14:AJ58)</f>
        <v>0</v>
      </c>
      <c r="AK13" s="291">
        <f t="shared" si="2"/>
        <v>0</v>
      </c>
      <c r="AL13" s="291">
        <f t="shared" si="2"/>
        <v>0</v>
      </c>
      <c r="AM13" s="291">
        <f t="shared" si="2"/>
        <v>0</v>
      </c>
      <c r="AN13" s="291">
        <f t="shared" si="2"/>
        <v>0</v>
      </c>
      <c r="AO13" s="291">
        <f t="shared" si="2"/>
        <v>0</v>
      </c>
      <c r="AP13" s="291">
        <f t="shared" si="2"/>
        <v>0</v>
      </c>
      <c r="AQ13" s="291">
        <f t="shared" si="2"/>
        <v>0</v>
      </c>
      <c r="AR13" s="291">
        <f t="shared" si="2"/>
        <v>0</v>
      </c>
      <c r="AS13" s="291">
        <f t="shared" si="2"/>
        <v>0</v>
      </c>
      <c r="AT13" s="291">
        <f t="shared" si="2"/>
        <v>0</v>
      </c>
      <c r="AU13" s="291">
        <f t="shared" si="2"/>
        <v>0</v>
      </c>
      <c r="AV13" s="291">
        <f t="shared" si="2"/>
        <v>0</v>
      </c>
      <c r="AW13" s="291">
        <f t="shared" si="2"/>
        <v>0</v>
      </c>
      <c r="AX13" s="291">
        <f t="shared" si="2"/>
        <v>0</v>
      </c>
      <c r="AY13" s="291">
        <f t="shared" si="2"/>
        <v>0</v>
      </c>
      <c r="AZ13" s="291">
        <f t="shared" si="2"/>
        <v>0</v>
      </c>
      <c r="BA13" s="291">
        <f t="shared" si="2"/>
        <v>2564.4100000000003</v>
      </c>
      <c r="BB13" s="291">
        <f t="shared" si="2"/>
        <v>3859</v>
      </c>
      <c r="BC13" s="291">
        <f t="shared" si="2"/>
        <v>156.38</v>
      </c>
      <c r="BD13" s="291">
        <f t="shared" si="2"/>
        <v>154</v>
      </c>
      <c r="BE13" s="291">
        <f t="shared" si="2"/>
        <v>153.67000000000002</v>
      </c>
      <c r="BF13" s="291">
        <f t="shared" si="2"/>
        <v>223</v>
      </c>
      <c r="BG13" s="291">
        <f t="shared" si="2"/>
        <v>1301.3800000000001</v>
      </c>
      <c r="BH13" s="291">
        <f t="shared" si="2"/>
        <v>1370</v>
      </c>
      <c r="BI13" s="291">
        <f t="shared" si="2"/>
        <v>4491.62</v>
      </c>
      <c r="BJ13" s="291">
        <f t="shared" si="2"/>
        <v>6374</v>
      </c>
      <c r="BK13" s="291">
        <f t="shared" si="2"/>
        <v>9805.7999999999975</v>
      </c>
      <c r="BL13" s="291">
        <f t="shared" si="2"/>
        <v>15727</v>
      </c>
      <c r="BM13" s="291">
        <f t="shared" si="2"/>
        <v>18529.46</v>
      </c>
      <c r="BN13" s="291">
        <f t="shared" si="2"/>
        <v>27707</v>
      </c>
      <c r="BO13" s="292">
        <v>30</v>
      </c>
      <c r="BP13" s="291"/>
    </row>
    <row r="14" spans="1:68" ht="15" customHeight="1" x14ac:dyDescent="0.25">
      <c r="A14" s="294" t="s">
        <v>5</v>
      </c>
      <c r="B14" s="295">
        <v>78</v>
      </c>
      <c r="C14" s="296">
        <f t="shared" si="0"/>
        <v>49.230769230769241</v>
      </c>
      <c r="D14" s="297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9">
        <f t="shared" ref="Q14:R58" si="3">SUM(O14,M14,K14,I14,G14,E14)</f>
        <v>0</v>
      </c>
      <c r="R14" s="299">
        <f t="shared" si="3"/>
        <v>0</v>
      </c>
      <c r="S14" s="299"/>
      <c r="T14" s="299">
        <v>11</v>
      </c>
      <c r="U14" s="299">
        <v>28</v>
      </c>
      <c r="V14" s="299">
        <v>5.7</v>
      </c>
      <c r="W14" s="299">
        <v>14</v>
      </c>
      <c r="X14" s="299"/>
      <c r="Y14" s="299"/>
      <c r="Z14" s="301">
        <v>7</v>
      </c>
      <c r="AA14" s="301">
        <v>15</v>
      </c>
      <c r="AB14" s="304">
        <v>9</v>
      </c>
      <c r="AC14" s="304">
        <v>22</v>
      </c>
      <c r="AD14" s="300"/>
      <c r="AE14" s="300"/>
      <c r="AF14" s="299">
        <f t="shared" ref="AF14:AG58" si="4">SUM(AD14,AB14,Z14,X14,V14,T14)</f>
        <v>32.700000000000003</v>
      </c>
      <c r="AG14" s="299">
        <f t="shared" si="4"/>
        <v>79</v>
      </c>
      <c r="AH14" s="301"/>
      <c r="AI14" s="301"/>
      <c r="AJ14" s="301"/>
      <c r="AK14" s="301"/>
      <c r="AL14" s="301"/>
      <c r="AM14" s="301"/>
      <c r="AN14" s="301"/>
      <c r="AO14" s="301"/>
      <c r="AP14" s="301"/>
      <c r="AQ14" s="301"/>
      <c r="AR14" s="302"/>
      <c r="AS14" s="302"/>
      <c r="AT14" s="303"/>
      <c r="AU14" s="304">
        <f t="shared" ref="AU14:AV58" si="5">SUM(AS14,AQ14,AO14,AM14,AK14,AI14)</f>
        <v>0</v>
      </c>
      <c r="AV14" s="304">
        <f t="shared" si="5"/>
        <v>0</v>
      </c>
      <c r="AW14" s="303"/>
      <c r="AX14" s="303"/>
      <c r="AY14" s="303"/>
      <c r="AZ14" s="304">
        <f t="shared" ref="AZ14:BA58" si="6">SUM(D14,S14,AH14,)</f>
        <v>0</v>
      </c>
      <c r="BA14" s="304">
        <f t="shared" si="6"/>
        <v>11</v>
      </c>
      <c r="BB14" s="304">
        <f t="shared" ref="BB14:BB57" si="7">SUM(F14,AJ14,U14,)</f>
        <v>28</v>
      </c>
      <c r="BC14" s="304">
        <f t="shared" ref="BC14:BE57" si="8">SUM(AK14,V14,G14,)</f>
        <v>5.7</v>
      </c>
      <c r="BD14" s="304">
        <f t="shared" ref="BD14:BF57" si="9">SUM(AL14,W14,H14)</f>
        <v>14</v>
      </c>
      <c r="BE14" s="304">
        <f t="shared" si="8"/>
        <v>0</v>
      </c>
      <c r="BF14" s="304">
        <f t="shared" si="9"/>
        <v>0</v>
      </c>
      <c r="BG14" s="304">
        <f t="shared" ref="BG14:BG58" si="10">SUM(K14,Z14,AO14,)</f>
        <v>7</v>
      </c>
      <c r="BH14" s="304">
        <f t="shared" ref="BH14:BH57" si="11">SUM(L14,AP14,AA14,)</f>
        <v>15</v>
      </c>
      <c r="BI14" s="304">
        <f t="shared" ref="BI14:BI58" si="12">SUM(M14,AB14,AQ14,)</f>
        <v>9</v>
      </c>
      <c r="BJ14" s="304">
        <f t="shared" ref="BJ14:BJ57" si="13">SUM(N14,AR14,AC14,)</f>
        <v>22</v>
      </c>
      <c r="BK14" s="304">
        <f t="shared" ref="BK14:BL57" si="14">SUM(O14,AD14,AS14)</f>
        <v>0</v>
      </c>
      <c r="BL14" s="304">
        <f t="shared" si="14"/>
        <v>0</v>
      </c>
      <c r="BM14" s="304">
        <f t="shared" ref="BM14:BM31" si="15">SUM(Q14,AF14,AU14,BC14)</f>
        <v>38.400000000000006</v>
      </c>
      <c r="BN14" s="304">
        <f t="shared" ref="BN14:BN42" si="16">BB14+BD14+BF14+BH14+BJ14+BL14</f>
        <v>79</v>
      </c>
      <c r="BP14" s="305"/>
    </row>
    <row r="15" spans="1:68" ht="15" customHeight="1" x14ac:dyDescent="0.25">
      <c r="A15" s="306" t="s">
        <v>6</v>
      </c>
      <c r="B15" s="307">
        <v>607</v>
      </c>
      <c r="C15" s="308">
        <f t="shared" si="0"/>
        <v>0</v>
      </c>
      <c r="D15" s="309"/>
      <c r="E15" s="310"/>
      <c r="F15" s="310"/>
      <c r="G15" s="304"/>
      <c r="H15" s="304"/>
      <c r="I15" s="310"/>
      <c r="J15" s="310"/>
      <c r="K15" s="304"/>
      <c r="L15" s="304"/>
      <c r="M15" s="310"/>
      <c r="N15" s="310"/>
      <c r="O15" s="304"/>
      <c r="P15" s="304"/>
      <c r="Q15" s="304">
        <f t="shared" si="3"/>
        <v>0</v>
      </c>
      <c r="R15" s="304">
        <f t="shared" si="3"/>
        <v>0</v>
      </c>
      <c r="S15" s="304"/>
      <c r="T15" s="304"/>
      <c r="U15" s="304"/>
      <c r="V15" s="304"/>
      <c r="W15" s="304"/>
      <c r="X15" s="304"/>
      <c r="Y15" s="304"/>
      <c r="Z15" s="301"/>
      <c r="AA15" s="301"/>
      <c r="AB15" s="304"/>
      <c r="AC15" s="304"/>
      <c r="AD15" s="304"/>
      <c r="AE15" s="304"/>
      <c r="AF15" s="304">
        <f t="shared" si="4"/>
        <v>0</v>
      </c>
      <c r="AG15" s="304">
        <f t="shared" si="4"/>
        <v>0</v>
      </c>
      <c r="AH15" s="304"/>
      <c r="AI15" s="304"/>
      <c r="AJ15" s="304"/>
      <c r="AK15" s="301"/>
      <c r="AL15" s="301"/>
      <c r="AM15" s="301"/>
      <c r="AN15" s="301"/>
      <c r="AO15" s="301"/>
      <c r="AP15" s="301"/>
      <c r="AQ15" s="301"/>
      <c r="AR15" s="304"/>
      <c r="AS15" s="304"/>
      <c r="AT15" s="304"/>
      <c r="AU15" s="304">
        <f t="shared" si="5"/>
        <v>0</v>
      </c>
      <c r="AV15" s="304">
        <f t="shared" si="5"/>
        <v>0</v>
      </c>
      <c r="AW15" s="304"/>
      <c r="AX15" s="304"/>
      <c r="AY15" s="304"/>
      <c r="AZ15" s="304">
        <f t="shared" si="6"/>
        <v>0</v>
      </c>
      <c r="BA15" s="304">
        <f t="shared" si="6"/>
        <v>0</v>
      </c>
      <c r="BB15" s="304">
        <f t="shared" si="7"/>
        <v>0</v>
      </c>
      <c r="BC15" s="304">
        <f t="shared" si="8"/>
        <v>0</v>
      </c>
      <c r="BD15" s="304">
        <f t="shared" si="9"/>
        <v>0</v>
      </c>
      <c r="BE15" s="304">
        <f t="shared" si="8"/>
        <v>0</v>
      </c>
      <c r="BF15" s="304">
        <f t="shared" si="9"/>
        <v>0</v>
      </c>
      <c r="BG15" s="304">
        <f t="shared" si="10"/>
        <v>0</v>
      </c>
      <c r="BH15" s="304">
        <f t="shared" si="11"/>
        <v>0</v>
      </c>
      <c r="BI15" s="304">
        <f t="shared" si="12"/>
        <v>0</v>
      </c>
      <c r="BJ15" s="304">
        <f t="shared" si="13"/>
        <v>0</v>
      </c>
      <c r="BK15" s="304">
        <f t="shared" si="14"/>
        <v>0</v>
      </c>
      <c r="BL15" s="304">
        <f t="shared" si="14"/>
        <v>0</v>
      </c>
      <c r="BM15" s="304">
        <f t="shared" si="15"/>
        <v>0</v>
      </c>
      <c r="BN15" s="304">
        <f t="shared" si="16"/>
        <v>0</v>
      </c>
      <c r="BO15" s="311"/>
      <c r="BP15" s="305"/>
    </row>
    <row r="16" spans="1:68" ht="15" customHeight="1" x14ac:dyDescent="0.25">
      <c r="A16" s="306" t="s">
        <v>7</v>
      </c>
      <c r="B16" s="307">
        <v>80</v>
      </c>
      <c r="C16" s="308">
        <f t="shared" si="0"/>
        <v>30.8</v>
      </c>
      <c r="D16" s="312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>
        <f>SUM(O16,M16,K16,I16,G16,E16)</f>
        <v>0</v>
      </c>
      <c r="R16" s="304">
        <f t="shared" si="3"/>
        <v>0</v>
      </c>
      <c r="S16" s="304"/>
      <c r="T16" s="304"/>
      <c r="U16" s="304"/>
      <c r="V16" s="304"/>
      <c r="W16" s="304"/>
      <c r="X16" s="304"/>
      <c r="Y16" s="304"/>
      <c r="Z16" s="304"/>
      <c r="AA16" s="304"/>
      <c r="AB16" s="313">
        <v>24.64</v>
      </c>
      <c r="AC16" s="304">
        <v>30</v>
      </c>
      <c r="AD16" s="304"/>
      <c r="AE16" s="304"/>
      <c r="AF16" s="313">
        <f t="shared" si="4"/>
        <v>24.64</v>
      </c>
      <c r="AG16" s="304">
        <f t="shared" si="4"/>
        <v>30</v>
      </c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>
        <f t="shared" si="5"/>
        <v>0</v>
      </c>
      <c r="AV16" s="304">
        <f t="shared" si="5"/>
        <v>0</v>
      </c>
      <c r="AW16" s="304"/>
      <c r="AX16" s="304"/>
      <c r="AY16" s="304"/>
      <c r="AZ16" s="304">
        <f t="shared" si="6"/>
        <v>0</v>
      </c>
      <c r="BA16" s="304">
        <f t="shared" si="6"/>
        <v>0</v>
      </c>
      <c r="BB16" s="304">
        <f t="shared" si="7"/>
        <v>0</v>
      </c>
      <c r="BC16" s="304">
        <f t="shared" si="8"/>
        <v>0</v>
      </c>
      <c r="BD16" s="304">
        <f t="shared" si="9"/>
        <v>0</v>
      </c>
      <c r="BE16" s="304">
        <f t="shared" si="8"/>
        <v>0</v>
      </c>
      <c r="BF16" s="304">
        <f t="shared" si="9"/>
        <v>0</v>
      </c>
      <c r="BG16" s="304">
        <f>SUM(K16,Z16,AO16,)</f>
        <v>0</v>
      </c>
      <c r="BH16" s="304">
        <f t="shared" si="11"/>
        <v>0</v>
      </c>
      <c r="BI16" s="304">
        <f t="shared" si="12"/>
        <v>24.64</v>
      </c>
      <c r="BJ16" s="304">
        <f t="shared" si="13"/>
        <v>30</v>
      </c>
      <c r="BK16" s="304">
        <f t="shared" si="14"/>
        <v>0</v>
      </c>
      <c r="BL16" s="304">
        <f t="shared" si="14"/>
        <v>0</v>
      </c>
      <c r="BM16" s="304">
        <f t="shared" si="15"/>
        <v>24.64</v>
      </c>
      <c r="BN16" s="304">
        <f t="shared" si="16"/>
        <v>30</v>
      </c>
      <c r="BO16" s="311"/>
      <c r="BP16" s="305"/>
    </row>
    <row r="17" spans="1:68" ht="15" customHeight="1" x14ac:dyDescent="0.25">
      <c r="A17" s="306" t="s">
        <v>8</v>
      </c>
      <c r="B17" s="307">
        <v>738.61</v>
      </c>
      <c r="C17" s="308">
        <f t="shared" si="0"/>
        <v>0</v>
      </c>
      <c r="D17" s="31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>
        <f>SUM(O17,M17,K17,I17,G17,E17)</f>
        <v>0</v>
      </c>
      <c r="R17" s="304">
        <f t="shared" si="3"/>
        <v>0</v>
      </c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>
        <f t="shared" si="4"/>
        <v>0</v>
      </c>
      <c r="AG17" s="304">
        <f t="shared" si="4"/>
        <v>0</v>
      </c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>
        <f t="shared" si="5"/>
        <v>0</v>
      </c>
      <c r="AV17" s="304">
        <f t="shared" si="5"/>
        <v>0</v>
      </c>
      <c r="AW17" s="304"/>
      <c r="AX17" s="304"/>
      <c r="AY17" s="304"/>
      <c r="AZ17" s="304">
        <f t="shared" si="6"/>
        <v>0</v>
      </c>
      <c r="BA17" s="304">
        <f t="shared" si="6"/>
        <v>0</v>
      </c>
      <c r="BB17" s="304">
        <f t="shared" si="7"/>
        <v>0</v>
      </c>
      <c r="BC17" s="304">
        <f t="shared" si="8"/>
        <v>0</v>
      </c>
      <c r="BD17" s="304">
        <f t="shared" si="9"/>
        <v>0</v>
      </c>
      <c r="BE17" s="304">
        <f t="shared" si="8"/>
        <v>0</v>
      </c>
      <c r="BF17" s="304">
        <f t="shared" si="9"/>
        <v>0</v>
      </c>
      <c r="BG17" s="304">
        <f>SUM(K17,Z17,AO17,)</f>
        <v>0</v>
      </c>
      <c r="BH17" s="304">
        <f t="shared" si="11"/>
        <v>0</v>
      </c>
      <c r="BI17" s="304">
        <f t="shared" si="12"/>
        <v>0</v>
      </c>
      <c r="BJ17" s="304">
        <f t="shared" si="13"/>
        <v>0</v>
      </c>
      <c r="BK17" s="304">
        <f t="shared" si="14"/>
        <v>0</v>
      </c>
      <c r="BL17" s="304">
        <f t="shared" si="14"/>
        <v>0</v>
      </c>
      <c r="BM17" s="304">
        <f t="shared" si="15"/>
        <v>0</v>
      </c>
      <c r="BN17" s="304">
        <f t="shared" si="16"/>
        <v>0</v>
      </c>
      <c r="BO17" s="311"/>
      <c r="BP17" s="305"/>
    </row>
    <row r="18" spans="1:68" ht="15" customHeight="1" x14ac:dyDescent="0.25">
      <c r="A18" s="306" t="s">
        <v>9</v>
      </c>
      <c r="B18" s="307">
        <v>1294</v>
      </c>
      <c r="C18" s="308">
        <f t="shared" si="0"/>
        <v>48.764296754250388</v>
      </c>
      <c r="D18" s="309"/>
      <c r="E18" s="304">
        <v>10.01</v>
      </c>
      <c r="F18" s="304">
        <v>17</v>
      </c>
      <c r="G18" s="304"/>
      <c r="H18" s="304"/>
      <c r="I18" s="304"/>
      <c r="J18" s="304"/>
      <c r="K18" s="304"/>
      <c r="L18" s="304"/>
      <c r="M18" s="304">
        <v>84.9</v>
      </c>
      <c r="N18" s="304">
        <v>81</v>
      </c>
      <c r="O18" s="304">
        <v>84.1</v>
      </c>
      <c r="P18" s="304">
        <v>67</v>
      </c>
      <c r="Q18" s="304">
        <f t="shared" si="3"/>
        <v>179.01</v>
      </c>
      <c r="R18" s="304">
        <f t="shared" si="3"/>
        <v>165</v>
      </c>
      <c r="S18" s="304"/>
      <c r="T18" s="304">
        <v>18.3</v>
      </c>
      <c r="U18" s="304">
        <v>29</v>
      </c>
      <c r="V18" s="304"/>
      <c r="W18" s="304"/>
      <c r="X18" s="304"/>
      <c r="Y18" s="304"/>
      <c r="Z18" s="304"/>
      <c r="AA18" s="304"/>
      <c r="AB18" s="304">
        <v>228.5</v>
      </c>
      <c r="AC18" s="304">
        <v>186</v>
      </c>
      <c r="AD18" s="304">
        <v>205.2</v>
      </c>
      <c r="AE18" s="304">
        <v>243</v>
      </c>
      <c r="AF18" s="304">
        <f t="shared" si="4"/>
        <v>452</v>
      </c>
      <c r="AG18" s="304">
        <f t="shared" si="4"/>
        <v>458</v>
      </c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>
        <f t="shared" si="5"/>
        <v>0</v>
      </c>
      <c r="AV18" s="304">
        <f t="shared" si="5"/>
        <v>0</v>
      </c>
      <c r="AW18" s="304"/>
      <c r="AX18" s="304"/>
      <c r="AY18" s="304"/>
      <c r="AZ18" s="304">
        <f t="shared" si="6"/>
        <v>0</v>
      </c>
      <c r="BA18" s="304">
        <f t="shared" si="6"/>
        <v>28.310000000000002</v>
      </c>
      <c r="BB18" s="304">
        <f t="shared" si="7"/>
        <v>46</v>
      </c>
      <c r="BC18" s="304">
        <f t="shared" si="8"/>
        <v>0</v>
      </c>
      <c r="BD18" s="304">
        <f t="shared" si="9"/>
        <v>0</v>
      </c>
      <c r="BE18" s="304">
        <f t="shared" si="8"/>
        <v>0</v>
      </c>
      <c r="BF18" s="304">
        <f t="shared" si="9"/>
        <v>0</v>
      </c>
      <c r="BG18" s="304">
        <f t="shared" si="10"/>
        <v>0</v>
      </c>
      <c r="BH18" s="304">
        <f t="shared" si="11"/>
        <v>0</v>
      </c>
      <c r="BI18" s="304">
        <f t="shared" si="12"/>
        <v>313.39999999999998</v>
      </c>
      <c r="BJ18" s="304">
        <f t="shared" si="13"/>
        <v>267</v>
      </c>
      <c r="BK18" s="304">
        <f t="shared" si="14"/>
        <v>289.29999999999995</v>
      </c>
      <c r="BL18" s="304">
        <f t="shared" si="14"/>
        <v>310</v>
      </c>
      <c r="BM18" s="304">
        <f t="shared" si="15"/>
        <v>631.01</v>
      </c>
      <c r="BN18" s="304">
        <f t="shared" si="16"/>
        <v>623</v>
      </c>
      <c r="BO18" s="315"/>
      <c r="BP18" s="305" t="s">
        <v>126</v>
      </c>
    </row>
    <row r="19" spans="1:68" ht="15" customHeight="1" x14ac:dyDescent="0.25">
      <c r="A19" s="306" t="s">
        <v>10</v>
      </c>
      <c r="B19" s="307">
        <v>1521</v>
      </c>
      <c r="C19" s="308">
        <f t="shared" si="0"/>
        <v>100.01643655489809</v>
      </c>
      <c r="D19" s="316"/>
      <c r="E19" s="304">
        <v>12.25</v>
      </c>
      <c r="F19" s="304">
        <v>24</v>
      </c>
      <c r="G19" s="304"/>
      <c r="H19" s="304"/>
      <c r="I19" s="304"/>
      <c r="J19" s="304"/>
      <c r="K19" s="304"/>
      <c r="L19" s="304"/>
      <c r="M19" s="304"/>
      <c r="N19" s="304"/>
      <c r="O19" s="304">
        <v>81.75</v>
      </c>
      <c r="P19" s="304">
        <v>105</v>
      </c>
      <c r="Q19" s="304">
        <f t="shared" si="3"/>
        <v>94</v>
      </c>
      <c r="R19" s="304">
        <f t="shared" si="3"/>
        <v>129</v>
      </c>
      <c r="S19" s="304"/>
      <c r="T19" s="304">
        <v>106.25</v>
      </c>
      <c r="U19" s="304">
        <v>293</v>
      </c>
      <c r="V19" s="304">
        <v>8</v>
      </c>
      <c r="W19" s="304">
        <v>1</v>
      </c>
      <c r="X19" s="304"/>
      <c r="Y19" s="304"/>
      <c r="Z19" s="304">
        <v>20</v>
      </c>
      <c r="AA19" s="304">
        <v>20</v>
      </c>
      <c r="AB19" s="304"/>
      <c r="AC19" s="304"/>
      <c r="AD19" s="304">
        <v>1285</v>
      </c>
      <c r="AE19" s="304">
        <v>2125</v>
      </c>
      <c r="AF19" s="304">
        <f t="shared" si="4"/>
        <v>1419.25</v>
      </c>
      <c r="AG19" s="304">
        <f t="shared" si="4"/>
        <v>2439</v>
      </c>
      <c r="AH19" s="304"/>
      <c r="AI19" s="304"/>
      <c r="AJ19" s="304"/>
      <c r="AK19" s="304"/>
      <c r="AL19" s="304"/>
      <c r="AM19" s="304"/>
      <c r="AN19" s="304"/>
      <c r="AO19" s="304"/>
      <c r="AP19" s="317"/>
      <c r="AQ19" s="304"/>
      <c r="AR19" s="304"/>
      <c r="AS19" s="304"/>
      <c r="AT19" s="304"/>
      <c r="AU19" s="304">
        <f t="shared" si="5"/>
        <v>0</v>
      </c>
      <c r="AV19" s="304">
        <f t="shared" si="5"/>
        <v>0</v>
      </c>
      <c r="AW19" s="304"/>
      <c r="AX19" s="304"/>
      <c r="AY19" s="304"/>
      <c r="AZ19" s="304">
        <f t="shared" si="6"/>
        <v>0</v>
      </c>
      <c r="BA19" s="304">
        <f t="shared" si="6"/>
        <v>118.5</v>
      </c>
      <c r="BB19" s="304">
        <f t="shared" si="7"/>
        <v>317</v>
      </c>
      <c r="BC19" s="304">
        <f t="shared" si="8"/>
        <v>8</v>
      </c>
      <c r="BD19" s="304">
        <f t="shared" si="9"/>
        <v>1</v>
      </c>
      <c r="BE19" s="304">
        <f t="shared" si="8"/>
        <v>0</v>
      </c>
      <c r="BF19" s="304">
        <f t="shared" si="9"/>
        <v>0</v>
      </c>
      <c r="BG19" s="304">
        <f t="shared" si="10"/>
        <v>20</v>
      </c>
      <c r="BH19" s="304">
        <f t="shared" si="11"/>
        <v>20</v>
      </c>
      <c r="BI19" s="304">
        <f t="shared" si="12"/>
        <v>0</v>
      </c>
      <c r="BJ19" s="304">
        <f t="shared" si="13"/>
        <v>0</v>
      </c>
      <c r="BK19" s="304">
        <f t="shared" si="14"/>
        <v>1366.75</v>
      </c>
      <c r="BL19" s="304">
        <f t="shared" si="14"/>
        <v>2230</v>
      </c>
      <c r="BM19" s="304">
        <f t="shared" si="15"/>
        <v>1521.25</v>
      </c>
      <c r="BN19" s="304">
        <f t="shared" si="16"/>
        <v>2568</v>
      </c>
      <c r="BO19" s="318" t="s">
        <v>130</v>
      </c>
      <c r="BP19" s="305" t="s">
        <v>126</v>
      </c>
    </row>
    <row r="20" spans="1:68" ht="15" customHeight="1" x14ac:dyDescent="0.25">
      <c r="A20" s="306" t="s">
        <v>11</v>
      </c>
      <c r="B20" s="307">
        <v>184</v>
      </c>
      <c r="C20" s="308">
        <f t="shared" si="0"/>
        <v>66.304347826086953</v>
      </c>
      <c r="D20" s="312"/>
      <c r="E20" s="305"/>
      <c r="F20" s="304"/>
      <c r="G20" s="317"/>
      <c r="H20" s="304"/>
      <c r="I20" s="304"/>
      <c r="J20" s="304"/>
      <c r="K20" s="304"/>
      <c r="L20" s="304"/>
      <c r="M20" s="317"/>
      <c r="N20" s="304"/>
      <c r="O20" s="304"/>
      <c r="P20" s="304"/>
      <c r="Q20" s="304">
        <f t="shared" si="3"/>
        <v>0</v>
      </c>
      <c r="R20" s="304">
        <f t="shared" si="3"/>
        <v>0</v>
      </c>
      <c r="S20" s="304"/>
      <c r="T20" s="313">
        <v>3.5</v>
      </c>
      <c r="U20" s="304">
        <v>6</v>
      </c>
      <c r="V20" s="304"/>
      <c r="W20" s="304"/>
      <c r="X20" s="304">
        <v>3</v>
      </c>
      <c r="Y20" s="304">
        <v>5</v>
      </c>
      <c r="Z20" s="304">
        <v>5</v>
      </c>
      <c r="AA20" s="304">
        <v>7</v>
      </c>
      <c r="AB20" s="304"/>
      <c r="AC20" s="304"/>
      <c r="AD20" s="304">
        <v>110.5</v>
      </c>
      <c r="AE20" s="304">
        <v>184</v>
      </c>
      <c r="AF20" s="304">
        <f t="shared" si="4"/>
        <v>122</v>
      </c>
      <c r="AG20" s="304">
        <f t="shared" si="4"/>
        <v>202</v>
      </c>
      <c r="AH20" s="304"/>
      <c r="AI20" s="304"/>
      <c r="AJ20" s="304"/>
      <c r="AK20" s="317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>
        <f t="shared" si="5"/>
        <v>0</v>
      </c>
      <c r="AV20" s="304">
        <f t="shared" si="5"/>
        <v>0</v>
      </c>
      <c r="AW20" s="304"/>
      <c r="AX20" s="304"/>
      <c r="AY20" s="304"/>
      <c r="AZ20" s="304">
        <f t="shared" si="6"/>
        <v>0</v>
      </c>
      <c r="BA20" s="304">
        <f t="shared" si="6"/>
        <v>3.5</v>
      </c>
      <c r="BB20" s="304">
        <f t="shared" si="7"/>
        <v>6</v>
      </c>
      <c r="BC20" s="304">
        <f t="shared" si="8"/>
        <v>0</v>
      </c>
      <c r="BD20" s="304">
        <f t="shared" si="9"/>
        <v>0</v>
      </c>
      <c r="BE20" s="304">
        <f t="shared" si="8"/>
        <v>3</v>
      </c>
      <c r="BF20" s="304">
        <f t="shared" si="9"/>
        <v>5</v>
      </c>
      <c r="BG20" s="304">
        <f t="shared" si="10"/>
        <v>5</v>
      </c>
      <c r="BH20" s="304">
        <f t="shared" si="11"/>
        <v>7</v>
      </c>
      <c r="BI20" s="304">
        <f t="shared" si="12"/>
        <v>0</v>
      </c>
      <c r="BJ20" s="304">
        <f t="shared" si="13"/>
        <v>0</v>
      </c>
      <c r="BK20" s="304">
        <f t="shared" si="14"/>
        <v>110.5</v>
      </c>
      <c r="BL20" s="304">
        <f t="shared" si="14"/>
        <v>184</v>
      </c>
      <c r="BM20" s="304">
        <f t="shared" si="15"/>
        <v>122</v>
      </c>
      <c r="BN20" s="304">
        <f t="shared" si="16"/>
        <v>202</v>
      </c>
      <c r="BO20" s="311"/>
      <c r="BP20" s="305"/>
    </row>
    <row r="21" spans="1:68" ht="15" customHeight="1" x14ac:dyDescent="0.25">
      <c r="A21" s="306" t="s">
        <v>12</v>
      </c>
      <c r="B21" s="307">
        <v>197.5</v>
      </c>
      <c r="C21" s="308">
        <f t="shared" si="0"/>
        <v>27.939240506329117</v>
      </c>
      <c r="D21" s="316"/>
      <c r="E21" s="304">
        <v>32.43</v>
      </c>
      <c r="F21" s="304">
        <v>40</v>
      </c>
      <c r="G21" s="304"/>
      <c r="H21" s="304"/>
      <c r="I21" s="304">
        <v>4.55</v>
      </c>
      <c r="J21" s="304">
        <v>8</v>
      </c>
      <c r="K21" s="304"/>
      <c r="L21" s="304"/>
      <c r="M21" s="317">
        <v>4.3</v>
      </c>
      <c r="N21" s="304">
        <v>7</v>
      </c>
      <c r="O21" s="304"/>
      <c r="P21" s="304"/>
      <c r="Q21" s="304">
        <f t="shared" si="3"/>
        <v>41.28</v>
      </c>
      <c r="R21" s="304">
        <f t="shared" si="3"/>
        <v>55</v>
      </c>
      <c r="S21" s="304"/>
      <c r="T21" s="304"/>
      <c r="U21" s="304"/>
      <c r="V21" s="304"/>
      <c r="W21" s="304"/>
      <c r="X21" s="304">
        <v>8</v>
      </c>
      <c r="Y21" s="304">
        <v>10</v>
      </c>
      <c r="Z21" s="304"/>
      <c r="AA21" s="304"/>
      <c r="AB21" s="304">
        <v>3.63</v>
      </c>
      <c r="AC21" s="304">
        <v>5</v>
      </c>
      <c r="AD21" s="304">
        <v>2.27</v>
      </c>
      <c r="AE21" s="304">
        <v>4</v>
      </c>
      <c r="AF21" s="304">
        <f t="shared" si="4"/>
        <v>13.9</v>
      </c>
      <c r="AG21" s="304">
        <f t="shared" si="4"/>
        <v>19</v>
      </c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>
        <f t="shared" si="5"/>
        <v>0</v>
      </c>
      <c r="AV21" s="304">
        <f t="shared" si="5"/>
        <v>0</v>
      </c>
      <c r="AW21" s="304"/>
      <c r="AX21" s="304"/>
      <c r="AY21" s="304"/>
      <c r="AZ21" s="304">
        <f t="shared" si="6"/>
        <v>0</v>
      </c>
      <c r="BA21" s="304">
        <f t="shared" si="6"/>
        <v>32.43</v>
      </c>
      <c r="BB21" s="304">
        <f t="shared" si="7"/>
        <v>40</v>
      </c>
      <c r="BC21" s="304">
        <f t="shared" si="8"/>
        <v>0</v>
      </c>
      <c r="BD21" s="304">
        <f t="shared" si="9"/>
        <v>0</v>
      </c>
      <c r="BE21" s="304">
        <f t="shared" si="8"/>
        <v>12.55</v>
      </c>
      <c r="BF21" s="304">
        <f t="shared" si="9"/>
        <v>18</v>
      </c>
      <c r="BG21" s="304">
        <f t="shared" si="10"/>
        <v>0</v>
      </c>
      <c r="BH21" s="304">
        <f t="shared" si="11"/>
        <v>0</v>
      </c>
      <c r="BI21" s="304">
        <f t="shared" si="12"/>
        <v>7.93</v>
      </c>
      <c r="BJ21" s="304">
        <f t="shared" si="13"/>
        <v>12</v>
      </c>
      <c r="BK21" s="304">
        <f t="shared" si="14"/>
        <v>2.27</v>
      </c>
      <c r="BL21" s="304">
        <f t="shared" si="14"/>
        <v>4</v>
      </c>
      <c r="BM21" s="304">
        <f t="shared" si="15"/>
        <v>55.18</v>
      </c>
      <c r="BN21" s="304">
        <f t="shared" si="16"/>
        <v>74</v>
      </c>
      <c r="BO21" s="318" t="s">
        <v>130</v>
      </c>
      <c r="BP21" s="305" t="s">
        <v>126</v>
      </c>
    </row>
    <row r="22" spans="1:68" ht="15" customHeight="1" x14ac:dyDescent="0.25">
      <c r="A22" s="306" t="s">
        <v>13</v>
      </c>
      <c r="B22" s="307">
        <v>369</v>
      </c>
      <c r="C22" s="308">
        <f t="shared" si="0"/>
        <v>0</v>
      </c>
      <c r="D22" s="316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>
        <f t="shared" si="3"/>
        <v>0</v>
      </c>
      <c r="R22" s="304">
        <f t="shared" si="3"/>
        <v>0</v>
      </c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>
        <f t="shared" si="4"/>
        <v>0</v>
      </c>
      <c r="AG22" s="304">
        <f t="shared" si="4"/>
        <v>0</v>
      </c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>
        <f t="shared" si="5"/>
        <v>0</v>
      </c>
      <c r="AV22" s="304">
        <f t="shared" si="5"/>
        <v>0</v>
      </c>
      <c r="AW22" s="304"/>
      <c r="AX22" s="304"/>
      <c r="AY22" s="304"/>
      <c r="AZ22" s="304">
        <f t="shared" si="6"/>
        <v>0</v>
      </c>
      <c r="BA22" s="304">
        <f t="shared" si="6"/>
        <v>0</v>
      </c>
      <c r="BB22" s="304">
        <f t="shared" si="7"/>
        <v>0</v>
      </c>
      <c r="BC22" s="304">
        <f t="shared" si="8"/>
        <v>0</v>
      </c>
      <c r="BD22" s="304">
        <f t="shared" si="9"/>
        <v>0</v>
      </c>
      <c r="BE22" s="304">
        <f t="shared" si="8"/>
        <v>0</v>
      </c>
      <c r="BF22" s="304">
        <f t="shared" si="9"/>
        <v>0</v>
      </c>
      <c r="BG22" s="304">
        <f t="shared" si="10"/>
        <v>0</v>
      </c>
      <c r="BH22" s="304">
        <f t="shared" si="11"/>
        <v>0</v>
      </c>
      <c r="BI22" s="304">
        <f t="shared" si="12"/>
        <v>0</v>
      </c>
      <c r="BJ22" s="304">
        <f t="shared" si="13"/>
        <v>0</v>
      </c>
      <c r="BK22" s="304">
        <f t="shared" si="14"/>
        <v>0</v>
      </c>
      <c r="BL22" s="304">
        <f t="shared" si="14"/>
        <v>0</v>
      </c>
      <c r="BM22" s="304">
        <f t="shared" si="15"/>
        <v>0</v>
      </c>
      <c r="BN22" s="304">
        <f t="shared" si="16"/>
        <v>0</v>
      </c>
      <c r="BO22" s="311"/>
      <c r="BP22" s="305"/>
    </row>
    <row r="23" spans="1:68" ht="15" customHeight="1" x14ac:dyDescent="0.25">
      <c r="A23" s="306" t="s">
        <v>14</v>
      </c>
      <c r="B23" s="307">
        <v>146.47999999999999</v>
      </c>
      <c r="C23" s="308">
        <f t="shared" si="0"/>
        <v>0</v>
      </c>
      <c r="D23" s="309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>
        <f t="shared" si="3"/>
        <v>0</v>
      </c>
      <c r="R23" s="304">
        <f t="shared" si="3"/>
        <v>0</v>
      </c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>
        <f t="shared" si="4"/>
        <v>0</v>
      </c>
      <c r="AG23" s="304">
        <f t="shared" si="4"/>
        <v>0</v>
      </c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>
        <f t="shared" si="5"/>
        <v>0</v>
      </c>
      <c r="AV23" s="304">
        <f t="shared" si="5"/>
        <v>0</v>
      </c>
      <c r="AW23" s="304"/>
      <c r="AX23" s="304"/>
      <c r="AY23" s="304"/>
      <c r="AZ23" s="304">
        <f t="shared" si="6"/>
        <v>0</v>
      </c>
      <c r="BA23" s="304">
        <f t="shared" si="6"/>
        <v>0</v>
      </c>
      <c r="BB23" s="304">
        <f t="shared" si="7"/>
        <v>0</v>
      </c>
      <c r="BC23" s="304">
        <f t="shared" si="8"/>
        <v>0</v>
      </c>
      <c r="BD23" s="304">
        <f t="shared" si="9"/>
        <v>0</v>
      </c>
      <c r="BE23" s="304">
        <f t="shared" si="8"/>
        <v>0</v>
      </c>
      <c r="BF23" s="304">
        <f t="shared" si="9"/>
        <v>0</v>
      </c>
      <c r="BG23" s="304">
        <f t="shared" si="10"/>
        <v>0</v>
      </c>
      <c r="BH23" s="304">
        <f t="shared" si="11"/>
        <v>0</v>
      </c>
      <c r="BI23" s="304">
        <f t="shared" si="12"/>
        <v>0</v>
      </c>
      <c r="BJ23" s="304">
        <f t="shared" si="13"/>
        <v>0</v>
      </c>
      <c r="BK23" s="304">
        <f t="shared" si="14"/>
        <v>0</v>
      </c>
      <c r="BL23" s="304">
        <f t="shared" si="14"/>
        <v>0</v>
      </c>
      <c r="BM23" s="304">
        <f t="shared" si="15"/>
        <v>0</v>
      </c>
      <c r="BN23" s="304">
        <f t="shared" si="16"/>
        <v>0</v>
      </c>
      <c r="BO23" s="315"/>
      <c r="BP23" s="305"/>
    </row>
    <row r="24" spans="1:68" ht="15" customHeight="1" x14ac:dyDescent="0.25">
      <c r="A24" s="306" t="s">
        <v>15</v>
      </c>
      <c r="B24" s="307">
        <v>278</v>
      </c>
      <c r="C24" s="308">
        <f t="shared" si="0"/>
        <v>171.07913669064749</v>
      </c>
      <c r="D24" s="316"/>
      <c r="E24" s="304">
        <v>34.799999999999997</v>
      </c>
      <c r="F24" s="304">
        <v>94</v>
      </c>
      <c r="G24" s="304"/>
      <c r="H24" s="304"/>
      <c r="I24" s="304"/>
      <c r="J24" s="304"/>
      <c r="K24" s="304"/>
      <c r="L24" s="304"/>
      <c r="M24" s="304"/>
      <c r="N24" s="304"/>
      <c r="O24" s="304">
        <v>203</v>
      </c>
      <c r="P24" s="304">
        <v>505</v>
      </c>
      <c r="Q24" s="304">
        <f t="shared" si="3"/>
        <v>237.8</v>
      </c>
      <c r="R24" s="304">
        <f t="shared" si="3"/>
        <v>599</v>
      </c>
      <c r="S24" s="304"/>
      <c r="T24" s="304">
        <v>34.799999999999997</v>
      </c>
      <c r="U24" s="304">
        <v>94</v>
      </c>
      <c r="V24" s="304"/>
      <c r="W24" s="304"/>
      <c r="X24" s="304"/>
      <c r="Y24" s="304"/>
      <c r="Z24" s="304"/>
      <c r="AA24" s="304"/>
      <c r="AB24" s="304"/>
      <c r="AC24" s="304"/>
      <c r="AD24" s="304">
        <v>203</v>
      </c>
      <c r="AE24" s="304">
        <v>505</v>
      </c>
      <c r="AF24" s="304">
        <f t="shared" si="4"/>
        <v>237.8</v>
      </c>
      <c r="AG24" s="304">
        <f t="shared" si="4"/>
        <v>599</v>
      </c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>
        <f t="shared" si="5"/>
        <v>0</v>
      </c>
      <c r="AV24" s="304">
        <f t="shared" si="5"/>
        <v>0</v>
      </c>
      <c r="AW24" s="304"/>
      <c r="AX24" s="304"/>
      <c r="AY24" s="304"/>
      <c r="AZ24" s="304">
        <f t="shared" si="6"/>
        <v>0</v>
      </c>
      <c r="BA24" s="304">
        <f t="shared" si="6"/>
        <v>69.599999999999994</v>
      </c>
      <c r="BB24" s="304">
        <f t="shared" si="7"/>
        <v>188</v>
      </c>
      <c r="BC24" s="304">
        <f t="shared" si="8"/>
        <v>0</v>
      </c>
      <c r="BD24" s="304">
        <f t="shared" si="9"/>
        <v>0</v>
      </c>
      <c r="BE24" s="304">
        <f t="shared" si="8"/>
        <v>0</v>
      </c>
      <c r="BF24" s="304">
        <f t="shared" si="9"/>
        <v>0</v>
      </c>
      <c r="BG24" s="304">
        <f t="shared" si="10"/>
        <v>0</v>
      </c>
      <c r="BH24" s="304">
        <f t="shared" si="11"/>
        <v>0</v>
      </c>
      <c r="BI24" s="304">
        <f t="shared" si="12"/>
        <v>0</v>
      </c>
      <c r="BJ24" s="304">
        <f t="shared" si="13"/>
        <v>0</v>
      </c>
      <c r="BK24" s="304">
        <f t="shared" si="14"/>
        <v>406</v>
      </c>
      <c r="BL24" s="304">
        <f t="shared" si="14"/>
        <v>1010</v>
      </c>
      <c r="BM24" s="304">
        <f t="shared" si="15"/>
        <v>475.6</v>
      </c>
      <c r="BN24" s="304">
        <f t="shared" si="16"/>
        <v>1198</v>
      </c>
      <c r="BO24" s="311"/>
      <c r="BP24" s="305"/>
    </row>
    <row r="25" spans="1:68" s="382" customFormat="1" ht="15" customHeight="1" x14ac:dyDescent="0.25">
      <c r="A25" s="374" t="s">
        <v>16</v>
      </c>
      <c r="B25" s="375">
        <v>980.5</v>
      </c>
      <c r="C25" s="376">
        <f t="shared" si="0"/>
        <v>78.301886792452834</v>
      </c>
      <c r="D25" s="377"/>
      <c r="E25" s="201">
        <v>3.3</v>
      </c>
      <c r="F25" s="201">
        <v>12</v>
      </c>
      <c r="G25" s="378"/>
      <c r="H25" s="378"/>
      <c r="I25" s="378">
        <v>12.8</v>
      </c>
      <c r="J25" s="378">
        <v>22</v>
      </c>
      <c r="K25" s="378"/>
      <c r="L25" s="378"/>
      <c r="M25" s="378"/>
      <c r="N25" s="201"/>
      <c r="O25" s="201">
        <v>495.6</v>
      </c>
      <c r="P25" s="201">
        <v>851</v>
      </c>
      <c r="Q25" s="201">
        <f t="shared" si="3"/>
        <v>511.70000000000005</v>
      </c>
      <c r="R25" s="201">
        <f t="shared" si="3"/>
        <v>885</v>
      </c>
      <c r="S25" s="201"/>
      <c r="T25" s="379">
        <v>0.25</v>
      </c>
      <c r="U25" s="201">
        <v>1</v>
      </c>
      <c r="V25" s="201"/>
      <c r="W25" s="201"/>
      <c r="X25" s="201"/>
      <c r="Y25" s="201"/>
      <c r="Z25" s="201">
        <v>2</v>
      </c>
      <c r="AA25" s="201">
        <v>5</v>
      </c>
      <c r="AB25" s="115"/>
      <c r="AC25" s="115"/>
      <c r="AD25" s="201">
        <v>253.8</v>
      </c>
      <c r="AE25" s="201">
        <v>575</v>
      </c>
      <c r="AF25" s="201">
        <f t="shared" si="4"/>
        <v>256.05</v>
      </c>
      <c r="AG25" s="201">
        <f t="shared" si="4"/>
        <v>581</v>
      </c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>
        <f t="shared" si="5"/>
        <v>0</v>
      </c>
      <c r="AV25" s="201">
        <f t="shared" si="5"/>
        <v>0</v>
      </c>
      <c r="AW25" s="201"/>
      <c r="AX25" s="201"/>
      <c r="AY25" s="201"/>
      <c r="AZ25" s="201">
        <f t="shared" si="6"/>
        <v>0</v>
      </c>
      <c r="BA25" s="201">
        <f t="shared" si="6"/>
        <v>3.55</v>
      </c>
      <c r="BB25" s="201">
        <f t="shared" si="7"/>
        <v>13</v>
      </c>
      <c r="BC25" s="201">
        <f t="shared" si="8"/>
        <v>0</v>
      </c>
      <c r="BD25" s="201">
        <f t="shared" si="9"/>
        <v>0</v>
      </c>
      <c r="BE25" s="201">
        <f t="shared" si="8"/>
        <v>12.8</v>
      </c>
      <c r="BF25" s="201">
        <f t="shared" si="9"/>
        <v>22</v>
      </c>
      <c r="BG25" s="201">
        <f t="shared" si="10"/>
        <v>2</v>
      </c>
      <c r="BH25" s="201">
        <f t="shared" si="11"/>
        <v>5</v>
      </c>
      <c r="BI25" s="201">
        <f t="shared" si="12"/>
        <v>0</v>
      </c>
      <c r="BJ25" s="201">
        <f t="shared" si="13"/>
        <v>0</v>
      </c>
      <c r="BK25" s="201">
        <f t="shared" si="14"/>
        <v>749.40000000000009</v>
      </c>
      <c r="BL25" s="201">
        <f t="shared" si="14"/>
        <v>1426</v>
      </c>
      <c r="BM25" s="201">
        <f t="shared" si="15"/>
        <v>767.75</v>
      </c>
      <c r="BN25" s="201">
        <f t="shared" si="16"/>
        <v>1466</v>
      </c>
      <c r="BO25" s="380"/>
      <c r="BP25" s="381"/>
    </row>
    <row r="26" spans="1:68" ht="15" customHeight="1" x14ac:dyDescent="0.25">
      <c r="A26" s="321" t="s">
        <v>18</v>
      </c>
      <c r="B26" s="307">
        <v>1250</v>
      </c>
      <c r="C26" s="308">
        <f t="shared" si="0"/>
        <v>0</v>
      </c>
      <c r="D26" s="312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>
        <f t="shared" si="3"/>
        <v>0</v>
      </c>
      <c r="R26" s="304">
        <f t="shared" si="3"/>
        <v>0</v>
      </c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1"/>
      <c r="AE26" s="301"/>
      <c r="AF26" s="304">
        <f t="shared" si="4"/>
        <v>0</v>
      </c>
      <c r="AG26" s="304">
        <f t="shared" si="4"/>
        <v>0</v>
      </c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2"/>
      <c r="AS26" s="302"/>
      <c r="AT26" s="303"/>
      <c r="AU26" s="304">
        <f t="shared" si="5"/>
        <v>0</v>
      </c>
      <c r="AV26" s="304">
        <f t="shared" si="5"/>
        <v>0</v>
      </c>
      <c r="AW26" s="303"/>
      <c r="AX26" s="303"/>
      <c r="AY26" s="303"/>
      <c r="AZ26" s="304">
        <f t="shared" si="6"/>
        <v>0</v>
      </c>
      <c r="BA26" s="304">
        <f t="shared" si="6"/>
        <v>0</v>
      </c>
      <c r="BB26" s="304">
        <f t="shared" si="7"/>
        <v>0</v>
      </c>
      <c r="BC26" s="304">
        <f t="shared" si="8"/>
        <v>0</v>
      </c>
      <c r="BD26" s="304">
        <f t="shared" si="9"/>
        <v>0</v>
      </c>
      <c r="BE26" s="304">
        <f t="shared" si="8"/>
        <v>0</v>
      </c>
      <c r="BF26" s="304">
        <f t="shared" si="9"/>
        <v>0</v>
      </c>
      <c r="BG26" s="304">
        <f t="shared" si="10"/>
        <v>0</v>
      </c>
      <c r="BH26" s="304">
        <f t="shared" si="11"/>
        <v>0</v>
      </c>
      <c r="BI26" s="304">
        <f t="shared" si="12"/>
        <v>0</v>
      </c>
      <c r="BJ26" s="304">
        <f t="shared" si="13"/>
        <v>0</v>
      </c>
      <c r="BK26" s="304">
        <f t="shared" si="14"/>
        <v>0</v>
      </c>
      <c r="BL26" s="304">
        <f t="shared" si="14"/>
        <v>0</v>
      </c>
      <c r="BM26" s="304">
        <f t="shared" si="15"/>
        <v>0</v>
      </c>
      <c r="BN26" s="304">
        <f t="shared" si="16"/>
        <v>0</v>
      </c>
      <c r="BO26" s="318"/>
      <c r="BP26" s="305"/>
    </row>
    <row r="27" spans="1:68" ht="15" customHeight="1" x14ac:dyDescent="0.25">
      <c r="A27" s="321" t="s">
        <v>19</v>
      </c>
      <c r="B27" s="307">
        <v>608.35</v>
      </c>
      <c r="C27" s="308">
        <f t="shared" si="0"/>
        <v>38.127722528149917</v>
      </c>
      <c r="D27" s="309"/>
      <c r="E27" s="304">
        <v>4.25</v>
      </c>
      <c r="F27" s="304">
        <v>8</v>
      </c>
      <c r="G27" s="304"/>
      <c r="H27" s="304"/>
      <c r="I27" s="304"/>
      <c r="J27" s="304"/>
      <c r="K27" s="304"/>
      <c r="L27" s="304"/>
      <c r="M27" s="304">
        <v>2.25</v>
      </c>
      <c r="N27" s="304">
        <v>6</v>
      </c>
      <c r="O27" s="304">
        <v>42.75</v>
      </c>
      <c r="P27" s="304">
        <v>96</v>
      </c>
      <c r="Q27" s="304">
        <f t="shared" si="3"/>
        <v>49.25</v>
      </c>
      <c r="R27" s="304">
        <f t="shared" si="3"/>
        <v>110</v>
      </c>
      <c r="S27" s="304"/>
      <c r="T27" s="304">
        <v>13.9</v>
      </c>
      <c r="U27" s="304">
        <v>36</v>
      </c>
      <c r="V27" s="304"/>
      <c r="W27" s="304"/>
      <c r="X27" s="304"/>
      <c r="Y27" s="304"/>
      <c r="Z27" s="304"/>
      <c r="AA27" s="304"/>
      <c r="AB27" s="304">
        <v>1</v>
      </c>
      <c r="AC27" s="304">
        <v>4</v>
      </c>
      <c r="AD27" s="304">
        <v>167.8</v>
      </c>
      <c r="AE27" s="304">
        <v>512</v>
      </c>
      <c r="AF27" s="304">
        <f t="shared" si="4"/>
        <v>182.70000000000002</v>
      </c>
      <c r="AG27" s="304">
        <f t="shared" si="4"/>
        <v>552</v>
      </c>
      <c r="AH27" s="304"/>
      <c r="AI27" s="304"/>
      <c r="AJ27" s="304"/>
      <c r="AK27" s="301"/>
      <c r="AL27" s="301"/>
      <c r="AM27" s="301"/>
      <c r="AN27" s="301"/>
      <c r="AO27" s="301"/>
      <c r="AP27" s="301"/>
      <c r="AQ27" s="301"/>
      <c r="AR27" s="304"/>
      <c r="AS27" s="304"/>
      <c r="AT27" s="304"/>
      <c r="AU27" s="304">
        <f t="shared" si="5"/>
        <v>0</v>
      </c>
      <c r="AV27" s="304">
        <f t="shared" si="5"/>
        <v>0</v>
      </c>
      <c r="AW27" s="304"/>
      <c r="AX27" s="304"/>
      <c r="AY27" s="304"/>
      <c r="AZ27" s="304">
        <f t="shared" si="6"/>
        <v>0</v>
      </c>
      <c r="BA27" s="304">
        <f t="shared" si="6"/>
        <v>18.149999999999999</v>
      </c>
      <c r="BB27" s="304">
        <f t="shared" si="7"/>
        <v>44</v>
      </c>
      <c r="BC27" s="304">
        <f t="shared" si="8"/>
        <v>0</v>
      </c>
      <c r="BD27" s="304">
        <f t="shared" si="9"/>
        <v>0</v>
      </c>
      <c r="BE27" s="304">
        <f t="shared" si="8"/>
        <v>0</v>
      </c>
      <c r="BF27" s="304">
        <f t="shared" si="9"/>
        <v>0</v>
      </c>
      <c r="BG27" s="304">
        <f t="shared" si="10"/>
        <v>0</v>
      </c>
      <c r="BH27" s="304">
        <f t="shared" si="11"/>
        <v>0</v>
      </c>
      <c r="BI27" s="304">
        <f t="shared" si="12"/>
        <v>3.25</v>
      </c>
      <c r="BJ27" s="304">
        <f t="shared" si="13"/>
        <v>10</v>
      </c>
      <c r="BK27" s="304">
        <f t="shared" si="14"/>
        <v>210.55</v>
      </c>
      <c r="BL27" s="304">
        <f t="shared" si="14"/>
        <v>608</v>
      </c>
      <c r="BM27" s="304">
        <f t="shared" si="15"/>
        <v>231.95000000000002</v>
      </c>
      <c r="BN27" s="304">
        <f t="shared" si="16"/>
        <v>662</v>
      </c>
      <c r="BO27" s="315"/>
      <c r="BP27" s="305"/>
    </row>
    <row r="28" spans="1:68" ht="15" customHeight="1" x14ac:dyDescent="0.25">
      <c r="A28" s="322" t="s">
        <v>20</v>
      </c>
      <c r="B28" s="323">
        <v>324.49</v>
      </c>
      <c r="C28" s="308">
        <f t="shared" si="0"/>
        <v>81.352275879071783</v>
      </c>
      <c r="D28" s="312"/>
      <c r="E28" s="383">
        <v>24.88</v>
      </c>
      <c r="F28" s="383">
        <v>68</v>
      </c>
      <c r="G28" s="383"/>
      <c r="H28" s="383"/>
      <c r="I28" s="383"/>
      <c r="J28" s="383"/>
      <c r="K28" s="383">
        <v>12.22</v>
      </c>
      <c r="L28" s="383">
        <v>28</v>
      </c>
      <c r="M28" s="383">
        <v>2</v>
      </c>
      <c r="N28" s="383">
        <v>8</v>
      </c>
      <c r="O28" s="383">
        <v>87.13</v>
      </c>
      <c r="P28" s="383">
        <v>310</v>
      </c>
      <c r="Q28" s="383">
        <f t="shared" si="3"/>
        <v>126.22999999999999</v>
      </c>
      <c r="R28" s="383">
        <f t="shared" si="3"/>
        <v>414</v>
      </c>
      <c r="S28" s="304"/>
      <c r="T28" s="304">
        <v>19.62</v>
      </c>
      <c r="U28" s="304">
        <v>59</v>
      </c>
      <c r="V28" s="304"/>
      <c r="W28" s="304"/>
      <c r="X28" s="304"/>
      <c r="Y28" s="304"/>
      <c r="Z28" s="304">
        <v>5.38</v>
      </c>
      <c r="AA28" s="304">
        <v>12</v>
      </c>
      <c r="AB28" s="304"/>
      <c r="AC28" s="304"/>
      <c r="AD28" s="304">
        <v>112.75</v>
      </c>
      <c r="AE28" s="304">
        <v>373</v>
      </c>
      <c r="AF28" s="304">
        <f t="shared" si="4"/>
        <v>137.75</v>
      </c>
      <c r="AG28" s="304">
        <f t="shared" si="4"/>
        <v>444</v>
      </c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>
        <f t="shared" si="5"/>
        <v>0</v>
      </c>
      <c r="AV28" s="304">
        <f t="shared" si="5"/>
        <v>0</v>
      </c>
      <c r="AW28" s="304"/>
      <c r="AX28" s="304"/>
      <c r="AY28" s="304"/>
      <c r="AZ28" s="304">
        <f t="shared" si="6"/>
        <v>0</v>
      </c>
      <c r="BA28" s="304">
        <f t="shared" si="6"/>
        <v>44.5</v>
      </c>
      <c r="BB28" s="304">
        <f t="shared" si="7"/>
        <v>127</v>
      </c>
      <c r="BC28" s="304">
        <f t="shared" si="8"/>
        <v>0</v>
      </c>
      <c r="BD28" s="304">
        <f t="shared" si="9"/>
        <v>0</v>
      </c>
      <c r="BE28" s="304">
        <f t="shared" si="8"/>
        <v>0</v>
      </c>
      <c r="BF28" s="304">
        <f t="shared" si="9"/>
        <v>0</v>
      </c>
      <c r="BG28" s="304">
        <f t="shared" si="10"/>
        <v>17.600000000000001</v>
      </c>
      <c r="BH28" s="304">
        <f t="shared" si="11"/>
        <v>40</v>
      </c>
      <c r="BI28" s="304">
        <f t="shared" si="12"/>
        <v>2</v>
      </c>
      <c r="BJ28" s="304">
        <f t="shared" si="13"/>
        <v>8</v>
      </c>
      <c r="BK28" s="304">
        <f t="shared" si="14"/>
        <v>199.88</v>
      </c>
      <c r="BL28" s="304">
        <f t="shared" si="14"/>
        <v>683</v>
      </c>
      <c r="BM28" s="304">
        <f t="shared" si="15"/>
        <v>263.98</v>
      </c>
      <c r="BN28" s="304">
        <f t="shared" si="16"/>
        <v>858</v>
      </c>
      <c r="BO28" s="311"/>
      <c r="BP28" s="305"/>
    </row>
    <row r="29" spans="1:68" ht="15" customHeight="1" x14ac:dyDescent="0.25">
      <c r="A29" s="322" t="s">
        <v>21</v>
      </c>
      <c r="B29" s="323">
        <v>4130</v>
      </c>
      <c r="C29" s="308">
        <f t="shared" si="0"/>
        <v>68.208232445520579</v>
      </c>
      <c r="D29" s="314"/>
      <c r="E29" s="116">
        <v>226</v>
      </c>
      <c r="F29" s="117">
        <v>180</v>
      </c>
      <c r="G29" s="118">
        <v>42.5</v>
      </c>
      <c r="H29" s="117">
        <v>11</v>
      </c>
      <c r="I29" s="118"/>
      <c r="J29" s="117"/>
      <c r="K29" s="118">
        <v>184</v>
      </c>
      <c r="L29" s="117">
        <v>151</v>
      </c>
      <c r="M29" s="118"/>
      <c r="N29" s="117"/>
      <c r="O29" s="119">
        <v>2322</v>
      </c>
      <c r="P29" s="120">
        <v>2073</v>
      </c>
      <c r="Q29" s="304">
        <f t="shared" si="3"/>
        <v>2774.5</v>
      </c>
      <c r="R29" s="304">
        <f t="shared" si="3"/>
        <v>2415</v>
      </c>
      <c r="S29" s="304"/>
      <c r="T29" s="383"/>
      <c r="U29" s="383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>
        <f t="shared" si="4"/>
        <v>0</v>
      </c>
      <c r="AG29" s="304">
        <f t="shared" si="4"/>
        <v>0</v>
      </c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>
        <f t="shared" si="5"/>
        <v>0</v>
      </c>
      <c r="AV29" s="304">
        <f t="shared" si="5"/>
        <v>0</v>
      </c>
      <c r="AW29" s="304"/>
      <c r="AX29" s="304"/>
      <c r="AY29" s="304"/>
      <c r="AZ29" s="304">
        <f t="shared" si="6"/>
        <v>0</v>
      </c>
      <c r="BA29" s="304">
        <f t="shared" si="6"/>
        <v>226</v>
      </c>
      <c r="BB29" s="304">
        <f t="shared" si="7"/>
        <v>180</v>
      </c>
      <c r="BC29" s="304">
        <f t="shared" si="8"/>
        <v>42.5</v>
      </c>
      <c r="BD29" s="304">
        <f t="shared" si="9"/>
        <v>11</v>
      </c>
      <c r="BE29" s="304">
        <f t="shared" si="8"/>
        <v>0</v>
      </c>
      <c r="BF29" s="304">
        <f t="shared" si="9"/>
        <v>0</v>
      </c>
      <c r="BG29" s="304">
        <f t="shared" si="10"/>
        <v>184</v>
      </c>
      <c r="BH29" s="304">
        <f t="shared" si="11"/>
        <v>151</v>
      </c>
      <c r="BI29" s="304">
        <f t="shared" si="12"/>
        <v>0</v>
      </c>
      <c r="BJ29" s="304">
        <f t="shared" si="13"/>
        <v>0</v>
      </c>
      <c r="BK29" s="304">
        <f t="shared" si="14"/>
        <v>2322</v>
      </c>
      <c r="BL29" s="304">
        <f t="shared" si="14"/>
        <v>2073</v>
      </c>
      <c r="BM29" s="304">
        <f t="shared" si="15"/>
        <v>2817</v>
      </c>
      <c r="BN29" s="304">
        <f t="shared" si="16"/>
        <v>2415</v>
      </c>
      <c r="BO29" s="311"/>
      <c r="BP29" s="305"/>
    </row>
    <row r="30" spans="1:68" ht="15" customHeight="1" x14ac:dyDescent="0.25">
      <c r="A30" s="322" t="s">
        <v>22</v>
      </c>
      <c r="B30" s="323">
        <v>926</v>
      </c>
      <c r="C30" s="308">
        <f t="shared" si="0"/>
        <v>97.624190064794817</v>
      </c>
      <c r="D30" s="309"/>
      <c r="E30" s="121">
        <v>32.5</v>
      </c>
      <c r="F30" s="384">
        <v>74</v>
      </c>
      <c r="G30" s="304"/>
      <c r="H30" s="304"/>
      <c r="I30" s="304"/>
      <c r="J30" s="304"/>
      <c r="K30" s="304"/>
      <c r="L30" s="304"/>
      <c r="M30" s="304">
        <v>100.3</v>
      </c>
      <c r="N30" s="304">
        <v>107</v>
      </c>
      <c r="O30" s="122">
        <v>116.2</v>
      </c>
      <c r="P30" s="384">
        <v>138</v>
      </c>
      <c r="Q30" s="304">
        <f t="shared" si="3"/>
        <v>249</v>
      </c>
      <c r="R30" s="304">
        <f t="shared" si="3"/>
        <v>319</v>
      </c>
      <c r="S30" s="385"/>
      <c r="T30" s="122">
        <v>8</v>
      </c>
      <c r="U30" s="384">
        <v>16</v>
      </c>
      <c r="V30" s="386"/>
      <c r="W30" s="304"/>
      <c r="X30" s="304"/>
      <c r="Y30" s="304"/>
      <c r="Z30" s="304"/>
      <c r="AA30" s="304"/>
      <c r="AB30" s="304">
        <v>147.75</v>
      </c>
      <c r="AC30" s="304">
        <v>202</v>
      </c>
      <c r="AD30" s="304">
        <v>499.25</v>
      </c>
      <c r="AE30" s="304">
        <v>571</v>
      </c>
      <c r="AF30" s="304">
        <f t="shared" si="4"/>
        <v>655</v>
      </c>
      <c r="AG30" s="304">
        <f t="shared" si="4"/>
        <v>789</v>
      </c>
      <c r="AH30" s="304"/>
      <c r="AI30" s="304"/>
      <c r="AJ30" s="304"/>
      <c r="AK30" s="304"/>
      <c r="AL30" s="304"/>
      <c r="AM30" s="304"/>
      <c r="AN30" s="304"/>
      <c r="AO30" s="310"/>
      <c r="AP30" s="310"/>
      <c r="AQ30" s="304"/>
      <c r="AR30" s="304"/>
      <c r="AS30" s="304"/>
      <c r="AT30" s="304"/>
      <c r="AU30" s="304">
        <f t="shared" si="5"/>
        <v>0</v>
      </c>
      <c r="AV30" s="304">
        <f t="shared" si="5"/>
        <v>0</v>
      </c>
      <c r="AW30" s="304"/>
      <c r="AX30" s="304"/>
      <c r="AY30" s="304"/>
      <c r="AZ30" s="304">
        <f t="shared" si="6"/>
        <v>0</v>
      </c>
      <c r="BA30" s="304">
        <f t="shared" si="6"/>
        <v>40.5</v>
      </c>
      <c r="BB30" s="304">
        <f t="shared" si="7"/>
        <v>90</v>
      </c>
      <c r="BC30" s="304">
        <f t="shared" si="8"/>
        <v>0</v>
      </c>
      <c r="BD30" s="304">
        <f t="shared" si="9"/>
        <v>0</v>
      </c>
      <c r="BE30" s="304">
        <f t="shared" si="8"/>
        <v>0</v>
      </c>
      <c r="BF30" s="304">
        <f t="shared" si="9"/>
        <v>0</v>
      </c>
      <c r="BG30" s="304">
        <f t="shared" si="10"/>
        <v>0</v>
      </c>
      <c r="BH30" s="304">
        <f t="shared" si="11"/>
        <v>0</v>
      </c>
      <c r="BI30" s="304">
        <f t="shared" si="12"/>
        <v>248.05</v>
      </c>
      <c r="BJ30" s="304">
        <f t="shared" si="13"/>
        <v>309</v>
      </c>
      <c r="BK30" s="304">
        <f t="shared" si="14"/>
        <v>615.45000000000005</v>
      </c>
      <c r="BL30" s="304">
        <f t="shared" si="14"/>
        <v>709</v>
      </c>
      <c r="BM30" s="304">
        <f t="shared" si="15"/>
        <v>904</v>
      </c>
      <c r="BN30" s="304">
        <f t="shared" si="16"/>
        <v>1108</v>
      </c>
      <c r="BO30" s="311"/>
      <c r="BP30" s="305"/>
    </row>
    <row r="31" spans="1:68" ht="15" customHeight="1" x14ac:dyDescent="0.25">
      <c r="A31" s="322" t="s">
        <v>23</v>
      </c>
      <c r="B31" s="323">
        <v>529</v>
      </c>
      <c r="C31" s="308">
        <f t="shared" si="0"/>
        <v>39.130434782608695</v>
      </c>
      <c r="D31" s="316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>
        <f t="shared" si="3"/>
        <v>0</v>
      </c>
      <c r="R31" s="387">
        <f t="shared" si="3"/>
        <v>0</v>
      </c>
      <c r="S31" s="304"/>
      <c r="T31" s="387"/>
      <c r="U31" s="387"/>
      <c r="V31" s="304"/>
      <c r="W31" s="304"/>
      <c r="X31" s="304"/>
      <c r="Y31" s="304"/>
      <c r="Z31" s="304">
        <v>28</v>
      </c>
      <c r="AA31" s="304">
        <v>30</v>
      </c>
      <c r="AB31" s="304">
        <v>11</v>
      </c>
      <c r="AC31" s="304">
        <v>17</v>
      </c>
      <c r="AD31" s="304">
        <v>168</v>
      </c>
      <c r="AE31" s="304">
        <v>202</v>
      </c>
      <c r="AF31" s="304">
        <f t="shared" si="4"/>
        <v>207</v>
      </c>
      <c r="AG31" s="304">
        <f t="shared" si="4"/>
        <v>249</v>
      </c>
      <c r="AH31" s="304"/>
      <c r="AI31" s="304"/>
      <c r="AJ31" s="304"/>
      <c r="AK31" s="304"/>
      <c r="AL31" s="304"/>
      <c r="AM31" s="304"/>
      <c r="AN31" s="304"/>
      <c r="AO31" s="304"/>
      <c r="AP31" s="317"/>
      <c r="AQ31" s="304"/>
      <c r="AR31" s="304"/>
      <c r="AS31" s="304"/>
      <c r="AT31" s="304"/>
      <c r="AU31" s="304">
        <f t="shared" si="5"/>
        <v>0</v>
      </c>
      <c r="AV31" s="304">
        <f t="shared" si="5"/>
        <v>0</v>
      </c>
      <c r="AW31" s="304"/>
      <c r="AX31" s="304"/>
      <c r="AY31" s="304"/>
      <c r="AZ31" s="304">
        <f t="shared" si="6"/>
        <v>0</v>
      </c>
      <c r="BA31" s="304">
        <f t="shared" si="6"/>
        <v>0</v>
      </c>
      <c r="BB31" s="304">
        <f t="shared" si="7"/>
        <v>0</v>
      </c>
      <c r="BC31" s="304">
        <f t="shared" si="8"/>
        <v>0</v>
      </c>
      <c r="BD31" s="304">
        <f t="shared" si="9"/>
        <v>0</v>
      </c>
      <c r="BE31" s="304">
        <f t="shared" si="8"/>
        <v>0</v>
      </c>
      <c r="BF31" s="304">
        <f t="shared" si="9"/>
        <v>0</v>
      </c>
      <c r="BG31" s="304">
        <f t="shared" si="10"/>
        <v>28</v>
      </c>
      <c r="BH31" s="304">
        <f t="shared" si="11"/>
        <v>30</v>
      </c>
      <c r="BI31" s="304">
        <f t="shared" si="12"/>
        <v>11</v>
      </c>
      <c r="BJ31" s="304">
        <f t="shared" si="13"/>
        <v>17</v>
      </c>
      <c r="BK31" s="304">
        <f t="shared" si="14"/>
        <v>168</v>
      </c>
      <c r="BL31" s="304">
        <f t="shared" si="14"/>
        <v>202</v>
      </c>
      <c r="BM31" s="304">
        <f t="shared" si="15"/>
        <v>207</v>
      </c>
      <c r="BN31" s="304">
        <f t="shared" si="16"/>
        <v>249</v>
      </c>
      <c r="BO31" s="315"/>
      <c r="BP31" s="305"/>
    </row>
    <row r="32" spans="1:68" ht="15" customHeight="1" x14ac:dyDescent="0.25">
      <c r="A32" s="322" t="s">
        <v>24</v>
      </c>
      <c r="B32" s="323">
        <v>547</v>
      </c>
      <c r="C32" s="308">
        <f t="shared" si="0"/>
        <v>98.537477148080441</v>
      </c>
      <c r="D32" s="312"/>
      <c r="E32" s="305"/>
      <c r="F32" s="304"/>
      <c r="G32" s="305"/>
      <c r="H32" s="304"/>
      <c r="I32" s="304"/>
      <c r="J32" s="304"/>
      <c r="K32" s="304">
        <v>6</v>
      </c>
      <c r="L32" s="304">
        <v>6</v>
      </c>
      <c r="M32" s="317">
        <v>54</v>
      </c>
      <c r="N32" s="304">
        <v>87</v>
      </c>
      <c r="O32" s="304"/>
      <c r="P32" s="304"/>
      <c r="Q32" s="304">
        <f t="shared" si="3"/>
        <v>60</v>
      </c>
      <c r="R32" s="304">
        <f t="shared" si="3"/>
        <v>93</v>
      </c>
      <c r="S32" s="304"/>
      <c r="T32" s="304"/>
      <c r="U32" s="304"/>
      <c r="V32" s="304"/>
      <c r="W32" s="304"/>
      <c r="X32" s="304"/>
      <c r="Y32" s="304"/>
      <c r="Z32" s="304">
        <v>79</v>
      </c>
      <c r="AA32" s="304">
        <v>80</v>
      </c>
      <c r="AB32" s="304">
        <v>400</v>
      </c>
      <c r="AC32" s="304">
        <v>626</v>
      </c>
      <c r="AD32" s="304"/>
      <c r="AE32" s="304"/>
      <c r="AF32" s="304">
        <f t="shared" si="4"/>
        <v>479</v>
      </c>
      <c r="AG32" s="304">
        <f t="shared" si="4"/>
        <v>706</v>
      </c>
      <c r="AH32" s="304"/>
      <c r="AI32" s="304"/>
      <c r="AJ32" s="304"/>
      <c r="AK32" s="317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>
        <f t="shared" si="5"/>
        <v>0</v>
      </c>
      <c r="AV32" s="304">
        <f t="shared" si="5"/>
        <v>0</v>
      </c>
      <c r="AW32" s="304"/>
      <c r="AX32" s="304"/>
      <c r="AY32" s="304"/>
      <c r="AZ32" s="304">
        <f t="shared" si="6"/>
        <v>0</v>
      </c>
      <c r="BA32" s="304">
        <f t="shared" si="6"/>
        <v>0</v>
      </c>
      <c r="BB32" s="304">
        <f t="shared" si="7"/>
        <v>0</v>
      </c>
      <c r="BC32" s="304">
        <f t="shared" si="8"/>
        <v>0</v>
      </c>
      <c r="BD32" s="304">
        <f t="shared" si="9"/>
        <v>0</v>
      </c>
      <c r="BE32" s="304">
        <f t="shared" si="8"/>
        <v>0</v>
      </c>
      <c r="BF32" s="304">
        <f t="shared" si="9"/>
        <v>0</v>
      </c>
      <c r="BG32" s="304">
        <f t="shared" si="10"/>
        <v>85</v>
      </c>
      <c r="BH32" s="304">
        <f t="shared" si="11"/>
        <v>86</v>
      </c>
      <c r="BI32" s="304">
        <f t="shared" si="12"/>
        <v>454</v>
      </c>
      <c r="BJ32" s="304">
        <f t="shared" si="13"/>
        <v>713</v>
      </c>
      <c r="BK32" s="304">
        <f t="shared" si="14"/>
        <v>0</v>
      </c>
      <c r="BL32" s="304">
        <f t="shared" si="14"/>
        <v>0</v>
      </c>
      <c r="BM32" s="304">
        <f t="shared" ref="BM32:BN47" si="17">BA32+BC32+BE32+BG32+BI32+BK32</f>
        <v>539</v>
      </c>
      <c r="BN32" s="304">
        <f t="shared" si="16"/>
        <v>799</v>
      </c>
      <c r="BO32" s="318" t="s">
        <v>130</v>
      </c>
      <c r="BP32" s="305" t="s">
        <v>126</v>
      </c>
    </row>
    <row r="33" spans="1:68" ht="15" customHeight="1" x14ac:dyDescent="0.25">
      <c r="A33" s="322" t="s">
        <v>100</v>
      </c>
      <c r="B33" s="323">
        <v>461</v>
      </c>
      <c r="C33" s="308">
        <f t="shared" si="0"/>
        <v>28.61822125813449</v>
      </c>
      <c r="D33" s="316"/>
      <c r="E33" s="324"/>
      <c r="F33" s="18"/>
      <c r="G33" s="324"/>
      <c r="H33" s="18"/>
      <c r="I33" s="324"/>
      <c r="J33" s="18"/>
      <c r="K33" s="324"/>
      <c r="L33" s="18"/>
      <c r="M33" s="324"/>
      <c r="N33" s="18"/>
      <c r="O33" s="324"/>
      <c r="P33" s="18"/>
      <c r="Q33" s="304">
        <f t="shared" si="3"/>
        <v>0</v>
      </c>
      <c r="R33" s="304">
        <f t="shared" si="3"/>
        <v>0</v>
      </c>
      <c r="S33" s="304"/>
      <c r="T33" s="304">
        <v>11</v>
      </c>
      <c r="U33" s="304">
        <v>1</v>
      </c>
      <c r="V33" s="304"/>
      <c r="W33" s="304"/>
      <c r="X33" s="304"/>
      <c r="Y33" s="304"/>
      <c r="Z33" s="310"/>
      <c r="AA33" s="18"/>
      <c r="AB33" s="310">
        <v>10</v>
      </c>
      <c r="AC33" s="18">
        <v>6</v>
      </c>
      <c r="AD33" s="310">
        <v>110.93</v>
      </c>
      <c r="AE33" s="18">
        <v>120</v>
      </c>
      <c r="AF33" s="304">
        <f t="shared" si="4"/>
        <v>131.93</v>
      </c>
      <c r="AG33" s="304">
        <f t="shared" si="4"/>
        <v>127</v>
      </c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>
        <f t="shared" si="5"/>
        <v>0</v>
      </c>
      <c r="AV33" s="304">
        <f t="shared" si="5"/>
        <v>0</v>
      </c>
      <c r="AW33" s="304"/>
      <c r="AX33" s="304"/>
      <c r="AY33" s="304"/>
      <c r="AZ33" s="304">
        <f t="shared" si="6"/>
        <v>0</v>
      </c>
      <c r="BA33" s="304">
        <f t="shared" si="6"/>
        <v>11</v>
      </c>
      <c r="BB33" s="304">
        <f t="shared" si="7"/>
        <v>1</v>
      </c>
      <c r="BC33" s="304">
        <f t="shared" si="8"/>
        <v>0</v>
      </c>
      <c r="BD33" s="304">
        <f t="shared" si="9"/>
        <v>0</v>
      </c>
      <c r="BE33" s="304">
        <f t="shared" si="8"/>
        <v>0</v>
      </c>
      <c r="BF33" s="304">
        <f t="shared" si="9"/>
        <v>0</v>
      </c>
      <c r="BG33" s="304">
        <f t="shared" si="10"/>
        <v>0</v>
      </c>
      <c r="BH33" s="304">
        <f t="shared" si="11"/>
        <v>0</v>
      </c>
      <c r="BI33" s="304">
        <f t="shared" si="12"/>
        <v>10</v>
      </c>
      <c r="BJ33" s="304">
        <f t="shared" si="13"/>
        <v>6</v>
      </c>
      <c r="BK33" s="304">
        <f t="shared" si="14"/>
        <v>110.93</v>
      </c>
      <c r="BL33" s="304">
        <f t="shared" si="14"/>
        <v>120</v>
      </c>
      <c r="BM33" s="304">
        <f t="shared" si="17"/>
        <v>131.93</v>
      </c>
      <c r="BN33" s="304">
        <f t="shared" si="16"/>
        <v>127</v>
      </c>
      <c r="BO33" s="315"/>
      <c r="BP33" s="305"/>
    </row>
    <row r="34" spans="1:68" ht="15" customHeight="1" x14ac:dyDescent="0.25">
      <c r="A34" s="322" t="s">
        <v>26</v>
      </c>
      <c r="B34" s="323">
        <v>984.53</v>
      </c>
      <c r="C34" s="308">
        <f t="shared" si="0"/>
        <v>52.207652382355029</v>
      </c>
      <c r="D34" s="309"/>
      <c r="E34" s="304">
        <v>22.75</v>
      </c>
      <c r="F34" s="304">
        <v>63</v>
      </c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>
        <f t="shared" si="3"/>
        <v>22.75</v>
      </c>
      <c r="R34" s="304">
        <f t="shared" si="3"/>
        <v>63</v>
      </c>
      <c r="S34" s="304"/>
      <c r="T34" s="304">
        <v>2.5</v>
      </c>
      <c r="U34" s="304">
        <v>2</v>
      </c>
      <c r="V34" s="304"/>
      <c r="W34" s="304"/>
      <c r="X34" s="304">
        <v>36</v>
      </c>
      <c r="Y34" s="304">
        <v>36</v>
      </c>
      <c r="Z34" s="304">
        <v>125.75</v>
      </c>
      <c r="AA34" s="304">
        <v>125</v>
      </c>
      <c r="AB34" s="304">
        <v>70</v>
      </c>
      <c r="AC34" s="304">
        <v>120</v>
      </c>
      <c r="AD34" s="304">
        <v>257</v>
      </c>
      <c r="AE34" s="304">
        <v>401</v>
      </c>
      <c r="AF34" s="304">
        <f t="shared" si="4"/>
        <v>491.25</v>
      </c>
      <c r="AG34" s="304">
        <f t="shared" si="4"/>
        <v>684</v>
      </c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>
        <f t="shared" si="5"/>
        <v>0</v>
      </c>
      <c r="AV34" s="304">
        <f t="shared" si="5"/>
        <v>0</v>
      </c>
      <c r="AW34" s="304"/>
      <c r="AX34" s="304"/>
      <c r="AY34" s="304"/>
      <c r="AZ34" s="304">
        <f t="shared" si="6"/>
        <v>0</v>
      </c>
      <c r="BA34" s="304">
        <f t="shared" si="6"/>
        <v>25.25</v>
      </c>
      <c r="BB34" s="304">
        <f t="shared" si="7"/>
        <v>65</v>
      </c>
      <c r="BC34" s="304">
        <f t="shared" si="8"/>
        <v>0</v>
      </c>
      <c r="BD34" s="304">
        <f t="shared" si="9"/>
        <v>0</v>
      </c>
      <c r="BE34" s="304">
        <f t="shared" si="8"/>
        <v>36</v>
      </c>
      <c r="BF34" s="304">
        <f t="shared" si="9"/>
        <v>36</v>
      </c>
      <c r="BG34" s="304">
        <f t="shared" si="10"/>
        <v>125.75</v>
      </c>
      <c r="BH34" s="304">
        <f t="shared" si="11"/>
        <v>125</v>
      </c>
      <c r="BI34" s="304">
        <f t="shared" si="12"/>
        <v>70</v>
      </c>
      <c r="BJ34" s="304">
        <f t="shared" si="13"/>
        <v>120</v>
      </c>
      <c r="BK34" s="304">
        <f t="shared" si="14"/>
        <v>257</v>
      </c>
      <c r="BL34" s="304">
        <f t="shared" si="14"/>
        <v>401</v>
      </c>
      <c r="BM34" s="304">
        <f t="shared" si="17"/>
        <v>514</v>
      </c>
      <c r="BN34" s="304">
        <f t="shared" si="16"/>
        <v>747</v>
      </c>
      <c r="BO34" s="311"/>
      <c r="BP34" s="305"/>
    </row>
    <row r="35" spans="1:68" ht="15" customHeight="1" x14ac:dyDescent="0.25">
      <c r="A35" s="322" t="s">
        <v>27</v>
      </c>
      <c r="B35" s="323">
        <v>590</v>
      </c>
      <c r="C35" s="308">
        <f t="shared" si="0"/>
        <v>0</v>
      </c>
      <c r="D35" s="316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>
        <f t="shared" si="3"/>
        <v>0</v>
      </c>
      <c r="R35" s="304">
        <f t="shared" si="3"/>
        <v>0</v>
      </c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>
        <f t="shared" si="4"/>
        <v>0</v>
      </c>
      <c r="AG35" s="304">
        <f t="shared" si="4"/>
        <v>0</v>
      </c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>
        <f t="shared" si="5"/>
        <v>0</v>
      </c>
      <c r="AV35" s="304">
        <f t="shared" si="5"/>
        <v>0</v>
      </c>
      <c r="AW35" s="304"/>
      <c r="AX35" s="304"/>
      <c r="AY35" s="304"/>
      <c r="AZ35" s="304">
        <f t="shared" si="6"/>
        <v>0</v>
      </c>
      <c r="BA35" s="304">
        <f t="shared" si="6"/>
        <v>0</v>
      </c>
      <c r="BB35" s="304">
        <f t="shared" si="7"/>
        <v>0</v>
      </c>
      <c r="BC35" s="304">
        <f t="shared" si="8"/>
        <v>0</v>
      </c>
      <c r="BD35" s="304">
        <f t="shared" si="9"/>
        <v>0</v>
      </c>
      <c r="BE35" s="304">
        <f t="shared" si="8"/>
        <v>0</v>
      </c>
      <c r="BF35" s="304">
        <f t="shared" si="9"/>
        <v>0</v>
      </c>
      <c r="BG35" s="304">
        <f t="shared" si="10"/>
        <v>0</v>
      </c>
      <c r="BH35" s="304">
        <f t="shared" si="11"/>
        <v>0</v>
      </c>
      <c r="BI35" s="304">
        <f t="shared" si="12"/>
        <v>0</v>
      </c>
      <c r="BJ35" s="304">
        <f t="shared" si="13"/>
        <v>0</v>
      </c>
      <c r="BK35" s="304">
        <f t="shared" si="14"/>
        <v>0</v>
      </c>
      <c r="BL35" s="304">
        <f t="shared" si="14"/>
        <v>0</v>
      </c>
      <c r="BM35" s="304">
        <f t="shared" si="17"/>
        <v>0</v>
      </c>
      <c r="BN35" s="304">
        <f t="shared" si="16"/>
        <v>0</v>
      </c>
      <c r="BO35" s="311"/>
      <c r="BP35" s="305"/>
    </row>
    <row r="36" spans="1:68" ht="15" customHeight="1" x14ac:dyDescent="0.25">
      <c r="A36" s="322" t="s">
        <v>28</v>
      </c>
      <c r="B36" s="323">
        <v>3649.92</v>
      </c>
      <c r="C36" s="308">
        <f t="shared" si="0"/>
        <v>0</v>
      </c>
      <c r="D36" s="316"/>
      <c r="E36" s="310"/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04">
        <f t="shared" si="3"/>
        <v>0</v>
      </c>
      <c r="R36" s="304">
        <f t="shared" si="3"/>
        <v>0</v>
      </c>
      <c r="S36" s="304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04">
        <f t="shared" si="4"/>
        <v>0</v>
      </c>
      <c r="AG36" s="304">
        <f t="shared" si="4"/>
        <v>0</v>
      </c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>
        <f t="shared" si="5"/>
        <v>0</v>
      </c>
      <c r="AV36" s="304">
        <f t="shared" si="5"/>
        <v>0</v>
      </c>
      <c r="AW36" s="304"/>
      <c r="AX36" s="304"/>
      <c r="AY36" s="304"/>
      <c r="AZ36" s="304">
        <f t="shared" si="6"/>
        <v>0</v>
      </c>
      <c r="BA36" s="304">
        <f t="shared" si="6"/>
        <v>0</v>
      </c>
      <c r="BB36" s="304">
        <f t="shared" si="7"/>
        <v>0</v>
      </c>
      <c r="BC36" s="304">
        <f t="shared" si="8"/>
        <v>0</v>
      </c>
      <c r="BD36" s="304">
        <f t="shared" si="9"/>
        <v>0</v>
      </c>
      <c r="BE36" s="304">
        <f t="shared" si="8"/>
        <v>0</v>
      </c>
      <c r="BF36" s="304">
        <f t="shared" si="9"/>
        <v>0</v>
      </c>
      <c r="BG36" s="304">
        <f t="shared" si="10"/>
        <v>0</v>
      </c>
      <c r="BH36" s="304">
        <f t="shared" si="11"/>
        <v>0</v>
      </c>
      <c r="BI36" s="304">
        <f t="shared" si="12"/>
        <v>0</v>
      </c>
      <c r="BJ36" s="304">
        <f t="shared" si="13"/>
        <v>0</v>
      </c>
      <c r="BK36" s="304">
        <f t="shared" si="14"/>
        <v>0</v>
      </c>
      <c r="BL36" s="304">
        <f t="shared" si="14"/>
        <v>0</v>
      </c>
      <c r="BM36" s="304">
        <f t="shared" si="17"/>
        <v>0</v>
      </c>
      <c r="BN36" s="304">
        <f t="shared" si="16"/>
        <v>0</v>
      </c>
      <c r="BO36" s="315"/>
      <c r="BP36" s="305"/>
    </row>
    <row r="37" spans="1:68" s="326" customFormat="1" ht="15" customHeight="1" x14ac:dyDescent="0.25">
      <c r="A37" s="322" t="s">
        <v>29</v>
      </c>
      <c r="B37" s="323">
        <v>2527</v>
      </c>
      <c r="C37" s="308">
        <f t="shared" si="0"/>
        <v>18.322912544519195</v>
      </c>
      <c r="D37" s="325"/>
      <c r="E37" s="18">
        <v>103.18</v>
      </c>
      <c r="F37" s="18">
        <v>142</v>
      </c>
      <c r="G37" s="18">
        <v>2</v>
      </c>
      <c r="H37" s="18">
        <v>2</v>
      </c>
      <c r="I37" s="18">
        <v>18.5</v>
      </c>
      <c r="J37" s="18">
        <v>15</v>
      </c>
      <c r="K37" s="18">
        <v>164</v>
      </c>
      <c r="L37" s="18">
        <v>120</v>
      </c>
      <c r="M37" s="18"/>
      <c r="N37" s="19"/>
      <c r="O37" s="19"/>
      <c r="P37" s="19"/>
      <c r="Q37" s="304">
        <f t="shared" si="3"/>
        <v>287.68</v>
      </c>
      <c r="R37" s="304">
        <f t="shared" si="3"/>
        <v>279</v>
      </c>
      <c r="S37" s="18"/>
      <c r="T37" s="18">
        <v>3.9</v>
      </c>
      <c r="U37" s="18">
        <v>8</v>
      </c>
      <c r="V37" s="18"/>
      <c r="W37" s="18"/>
      <c r="X37" s="18">
        <v>9.5</v>
      </c>
      <c r="Y37" s="18">
        <v>8</v>
      </c>
      <c r="Z37" s="18">
        <v>106.38</v>
      </c>
      <c r="AA37" s="18">
        <v>83</v>
      </c>
      <c r="AB37" s="19"/>
      <c r="AC37" s="19"/>
      <c r="AD37" s="19">
        <v>55.56</v>
      </c>
      <c r="AE37" s="19">
        <v>76</v>
      </c>
      <c r="AF37" s="304">
        <f t="shared" si="4"/>
        <v>175.34</v>
      </c>
      <c r="AG37" s="304">
        <f t="shared" si="4"/>
        <v>175</v>
      </c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>
        <f t="shared" si="5"/>
        <v>0</v>
      </c>
      <c r="AV37" s="304">
        <f t="shared" si="5"/>
        <v>0</v>
      </c>
      <c r="AW37" s="304"/>
      <c r="AX37" s="304"/>
      <c r="AY37" s="304"/>
      <c r="AZ37" s="304">
        <f t="shared" si="6"/>
        <v>0</v>
      </c>
      <c r="BA37" s="304">
        <f t="shared" si="6"/>
        <v>107.08000000000001</v>
      </c>
      <c r="BB37" s="304">
        <f t="shared" si="7"/>
        <v>150</v>
      </c>
      <c r="BC37" s="304">
        <f t="shared" si="8"/>
        <v>2</v>
      </c>
      <c r="BD37" s="304">
        <f t="shared" si="9"/>
        <v>2</v>
      </c>
      <c r="BE37" s="304">
        <f t="shared" si="8"/>
        <v>28</v>
      </c>
      <c r="BF37" s="304">
        <f t="shared" si="9"/>
        <v>23</v>
      </c>
      <c r="BG37" s="304">
        <f t="shared" si="10"/>
        <v>270.38</v>
      </c>
      <c r="BH37" s="304">
        <f t="shared" si="11"/>
        <v>203</v>
      </c>
      <c r="BI37" s="304">
        <f t="shared" si="12"/>
        <v>0</v>
      </c>
      <c r="BJ37" s="304">
        <f t="shared" si="13"/>
        <v>0</v>
      </c>
      <c r="BK37" s="304">
        <f t="shared" si="14"/>
        <v>55.56</v>
      </c>
      <c r="BL37" s="304">
        <f t="shared" si="14"/>
        <v>76</v>
      </c>
      <c r="BM37" s="304">
        <f t="shared" si="17"/>
        <v>463.02000000000004</v>
      </c>
      <c r="BN37" s="304">
        <f t="shared" si="16"/>
        <v>454</v>
      </c>
      <c r="BO37" s="315"/>
      <c r="BP37" s="305"/>
    </row>
    <row r="38" spans="1:68" ht="15" customHeight="1" x14ac:dyDescent="0.25">
      <c r="A38" s="322" t="s">
        <v>30</v>
      </c>
      <c r="B38" s="323">
        <v>2182.5</v>
      </c>
      <c r="C38" s="308">
        <f t="shared" si="0"/>
        <v>35.21191294387171</v>
      </c>
      <c r="D38" s="327"/>
      <c r="E38" s="304">
        <v>20.5</v>
      </c>
      <c r="F38" s="304">
        <v>27</v>
      </c>
      <c r="G38" s="304">
        <v>24.5</v>
      </c>
      <c r="H38" s="304">
        <v>22</v>
      </c>
      <c r="I38" s="304"/>
      <c r="J38" s="304"/>
      <c r="K38" s="304">
        <v>15.5</v>
      </c>
      <c r="L38" s="304">
        <v>15</v>
      </c>
      <c r="M38" s="304"/>
      <c r="N38" s="304"/>
      <c r="O38" s="304">
        <v>45.5</v>
      </c>
      <c r="P38" s="304">
        <v>93</v>
      </c>
      <c r="Q38" s="304">
        <f t="shared" si="3"/>
        <v>106</v>
      </c>
      <c r="R38" s="304">
        <f t="shared" si="3"/>
        <v>157</v>
      </c>
      <c r="S38" s="304"/>
      <c r="T38" s="304">
        <v>58.75</v>
      </c>
      <c r="U38" s="304">
        <v>114</v>
      </c>
      <c r="V38" s="304">
        <v>12</v>
      </c>
      <c r="W38" s="304">
        <v>19</v>
      </c>
      <c r="X38" s="304"/>
      <c r="Y38" s="304"/>
      <c r="Z38" s="304">
        <v>74</v>
      </c>
      <c r="AA38" s="304">
        <v>88</v>
      </c>
      <c r="AB38" s="304">
        <v>25</v>
      </c>
      <c r="AC38" s="304">
        <v>36</v>
      </c>
      <c r="AD38" s="301">
        <v>492.75</v>
      </c>
      <c r="AE38" s="301">
        <v>809</v>
      </c>
      <c r="AF38" s="304">
        <f t="shared" si="4"/>
        <v>662.5</v>
      </c>
      <c r="AG38" s="304">
        <f t="shared" si="4"/>
        <v>1066</v>
      </c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2"/>
      <c r="AS38" s="302"/>
      <c r="AT38" s="303"/>
      <c r="AU38" s="304">
        <f t="shared" si="5"/>
        <v>0</v>
      </c>
      <c r="AV38" s="304">
        <f t="shared" si="5"/>
        <v>0</v>
      </c>
      <c r="AW38" s="303"/>
      <c r="AX38" s="303"/>
      <c r="AY38" s="303"/>
      <c r="AZ38" s="304">
        <f t="shared" si="6"/>
        <v>0</v>
      </c>
      <c r="BA38" s="304">
        <f t="shared" si="6"/>
        <v>79.25</v>
      </c>
      <c r="BB38" s="304">
        <f t="shared" si="7"/>
        <v>141</v>
      </c>
      <c r="BC38" s="304">
        <f t="shared" si="8"/>
        <v>36.5</v>
      </c>
      <c r="BD38" s="304">
        <f t="shared" si="9"/>
        <v>41</v>
      </c>
      <c r="BE38" s="304">
        <f t="shared" si="8"/>
        <v>0</v>
      </c>
      <c r="BF38" s="304">
        <f t="shared" si="9"/>
        <v>0</v>
      </c>
      <c r="BG38" s="304">
        <f t="shared" si="10"/>
        <v>89.5</v>
      </c>
      <c r="BH38" s="304">
        <f t="shared" si="11"/>
        <v>103</v>
      </c>
      <c r="BI38" s="304">
        <f t="shared" si="12"/>
        <v>25</v>
      </c>
      <c r="BJ38" s="304">
        <f t="shared" si="13"/>
        <v>36</v>
      </c>
      <c r="BK38" s="304">
        <f t="shared" si="14"/>
        <v>538.25</v>
      </c>
      <c r="BL38" s="304">
        <f t="shared" si="14"/>
        <v>902</v>
      </c>
      <c r="BM38" s="304">
        <f t="shared" si="17"/>
        <v>768.5</v>
      </c>
      <c r="BN38" s="304">
        <f t="shared" si="16"/>
        <v>1223</v>
      </c>
      <c r="BO38" s="311"/>
      <c r="BP38" s="305"/>
    </row>
    <row r="39" spans="1:68" ht="15" customHeight="1" x14ac:dyDescent="0.25">
      <c r="A39" s="322" t="s">
        <v>31</v>
      </c>
      <c r="B39" s="323">
        <v>7199</v>
      </c>
      <c r="C39" s="308">
        <f t="shared" si="0"/>
        <v>0</v>
      </c>
      <c r="D39" s="32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304">
        <f t="shared" si="3"/>
        <v>0</v>
      </c>
      <c r="R39" s="304">
        <f t="shared" si="3"/>
        <v>0</v>
      </c>
      <c r="S39" s="304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304">
        <f t="shared" si="4"/>
        <v>0</v>
      </c>
      <c r="AG39" s="304">
        <f t="shared" si="4"/>
        <v>0</v>
      </c>
      <c r="AH39" s="304"/>
      <c r="AI39" s="304"/>
      <c r="AJ39" s="304"/>
      <c r="AK39" s="301"/>
      <c r="AL39" s="301"/>
      <c r="AM39" s="301"/>
      <c r="AN39" s="301"/>
      <c r="AO39" s="301"/>
      <c r="AP39" s="301"/>
      <c r="AQ39" s="301"/>
      <c r="AR39" s="304"/>
      <c r="AS39" s="304"/>
      <c r="AT39" s="304"/>
      <c r="AU39" s="304">
        <f t="shared" si="5"/>
        <v>0</v>
      </c>
      <c r="AV39" s="304">
        <f t="shared" si="5"/>
        <v>0</v>
      </c>
      <c r="AW39" s="304"/>
      <c r="AX39" s="304"/>
      <c r="AY39" s="304"/>
      <c r="AZ39" s="304">
        <f t="shared" si="6"/>
        <v>0</v>
      </c>
      <c r="BA39" s="304">
        <f t="shared" si="6"/>
        <v>0</v>
      </c>
      <c r="BB39" s="304">
        <f t="shared" si="7"/>
        <v>0</v>
      </c>
      <c r="BC39" s="304">
        <f t="shared" si="8"/>
        <v>0</v>
      </c>
      <c r="BD39" s="304">
        <f t="shared" si="9"/>
        <v>0</v>
      </c>
      <c r="BE39" s="304">
        <f t="shared" si="8"/>
        <v>0</v>
      </c>
      <c r="BF39" s="304">
        <f t="shared" si="9"/>
        <v>0</v>
      </c>
      <c r="BG39" s="304">
        <f t="shared" si="10"/>
        <v>0</v>
      </c>
      <c r="BH39" s="304">
        <f t="shared" si="11"/>
        <v>0</v>
      </c>
      <c r="BI39" s="304">
        <f t="shared" si="12"/>
        <v>0</v>
      </c>
      <c r="BJ39" s="304">
        <f t="shared" si="13"/>
        <v>0</v>
      </c>
      <c r="BK39" s="304">
        <f t="shared" si="14"/>
        <v>0</v>
      </c>
      <c r="BL39" s="304">
        <f t="shared" si="14"/>
        <v>0</v>
      </c>
      <c r="BM39" s="304">
        <f t="shared" si="17"/>
        <v>0</v>
      </c>
      <c r="BN39" s="304">
        <f t="shared" si="16"/>
        <v>0</v>
      </c>
      <c r="BO39" s="311"/>
      <c r="BP39" s="305"/>
    </row>
    <row r="40" spans="1:68" ht="15" customHeight="1" x14ac:dyDescent="0.25">
      <c r="A40" s="328" t="s">
        <v>33</v>
      </c>
      <c r="B40" s="323">
        <v>1701</v>
      </c>
      <c r="C40" s="308">
        <f t="shared" si="0"/>
        <v>66.196355085243979</v>
      </c>
      <c r="D40" s="327"/>
      <c r="E40" s="304">
        <v>83</v>
      </c>
      <c r="F40" s="304">
        <v>107</v>
      </c>
      <c r="G40" s="304"/>
      <c r="H40" s="304"/>
      <c r="I40" s="304"/>
      <c r="J40" s="304"/>
      <c r="K40" s="304">
        <v>165</v>
      </c>
      <c r="L40" s="304">
        <v>157</v>
      </c>
      <c r="M40" s="304"/>
      <c r="N40" s="304"/>
      <c r="O40" s="304">
        <v>283</v>
      </c>
      <c r="P40" s="304">
        <v>366</v>
      </c>
      <c r="Q40" s="304">
        <f t="shared" si="3"/>
        <v>531</v>
      </c>
      <c r="R40" s="304">
        <f t="shared" si="3"/>
        <v>630</v>
      </c>
      <c r="S40" s="304"/>
      <c r="T40" s="304"/>
      <c r="U40" s="304"/>
      <c r="V40" s="304"/>
      <c r="W40" s="304"/>
      <c r="X40" s="304"/>
      <c r="Y40" s="304"/>
      <c r="Z40" s="304">
        <v>23</v>
      </c>
      <c r="AA40" s="304">
        <v>35</v>
      </c>
      <c r="AB40" s="304"/>
      <c r="AC40" s="304"/>
      <c r="AD40" s="304">
        <v>572</v>
      </c>
      <c r="AE40" s="304">
        <v>689</v>
      </c>
      <c r="AF40" s="304">
        <f t="shared" si="4"/>
        <v>595</v>
      </c>
      <c r="AG40" s="304">
        <f t="shared" si="4"/>
        <v>724</v>
      </c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>
        <f t="shared" si="5"/>
        <v>0</v>
      </c>
      <c r="AV40" s="304">
        <f t="shared" si="5"/>
        <v>0</v>
      </c>
      <c r="AW40" s="304"/>
      <c r="AX40" s="304"/>
      <c r="AY40" s="304"/>
      <c r="AZ40" s="304">
        <f t="shared" si="6"/>
        <v>0</v>
      </c>
      <c r="BA40" s="304">
        <f t="shared" si="6"/>
        <v>83</v>
      </c>
      <c r="BB40" s="304">
        <f t="shared" si="7"/>
        <v>107</v>
      </c>
      <c r="BC40" s="304">
        <f t="shared" si="8"/>
        <v>0</v>
      </c>
      <c r="BD40" s="304">
        <f t="shared" si="9"/>
        <v>0</v>
      </c>
      <c r="BE40" s="304">
        <f t="shared" si="8"/>
        <v>0</v>
      </c>
      <c r="BF40" s="304">
        <f t="shared" si="9"/>
        <v>0</v>
      </c>
      <c r="BG40" s="304">
        <f t="shared" si="10"/>
        <v>188</v>
      </c>
      <c r="BH40" s="304">
        <f t="shared" si="11"/>
        <v>192</v>
      </c>
      <c r="BI40" s="304">
        <f t="shared" si="12"/>
        <v>0</v>
      </c>
      <c r="BJ40" s="304">
        <f t="shared" si="13"/>
        <v>0</v>
      </c>
      <c r="BK40" s="304">
        <f t="shared" si="14"/>
        <v>855</v>
      </c>
      <c r="BL40" s="304">
        <f t="shared" si="14"/>
        <v>1055</v>
      </c>
      <c r="BM40" s="304">
        <f t="shared" si="17"/>
        <v>1126</v>
      </c>
      <c r="BN40" s="304">
        <f t="shared" si="16"/>
        <v>1354</v>
      </c>
      <c r="BO40" s="315"/>
      <c r="BP40" s="305"/>
    </row>
    <row r="41" spans="1:68" ht="15" customHeight="1" x14ac:dyDescent="0.25">
      <c r="A41" s="328" t="s">
        <v>34</v>
      </c>
      <c r="B41" s="323">
        <v>166.57</v>
      </c>
      <c r="C41" s="308">
        <f t="shared" si="0"/>
        <v>11.796842168457705</v>
      </c>
      <c r="D41" s="329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>
        <f t="shared" si="3"/>
        <v>0</v>
      </c>
      <c r="R41" s="304">
        <f t="shared" si="3"/>
        <v>0</v>
      </c>
      <c r="S41" s="304"/>
      <c r="T41" s="304"/>
      <c r="U41" s="304"/>
      <c r="V41" s="304"/>
      <c r="W41" s="304"/>
      <c r="X41" s="304">
        <v>19.649999999999999</v>
      </c>
      <c r="Y41" s="304">
        <v>40</v>
      </c>
      <c r="Z41" s="304"/>
      <c r="AA41" s="304"/>
      <c r="AB41" s="304"/>
      <c r="AC41" s="304"/>
      <c r="AD41" s="304"/>
      <c r="AE41" s="304"/>
      <c r="AF41" s="304">
        <f t="shared" si="4"/>
        <v>19.649999999999999</v>
      </c>
      <c r="AG41" s="304">
        <f t="shared" si="4"/>
        <v>40</v>
      </c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>
        <f t="shared" si="5"/>
        <v>0</v>
      </c>
      <c r="AV41" s="304">
        <f t="shared" si="5"/>
        <v>0</v>
      </c>
      <c r="AW41" s="304"/>
      <c r="AX41" s="304"/>
      <c r="AY41" s="304"/>
      <c r="AZ41" s="304">
        <f t="shared" si="6"/>
        <v>0</v>
      </c>
      <c r="BA41" s="304">
        <f t="shared" si="6"/>
        <v>0</v>
      </c>
      <c r="BB41" s="304">
        <f t="shared" si="7"/>
        <v>0</v>
      </c>
      <c r="BC41" s="304">
        <f t="shared" si="8"/>
        <v>0</v>
      </c>
      <c r="BD41" s="304">
        <f t="shared" si="9"/>
        <v>0</v>
      </c>
      <c r="BE41" s="304">
        <f t="shared" si="8"/>
        <v>19.649999999999999</v>
      </c>
      <c r="BF41" s="304">
        <f t="shared" si="9"/>
        <v>40</v>
      </c>
      <c r="BG41" s="304">
        <f t="shared" si="10"/>
        <v>0</v>
      </c>
      <c r="BH41" s="304">
        <f t="shared" si="11"/>
        <v>0</v>
      </c>
      <c r="BI41" s="304">
        <f t="shared" si="12"/>
        <v>0</v>
      </c>
      <c r="BJ41" s="304">
        <f t="shared" si="13"/>
        <v>0</v>
      </c>
      <c r="BK41" s="304">
        <f t="shared" si="14"/>
        <v>0</v>
      </c>
      <c r="BL41" s="304">
        <f t="shared" si="14"/>
        <v>0</v>
      </c>
      <c r="BM41" s="304">
        <f t="shared" si="17"/>
        <v>19.649999999999999</v>
      </c>
      <c r="BN41" s="304">
        <f t="shared" si="16"/>
        <v>40</v>
      </c>
      <c r="BO41" s="311"/>
      <c r="BP41" s="305"/>
    </row>
    <row r="42" spans="1:68" ht="15" customHeight="1" x14ac:dyDescent="0.25">
      <c r="A42" s="328" t="s">
        <v>35</v>
      </c>
      <c r="B42" s="323">
        <v>1008</v>
      </c>
      <c r="C42" s="308">
        <f t="shared" si="0"/>
        <v>64.484126984126988</v>
      </c>
      <c r="D42" s="330"/>
      <c r="E42" s="304">
        <v>125</v>
      </c>
      <c r="F42" s="304">
        <v>177</v>
      </c>
      <c r="G42" s="304"/>
      <c r="H42" s="304"/>
      <c r="I42" s="304"/>
      <c r="J42" s="304"/>
      <c r="K42" s="304"/>
      <c r="L42" s="304"/>
      <c r="M42" s="304"/>
      <c r="N42" s="304"/>
      <c r="O42" s="304">
        <v>157</v>
      </c>
      <c r="P42" s="304">
        <v>247</v>
      </c>
      <c r="Q42" s="304">
        <f t="shared" si="3"/>
        <v>282</v>
      </c>
      <c r="R42" s="304">
        <f t="shared" si="3"/>
        <v>424</v>
      </c>
      <c r="S42" s="304"/>
      <c r="T42" s="304">
        <v>36</v>
      </c>
      <c r="U42" s="304">
        <v>73</v>
      </c>
      <c r="V42" s="304"/>
      <c r="W42" s="304"/>
      <c r="X42" s="304"/>
      <c r="Y42" s="304"/>
      <c r="Z42" s="304"/>
      <c r="AA42" s="304"/>
      <c r="AB42" s="304"/>
      <c r="AC42" s="304"/>
      <c r="AD42" s="304">
        <v>332</v>
      </c>
      <c r="AE42" s="304">
        <v>466</v>
      </c>
      <c r="AF42" s="304">
        <f t="shared" si="4"/>
        <v>368</v>
      </c>
      <c r="AG42" s="304">
        <f t="shared" si="4"/>
        <v>539</v>
      </c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>
        <f t="shared" si="5"/>
        <v>0</v>
      </c>
      <c r="AV42" s="304">
        <f t="shared" si="5"/>
        <v>0</v>
      </c>
      <c r="AW42" s="304"/>
      <c r="AX42" s="304"/>
      <c r="AY42" s="304"/>
      <c r="AZ42" s="304">
        <f t="shared" si="6"/>
        <v>0</v>
      </c>
      <c r="BA42" s="304">
        <f t="shared" si="6"/>
        <v>161</v>
      </c>
      <c r="BB42" s="304">
        <f t="shared" si="7"/>
        <v>250</v>
      </c>
      <c r="BC42" s="304">
        <f t="shared" si="8"/>
        <v>0</v>
      </c>
      <c r="BD42" s="304">
        <f t="shared" si="9"/>
        <v>0</v>
      </c>
      <c r="BE42" s="304">
        <f t="shared" si="8"/>
        <v>0</v>
      </c>
      <c r="BF42" s="304">
        <f t="shared" si="9"/>
        <v>0</v>
      </c>
      <c r="BG42" s="304">
        <f t="shared" si="10"/>
        <v>0</v>
      </c>
      <c r="BH42" s="304">
        <f t="shared" si="11"/>
        <v>0</v>
      </c>
      <c r="BI42" s="304">
        <f t="shared" si="12"/>
        <v>0</v>
      </c>
      <c r="BJ42" s="304">
        <f t="shared" si="13"/>
        <v>0</v>
      </c>
      <c r="BK42" s="304">
        <f t="shared" si="14"/>
        <v>489</v>
      </c>
      <c r="BL42" s="304">
        <f t="shared" si="14"/>
        <v>713</v>
      </c>
      <c r="BM42" s="304">
        <f t="shared" si="17"/>
        <v>650</v>
      </c>
      <c r="BN42" s="304">
        <f t="shared" si="16"/>
        <v>963</v>
      </c>
      <c r="BO42" s="311"/>
      <c r="BP42" s="305"/>
    </row>
    <row r="43" spans="1:68" ht="15" customHeight="1" x14ac:dyDescent="0.25">
      <c r="A43" s="328" t="s">
        <v>36</v>
      </c>
      <c r="B43" s="323">
        <v>1140.8399999999999</v>
      </c>
      <c r="C43" s="308">
        <f t="shared" si="0"/>
        <v>98.977946074822071</v>
      </c>
      <c r="D43" s="325"/>
      <c r="E43" s="123">
        <v>408.24</v>
      </c>
      <c r="F43" s="124">
        <v>494</v>
      </c>
      <c r="G43" s="123"/>
      <c r="H43" s="124"/>
      <c r="I43" s="123"/>
      <c r="J43" s="124"/>
      <c r="K43" s="123">
        <v>41.9</v>
      </c>
      <c r="L43" s="124">
        <v>66</v>
      </c>
      <c r="M43" s="123">
        <v>448.38</v>
      </c>
      <c r="N43" s="124">
        <v>655</v>
      </c>
      <c r="O43" s="304"/>
      <c r="P43" s="304"/>
      <c r="Q43" s="304">
        <f t="shared" si="3"/>
        <v>898.52</v>
      </c>
      <c r="R43" s="304">
        <f t="shared" si="3"/>
        <v>1215</v>
      </c>
      <c r="S43" s="304"/>
      <c r="T43" s="304"/>
      <c r="U43" s="304"/>
      <c r="V43" s="304">
        <v>33.18</v>
      </c>
      <c r="W43" s="304">
        <v>65</v>
      </c>
      <c r="X43" s="304"/>
      <c r="Y43" s="304"/>
      <c r="Z43" s="304"/>
      <c r="AA43" s="304"/>
      <c r="AB43" s="123">
        <v>197.48</v>
      </c>
      <c r="AC43" s="124">
        <v>326</v>
      </c>
      <c r="AD43" s="304"/>
      <c r="AE43" s="304"/>
      <c r="AF43" s="304">
        <f t="shared" si="4"/>
        <v>230.66</v>
      </c>
      <c r="AG43" s="304">
        <f t="shared" si="4"/>
        <v>391</v>
      </c>
      <c r="AH43" s="304"/>
      <c r="AI43" s="304"/>
      <c r="AJ43" s="304"/>
      <c r="AK43" s="304"/>
      <c r="AL43" s="304"/>
      <c r="AM43" s="304"/>
      <c r="AN43" s="304"/>
      <c r="AO43" s="304"/>
      <c r="AP43" s="317"/>
      <c r="AQ43" s="304"/>
      <c r="AR43" s="304"/>
      <c r="AS43" s="304"/>
      <c r="AT43" s="304"/>
      <c r="AU43" s="304">
        <f t="shared" si="5"/>
        <v>0</v>
      </c>
      <c r="AV43" s="304">
        <f t="shared" si="5"/>
        <v>0</v>
      </c>
      <c r="AW43" s="304"/>
      <c r="AX43" s="304"/>
      <c r="AY43" s="304"/>
      <c r="AZ43" s="304">
        <f t="shared" si="6"/>
        <v>0</v>
      </c>
      <c r="BA43" s="304">
        <f t="shared" si="6"/>
        <v>408.24</v>
      </c>
      <c r="BB43" s="304">
        <f t="shared" si="7"/>
        <v>494</v>
      </c>
      <c r="BC43" s="304">
        <f t="shared" si="8"/>
        <v>33.18</v>
      </c>
      <c r="BD43" s="304">
        <f t="shared" si="9"/>
        <v>65</v>
      </c>
      <c r="BE43" s="304">
        <f t="shared" si="8"/>
        <v>0</v>
      </c>
      <c r="BF43" s="304">
        <f t="shared" si="9"/>
        <v>0</v>
      </c>
      <c r="BG43" s="304">
        <f t="shared" si="10"/>
        <v>41.9</v>
      </c>
      <c r="BH43" s="304">
        <f t="shared" si="11"/>
        <v>66</v>
      </c>
      <c r="BI43" s="304">
        <f t="shared" si="12"/>
        <v>645.86</v>
      </c>
      <c r="BJ43" s="304">
        <f t="shared" si="13"/>
        <v>981</v>
      </c>
      <c r="BK43" s="304"/>
      <c r="BL43" s="304">
        <f t="shared" si="14"/>
        <v>0</v>
      </c>
      <c r="BM43" s="304">
        <f t="shared" si="17"/>
        <v>1129.18</v>
      </c>
      <c r="BN43" s="304">
        <f t="shared" si="17"/>
        <v>1606</v>
      </c>
      <c r="BO43" s="315"/>
      <c r="BP43" s="305"/>
    </row>
    <row r="44" spans="1:68" ht="15" customHeight="1" x14ac:dyDescent="0.25">
      <c r="A44" s="328" t="s">
        <v>37</v>
      </c>
      <c r="B44" s="323">
        <v>1657</v>
      </c>
      <c r="C44" s="308">
        <f t="shared" si="0"/>
        <v>55.718165359082683</v>
      </c>
      <c r="D44" s="327"/>
      <c r="E44" s="388">
        <v>93.75</v>
      </c>
      <c r="F44" s="383">
        <v>140</v>
      </c>
      <c r="G44" s="389">
        <v>1</v>
      </c>
      <c r="H44" s="383">
        <v>1</v>
      </c>
      <c r="I44" s="383"/>
      <c r="J44" s="383"/>
      <c r="K44" s="383"/>
      <c r="L44" s="383"/>
      <c r="M44" s="389">
        <v>731.5</v>
      </c>
      <c r="N44" s="383">
        <v>1464</v>
      </c>
      <c r="O44" s="383"/>
      <c r="P44" s="383"/>
      <c r="Q44" s="383">
        <f t="shared" si="3"/>
        <v>826.25</v>
      </c>
      <c r="R44" s="383">
        <f t="shared" si="3"/>
        <v>1605</v>
      </c>
      <c r="S44" s="383"/>
      <c r="T44" s="383"/>
      <c r="U44" s="383"/>
      <c r="V44" s="383"/>
      <c r="W44" s="383"/>
      <c r="X44" s="383"/>
      <c r="Y44" s="383"/>
      <c r="Z44" s="383"/>
      <c r="AA44" s="383"/>
      <c r="AB44" s="383">
        <v>97</v>
      </c>
      <c r="AC44" s="383">
        <v>198</v>
      </c>
      <c r="AD44" s="383"/>
      <c r="AE44" s="383"/>
      <c r="AF44" s="383">
        <f t="shared" si="4"/>
        <v>97</v>
      </c>
      <c r="AG44" s="304">
        <f t="shared" si="4"/>
        <v>198</v>
      </c>
      <c r="AH44" s="304"/>
      <c r="AI44" s="304"/>
      <c r="AJ44" s="304"/>
      <c r="AK44" s="317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>
        <f t="shared" si="5"/>
        <v>0</v>
      </c>
      <c r="AV44" s="304">
        <f t="shared" si="5"/>
        <v>0</v>
      </c>
      <c r="AW44" s="304"/>
      <c r="AX44" s="304"/>
      <c r="AY44" s="304"/>
      <c r="AZ44" s="304">
        <f t="shared" si="6"/>
        <v>0</v>
      </c>
      <c r="BA44" s="304">
        <f t="shared" si="6"/>
        <v>93.75</v>
      </c>
      <c r="BB44" s="304">
        <f t="shared" si="7"/>
        <v>140</v>
      </c>
      <c r="BC44" s="304">
        <f t="shared" si="8"/>
        <v>1</v>
      </c>
      <c r="BD44" s="304">
        <f t="shared" si="9"/>
        <v>1</v>
      </c>
      <c r="BE44" s="304">
        <f t="shared" si="8"/>
        <v>0</v>
      </c>
      <c r="BF44" s="304">
        <f t="shared" si="9"/>
        <v>0</v>
      </c>
      <c r="BG44" s="304">
        <f t="shared" si="10"/>
        <v>0</v>
      </c>
      <c r="BH44" s="304">
        <f t="shared" si="11"/>
        <v>0</v>
      </c>
      <c r="BI44" s="304">
        <f t="shared" si="12"/>
        <v>828.5</v>
      </c>
      <c r="BJ44" s="304">
        <f t="shared" si="13"/>
        <v>1662</v>
      </c>
      <c r="BK44" s="304">
        <f t="shared" si="14"/>
        <v>0</v>
      </c>
      <c r="BL44" s="304">
        <f t="shared" si="14"/>
        <v>0</v>
      </c>
      <c r="BM44" s="304">
        <f t="shared" si="17"/>
        <v>923.25</v>
      </c>
      <c r="BN44" s="304">
        <f t="shared" si="17"/>
        <v>1803</v>
      </c>
      <c r="BO44" s="311"/>
      <c r="BP44" s="305"/>
    </row>
    <row r="45" spans="1:68" ht="15" customHeight="1" x14ac:dyDescent="0.3">
      <c r="A45" s="328" t="s">
        <v>38</v>
      </c>
      <c r="B45" s="323">
        <v>3677.73</v>
      </c>
      <c r="C45" s="308">
        <f t="shared" si="0"/>
        <v>0</v>
      </c>
      <c r="D45" s="325"/>
      <c r="E45" s="125"/>
      <c r="F45" s="126"/>
      <c r="G45" s="127"/>
      <c r="H45" s="126"/>
      <c r="I45" s="127"/>
      <c r="J45" s="126"/>
      <c r="K45" s="127"/>
      <c r="L45" s="126"/>
      <c r="M45" s="304"/>
      <c r="N45" s="304"/>
      <c r="O45" s="127"/>
      <c r="P45" s="126"/>
      <c r="Q45" s="304">
        <f t="shared" si="3"/>
        <v>0</v>
      </c>
      <c r="R45" s="304">
        <f t="shared" si="3"/>
        <v>0</v>
      </c>
      <c r="S45" s="304"/>
      <c r="T45" s="304"/>
      <c r="U45" s="304"/>
      <c r="V45" s="304"/>
      <c r="W45" s="304"/>
      <c r="X45" s="128"/>
      <c r="Y45" s="129"/>
      <c r="Z45" s="128"/>
      <c r="AA45" s="129"/>
      <c r="AB45" s="128"/>
      <c r="AC45" s="129"/>
      <c r="AD45" s="128"/>
      <c r="AE45" s="129"/>
      <c r="AF45" s="304">
        <f t="shared" si="4"/>
        <v>0</v>
      </c>
      <c r="AG45" s="304">
        <f t="shared" si="4"/>
        <v>0</v>
      </c>
      <c r="AH45" s="304"/>
      <c r="AI45" s="304"/>
      <c r="AJ45" s="304"/>
      <c r="AK45" s="20"/>
      <c r="AL45" s="20"/>
      <c r="AM45" s="20"/>
      <c r="AN45" s="20"/>
      <c r="AO45" s="20"/>
      <c r="AP45" s="20"/>
      <c r="AQ45" s="304"/>
      <c r="AR45" s="304"/>
      <c r="AS45" s="304"/>
      <c r="AT45" s="304"/>
      <c r="AU45" s="304">
        <f t="shared" si="5"/>
        <v>0</v>
      </c>
      <c r="AV45" s="304">
        <f t="shared" si="5"/>
        <v>0</v>
      </c>
      <c r="AW45" s="304"/>
      <c r="AX45" s="304"/>
      <c r="AY45" s="304"/>
      <c r="AZ45" s="304">
        <f t="shared" si="6"/>
        <v>0</v>
      </c>
      <c r="BA45" s="304">
        <f t="shared" si="6"/>
        <v>0</v>
      </c>
      <c r="BB45" s="304">
        <f t="shared" si="7"/>
        <v>0</v>
      </c>
      <c r="BC45" s="304">
        <f t="shared" si="8"/>
        <v>0</v>
      </c>
      <c r="BD45" s="304">
        <f t="shared" si="9"/>
        <v>0</v>
      </c>
      <c r="BE45" s="304">
        <f t="shared" si="8"/>
        <v>0</v>
      </c>
      <c r="BF45" s="304">
        <f t="shared" si="9"/>
        <v>0</v>
      </c>
      <c r="BG45" s="304">
        <f t="shared" si="10"/>
        <v>0</v>
      </c>
      <c r="BH45" s="304">
        <f t="shared" si="11"/>
        <v>0</v>
      </c>
      <c r="BI45" s="304">
        <f t="shared" si="12"/>
        <v>0</v>
      </c>
      <c r="BJ45" s="304">
        <f t="shared" si="13"/>
        <v>0</v>
      </c>
      <c r="BK45" s="304">
        <f t="shared" si="14"/>
        <v>0</v>
      </c>
      <c r="BL45" s="304">
        <f t="shared" si="14"/>
        <v>0</v>
      </c>
      <c r="BM45" s="304">
        <f t="shared" si="17"/>
        <v>0</v>
      </c>
      <c r="BN45" s="304">
        <f t="shared" si="17"/>
        <v>0</v>
      </c>
      <c r="BO45" s="315"/>
      <c r="BP45" s="305"/>
    </row>
    <row r="46" spans="1:68" ht="15" customHeight="1" x14ac:dyDescent="0.25">
      <c r="A46" s="328" t="s">
        <v>39</v>
      </c>
      <c r="B46" s="323">
        <v>506.5</v>
      </c>
      <c r="C46" s="308">
        <f t="shared" si="0"/>
        <v>25.741362290227048</v>
      </c>
      <c r="D46" s="325"/>
      <c r="E46" s="387">
        <v>48</v>
      </c>
      <c r="F46" s="387">
        <v>80</v>
      </c>
      <c r="G46" s="387"/>
      <c r="H46" s="387"/>
      <c r="I46" s="387">
        <v>2</v>
      </c>
      <c r="J46" s="387">
        <v>3</v>
      </c>
      <c r="K46" s="387">
        <v>22</v>
      </c>
      <c r="L46" s="387">
        <v>18</v>
      </c>
      <c r="M46" s="387">
        <v>7</v>
      </c>
      <c r="N46" s="387">
        <v>18</v>
      </c>
      <c r="O46" s="387">
        <v>24.88</v>
      </c>
      <c r="P46" s="387">
        <v>26</v>
      </c>
      <c r="Q46" s="387">
        <f t="shared" si="3"/>
        <v>103.88</v>
      </c>
      <c r="R46" s="387">
        <f t="shared" si="3"/>
        <v>145</v>
      </c>
      <c r="S46" s="387"/>
      <c r="T46" s="387">
        <v>10</v>
      </c>
      <c r="U46" s="387">
        <v>3</v>
      </c>
      <c r="V46" s="387">
        <v>6</v>
      </c>
      <c r="W46" s="387">
        <v>4</v>
      </c>
      <c r="X46" s="387"/>
      <c r="Y46" s="387"/>
      <c r="Z46" s="387">
        <v>3.5</v>
      </c>
      <c r="AA46" s="387">
        <v>10</v>
      </c>
      <c r="AB46" s="387">
        <v>4</v>
      </c>
      <c r="AC46" s="387">
        <v>12</v>
      </c>
      <c r="AD46" s="387">
        <v>3</v>
      </c>
      <c r="AE46" s="387">
        <v>7</v>
      </c>
      <c r="AF46" s="387">
        <f t="shared" si="4"/>
        <v>26.5</v>
      </c>
      <c r="AG46" s="304">
        <f t="shared" si="4"/>
        <v>36</v>
      </c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  <c r="AU46" s="304">
        <f t="shared" si="5"/>
        <v>0</v>
      </c>
      <c r="AV46" s="304">
        <f t="shared" si="5"/>
        <v>0</v>
      </c>
      <c r="AW46" s="304"/>
      <c r="AX46" s="304"/>
      <c r="AY46" s="304"/>
      <c r="AZ46" s="304">
        <f t="shared" si="6"/>
        <v>0</v>
      </c>
      <c r="BA46" s="304">
        <f t="shared" si="6"/>
        <v>58</v>
      </c>
      <c r="BB46" s="304">
        <f t="shared" si="7"/>
        <v>83</v>
      </c>
      <c r="BC46" s="304">
        <f t="shared" si="8"/>
        <v>6</v>
      </c>
      <c r="BD46" s="304">
        <f t="shared" si="9"/>
        <v>4</v>
      </c>
      <c r="BE46" s="304">
        <f t="shared" si="8"/>
        <v>2</v>
      </c>
      <c r="BF46" s="304">
        <f t="shared" si="9"/>
        <v>3</v>
      </c>
      <c r="BG46" s="304">
        <f t="shared" si="10"/>
        <v>25.5</v>
      </c>
      <c r="BH46" s="304">
        <f t="shared" si="11"/>
        <v>28</v>
      </c>
      <c r="BI46" s="304">
        <f t="shared" si="12"/>
        <v>11</v>
      </c>
      <c r="BJ46" s="304">
        <f t="shared" si="13"/>
        <v>30</v>
      </c>
      <c r="BK46" s="304">
        <f t="shared" si="14"/>
        <v>27.88</v>
      </c>
      <c r="BL46" s="304">
        <f t="shared" si="14"/>
        <v>33</v>
      </c>
      <c r="BM46" s="304">
        <f t="shared" si="17"/>
        <v>130.38</v>
      </c>
      <c r="BN46" s="304">
        <f t="shared" si="17"/>
        <v>181</v>
      </c>
      <c r="BO46" s="315"/>
      <c r="BP46" s="305"/>
    </row>
    <row r="47" spans="1:68" ht="15" customHeight="1" x14ac:dyDescent="0.25">
      <c r="A47" s="328" t="s">
        <v>40</v>
      </c>
      <c r="B47" s="323">
        <v>572</v>
      </c>
      <c r="C47" s="308">
        <f t="shared" si="0"/>
        <v>0</v>
      </c>
      <c r="D47" s="316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>
        <f t="shared" si="3"/>
        <v>0</v>
      </c>
      <c r="R47" s="304">
        <f t="shared" si="3"/>
        <v>0</v>
      </c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>
        <f t="shared" si="4"/>
        <v>0</v>
      </c>
      <c r="AG47" s="304">
        <f t="shared" si="4"/>
        <v>0</v>
      </c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>
        <f t="shared" si="5"/>
        <v>0</v>
      </c>
      <c r="AV47" s="304">
        <f t="shared" si="5"/>
        <v>0</v>
      </c>
      <c r="AW47" s="304"/>
      <c r="AX47" s="304"/>
      <c r="AY47" s="304"/>
      <c r="AZ47" s="304">
        <f t="shared" si="6"/>
        <v>0</v>
      </c>
      <c r="BA47" s="304">
        <f t="shared" si="6"/>
        <v>0</v>
      </c>
      <c r="BB47" s="304">
        <f t="shared" si="7"/>
        <v>0</v>
      </c>
      <c r="BC47" s="304">
        <f t="shared" si="8"/>
        <v>0</v>
      </c>
      <c r="BD47" s="304">
        <f t="shared" si="9"/>
        <v>0</v>
      </c>
      <c r="BE47" s="304">
        <f t="shared" si="8"/>
        <v>0</v>
      </c>
      <c r="BF47" s="304">
        <f t="shared" si="9"/>
        <v>0</v>
      </c>
      <c r="BG47" s="304">
        <f t="shared" si="10"/>
        <v>0</v>
      </c>
      <c r="BH47" s="304">
        <f t="shared" si="11"/>
        <v>0</v>
      </c>
      <c r="BI47" s="304">
        <f t="shared" si="12"/>
        <v>0</v>
      </c>
      <c r="BJ47" s="304">
        <f t="shared" si="13"/>
        <v>0</v>
      </c>
      <c r="BK47" s="304">
        <f t="shared" si="14"/>
        <v>0</v>
      </c>
      <c r="BL47" s="304">
        <f t="shared" si="14"/>
        <v>0</v>
      </c>
      <c r="BM47" s="304">
        <f t="shared" si="17"/>
        <v>0</v>
      </c>
      <c r="BN47" s="304">
        <f t="shared" si="17"/>
        <v>0</v>
      </c>
      <c r="BO47" s="315"/>
      <c r="BP47" s="305"/>
    </row>
    <row r="48" spans="1:68" ht="15" customHeight="1" x14ac:dyDescent="0.25">
      <c r="A48" s="328" t="s">
        <v>98</v>
      </c>
      <c r="B48" s="323">
        <v>1050</v>
      </c>
      <c r="C48" s="308">
        <f t="shared" si="0"/>
        <v>41.547619047619051</v>
      </c>
      <c r="D48" s="316"/>
      <c r="E48" s="304">
        <v>268.5</v>
      </c>
      <c r="F48" s="304">
        <v>370</v>
      </c>
      <c r="G48" s="304">
        <v>7.25</v>
      </c>
      <c r="H48" s="304">
        <v>10</v>
      </c>
      <c r="I48" s="304">
        <v>1.5</v>
      </c>
      <c r="J48" s="304">
        <v>2</v>
      </c>
      <c r="K48" s="304">
        <v>75</v>
      </c>
      <c r="L48" s="304">
        <v>159</v>
      </c>
      <c r="M48" s="304">
        <v>30</v>
      </c>
      <c r="N48" s="304">
        <v>64</v>
      </c>
      <c r="O48" s="304">
        <v>49.5</v>
      </c>
      <c r="P48" s="304">
        <v>108</v>
      </c>
      <c r="Q48" s="304">
        <f t="shared" si="3"/>
        <v>431.75</v>
      </c>
      <c r="R48" s="304">
        <f t="shared" si="3"/>
        <v>713</v>
      </c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>
        <v>4.5</v>
      </c>
      <c r="AE48" s="304">
        <v>12</v>
      </c>
      <c r="AF48" s="304">
        <f t="shared" si="4"/>
        <v>4.5</v>
      </c>
      <c r="AG48" s="304">
        <f t="shared" si="4"/>
        <v>12</v>
      </c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>
        <f t="shared" si="5"/>
        <v>0</v>
      </c>
      <c r="AV48" s="304">
        <f t="shared" si="5"/>
        <v>0</v>
      </c>
      <c r="AW48" s="304"/>
      <c r="AX48" s="304"/>
      <c r="AY48" s="304"/>
      <c r="AZ48" s="304">
        <f t="shared" si="6"/>
        <v>0</v>
      </c>
      <c r="BA48" s="304">
        <f t="shared" si="6"/>
        <v>268.5</v>
      </c>
      <c r="BB48" s="304">
        <f t="shared" si="7"/>
        <v>370</v>
      </c>
      <c r="BC48" s="304">
        <f t="shared" si="8"/>
        <v>7.25</v>
      </c>
      <c r="BD48" s="304">
        <f t="shared" si="9"/>
        <v>10</v>
      </c>
      <c r="BE48" s="304">
        <f t="shared" si="8"/>
        <v>1.5</v>
      </c>
      <c r="BF48" s="304">
        <f t="shared" si="9"/>
        <v>2</v>
      </c>
      <c r="BG48" s="304">
        <f t="shared" si="10"/>
        <v>75</v>
      </c>
      <c r="BH48" s="304">
        <f t="shared" si="11"/>
        <v>159</v>
      </c>
      <c r="BI48" s="304">
        <f t="shared" si="12"/>
        <v>30</v>
      </c>
      <c r="BJ48" s="304">
        <f t="shared" si="13"/>
        <v>64</v>
      </c>
      <c r="BK48" s="304">
        <f t="shared" si="14"/>
        <v>54</v>
      </c>
      <c r="BL48" s="304">
        <f t="shared" si="14"/>
        <v>120</v>
      </c>
      <c r="BM48" s="304">
        <f t="shared" ref="BM48:BN58" si="18">BA48+BC48+BE48+BG48+BI48+BK48</f>
        <v>436.25</v>
      </c>
      <c r="BN48" s="304">
        <f t="shared" si="18"/>
        <v>725</v>
      </c>
      <c r="BO48" s="315"/>
      <c r="BP48" s="305"/>
    </row>
    <row r="49" spans="1:69" ht="15" customHeight="1" x14ac:dyDescent="0.25">
      <c r="A49" s="328" t="s">
        <v>42</v>
      </c>
      <c r="B49" s="323">
        <v>2479.4499999999998</v>
      </c>
      <c r="C49" s="308">
        <f t="shared" si="0"/>
        <v>15.346951944987799</v>
      </c>
      <c r="D49" s="316"/>
      <c r="E49" s="201">
        <v>66.78</v>
      </c>
      <c r="F49" s="201">
        <v>167</v>
      </c>
      <c r="G49" s="201"/>
      <c r="H49" s="201"/>
      <c r="I49" s="201">
        <v>23.79</v>
      </c>
      <c r="J49" s="201">
        <v>40</v>
      </c>
      <c r="K49" s="201"/>
      <c r="L49" s="201"/>
      <c r="M49" s="201"/>
      <c r="N49" s="201"/>
      <c r="O49" s="201">
        <v>229.26</v>
      </c>
      <c r="P49" s="201">
        <v>599</v>
      </c>
      <c r="Q49" s="304">
        <f t="shared" si="3"/>
        <v>319.83</v>
      </c>
      <c r="R49" s="304">
        <f t="shared" si="3"/>
        <v>806</v>
      </c>
      <c r="S49" s="304"/>
      <c r="T49" s="201">
        <v>1.08</v>
      </c>
      <c r="U49" s="201">
        <v>2</v>
      </c>
      <c r="V49" s="201"/>
      <c r="W49" s="201"/>
      <c r="X49" s="201">
        <v>14.38</v>
      </c>
      <c r="Y49" s="201">
        <v>34</v>
      </c>
      <c r="Z49" s="201"/>
      <c r="AA49" s="201"/>
      <c r="AB49" s="187"/>
      <c r="AC49" s="187"/>
      <c r="AD49" s="201">
        <v>45.23</v>
      </c>
      <c r="AE49" s="201">
        <v>148</v>
      </c>
      <c r="AF49" s="304">
        <f t="shared" si="4"/>
        <v>60.69</v>
      </c>
      <c r="AG49" s="304">
        <f t="shared" si="4"/>
        <v>184</v>
      </c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>
        <f t="shared" si="5"/>
        <v>0</v>
      </c>
      <c r="AV49" s="304">
        <f t="shared" si="5"/>
        <v>0</v>
      </c>
      <c r="AW49" s="304"/>
      <c r="AX49" s="304"/>
      <c r="AY49" s="304"/>
      <c r="AZ49" s="304">
        <f t="shared" si="6"/>
        <v>0</v>
      </c>
      <c r="BA49" s="304">
        <f t="shared" si="6"/>
        <v>67.86</v>
      </c>
      <c r="BB49" s="304">
        <f t="shared" si="7"/>
        <v>169</v>
      </c>
      <c r="BC49" s="304">
        <f t="shared" si="8"/>
        <v>0</v>
      </c>
      <c r="BD49" s="304">
        <f t="shared" si="9"/>
        <v>0</v>
      </c>
      <c r="BE49" s="304">
        <f t="shared" si="8"/>
        <v>38.17</v>
      </c>
      <c r="BF49" s="304">
        <f t="shared" si="9"/>
        <v>74</v>
      </c>
      <c r="BG49" s="304">
        <f t="shared" si="10"/>
        <v>0</v>
      </c>
      <c r="BH49" s="304">
        <f t="shared" si="11"/>
        <v>0</v>
      </c>
      <c r="BI49" s="304">
        <f t="shared" si="12"/>
        <v>0</v>
      </c>
      <c r="BJ49" s="304">
        <f t="shared" si="13"/>
        <v>0</v>
      </c>
      <c r="BK49" s="304">
        <f t="shared" si="14"/>
        <v>274.49</v>
      </c>
      <c r="BL49" s="304">
        <f t="shared" si="14"/>
        <v>747</v>
      </c>
      <c r="BM49" s="304">
        <f t="shared" si="18"/>
        <v>380.52</v>
      </c>
      <c r="BN49" s="304">
        <f t="shared" si="18"/>
        <v>990</v>
      </c>
      <c r="BO49" s="315"/>
      <c r="BP49" s="305"/>
    </row>
    <row r="50" spans="1:69" ht="15" customHeight="1" x14ac:dyDescent="0.25">
      <c r="A50" s="328" t="s">
        <v>43</v>
      </c>
      <c r="B50" s="323">
        <v>849.88</v>
      </c>
      <c r="C50" s="308">
        <f t="shared" si="0"/>
        <v>0</v>
      </c>
      <c r="D50" s="31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304">
        <f t="shared" si="3"/>
        <v>0</v>
      </c>
      <c r="R50" s="304">
        <f t="shared" si="3"/>
        <v>0</v>
      </c>
      <c r="S50" s="304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304">
        <f t="shared" si="4"/>
        <v>0</v>
      </c>
      <c r="AG50" s="304">
        <f t="shared" si="4"/>
        <v>0</v>
      </c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>
        <f t="shared" si="5"/>
        <v>0</v>
      </c>
      <c r="AV50" s="304">
        <f t="shared" si="5"/>
        <v>0</v>
      </c>
      <c r="AW50" s="304"/>
      <c r="AX50" s="304"/>
      <c r="AY50" s="304"/>
      <c r="AZ50" s="304">
        <f t="shared" si="6"/>
        <v>0</v>
      </c>
      <c r="BA50" s="304">
        <f t="shared" si="6"/>
        <v>0</v>
      </c>
      <c r="BB50" s="304">
        <f t="shared" si="7"/>
        <v>0</v>
      </c>
      <c r="BC50" s="304">
        <f t="shared" si="8"/>
        <v>0</v>
      </c>
      <c r="BD50" s="304">
        <f t="shared" si="9"/>
        <v>0</v>
      </c>
      <c r="BE50" s="304">
        <f t="shared" si="8"/>
        <v>0</v>
      </c>
      <c r="BF50" s="304">
        <f t="shared" si="9"/>
        <v>0</v>
      </c>
      <c r="BG50" s="304">
        <f t="shared" si="10"/>
        <v>0</v>
      </c>
      <c r="BH50" s="304">
        <f t="shared" si="11"/>
        <v>0</v>
      </c>
      <c r="BI50" s="304">
        <f t="shared" si="12"/>
        <v>0</v>
      </c>
      <c r="BJ50" s="304">
        <f t="shared" si="13"/>
        <v>0</v>
      </c>
      <c r="BK50" s="304">
        <f t="shared" si="14"/>
        <v>0</v>
      </c>
      <c r="BL50" s="304">
        <f t="shared" si="14"/>
        <v>0</v>
      </c>
      <c r="BM50" s="304">
        <f t="shared" si="18"/>
        <v>0</v>
      </c>
      <c r="BN50" s="304">
        <f t="shared" si="18"/>
        <v>0</v>
      </c>
      <c r="BO50" s="315"/>
      <c r="BP50" s="305"/>
    </row>
    <row r="51" spans="1:69" ht="15" customHeight="1" x14ac:dyDescent="0.25">
      <c r="A51" s="328" t="s">
        <v>44</v>
      </c>
      <c r="B51" s="323">
        <v>84</v>
      </c>
      <c r="C51" s="308">
        <f t="shared" si="0"/>
        <v>0</v>
      </c>
      <c r="D51" s="31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>
        <f t="shared" si="3"/>
        <v>0</v>
      </c>
      <c r="R51" s="304">
        <f t="shared" si="3"/>
        <v>0</v>
      </c>
      <c r="S51" s="21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>
        <f t="shared" si="4"/>
        <v>0</v>
      </c>
      <c r="AG51" s="304">
        <f t="shared" si="4"/>
        <v>0</v>
      </c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>
        <f t="shared" si="5"/>
        <v>0</v>
      </c>
      <c r="AV51" s="304">
        <f t="shared" si="5"/>
        <v>0</v>
      </c>
      <c r="AW51" s="304"/>
      <c r="AX51" s="304"/>
      <c r="AY51" s="304"/>
      <c r="AZ51" s="304">
        <f t="shared" si="6"/>
        <v>0</v>
      </c>
      <c r="BA51" s="304">
        <f t="shared" si="6"/>
        <v>0</v>
      </c>
      <c r="BB51" s="304">
        <f t="shared" si="7"/>
        <v>0</v>
      </c>
      <c r="BC51" s="304">
        <f t="shared" si="8"/>
        <v>0</v>
      </c>
      <c r="BD51" s="304">
        <f t="shared" si="9"/>
        <v>0</v>
      </c>
      <c r="BE51" s="304">
        <f t="shared" si="8"/>
        <v>0</v>
      </c>
      <c r="BF51" s="304">
        <f t="shared" si="9"/>
        <v>0</v>
      </c>
      <c r="BG51" s="304">
        <f t="shared" si="10"/>
        <v>0</v>
      </c>
      <c r="BH51" s="304">
        <f t="shared" si="11"/>
        <v>0</v>
      </c>
      <c r="BI51" s="304">
        <f t="shared" si="12"/>
        <v>0</v>
      </c>
      <c r="BJ51" s="304">
        <f t="shared" si="13"/>
        <v>0</v>
      </c>
      <c r="BK51" s="304">
        <f t="shared" si="14"/>
        <v>0</v>
      </c>
      <c r="BL51" s="304">
        <f t="shared" si="14"/>
        <v>0</v>
      </c>
      <c r="BM51" s="304">
        <f t="shared" si="18"/>
        <v>0</v>
      </c>
      <c r="BN51" s="304">
        <f t="shared" si="18"/>
        <v>0</v>
      </c>
      <c r="BO51" s="315"/>
      <c r="BP51" s="305"/>
    </row>
    <row r="52" spans="1:69" ht="15" customHeight="1" x14ac:dyDescent="0.25">
      <c r="A52" s="328" t="s">
        <v>45</v>
      </c>
      <c r="B52" s="323">
        <v>130</v>
      </c>
      <c r="C52" s="308">
        <f t="shared" si="0"/>
        <v>19.284615384615385</v>
      </c>
      <c r="D52" s="312"/>
      <c r="E52" s="304">
        <v>1</v>
      </c>
      <c r="F52" s="304">
        <v>1</v>
      </c>
      <c r="G52" s="304"/>
      <c r="H52" s="304"/>
      <c r="I52" s="304"/>
      <c r="J52" s="304"/>
      <c r="K52" s="304"/>
      <c r="L52" s="304"/>
      <c r="M52" s="304"/>
      <c r="N52" s="304"/>
      <c r="O52" s="304">
        <v>19</v>
      </c>
      <c r="P52" s="304">
        <v>24</v>
      </c>
      <c r="Q52" s="304">
        <f t="shared" si="3"/>
        <v>20</v>
      </c>
      <c r="R52" s="304">
        <f t="shared" si="3"/>
        <v>25</v>
      </c>
      <c r="S52" s="304"/>
      <c r="T52" s="304">
        <v>1.55</v>
      </c>
      <c r="U52" s="304">
        <v>3</v>
      </c>
      <c r="V52" s="304"/>
      <c r="W52" s="304"/>
      <c r="X52" s="304"/>
      <c r="Y52" s="304"/>
      <c r="Z52" s="304"/>
      <c r="AA52" s="304"/>
      <c r="AB52" s="304">
        <v>2.02</v>
      </c>
      <c r="AC52" s="304">
        <v>3</v>
      </c>
      <c r="AD52" s="304">
        <v>1.5</v>
      </c>
      <c r="AE52" s="304">
        <v>1</v>
      </c>
      <c r="AF52" s="304">
        <f t="shared" si="4"/>
        <v>5.07</v>
      </c>
      <c r="AG52" s="304">
        <f t="shared" si="4"/>
        <v>7</v>
      </c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  <c r="AS52" s="304"/>
      <c r="AT52" s="304"/>
      <c r="AU52" s="304">
        <f t="shared" si="5"/>
        <v>0</v>
      </c>
      <c r="AV52" s="304">
        <f t="shared" si="5"/>
        <v>0</v>
      </c>
      <c r="AW52" s="304"/>
      <c r="AX52" s="304"/>
      <c r="AY52" s="304"/>
      <c r="AZ52" s="304">
        <f t="shared" si="6"/>
        <v>0</v>
      </c>
      <c r="BA52" s="304">
        <f t="shared" si="6"/>
        <v>2.5499999999999998</v>
      </c>
      <c r="BB52" s="304">
        <f t="shared" si="7"/>
        <v>4</v>
      </c>
      <c r="BC52" s="304">
        <f t="shared" si="8"/>
        <v>0</v>
      </c>
      <c r="BD52" s="304">
        <f t="shared" si="9"/>
        <v>0</v>
      </c>
      <c r="BE52" s="304">
        <f t="shared" si="8"/>
        <v>0</v>
      </c>
      <c r="BF52" s="304">
        <f t="shared" si="9"/>
        <v>0</v>
      </c>
      <c r="BG52" s="304">
        <f t="shared" si="10"/>
        <v>0</v>
      </c>
      <c r="BH52" s="304">
        <f t="shared" si="11"/>
        <v>0</v>
      </c>
      <c r="BI52" s="304">
        <f t="shared" si="12"/>
        <v>2.02</v>
      </c>
      <c r="BJ52" s="304">
        <f t="shared" si="13"/>
        <v>3</v>
      </c>
      <c r="BK52" s="304">
        <f t="shared" si="14"/>
        <v>20.5</v>
      </c>
      <c r="BL52" s="304">
        <f t="shared" si="14"/>
        <v>25</v>
      </c>
      <c r="BM52" s="304">
        <f t="shared" si="18"/>
        <v>25.07</v>
      </c>
      <c r="BN52" s="304">
        <f t="shared" si="18"/>
        <v>32</v>
      </c>
      <c r="BO52" s="311"/>
      <c r="BP52" s="305"/>
    </row>
    <row r="53" spans="1:69" ht="15" customHeight="1" x14ac:dyDescent="0.25">
      <c r="A53" s="328" t="s">
        <v>46</v>
      </c>
      <c r="B53" s="323">
        <v>391.65</v>
      </c>
      <c r="C53" s="308">
        <f t="shared" si="0"/>
        <v>96.744542320949819</v>
      </c>
      <c r="D53" s="316"/>
      <c r="E53" s="304">
        <v>12.4</v>
      </c>
      <c r="F53" s="304">
        <v>36</v>
      </c>
      <c r="G53" s="304"/>
      <c r="H53" s="304"/>
      <c r="I53" s="304"/>
      <c r="J53" s="304"/>
      <c r="K53" s="304">
        <v>7.75</v>
      </c>
      <c r="L53" s="304">
        <v>21</v>
      </c>
      <c r="M53" s="304">
        <v>62.7</v>
      </c>
      <c r="N53" s="304">
        <v>130</v>
      </c>
      <c r="O53" s="304">
        <v>2.4</v>
      </c>
      <c r="P53" s="304">
        <v>5</v>
      </c>
      <c r="Q53" s="304">
        <f t="shared" si="3"/>
        <v>85.250000000000014</v>
      </c>
      <c r="R53" s="304">
        <f t="shared" si="3"/>
        <v>192</v>
      </c>
      <c r="S53" s="304"/>
      <c r="T53" s="304">
        <v>6.75</v>
      </c>
      <c r="U53" s="304">
        <v>17</v>
      </c>
      <c r="V53" s="313">
        <v>0.25</v>
      </c>
      <c r="W53" s="304">
        <v>1</v>
      </c>
      <c r="X53" s="304"/>
      <c r="Y53" s="304"/>
      <c r="Z53" s="304"/>
      <c r="AA53" s="304"/>
      <c r="AB53" s="304">
        <v>261.25</v>
      </c>
      <c r="AC53" s="304">
        <v>375</v>
      </c>
      <c r="AD53" s="304">
        <v>25.4</v>
      </c>
      <c r="AE53" s="304">
        <v>51</v>
      </c>
      <c r="AF53" s="304">
        <f t="shared" si="4"/>
        <v>293.64999999999998</v>
      </c>
      <c r="AG53" s="304">
        <f t="shared" si="4"/>
        <v>444</v>
      </c>
      <c r="AH53" s="304"/>
      <c r="AI53" s="304"/>
      <c r="AJ53" s="304"/>
      <c r="AK53" s="304"/>
      <c r="AL53" s="304"/>
      <c r="AM53" s="304"/>
      <c r="AN53" s="304"/>
      <c r="AO53" s="304"/>
      <c r="AP53" s="317"/>
      <c r="AQ53" s="304"/>
      <c r="AR53" s="304"/>
      <c r="AS53" s="304"/>
      <c r="AT53" s="304"/>
      <c r="AU53" s="304">
        <f t="shared" si="5"/>
        <v>0</v>
      </c>
      <c r="AV53" s="304">
        <f t="shared" si="5"/>
        <v>0</v>
      </c>
      <c r="AW53" s="304"/>
      <c r="AX53" s="304"/>
      <c r="AY53" s="304"/>
      <c r="AZ53" s="304">
        <f t="shared" si="6"/>
        <v>0</v>
      </c>
      <c r="BA53" s="304">
        <f t="shared" si="6"/>
        <v>19.149999999999999</v>
      </c>
      <c r="BB53" s="304">
        <f t="shared" si="7"/>
        <v>53</v>
      </c>
      <c r="BC53" s="304">
        <f t="shared" si="8"/>
        <v>0.25</v>
      </c>
      <c r="BD53" s="304">
        <f t="shared" si="9"/>
        <v>1</v>
      </c>
      <c r="BE53" s="304">
        <f t="shared" si="8"/>
        <v>0</v>
      </c>
      <c r="BF53" s="304">
        <f t="shared" si="9"/>
        <v>0</v>
      </c>
      <c r="BG53" s="304">
        <f t="shared" si="10"/>
        <v>7.75</v>
      </c>
      <c r="BH53" s="304">
        <f t="shared" si="11"/>
        <v>21</v>
      </c>
      <c r="BI53" s="304">
        <f t="shared" si="12"/>
        <v>323.95</v>
      </c>
      <c r="BJ53" s="304">
        <f t="shared" si="13"/>
        <v>505</v>
      </c>
      <c r="BK53" s="304">
        <f t="shared" si="14"/>
        <v>27.799999999999997</v>
      </c>
      <c r="BL53" s="304">
        <f t="shared" si="14"/>
        <v>56</v>
      </c>
      <c r="BM53" s="304">
        <f t="shared" si="18"/>
        <v>378.9</v>
      </c>
      <c r="BN53" s="304">
        <f t="shared" si="18"/>
        <v>636</v>
      </c>
      <c r="BO53" s="311"/>
      <c r="BP53" s="305"/>
      <c r="BQ53" s="293" t="s">
        <v>153</v>
      </c>
    </row>
    <row r="54" spans="1:69" ht="15" customHeight="1" x14ac:dyDescent="0.25">
      <c r="A54" s="328" t="s">
        <v>47</v>
      </c>
      <c r="B54" s="323">
        <v>1406.05</v>
      </c>
      <c r="C54" s="308">
        <f t="shared" si="0"/>
        <v>100.55118950250703</v>
      </c>
      <c r="D54" s="312"/>
      <c r="E54" s="130">
        <v>40.35</v>
      </c>
      <c r="F54" s="131">
        <v>95</v>
      </c>
      <c r="G54" s="130"/>
      <c r="H54" s="131"/>
      <c r="I54" s="130"/>
      <c r="J54" s="131"/>
      <c r="K54" s="130"/>
      <c r="L54" s="131"/>
      <c r="M54" s="130">
        <v>247.2</v>
      </c>
      <c r="N54" s="131">
        <v>199</v>
      </c>
      <c r="O54" s="304"/>
      <c r="P54" s="304"/>
      <c r="Q54" s="304">
        <f t="shared" si="3"/>
        <v>287.55</v>
      </c>
      <c r="R54" s="304">
        <f t="shared" si="3"/>
        <v>294</v>
      </c>
      <c r="S54" s="304"/>
      <c r="T54" s="130">
        <v>27.829999999999995</v>
      </c>
      <c r="U54" s="131">
        <v>95</v>
      </c>
      <c r="V54" s="130"/>
      <c r="W54" s="131"/>
      <c r="X54" s="130"/>
      <c r="Y54" s="131"/>
      <c r="Z54" s="130"/>
      <c r="AA54" s="131"/>
      <c r="AB54" s="130">
        <v>1098.42</v>
      </c>
      <c r="AC54" s="132">
        <v>1227</v>
      </c>
      <c r="AD54" s="304"/>
      <c r="AE54" s="304"/>
      <c r="AF54" s="304">
        <f t="shared" si="4"/>
        <v>1126.25</v>
      </c>
      <c r="AG54" s="304">
        <f t="shared" si="4"/>
        <v>1322</v>
      </c>
      <c r="AH54" s="304"/>
      <c r="AI54" s="304"/>
      <c r="AJ54" s="304"/>
      <c r="AK54" s="317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>
        <f t="shared" si="5"/>
        <v>0</v>
      </c>
      <c r="AV54" s="304">
        <f t="shared" si="5"/>
        <v>0</v>
      </c>
      <c r="AW54" s="304"/>
      <c r="AX54" s="304"/>
      <c r="AY54" s="304"/>
      <c r="AZ54" s="304">
        <f t="shared" si="6"/>
        <v>0</v>
      </c>
      <c r="BA54" s="304">
        <f t="shared" si="6"/>
        <v>68.179999999999993</v>
      </c>
      <c r="BB54" s="304">
        <f t="shared" si="7"/>
        <v>190</v>
      </c>
      <c r="BC54" s="304">
        <f t="shared" si="8"/>
        <v>0</v>
      </c>
      <c r="BD54" s="304">
        <f t="shared" si="9"/>
        <v>0</v>
      </c>
      <c r="BE54" s="304">
        <f t="shared" si="8"/>
        <v>0</v>
      </c>
      <c r="BF54" s="304">
        <f t="shared" si="9"/>
        <v>0</v>
      </c>
      <c r="BG54" s="304">
        <f t="shared" si="10"/>
        <v>0</v>
      </c>
      <c r="BH54" s="304">
        <f t="shared" si="11"/>
        <v>0</v>
      </c>
      <c r="BI54" s="304">
        <f t="shared" si="12"/>
        <v>1345.6200000000001</v>
      </c>
      <c r="BJ54" s="304">
        <f t="shared" si="13"/>
        <v>1426</v>
      </c>
      <c r="BK54" s="304">
        <f t="shared" si="14"/>
        <v>0</v>
      </c>
      <c r="BL54" s="304">
        <f t="shared" si="14"/>
        <v>0</v>
      </c>
      <c r="BM54" s="304">
        <f t="shared" si="18"/>
        <v>1413.8000000000002</v>
      </c>
      <c r="BN54" s="304">
        <f t="shared" si="18"/>
        <v>1616</v>
      </c>
      <c r="BO54" s="315"/>
      <c r="BP54" s="305"/>
    </row>
    <row r="55" spans="1:69" ht="15" customHeight="1" x14ac:dyDescent="0.25">
      <c r="A55" s="328" t="s">
        <v>48</v>
      </c>
      <c r="B55" s="323">
        <v>3944.61</v>
      </c>
      <c r="C55" s="308">
        <f t="shared" si="0"/>
        <v>21.359526036794509</v>
      </c>
      <c r="D55" s="316"/>
      <c r="E55" s="304">
        <v>478.1</v>
      </c>
      <c r="F55" s="304">
        <v>482</v>
      </c>
      <c r="G55" s="304">
        <v>14</v>
      </c>
      <c r="H55" s="304">
        <v>4</v>
      </c>
      <c r="I55" s="304"/>
      <c r="J55" s="304"/>
      <c r="K55" s="304">
        <v>123</v>
      </c>
      <c r="L55" s="304">
        <v>106</v>
      </c>
      <c r="M55" s="304">
        <v>121</v>
      </c>
      <c r="N55" s="304">
        <v>136</v>
      </c>
      <c r="O55" s="304">
        <v>102</v>
      </c>
      <c r="P55" s="304">
        <v>105</v>
      </c>
      <c r="Q55" s="304">
        <f t="shared" si="3"/>
        <v>838.1</v>
      </c>
      <c r="R55" s="304">
        <f t="shared" si="3"/>
        <v>833</v>
      </c>
      <c r="S55" s="304"/>
      <c r="T55" s="304">
        <v>4.45</v>
      </c>
      <c r="U55" s="304">
        <v>5</v>
      </c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>
        <f t="shared" si="4"/>
        <v>4.45</v>
      </c>
      <c r="AG55" s="304">
        <f t="shared" si="4"/>
        <v>5</v>
      </c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>
        <f t="shared" si="5"/>
        <v>0</v>
      </c>
      <c r="AV55" s="304">
        <f t="shared" si="5"/>
        <v>0</v>
      </c>
      <c r="AW55" s="304"/>
      <c r="AX55" s="304"/>
      <c r="AY55" s="304"/>
      <c r="AZ55" s="304">
        <f t="shared" si="6"/>
        <v>0</v>
      </c>
      <c r="BA55" s="304">
        <f t="shared" si="6"/>
        <v>482.55</v>
      </c>
      <c r="BB55" s="304">
        <f t="shared" si="7"/>
        <v>487</v>
      </c>
      <c r="BC55" s="304">
        <f t="shared" si="8"/>
        <v>14</v>
      </c>
      <c r="BD55" s="304">
        <f t="shared" si="9"/>
        <v>4</v>
      </c>
      <c r="BE55" s="304">
        <f t="shared" si="8"/>
        <v>0</v>
      </c>
      <c r="BF55" s="304">
        <f t="shared" si="9"/>
        <v>0</v>
      </c>
      <c r="BG55" s="304">
        <f t="shared" si="10"/>
        <v>123</v>
      </c>
      <c r="BH55" s="304">
        <f t="shared" si="11"/>
        <v>106</v>
      </c>
      <c r="BI55" s="304">
        <f t="shared" si="12"/>
        <v>121</v>
      </c>
      <c r="BJ55" s="304">
        <f t="shared" si="13"/>
        <v>136</v>
      </c>
      <c r="BK55" s="304">
        <f t="shared" si="14"/>
        <v>102</v>
      </c>
      <c r="BL55" s="304">
        <f t="shared" si="14"/>
        <v>105</v>
      </c>
      <c r="BM55" s="304">
        <f t="shared" si="18"/>
        <v>842.55</v>
      </c>
      <c r="BN55" s="304">
        <f t="shared" si="18"/>
        <v>838</v>
      </c>
      <c r="BO55" s="315"/>
      <c r="BP55" s="305"/>
    </row>
    <row r="56" spans="1:69" ht="15" customHeight="1" x14ac:dyDescent="0.25">
      <c r="A56" s="328" t="s">
        <v>49</v>
      </c>
      <c r="B56" s="323">
        <v>558</v>
      </c>
      <c r="C56" s="308">
        <f t="shared" si="0"/>
        <v>99.709677419354833</v>
      </c>
      <c r="D56" s="316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>
        <f t="shared" si="3"/>
        <v>0</v>
      </c>
      <c r="R56" s="304">
        <f t="shared" si="3"/>
        <v>0</v>
      </c>
      <c r="S56" s="304"/>
      <c r="T56" s="304">
        <v>29.26</v>
      </c>
      <c r="U56" s="304">
        <v>58</v>
      </c>
      <c r="V56" s="304"/>
      <c r="W56" s="304"/>
      <c r="X56" s="304"/>
      <c r="Y56" s="304"/>
      <c r="Z56" s="304">
        <v>6</v>
      </c>
      <c r="AA56" s="304">
        <v>13</v>
      </c>
      <c r="AB56" s="304">
        <v>5.4</v>
      </c>
      <c r="AC56" s="304">
        <v>17</v>
      </c>
      <c r="AD56" s="304">
        <v>515.72</v>
      </c>
      <c r="AE56" s="304">
        <v>1836</v>
      </c>
      <c r="AF56" s="304">
        <f t="shared" si="4"/>
        <v>556.38</v>
      </c>
      <c r="AG56" s="304">
        <f t="shared" si="4"/>
        <v>1924</v>
      </c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>
        <f t="shared" si="5"/>
        <v>0</v>
      </c>
      <c r="AV56" s="304">
        <f t="shared" si="5"/>
        <v>0</v>
      </c>
      <c r="AW56" s="304"/>
      <c r="AX56" s="304"/>
      <c r="AY56" s="304"/>
      <c r="AZ56" s="304">
        <f t="shared" si="6"/>
        <v>0</v>
      </c>
      <c r="BA56" s="304">
        <f t="shared" si="6"/>
        <v>29.26</v>
      </c>
      <c r="BB56" s="304">
        <f t="shared" si="7"/>
        <v>58</v>
      </c>
      <c r="BC56" s="304">
        <f t="shared" si="8"/>
        <v>0</v>
      </c>
      <c r="BD56" s="304">
        <f t="shared" si="9"/>
        <v>0</v>
      </c>
      <c r="BE56" s="304">
        <f t="shared" si="8"/>
        <v>0</v>
      </c>
      <c r="BF56" s="304">
        <f t="shared" si="9"/>
        <v>0</v>
      </c>
      <c r="BG56" s="304">
        <f t="shared" si="10"/>
        <v>6</v>
      </c>
      <c r="BH56" s="304">
        <f t="shared" si="11"/>
        <v>13</v>
      </c>
      <c r="BI56" s="304">
        <f t="shared" si="12"/>
        <v>5.4</v>
      </c>
      <c r="BJ56" s="304">
        <f t="shared" si="13"/>
        <v>17</v>
      </c>
      <c r="BK56" s="304">
        <f t="shared" si="14"/>
        <v>515.72</v>
      </c>
      <c r="BL56" s="304">
        <f t="shared" si="14"/>
        <v>1836</v>
      </c>
      <c r="BM56" s="304">
        <f t="shared" si="18"/>
        <v>556.38</v>
      </c>
      <c r="BN56" s="304">
        <f t="shared" si="18"/>
        <v>1924</v>
      </c>
      <c r="BO56" s="311"/>
      <c r="BP56" s="305"/>
    </row>
    <row r="57" spans="1:69" ht="15" customHeight="1" x14ac:dyDescent="0.25">
      <c r="A57" s="328" t="s">
        <v>50</v>
      </c>
      <c r="B57" s="323">
        <v>2431.71</v>
      </c>
      <c r="C57" s="308">
        <f t="shared" si="0"/>
        <v>0</v>
      </c>
      <c r="D57" s="316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>
        <f t="shared" si="3"/>
        <v>0</v>
      </c>
      <c r="R57" s="304">
        <f t="shared" si="3"/>
        <v>0</v>
      </c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>
        <f t="shared" si="4"/>
        <v>0</v>
      </c>
      <c r="AG57" s="304">
        <f t="shared" si="4"/>
        <v>0</v>
      </c>
      <c r="AH57" s="304"/>
      <c r="AI57" s="304"/>
      <c r="AJ57" s="304"/>
      <c r="AK57" s="304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>
        <f t="shared" si="5"/>
        <v>0</v>
      </c>
      <c r="AV57" s="304">
        <f t="shared" si="5"/>
        <v>0</v>
      </c>
      <c r="AW57" s="304"/>
      <c r="AX57" s="304"/>
      <c r="AY57" s="304"/>
      <c r="AZ57" s="304">
        <f t="shared" si="6"/>
        <v>0</v>
      </c>
      <c r="BA57" s="304">
        <f t="shared" si="6"/>
        <v>0</v>
      </c>
      <c r="BB57" s="304">
        <f t="shared" si="7"/>
        <v>0</v>
      </c>
      <c r="BC57" s="304">
        <f t="shared" si="8"/>
        <v>0</v>
      </c>
      <c r="BD57" s="304">
        <f t="shared" si="9"/>
        <v>0</v>
      </c>
      <c r="BE57" s="304">
        <f t="shared" si="8"/>
        <v>0</v>
      </c>
      <c r="BF57" s="304">
        <f t="shared" si="9"/>
        <v>0</v>
      </c>
      <c r="BG57" s="304">
        <f t="shared" si="10"/>
        <v>0</v>
      </c>
      <c r="BH57" s="304">
        <f t="shared" si="11"/>
        <v>0</v>
      </c>
      <c r="BI57" s="304">
        <f t="shared" si="12"/>
        <v>0</v>
      </c>
      <c r="BJ57" s="304">
        <f t="shared" si="13"/>
        <v>0</v>
      </c>
      <c r="BK57" s="304">
        <f t="shared" si="14"/>
        <v>0</v>
      </c>
      <c r="BL57" s="304">
        <f t="shared" si="14"/>
        <v>0</v>
      </c>
      <c r="BM57" s="304">
        <f t="shared" si="18"/>
        <v>0</v>
      </c>
      <c r="BN57" s="304">
        <f t="shared" si="18"/>
        <v>0</v>
      </c>
      <c r="BO57" s="311"/>
      <c r="BP57" s="305"/>
    </row>
    <row r="58" spans="1:69" ht="15" customHeight="1" x14ac:dyDescent="0.25">
      <c r="A58" s="328" t="s">
        <v>51</v>
      </c>
      <c r="B58" s="323">
        <v>818.06</v>
      </c>
      <c r="C58" s="308">
        <f t="shared" si="0"/>
        <v>5.0509742561670299</v>
      </c>
      <c r="D58" s="316"/>
      <c r="E58" s="331">
        <v>2.75</v>
      </c>
      <c r="F58" s="331">
        <v>14</v>
      </c>
      <c r="G58" s="331"/>
      <c r="H58" s="331"/>
      <c r="I58" s="331"/>
      <c r="J58" s="331"/>
      <c r="K58" s="331"/>
      <c r="L58" s="331"/>
      <c r="M58" s="331"/>
      <c r="N58" s="331"/>
      <c r="O58" s="331">
        <v>33.18</v>
      </c>
      <c r="P58" s="331">
        <v>88</v>
      </c>
      <c r="Q58" s="331">
        <f t="shared" si="3"/>
        <v>35.93</v>
      </c>
      <c r="R58" s="331">
        <f t="shared" si="3"/>
        <v>102</v>
      </c>
      <c r="S58" s="331"/>
      <c r="T58" s="331">
        <v>1</v>
      </c>
      <c r="U58" s="331">
        <v>4</v>
      </c>
      <c r="V58" s="331"/>
      <c r="W58" s="331"/>
      <c r="X58" s="331"/>
      <c r="Y58" s="331"/>
      <c r="Z58" s="331"/>
      <c r="AA58" s="331"/>
      <c r="AB58" s="331"/>
      <c r="AC58" s="331"/>
      <c r="AD58" s="331">
        <v>4.3899999999999997</v>
      </c>
      <c r="AE58" s="331">
        <v>11</v>
      </c>
      <c r="AF58" s="331">
        <f t="shared" si="4"/>
        <v>5.39</v>
      </c>
      <c r="AG58" s="331">
        <f t="shared" si="4"/>
        <v>15</v>
      </c>
      <c r="AH58" s="331"/>
      <c r="AI58" s="331"/>
      <c r="AJ58" s="331"/>
      <c r="AK58" s="331"/>
      <c r="AL58" s="331"/>
      <c r="AM58" s="331"/>
      <c r="AN58" s="331"/>
      <c r="AO58" s="331"/>
      <c r="AP58" s="331"/>
      <c r="AQ58" s="332"/>
      <c r="AR58" s="332"/>
      <c r="AS58" s="331"/>
      <c r="AT58" s="331"/>
      <c r="AU58" s="331">
        <f t="shared" si="5"/>
        <v>0</v>
      </c>
      <c r="AV58" s="331">
        <f t="shared" si="5"/>
        <v>0</v>
      </c>
      <c r="AW58" s="331"/>
      <c r="AX58" s="331"/>
      <c r="AY58" s="331"/>
      <c r="AZ58" s="331">
        <f t="shared" si="6"/>
        <v>0</v>
      </c>
      <c r="BA58" s="331">
        <f t="shared" si="6"/>
        <v>3.75</v>
      </c>
      <c r="BB58" s="331">
        <f>SUM(F58,U58,AJ58,)</f>
        <v>18</v>
      </c>
      <c r="BC58" s="331">
        <f>SUM(G58,V58,AK58,)</f>
        <v>0</v>
      </c>
      <c r="BD58" s="331">
        <f>SUM(H58,W58,AL58,)</f>
        <v>0</v>
      </c>
      <c r="BE58" s="331">
        <f>SUM(I58,X58,AM58,)</f>
        <v>0</v>
      </c>
      <c r="BF58" s="331">
        <f>SUM(J58,Y58,AN58,)</f>
        <v>0</v>
      </c>
      <c r="BG58" s="331">
        <f t="shared" si="10"/>
        <v>0</v>
      </c>
      <c r="BH58" s="331">
        <f>SUM(L58,AA58,AP58,)</f>
        <v>0</v>
      </c>
      <c r="BI58" s="331">
        <f t="shared" si="12"/>
        <v>0</v>
      </c>
      <c r="BJ58" s="331">
        <f>SUM(N58,AC58,AR58,)</f>
        <v>0</v>
      </c>
      <c r="BK58" s="331">
        <f>SUM(O58,AD58,AS58,)</f>
        <v>37.57</v>
      </c>
      <c r="BL58" s="331">
        <f>SUM(P58,AE58,AT58,)</f>
        <v>99</v>
      </c>
      <c r="BM58" s="331">
        <f t="shared" si="18"/>
        <v>41.32</v>
      </c>
      <c r="BN58" s="331">
        <f t="shared" si="18"/>
        <v>117</v>
      </c>
      <c r="BO58" s="315"/>
      <c r="BP58" s="333"/>
    </row>
    <row r="59" spans="1:69" ht="15" customHeight="1" x14ac:dyDescent="0.25">
      <c r="A59" s="334"/>
      <c r="B59" s="335"/>
      <c r="C59" s="336"/>
      <c r="D59" s="337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9"/>
      <c r="R59" s="340"/>
      <c r="S59" s="341"/>
      <c r="T59" s="342"/>
      <c r="U59" s="343"/>
      <c r="V59" s="344"/>
      <c r="W59" s="344"/>
      <c r="X59" s="344"/>
      <c r="Y59" s="337"/>
      <c r="Z59" s="337"/>
      <c r="AA59" s="337"/>
      <c r="AB59" s="337"/>
      <c r="AC59" s="345"/>
      <c r="AD59" s="345"/>
      <c r="AE59" s="345"/>
      <c r="AF59" s="339"/>
      <c r="AG59" s="340"/>
      <c r="AH59" s="345"/>
      <c r="AI59" s="346"/>
      <c r="AJ59" s="345"/>
      <c r="AK59" s="346"/>
      <c r="AL59" s="345"/>
      <c r="AM59" s="345"/>
      <c r="AN59" s="345"/>
      <c r="AO59" s="345"/>
      <c r="AP59" s="345"/>
      <c r="AQ59" s="347"/>
      <c r="AR59" s="347"/>
      <c r="AS59" s="345"/>
      <c r="AT59" s="345"/>
      <c r="AU59" s="339"/>
      <c r="AV59" s="340"/>
      <c r="AW59" s="345"/>
      <c r="AX59" s="345"/>
      <c r="AY59" s="345"/>
      <c r="AZ59" s="348"/>
      <c r="BA59" s="349"/>
      <c r="BB59" s="349"/>
      <c r="BC59" s="349"/>
      <c r="BD59" s="349"/>
      <c r="BE59" s="349"/>
      <c r="BF59" s="349"/>
      <c r="BG59" s="349"/>
      <c r="BH59" s="349"/>
      <c r="BI59" s="349"/>
      <c r="BJ59" s="349"/>
      <c r="BK59" s="349"/>
      <c r="BL59" s="349"/>
      <c r="BM59" s="349"/>
      <c r="BN59" s="349"/>
      <c r="BP59" s="350"/>
    </row>
    <row r="60" spans="1:69" ht="15" customHeight="1" x14ac:dyDescent="0.25">
      <c r="A60" s="334"/>
      <c r="B60" s="335"/>
      <c r="C60" s="351"/>
      <c r="D60" s="337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9"/>
      <c r="R60" s="340"/>
      <c r="S60" s="341"/>
      <c r="T60" s="342"/>
      <c r="U60" s="343"/>
      <c r="V60" s="344"/>
      <c r="W60" s="344"/>
      <c r="X60" s="344"/>
      <c r="Y60" s="337"/>
      <c r="Z60" s="337"/>
      <c r="AA60" s="337"/>
      <c r="AB60" s="337"/>
      <c r="AC60" s="345"/>
      <c r="AD60" s="345"/>
      <c r="AE60" s="345"/>
      <c r="AF60" s="339"/>
      <c r="AG60" s="340"/>
      <c r="AH60" s="345"/>
      <c r="AI60" s="264" t="s">
        <v>131</v>
      </c>
      <c r="AJ60" s="264"/>
      <c r="AK60" s="264"/>
      <c r="AL60" s="264"/>
      <c r="AR60" s="264" t="s">
        <v>115</v>
      </c>
      <c r="AT60" s="264"/>
      <c r="AW60" s="264"/>
      <c r="AX60" s="264"/>
      <c r="AY60" s="264"/>
      <c r="BA60" s="349"/>
      <c r="BB60" s="349"/>
      <c r="BC60" s="264"/>
      <c r="BD60" s="349"/>
      <c r="BE60" s="349"/>
      <c r="BF60" s="349"/>
      <c r="BG60" s="349"/>
      <c r="BH60" s="349"/>
      <c r="BI60" s="349"/>
      <c r="BJ60" s="349"/>
      <c r="BK60" s="349"/>
      <c r="BL60" s="349"/>
      <c r="BM60" s="349"/>
      <c r="BN60" s="349"/>
      <c r="BO60" s="264"/>
      <c r="BQ60" s="340"/>
    </row>
    <row r="61" spans="1:69" ht="15.6" customHeight="1" x14ac:dyDescent="0.3">
      <c r="B61" s="354"/>
      <c r="C61" s="354"/>
      <c r="E61" s="355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56"/>
      <c r="AB61" s="356"/>
      <c r="AC61" s="356"/>
      <c r="AD61" s="356"/>
      <c r="AE61" s="356"/>
      <c r="AF61" s="356"/>
      <c r="AG61" s="356"/>
      <c r="AI61" s="232" t="s">
        <v>154</v>
      </c>
      <c r="AJ61" s="232"/>
      <c r="AK61" s="232"/>
      <c r="AL61" s="232"/>
      <c r="AR61" s="232" t="s">
        <v>118</v>
      </c>
      <c r="AT61" s="232"/>
      <c r="AW61" s="232"/>
      <c r="AX61" s="232"/>
      <c r="AY61" s="232"/>
      <c r="BA61" s="264"/>
      <c r="BC61" s="232"/>
      <c r="BO61" s="232"/>
    </row>
    <row r="62" spans="1:69" ht="15.6" customHeight="1" x14ac:dyDescent="0.3">
      <c r="B62" s="357"/>
      <c r="C62" s="354"/>
      <c r="AA62" s="326" t="s">
        <v>155</v>
      </c>
      <c r="AB62" s="326"/>
      <c r="AC62" s="326"/>
      <c r="AD62" s="326"/>
      <c r="AE62" s="326"/>
      <c r="AF62" s="326" t="s">
        <v>115</v>
      </c>
      <c r="AL62" s="326" t="s">
        <v>117</v>
      </c>
      <c r="AO62" s="326"/>
      <c r="AP62" s="326"/>
      <c r="AQ62" s="326"/>
      <c r="AR62" s="293" t="s">
        <v>123</v>
      </c>
      <c r="AS62" s="349"/>
      <c r="AT62" s="349"/>
      <c r="BA62" s="232"/>
      <c r="BD62" s="326" t="s">
        <v>117</v>
      </c>
      <c r="BG62" s="326"/>
      <c r="BH62" s="326"/>
      <c r="BI62" s="326"/>
      <c r="BJ62" s="293" t="s">
        <v>123</v>
      </c>
      <c r="BK62" s="349"/>
      <c r="BL62" s="349"/>
    </row>
    <row r="63" spans="1:69" x14ac:dyDescent="0.3">
      <c r="AA63" s="232" t="s">
        <v>119</v>
      </c>
      <c r="AB63" s="390"/>
      <c r="AC63" s="390"/>
      <c r="AD63" s="390"/>
      <c r="AE63" s="390"/>
      <c r="AF63" s="390" t="s">
        <v>118</v>
      </c>
      <c r="AL63" s="232" t="s">
        <v>156</v>
      </c>
      <c r="AO63" s="390"/>
      <c r="AP63" s="390"/>
      <c r="AQ63" s="390"/>
      <c r="AR63" s="293" t="s">
        <v>157</v>
      </c>
      <c r="AS63" s="326"/>
      <c r="BD63" s="232" t="s">
        <v>156</v>
      </c>
      <c r="BG63" s="390"/>
      <c r="BH63" s="390"/>
      <c r="BI63" s="390"/>
      <c r="BJ63" s="293" t="s">
        <v>157</v>
      </c>
      <c r="BK63" s="326"/>
    </row>
    <row r="86" spans="2:69" s="353" customFormat="1" ht="12.75" customHeight="1" x14ac:dyDescent="0.3"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  <c r="BC86" s="293"/>
      <c r="BD86" s="293"/>
      <c r="BE86" s="293"/>
      <c r="BF86" s="293"/>
      <c r="BG86" s="293"/>
      <c r="BH86" s="293"/>
      <c r="BI86" s="293"/>
      <c r="BJ86" s="293"/>
      <c r="BK86" s="293"/>
      <c r="BL86" s="293"/>
      <c r="BM86" s="293"/>
      <c r="BN86" s="293"/>
      <c r="BO86" s="293"/>
      <c r="BP86" s="352"/>
      <c r="BQ86" s="293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36" priority="3" stopIfTrue="1" operator="equal">
      <formula>0</formula>
    </cfRule>
  </conditionalFormatting>
  <conditionalFormatting sqref="E43:N43">
    <cfRule type="cellIs" dxfId="35" priority="2" operator="equal">
      <formula>0</formula>
    </cfRule>
  </conditionalFormatting>
  <conditionalFormatting sqref="AB43:AC43">
    <cfRule type="cellIs" dxfId="34" priority="1" operator="equal">
      <formula>0</formula>
    </cfRule>
  </conditionalFormatting>
  <printOptions horizontalCentered="1"/>
  <pageMargins left="0.25" right="0.7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25" max="1048575" man="1"/>
    <brk id="6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4"/>
  <sheetViews>
    <sheetView view="pageBreakPreview" zoomScale="75" zoomScaleNormal="50" zoomScaleSheetLayoutView="75" workbookViewId="0">
      <pane xSplit="3" ySplit="14" topLeftCell="AE33" activePane="bottomRight" state="frozen"/>
      <selection pane="topRight" activeCell="D1" sqref="D1"/>
      <selection pane="bottomLeft" activeCell="A15" sqref="A15"/>
      <selection pane="bottomRight" activeCell="AQ15" sqref="AQ15"/>
    </sheetView>
  </sheetViews>
  <sheetFormatPr defaultColWidth="8.85546875" defaultRowHeight="15" x14ac:dyDescent="0.25"/>
  <cols>
    <col min="1" max="1" width="13.140625" style="390" customWidth="1"/>
    <col min="2" max="2" width="9.140625" style="390" customWidth="1"/>
    <col min="3" max="3" width="10.28515625" style="390" customWidth="1"/>
    <col min="4" max="4" width="11.5703125" style="390" customWidth="1"/>
    <col min="5" max="5" width="9.85546875" style="390" customWidth="1"/>
    <col min="6" max="6" width="9.140625" style="390" customWidth="1"/>
    <col min="7" max="7" width="10.140625" style="390" customWidth="1"/>
    <col min="8" max="8" width="9" style="390" customWidth="1"/>
    <col min="9" max="9" width="9.140625" style="390" customWidth="1"/>
    <col min="10" max="10" width="9.7109375" style="390" customWidth="1"/>
    <col min="11" max="11" width="9.28515625" style="390" customWidth="1"/>
    <col min="12" max="13" width="9.140625" style="390" customWidth="1"/>
    <col min="14" max="14" width="9.85546875" style="390" customWidth="1"/>
    <col min="15" max="15" width="9.140625" style="390" customWidth="1"/>
    <col min="16" max="16" width="9.85546875" style="390" customWidth="1"/>
    <col min="17" max="17" width="10.7109375" style="390" customWidth="1"/>
    <col min="18" max="19" width="9.140625" style="390" customWidth="1"/>
    <col min="20" max="20" width="9.42578125" style="390" customWidth="1"/>
    <col min="21" max="21" width="9.28515625" style="390" customWidth="1"/>
    <col min="22" max="22" width="9.85546875" style="390" customWidth="1"/>
    <col min="23" max="23" width="11.28515625" style="390" customWidth="1"/>
    <col min="24" max="36" width="9.28515625" style="390" customWidth="1"/>
    <col min="37" max="37" width="9.85546875" style="390" customWidth="1"/>
    <col min="38" max="38" width="10.7109375" style="390" customWidth="1"/>
    <col min="39" max="39" width="9.140625" style="390" customWidth="1"/>
    <col min="40" max="40" width="10.28515625" style="390" customWidth="1"/>
    <col min="41" max="41" width="10.7109375" style="390" customWidth="1"/>
    <col min="42" max="42" width="9" style="390" customWidth="1"/>
    <col min="43" max="43" width="10.140625" style="390" customWidth="1"/>
    <col min="44" max="44" width="10.5703125" style="390" customWidth="1"/>
    <col min="45" max="45" width="9" style="390" customWidth="1"/>
    <col min="46" max="66" width="8.85546875" style="390" customWidth="1"/>
    <col min="67" max="74" width="9" style="390" customWidth="1"/>
    <col min="75" max="87" width="8.85546875" style="390" customWidth="1"/>
    <col min="88" max="88" width="13" style="390" customWidth="1"/>
    <col min="89" max="89" width="9.85546875" style="390" customWidth="1"/>
    <col min="90" max="90" width="8.85546875" style="390"/>
    <col min="91" max="91" width="21.7109375" style="390" customWidth="1"/>
    <col min="92" max="109" width="8.85546875" style="390" customWidth="1"/>
    <col min="110" max="136" width="9.140625" style="391" customWidth="1"/>
    <col min="137" max="140" width="9.140625" style="392" customWidth="1"/>
    <col min="141" max="16384" width="8.85546875" style="390"/>
  </cols>
  <sheetData>
    <row r="1" spans="1:140" x14ac:dyDescent="0.25">
      <c r="A1" s="390" t="s">
        <v>101</v>
      </c>
    </row>
    <row r="2" spans="1:140" x14ac:dyDescent="0.25">
      <c r="E2" s="390" t="s">
        <v>70</v>
      </c>
    </row>
    <row r="3" spans="1:140" x14ac:dyDescent="0.25">
      <c r="E3" s="390" t="s">
        <v>102</v>
      </c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DD3" s="391"/>
      <c r="DE3" s="391"/>
      <c r="EE3" s="392"/>
      <c r="EF3" s="392"/>
      <c r="EI3" s="390"/>
      <c r="EJ3" s="390"/>
    </row>
    <row r="4" spans="1:140" x14ac:dyDescent="0.25">
      <c r="E4" s="393" t="s">
        <v>72</v>
      </c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2"/>
      <c r="AN4" s="395"/>
      <c r="AO4" s="395"/>
    </row>
    <row r="5" spans="1:140" x14ac:dyDescent="0.25">
      <c r="A5" s="235"/>
      <c r="B5" s="235"/>
      <c r="C5" s="235"/>
      <c r="D5" s="235"/>
      <c r="E5" s="235" t="s">
        <v>158</v>
      </c>
      <c r="F5" s="235"/>
      <c r="G5" s="235"/>
      <c r="H5" s="235"/>
      <c r="I5" s="235"/>
      <c r="J5" s="235"/>
      <c r="K5" s="360"/>
      <c r="L5" s="360"/>
      <c r="M5" s="360"/>
      <c r="N5" s="360"/>
      <c r="O5" s="360"/>
      <c r="P5" s="360"/>
      <c r="Q5" s="360"/>
      <c r="R5" s="360"/>
      <c r="S5" s="392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</row>
    <row r="6" spans="1:140" x14ac:dyDescent="0.25">
      <c r="A6" s="235" t="s">
        <v>73</v>
      </c>
      <c r="B6" s="235"/>
      <c r="C6" s="235"/>
      <c r="D6" s="235"/>
      <c r="E6" s="396" t="s">
        <v>150</v>
      </c>
      <c r="F6" s="396" t="s">
        <v>151</v>
      </c>
      <c r="G6" s="235"/>
      <c r="I6" s="235"/>
      <c r="J6" s="235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60"/>
      <c r="AC6" s="360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398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</row>
    <row r="7" spans="1:140" x14ac:dyDescent="0.25">
      <c r="A7" s="235" t="s">
        <v>74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35"/>
      <c r="CH7" s="235"/>
      <c r="CI7" s="235"/>
      <c r="CJ7" s="235"/>
      <c r="CK7" s="235"/>
      <c r="CL7" s="235"/>
    </row>
    <row r="8" spans="1:140" s="400" customFormat="1" ht="24" customHeight="1" x14ac:dyDescent="0.2">
      <c r="A8" s="1195" t="s">
        <v>0</v>
      </c>
      <c r="B8" s="399"/>
      <c r="C8" s="399"/>
      <c r="D8" s="1196" t="s">
        <v>75</v>
      </c>
      <c r="E8" s="1197"/>
      <c r="F8" s="1197"/>
      <c r="G8" s="1197"/>
      <c r="H8" s="1197"/>
      <c r="I8" s="1197"/>
      <c r="J8" s="1197"/>
      <c r="K8" s="1197"/>
      <c r="L8" s="1197"/>
      <c r="M8" s="1197"/>
      <c r="N8" s="1197"/>
      <c r="O8" s="1197"/>
      <c r="P8" s="1197"/>
      <c r="Q8" s="1197"/>
      <c r="R8" s="1197"/>
      <c r="S8" s="1197"/>
      <c r="T8" s="1197"/>
      <c r="U8" s="1197"/>
      <c r="V8" s="1197"/>
      <c r="W8" s="1197"/>
      <c r="X8" s="1198"/>
      <c r="Y8" s="1196" t="s">
        <v>76</v>
      </c>
      <c r="Z8" s="1197"/>
      <c r="AA8" s="1197"/>
      <c r="AB8" s="1197"/>
      <c r="AC8" s="1197"/>
      <c r="AD8" s="1197"/>
      <c r="AE8" s="1197"/>
      <c r="AF8" s="1197"/>
      <c r="AG8" s="1197"/>
      <c r="AH8" s="1197"/>
      <c r="AI8" s="1197"/>
      <c r="AJ8" s="1197"/>
      <c r="AK8" s="1197"/>
      <c r="AL8" s="1197"/>
      <c r="AM8" s="1197"/>
      <c r="AN8" s="1197"/>
      <c r="AO8" s="1197"/>
      <c r="AP8" s="1197"/>
      <c r="AQ8" s="1197"/>
      <c r="AR8" s="1197"/>
      <c r="AS8" s="1198"/>
      <c r="AT8" s="1202" t="s">
        <v>77</v>
      </c>
      <c r="AU8" s="1203"/>
      <c r="AV8" s="1203"/>
      <c r="AW8" s="1203"/>
      <c r="AX8" s="1203"/>
      <c r="AY8" s="1203"/>
      <c r="AZ8" s="1203"/>
      <c r="BA8" s="1203"/>
      <c r="BB8" s="1203"/>
      <c r="BC8" s="1203"/>
      <c r="BD8" s="1203"/>
      <c r="BE8" s="1203"/>
      <c r="BF8" s="1203"/>
      <c r="BG8" s="1203"/>
      <c r="BH8" s="1203"/>
      <c r="BI8" s="1203"/>
      <c r="BJ8" s="1203"/>
      <c r="BK8" s="1203"/>
      <c r="BL8" s="1203"/>
      <c r="BM8" s="1203"/>
      <c r="BN8" s="1204"/>
      <c r="BO8" s="1195" t="s">
        <v>77</v>
      </c>
      <c r="BP8" s="1195"/>
      <c r="BQ8" s="1195"/>
      <c r="BR8" s="1202" t="s">
        <v>79</v>
      </c>
      <c r="BS8" s="1203"/>
      <c r="BT8" s="1203"/>
      <c r="BU8" s="1203"/>
      <c r="BV8" s="1203"/>
      <c r="BW8" s="1203"/>
      <c r="BX8" s="1203"/>
      <c r="BY8" s="1203"/>
      <c r="BZ8" s="1203"/>
      <c r="CA8" s="1203"/>
      <c r="CB8" s="1203"/>
      <c r="CC8" s="1203"/>
      <c r="CD8" s="1203"/>
      <c r="CE8" s="1203"/>
      <c r="CF8" s="1203"/>
      <c r="CG8" s="1203"/>
      <c r="CH8" s="1203"/>
      <c r="CI8" s="1203"/>
      <c r="CJ8" s="1203"/>
      <c r="CK8" s="1203"/>
      <c r="CL8" s="1204"/>
      <c r="DF8" s="401"/>
      <c r="DG8" s="401"/>
      <c r="DH8" s="401"/>
      <c r="DI8" s="401"/>
      <c r="DJ8" s="401"/>
      <c r="DK8" s="401"/>
      <c r="DL8" s="401"/>
      <c r="DM8" s="401"/>
      <c r="DN8" s="401"/>
      <c r="DO8" s="401"/>
      <c r="DP8" s="401"/>
      <c r="DQ8" s="401"/>
      <c r="DR8" s="401"/>
      <c r="DS8" s="401"/>
      <c r="DT8" s="401"/>
      <c r="DU8" s="401"/>
      <c r="DV8" s="401"/>
      <c r="DW8" s="401"/>
      <c r="DX8" s="401"/>
      <c r="DY8" s="401"/>
      <c r="DZ8" s="401"/>
      <c r="EA8" s="401"/>
      <c r="EB8" s="401"/>
      <c r="EC8" s="401"/>
      <c r="ED8" s="401"/>
      <c r="EE8" s="401"/>
      <c r="EF8" s="401"/>
      <c r="EG8" s="402"/>
      <c r="EH8" s="402"/>
      <c r="EI8" s="402"/>
      <c r="EJ8" s="402"/>
    </row>
    <row r="9" spans="1:140" s="400" customFormat="1" ht="15" customHeight="1" x14ac:dyDescent="0.2">
      <c r="A9" s="1195"/>
      <c r="B9" s="403"/>
      <c r="C9" s="403"/>
      <c r="D9" s="1199"/>
      <c r="E9" s="1200"/>
      <c r="F9" s="1200"/>
      <c r="G9" s="1200"/>
      <c r="H9" s="1200"/>
      <c r="I9" s="1200"/>
      <c r="J9" s="1200"/>
      <c r="K9" s="1200"/>
      <c r="L9" s="1200"/>
      <c r="M9" s="1200"/>
      <c r="N9" s="1200"/>
      <c r="O9" s="1200"/>
      <c r="P9" s="1200"/>
      <c r="Q9" s="1200"/>
      <c r="R9" s="1200"/>
      <c r="S9" s="1200"/>
      <c r="T9" s="1200"/>
      <c r="U9" s="1200"/>
      <c r="V9" s="1200"/>
      <c r="W9" s="1200"/>
      <c r="X9" s="1201"/>
      <c r="Y9" s="1199"/>
      <c r="Z9" s="1200"/>
      <c r="AA9" s="1200"/>
      <c r="AB9" s="1200"/>
      <c r="AC9" s="1200"/>
      <c r="AD9" s="1200"/>
      <c r="AE9" s="1200"/>
      <c r="AF9" s="1200"/>
      <c r="AG9" s="1200"/>
      <c r="AH9" s="1200"/>
      <c r="AI9" s="1200"/>
      <c r="AJ9" s="1200"/>
      <c r="AK9" s="1200"/>
      <c r="AL9" s="1200"/>
      <c r="AM9" s="1200"/>
      <c r="AN9" s="1200"/>
      <c r="AO9" s="1200"/>
      <c r="AP9" s="1200"/>
      <c r="AQ9" s="1200"/>
      <c r="AR9" s="1200"/>
      <c r="AS9" s="1201"/>
      <c r="AT9" s="1205"/>
      <c r="AU9" s="1206"/>
      <c r="AV9" s="1206"/>
      <c r="AW9" s="1206"/>
      <c r="AX9" s="1206"/>
      <c r="AY9" s="1206"/>
      <c r="AZ9" s="1206"/>
      <c r="BA9" s="1206"/>
      <c r="BB9" s="1206"/>
      <c r="BC9" s="1206"/>
      <c r="BD9" s="1206"/>
      <c r="BE9" s="1206"/>
      <c r="BF9" s="1206"/>
      <c r="BG9" s="1206"/>
      <c r="BH9" s="1206"/>
      <c r="BI9" s="1206"/>
      <c r="BJ9" s="1206"/>
      <c r="BK9" s="1206"/>
      <c r="BL9" s="1206"/>
      <c r="BM9" s="1206"/>
      <c r="BN9" s="1207"/>
      <c r="BO9" s="1195"/>
      <c r="BP9" s="1195"/>
      <c r="BQ9" s="1195"/>
      <c r="BR9" s="1205"/>
      <c r="BS9" s="1206"/>
      <c r="BT9" s="1206"/>
      <c r="BU9" s="1206"/>
      <c r="BV9" s="1206"/>
      <c r="BW9" s="1206"/>
      <c r="BX9" s="1206"/>
      <c r="BY9" s="1206"/>
      <c r="BZ9" s="1206"/>
      <c r="CA9" s="1206"/>
      <c r="CB9" s="1206"/>
      <c r="CC9" s="1206"/>
      <c r="CD9" s="1206"/>
      <c r="CE9" s="1206"/>
      <c r="CF9" s="1206"/>
      <c r="CG9" s="1206"/>
      <c r="CH9" s="1206"/>
      <c r="CI9" s="1206"/>
      <c r="CJ9" s="1206"/>
      <c r="CK9" s="1206"/>
      <c r="CL9" s="1207"/>
      <c r="DF9" s="401"/>
      <c r="DG9" s="401"/>
      <c r="DH9" s="401"/>
      <c r="DI9" s="401"/>
      <c r="DJ9" s="401"/>
      <c r="DK9" s="401"/>
      <c r="DL9" s="401"/>
      <c r="DM9" s="401"/>
      <c r="DN9" s="401"/>
      <c r="DO9" s="401"/>
      <c r="DP9" s="401"/>
      <c r="DQ9" s="401"/>
      <c r="DR9" s="401"/>
      <c r="DS9" s="401"/>
      <c r="DT9" s="401"/>
      <c r="DU9" s="401"/>
      <c r="DV9" s="401"/>
      <c r="DW9" s="401"/>
      <c r="DX9" s="401"/>
      <c r="DY9" s="401"/>
      <c r="DZ9" s="401"/>
      <c r="EA9" s="401"/>
      <c r="EB9" s="401"/>
      <c r="EC9" s="401"/>
      <c r="ED9" s="401"/>
      <c r="EE9" s="401"/>
      <c r="EF9" s="401"/>
      <c r="EG9" s="402"/>
      <c r="EH9" s="402"/>
      <c r="EI9" s="402"/>
      <c r="EJ9" s="402"/>
    </row>
    <row r="10" spans="1:140" s="400" customFormat="1" ht="21.6" customHeight="1" x14ac:dyDescent="0.2">
      <c r="A10" s="1195"/>
      <c r="B10" s="404"/>
      <c r="C10" s="404"/>
      <c r="D10" s="1110" t="s">
        <v>103</v>
      </c>
      <c r="E10" s="1110"/>
      <c r="F10" s="1110"/>
      <c r="G10" s="1110" t="s">
        <v>104</v>
      </c>
      <c r="H10" s="1110"/>
      <c r="I10" s="1110"/>
      <c r="J10" s="1110"/>
      <c r="K10" s="1110"/>
      <c r="L10" s="1110"/>
      <c r="M10" s="1110" t="s">
        <v>83</v>
      </c>
      <c r="N10" s="1110"/>
      <c r="O10" s="1110"/>
      <c r="P10" s="1110" t="s">
        <v>84</v>
      </c>
      <c r="Q10" s="1110"/>
      <c r="R10" s="1110"/>
      <c r="S10" s="1110" t="s">
        <v>105</v>
      </c>
      <c r="T10" s="1110"/>
      <c r="U10" s="1110"/>
      <c r="V10" s="1110" t="s">
        <v>86</v>
      </c>
      <c r="W10" s="1110"/>
      <c r="X10" s="1110"/>
      <c r="Y10" s="1110" t="s">
        <v>103</v>
      </c>
      <c r="Z10" s="1110"/>
      <c r="AA10" s="1110"/>
      <c r="AB10" s="1110" t="s">
        <v>104</v>
      </c>
      <c r="AC10" s="1110"/>
      <c r="AD10" s="1110"/>
      <c r="AE10" s="1110"/>
      <c r="AF10" s="1110"/>
      <c r="AG10" s="1110"/>
      <c r="AH10" s="1110" t="s">
        <v>83</v>
      </c>
      <c r="AI10" s="1110"/>
      <c r="AJ10" s="1110"/>
      <c r="AK10" s="1110" t="s">
        <v>84</v>
      </c>
      <c r="AL10" s="1110"/>
      <c r="AM10" s="1110"/>
      <c r="AN10" s="1110" t="s">
        <v>105</v>
      </c>
      <c r="AO10" s="1110"/>
      <c r="AP10" s="1110"/>
      <c r="AQ10" s="1110" t="s">
        <v>86</v>
      </c>
      <c r="AR10" s="1110"/>
      <c r="AS10" s="1110"/>
      <c r="AT10" s="1110" t="s">
        <v>103</v>
      </c>
      <c r="AU10" s="1110"/>
      <c r="AV10" s="1110"/>
      <c r="AW10" s="1110" t="s">
        <v>104</v>
      </c>
      <c r="AX10" s="1110"/>
      <c r="AY10" s="1110"/>
      <c r="AZ10" s="1110"/>
      <c r="BA10" s="1110"/>
      <c r="BB10" s="1110"/>
      <c r="BC10" s="1110" t="s">
        <v>83</v>
      </c>
      <c r="BD10" s="1110"/>
      <c r="BE10" s="1110"/>
      <c r="BF10" s="1110" t="s">
        <v>84</v>
      </c>
      <c r="BG10" s="1110"/>
      <c r="BH10" s="1110"/>
      <c r="BI10" s="1110" t="s">
        <v>105</v>
      </c>
      <c r="BJ10" s="1110"/>
      <c r="BK10" s="1110"/>
      <c r="BL10" s="1110" t="s">
        <v>86</v>
      </c>
      <c r="BM10" s="1110"/>
      <c r="BN10" s="1110"/>
      <c r="BO10" s="1195"/>
      <c r="BP10" s="1195"/>
      <c r="BQ10" s="1195"/>
      <c r="BR10" s="1110" t="s">
        <v>103</v>
      </c>
      <c r="BS10" s="1110"/>
      <c r="BT10" s="1110"/>
      <c r="BU10" s="1110" t="s">
        <v>104</v>
      </c>
      <c r="BV10" s="1110"/>
      <c r="BW10" s="1110"/>
      <c r="BX10" s="1110"/>
      <c r="BY10" s="1110"/>
      <c r="BZ10" s="1110"/>
      <c r="CA10" s="1110" t="s">
        <v>83</v>
      </c>
      <c r="CB10" s="1110"/>
      <c r="CC10" s="1110"/>
      <c r="CD10" s="1110" t="s">
        <v>84</v>
      </c>
      <c r="CE10" s="1110"/>
      <c r="CF10" s="1110"/>
      <c r="CG10" s="1110" t="s">
        <v>105</v>
      </c>
      <c r="CH10" s="1110"/>
      <c r="CI10" s="1110"/>
      <c r="CJ10" s="1110" t="s">
        <v>86</v>
      </c>
      <c r="CK10" s="1110"/>
      <c r="CL10" s="1110"/>
      <c r="DF10" s="401"/>
      <c r="DG10" s="401"/>
      <c r="DH10" s="401"/>
      <c r="DI10" s="401"/>
      <c r="DJ10" s="401"/>
      <c r="DK10" s="401"/>
      <c r="DL10" s="401"/>
      <c r="DM10" s="401"/>
      <c r="DN10" s="401"/>
      <c r="DO10" s="401"/>
      <c r="DP10" s="401"/>
      <c r="DQ10" s="401"/>
      <c r="DR10" s="401"/>
      <c r="DS10" s="401"/>
      <c r="DT10" s="401"/>
      <c r="DU10" s="401"/>
      <c r="DV10" s="401"/>
      <c r="DW10" s="401"/>
      <c r="DX10" s="401"/>
      <c r="DY10" s="401"/>
      <c r="DZ10" s="401"/>
      <c r="EA10" s="401"/>
      <c r="EB10" s="401"/>
      <c r="EC10" s="401"/>
      <c r="ED10" s="401"/>
      <c r="EE10" s="401"/>
      <c r="EF10" s="401"/>
      <c r="EG10" s="402"/>
      <c r="EH10" s="402"/>
      <c r="EI10" s="402"/>
      <c r="EJ10" s="402"/>
    </row>
    <row r="11" spans="1:140" s="400" customFormat="1" ht="21.6" customHeight="1" x14ac:dyDescent="0.2">
      <c r="A11" s="1195"/>
      <c r="B11" s="404"/>
      <c r="C11" s="404"/>
      <c r="D11" s="1110"/>
      <c r="E11" s="1110"/>
      <c r="F11" s="1110"/>
      <c r="G11" s="1110" t="s">
        <v>91</v>
      </c>
      <c r="H11" s="1110"/>
      <c r="I11" s="1110"/>
      <c r="J11" s="1110" t="s">
        <v>90</v>
      </c>
      <c r="K11" s="1110"/>
      <c r="L11" s="1110"/>
      <c r="M11" s="1110"/>
      <c r="N11" s="1110"/>
      <c r="O11" s="1110"/>
      <c r="P11" s="1110"/>
      <c r="Q11" s="1110"/>
      <c r="R11" s="1110"/>
      <c r="S11" s="1110"/>
      <c r="T11" s="1110"/>
      <c r="U11" s="1110"/>
      <c r="V11" s="1110"/>
      <c r="W11" s="1110"/>
      <c r="X11" s="1110"/>
      <c r="Y11" s="1110"/>
      <c r="Z11" s="1110"/>
      <c r="AA11" s="1110"/>
      <c r="AB11" s="1110" t="s">
        <v>91</v>
      </c>
      <c r="AC11" s="1110"/>
      <c r="AD11" s="1110"/>
      <c r="AE11" s="1110" t="s">
        <v>90</v>
      </c>
      <c r="AF11" s="1110"/>
      <c r="AG11" s="1110"/>
      <c r="AH11" s="1110"/>
      <c r="AI11" s="1110"/>
      <c r="AJ11" s="1110"/>
      <c r="AK11" s="1110"/>
      <c r="AL11" s="1110"/>
      <c r="AM11" s="1110"/>
      <c r="AN11" s="1110"/>
      <c r="AO11" s="1110"/>
      <c r="AP11" s="1110"/>
      <c r="AQ11" s="1110"/>
      <c r="AR11" s="1110"/>
      <c r="AS11" s="1110"/>
      <c r="AT11" s="1110"/>
      <c r="AU11" s="1110"/>
      <c r="AV11" s="1110"/>
      <c r="AW11" s="1110" t="s">
        <v>91</v>
      </c>
      <c r="AX11" s="1110"/>
      <c r="AY11" s="1110"/>
      <c r="AZ11" s="1110" t="s">
        <v>90</v>
      </c>
      <c r="BA11" s="1110"/>
      <c r="BB11" s="1110"/>
      <c r="BC11" s="1110"/>
      <c r="BD11" s="1110"/>
      <c r="BE11" s="1110"/>
      <c r="BF11" s="1110"/>
      <c r="BG11" s="1110"/>
      <c r="BH11" s="1110"/>
      <c r="BI11" s="1110"/>
      <c r="BJ11" s="1110"/>
      <c r="BK11" s="1110"/>
      <c r="BL11" s="1110"/>
      <c r="BM11" s="1110"/>
      <c r="BN11" s="1110"/>
      <c r="BO11" s="1195"/>
      <c r="BP11" s="1195"/>
      <c r="BQ11" s="1195"/>
      <c r="BR11" s="1110"/>
      <c r="BS11" s="1110"/>
      <c r="BT11" s="1110"/>
      <c r="BU11" s="1110" t="s">
        <v>91</v>
      </c>
      <c r="BV11" s="1110"/>
      <c r="BW11" s="1110"/>
      <c r="BX11" s="1110" t="s">
        <v>90</v>
      </c>
      <c r="BY11" s="1110"/>
      <c r="BZ11" s="1110"/>
      <c r="CA11" s="1110"/>
      <c r="CB11" s="1110"/>
      <c r="CC11" s="1110"/>
      <c r="CD11" s="1110"/>
      <c r="CE11" s="1110"/>
      <c r="CF11" s="1110"/>
      <c r="CG11" s="1110"/>
      <c r="CH11" s="1110"/>
      <c r="CI11" s="1110"/>
      <c r="CJ11" s="1110"/>
      <c r="CK11" s="1110"/>
      <c r="CL11" s="1110"/>
      <c r="DF11" s="401"/>
      <c r="DG11" s="401"/>
      <c r="DH11" s="401"/>
      <c r="DI11" s="401"/>
      <c r="DJ11" s="401"/>
      <c r="DK11" s="401"/>
      <c r="DL11" s="401"/>
      <c r="DM11" s="401"/>
      <c r="DN11" s="401"/>
      <c r="DO11" s="401"/>
      <c r="DP11" s="401"/>
      <c r="DQ11" s="401"/>
      <c r="DR11" s="401"/>
      <c r="DS11" s="401"/>
      <c r="DT11" s="401"/>
      <c r="DU11" s="401"/>
      <c r="DV11" s="401"/>
      <c r="DW11" s="401"/>
      <c r="DX11" s="401"/>
      <c r="DY11" s="401"/>
      <c r="DZ11" s="401"/>
      <c r="EA11" s="401"/>
      <c r="EB11" s="401"/>
      <c r="EC11" s="401"/>
      <c r="ED11" s="401"/>
      <c r="EE11" s="401"/>
      <c r="EF11" s="401"/>
      <c r="EG11" s="402"/>
      <c r="EH11" s="402"/>
      <c r="EI11" s="402"/>
      <c r="EJ11" s="402"/>
    </row>
    <row r="12" spans="1:140" s="400" customFormat="1" ht="38.25" x14ac:dyDescent="0.2">
      <c r="A12" s="1195"/>
      <c r="B12" s="404"/>
      <c r="C12" s="404"/>
      <c r="D12" s="242" t="s">
        <v>106</v>
      </c>
      <c r="E12" s="242" t="s">
        <v>107</v>
      </c>
      <c r="F12" s="242" t="s">
        <v>108</v>
      </c>
      <c r="G12" s="242" t="s">
        <v>106</v>
      </c>
      <c r="H12" s="242" t="s">
        <v>107</v>
      </c>
      <c r="I12" s="242" t="s">
        <v>108</v>
      </c>
      <c r="J12" s="242" t="s">
        <v>106</v>
      </c>
      <c r="K12" s="242" t="s">
        <v>107</v>
      </c>
      <c r="L12" s="242" t="s">
        <v>108</v>
      </c>
      <c r="M12" s="242" t="s">
        <v>106</v>
      </c>
      <c r="N12" s="242" t="s">
        <v>107</v>
      </c>
      <c r="O12" s="242" t="s">
        <v>108</v>
      </c>
      <c r="P12" s="242" t="s">
        <v>106</v>
      </c>
      <c r="Q12" s="242" t="s">
        <v>107</v>
      </c>
      <c r="R12" s="242" t="s">
        <v>108</v>
      </c>
      <c r="S12" s="242" t="s">
        <v>106</v>
      </c>
      <c r="T12" s="242" t="s">
        <v>107</v>
      </c>
      <c r="U12" s="242" t="s">
        <v>108</v>
      </c>
      <c r="V12" s="242" t="s">
        <v>106</v>
      </c>
      <c r="W12" s="242" t="s">
        <v>107</v>
      </c>
      <c r="X12" s="242" t="s">
        <v>108</v>
      </c>
      <c r="Y12" s="242" t="s">
        <v>106</v>
      </c>
      <c r="Z12" s="242" t="s">
        <v>107</v>
      </c>
      <c r="AA12" s="242" t="s">
        <v>108</v>
      </c>
      <c r="AB12" s="242" t="s">
        <v>106</v>
      </c>
      <c r="AC12" s="242" t="s">
        <v>107</v>
      </c>
      <c r="AD12" s="242" t="s">
        <v>108</v>
      </c>
      <c r="AE12" s="242" t="s">
        <v>106</v>
      </c>
      <c r="AF12" s="242" t="s">
        <v>107</v>
      </c>
      <c r="AG12" s="242" t="s">
        <v>108</v>
      </c>
      <c r="AH12" s="242" t="s">
        <v>106</v>
      </c>
      <c r="AI12" s="242" t="s">
        <v>107</v>
      </c>
      <c r="AJ12" s="242" t="s">
        <v>108</v>
      </c>
      <c r="AK12" s="242" t="s">
        <v>106</v>
      </c>
      <c r="AL12" s="242" t="s">
        <v>107</v>
      </c>
      <c r="AM12" s="242" t="s">
        <v>108</v>
      </c>
      <c r="AN12" s="242" t="s">
        <v>106</v>
      </c>
      <c r="AO12" s="242" t="s">
        <v>107</v>
      </c>
      <c r="AP12" s="242" t="s">
        <v>108</v>
      </c>
      <c r="AQ12" s="242" t="s">
        <v>106</v>
      </c>
      <c r="AR12" s="242" t="s">
        <v>107</v>
      </c>
      <c r="AS12" s="242" t="s">
        <v>108</v>
      </c>
      <c r="AT12" s="242" t="s">
        <v>106</v>
      </c>
      <c r="AU12" s="242" t="s">
        <v>107</v>
      </c>
      <c r="AV12" s="242" t="s">
        <v>108</v>
      </c>
      <c r="AW12" s="242" t="s">
        <v>106</v>
      </c>
      <c r="AX12" s="242" t="s">
        <v>107</v>
      </c>
      <c r="AY12" s="242" t="s">
        <v>108</v>
      </c>
      <c r="AZ12" s="242" t="s">
        <v>106</v>
      </c>
      <c r="BA12" s="242" t="s">
        <v>107</v>
      </c>
      <c r="BB12" s="242" t="s">
        <v>108</v>
      </c>
      <c r="BC12" s="242" t="s">
        <v>106</v>
      </c>
      <c r="BD12" s="242" t="s">
        <v>107</v>
      </c>
      <c r="BE12" s="242" t="s">
        <v>108</v>
      </c>
      <c r="BF12" s="242" t="s">
        <v>106</v>
      </c>
      <c r="BG12" s="242" t="s">
        <v>107</v>
      </c>
      <c r="BH12" s="242" t="s">
        <v>108</v>
      </c>
      <c r="BI12" s="242" t="s">
        <v>106</v>
      </c>
      <c r="BJ12" s="242" t="s">
        <v>107</v>
      </c>
      <c r="BK12" s="242" t="s">
        <v>108</v>
      </c>
      <c r="BL12" s="242" t="s">
        <v>106</v>
      </c>
      <c r="BM12" s="242" t="s">
        <v>107</v>
      </c>
      <c r="BN12" s="242" t="s">
        <v>108</v>
      </c>
      <c r="BO12" s="242" t="s">
        <v>94</v>
      </c>
      <c r="BP12" s="242" t="s">
        <v>109</v>
      </c>
      <c r="BQ12" s="242" t="s">
        <v>110</v>
      </c>
      <c r="BR12" s="242" t="s">
        <v>106</v>
      </c>
      <c r="BS12" s="242" t="s">
        <v>107</v>
      </c>
      <c r="BT12" s="242" t="s">
        <v>108</v>
      </c>
      <c r="BU12" s="242" t="s">
        <v>106</v>
      </c>
      <c r="BV12" s="242" t="s">
        <v>107</v>
      </c>
      <c r="BW12" s="242" t="s">
        <v>108</v>
      </c>
      <c r="BX12" s="242" t="s">
        <v>106</v>
      </c>
      <c r="BY12" s="242" t="s">
        <v>107</v>
      </c>
      <c r="BZ12" s="242" t="s">
        <v>108</v>
      </c>
      <c r="CA12" s="242" t="s">
        <v>106</v>
      </c>
      <c r="CB12" s="242" t="s">
        <v>107</v>
      </c>
      <c r="CC12" s="242" t="s">
        <v>108</v>
      </c>
      <c r="CD12" s="242" t="s">
        <v>106</v>
      </c>
      <c r="CE12" s="242" t="s">
        <v>107</v>
      </c>
      <c r="CF12" s="242" t="s">
        <v>108</v>
      </c>
      <c r="CG12" s="242" t="s">
        <v>106</v>
      </c>
      <c r="CH12" s="242" t="s">
        <v>107</v>
      </c>
      <c r="CI12" s="242" t="s">
        <v>108</v>
      </c>
      <c r="CJ12" s="242" t="s">
        <v>106</v>
      </c>
      <c r="CK12" s="242" t="s">
        <v>107</v>
      </c>
      <c r="CL12" s="242" t="s">
        <v>108</v>
      </c>
      <c r="DF12" s="401"/>
      <c r="DG12" s="401"/>
      <c r="DH12" s="401"/>
      <c r="DI12" s="401" t="s">
        <v>129</v>
      </c>
      <c r="DJ12" s="401"/>
      <c r="DK12" s="401"/>
      <c r="DL12" s="401"/>
      <c r="DM12" s="401"/>
      <c r="DN12" s="401"/>
      <c r="DO12" s="401"/>
      <c r="DP12" s="401"/>
      <c r="DQ12" s="401"/>
      <c r="DR12" s="401"/>
      <c r="DS12" s="401"/>
      <c r="DT12" s="401"/>
      <c r="DU12" s="401"/>
      <c r="DV12" s="401"/>
      <c r="DW12" s="401"/>
      <c r="DX12" s="401"/>
      <c r="DY12" s="401"/>
      <c r="DZ12" s="401"/>
      <c r="EA12" s="401"/>
      <c r="EB12" s="401"/>
      <c r="EC12" s="401"/>
      <c r="ED12" s="401"/>
      <c r="EE12" s="401"/>
      <c r="EF12" s="401"/>
      <c r="EG12" s="402"/>
      <c r="EH12" s="402"/>
      <c r="EI12" s="402"/>
      <c r="EJ12" s="402"/>
    </row>
    <row r="13" spans="1:140" s="400" customFormat="1" ht="25.9" customHeight="1" x14ac:dyDescent="0.2">
      <c r="A13" s="1195"/>
      <c r="B13" s="404" t="s">
        <v>120</v>
      </c>
      <c r="C13" s="404" t="s">
        <v>121</v>
      </c>
      <c r="D13" s="242" t="s">
        <v>106</v>
      </c>
      <c r="E13" s="242" t="s">
        <v>107</v>
      </c>
      <c r="F13" s="242" t="s">
        <v>108</v>
      </c>
      <c r="G13" s="242" t="s">
        <v>106</v>
      </c>
      <c r="H13" s="242" t="s">
        <v>107</v>
      </c>
      <c r="I13" s="242" t="s">
        <v>108</v>
      </c>
      <c r="J13" s="242" t="s">
        <v>106</v>
      </c>
      <c r="K13" s="242" t="s">
        <v>107</v>
      </c>
      <c r="L13" s="242" t="s">
        <v>108</v>
      </c>
      <c r="M13" s="242" t="s">
        <v>106</v>
      </c>
      <c r="N13" s="242" t="s">
        <v>107</v>
      </c>
      <c r="O13" s="242" t="s">
        <v>108</v>
      </c>
      <c r="P13" s="242" t="s">
        <v>106</v>
      </c>
      <c r="Q13" s="242" t="s">
        <v>107</v>
      </c>
      <c r="R13" s="242" t="s">
        <v>108</v>
      </c>
      <c r="S13" s="242" t="s">
        <v>106</v>
      </c>
      <c r="T13" s="242" t="s">
        <v>107</v>
      </c>
      <c r="U13" s="242" t="s">
        <v>108</v>
      </c>
      <c r="V13" s="242" t="s">
        <v>106</v>
      </c>
      <c r="W13" s="242" t="s">
        <v>107</v>
      </c>
      <c r="X13" s="242" t="s">
        <v>108</v>
      </c>
      <c r="Y13" s="242" t="s">
        <v>106</v>
      </c>
      <c r="Z13" s="242" t="s">
        <v>107</v>
      </c>
      <c r="AA13" s="242" t="s">
        <v>108</v>
      </c>
      <c r="AB13" s="242" t="s">
        <v>106</v>
      </c>
      <c r="AC13" s="242" t="s">
        <v>107</v>
      </c>
      <c r="AD13" s="242" t="s">
        <v>108</v>
      </c>
      <c r="AE13" s="242" t="s">
        <v>106</v>
      </c>
      <c r="AF13" s="242" t="s">
        <v>107</v>
      </c>
      <c r="AG13" s="242" t="s">
        <v>108</v>
      </c>
      <c r="AH13" s="242" t="s">
        <v>106</v>
      </c>
      <c r="AI13" s="242" t="s">
        <v>107</v>
      </c>
      <c r="AJ13" s="242" t="s">
        <v>108</v>
      </c>
      <c r="AK13" s="242" t="s">
        <v>106</v>
      </c>
      <c r="AL13" s="242" t="s">
        <v>107</v>
      </c>
      <c r="AM13" s="242" t="s">
        <v>108</v>
      </c>
      <c r="AN13" s="242" t="s">
        <v>106</v>
      </c>
      <c r="AO13" s="242" t="s">
        <v>107</v>
      </c>
      <c r="AP13" s="242" t="s">
        <v>108</v>
      </c>
      <c r="AQ13" s="242" t="s">
        <v>106</v>
      </c>
      <c r="AR13" s="242" t="s">
        <v>107</v>
      </c>
      <c r="AS13" s="242" t="s">
        <v>108</v>
      </c>
      <c r="AT13" s="242" t="s">
        <v>106</v>
      </c>
      <c r="AU13" s="242" t="s">
        <v>107</v>
      </c>
      <c r="AV13" s="242" t="s">
        <v>108</v>
      </c>
      <c r="AW13" s="242" t="s">
        <v>106</v>
      </c>
      <c r="AX13" s="242" t="s">
        <v>107</v>
      </c>
      <c r="AY13" s="242" t="s">
        <v>108</v>
      </c>
      <c r="AZ13" s="242" t="s">
        <v>106</v>
      </c>
      <c r="BA13" s="242" t="s">
        <v>107</v>
      </c>
      <c r="BB13" s="242" t="s">
        <v>108</v>
      </c>
      <c r="BC13" s="242" t="s">
        <v>106</v>
      </c>
      <c r="BD13" s="242" t="s">
        <v>107</v>
      </c>
      <c r="BE13" s="242" t="s">
        <v>108</v>
      </c>
      <c r="BF13" s="242" t="s">
        <v>106</v>
      </c>
      <c r="BG13" s="242" t="s">
        <v>107</v>
      </c>
      <c r="BH13" s="242" t="s">
        <v>108</v>
      </c>
      <c r="BI13" s="242" t="s">
        <v>106</v>
      </c>
      <c r="BJ13" s="242" t="s">
        <v>107</v>
      </c>
      <c r="BK13" s="242" t="s">
        <v>108</v>
      </c>
      <c r="BL13" s="242" t="s">
        <v>106</v>
      </c>
      <c r="BM13" s="242" t="s">
        <v>107</v>
      </c>
      <c r="BN13" s="242" t="s">
        <v>108</v>
      </c>
      <c r="BO13" s="242" t="s">
        <v>94</v>
      </c>
      <c r="BP13" s="242" t="s">
        <v>109</v>
      </c>
      <c r="BQ13" s="242" t="s">
        <v>110</v>
      </c>
      <c r="BR13" s="242" t="s">
        <v>106</v>
      </c>
      <c r="BS13" s="242" t="s">
        <v>107</v>
      </c>
      <c r="BT13" s="242" t="s">
        <v>108</v>
      </c>
      <c r="BU13" s="242" t="s">
        <v>106</v>
      </c>
      <c r="BV13" s="242" t="s">
        <v>107</v>
      </c>
      <c r="BW13" s="242" t="s">
        <v>108</v>
      </c>
      <c r="BX13" s="242" t="s">
        <v>106</v>
      </c>
      <c r="BY13" s="242" t="s">
        <v>107</v>
      </c>
      <c r="BZ13" s="242" t="s">
        <v>108</v>
      </c>
      <c r="CA13" s="242" t="s">
        <v>106</v>
      </c>
      <c r="CB13" s="242" t="s">
        <v>107</v>
      </c>
      <c r="CC13" s="242" t="s">
        <v>108</v>
      </c>
      <c r="CD13" s="242" t="s">
        <v>106</v>
      </c>
      <c r="CE13" s="242" t="s">
        <v>107</v>
      </c>
      <c r="CF13" s="242" t="s">
        <v>108</v>
      </c>
      <c r="CG13" s="242" t="s">
        <v>106</v>
      </c>
      <c r="CH13" s="242" t="s">
        <v>107</v>
      </c>
      <c r="CI13" s="242" t="s">
        <v>108</v>
      </c>
      <c r="CJ13" s="242" t="s">
        <v>106</v>
      </c>
      <c r="CK13" s="242" t="s">
        <v>107</v>
      </c>
      <c r="CL13" s="242" t="s">
        <v>108</v>
      </c>
      <c r="DF13" s="401"/>
      <c r="DG13" s="401"/>
      <c r="DH13" s="401"/>
      <c r="DI13" s="401"/>
      <c r="DJ13" s="401"/>
      <c r="DK13" s="401"/>
      <c r="DL13" s="401"/>
      <c r="DM13" s="401"/>
      <c r="DN13" s="401"/>
      <c r="DO13" s="401"/>
      <c r="DP13" s="401"/>
      <c r="DQ13" s="401"/>
      <c r="DR13" s="401"/>
      <c r="DS13" s="401"/>
      <c r="DT13" s="401"/>
      <c r="DU13" s="401"/>
      <c r="DV13" s="401"/>
      <c r="DW13" s="401"/>
      <c r="DX13" s="401"/>
      <c r="DY13" s="401"/>
      <c r="DZ13" s="401"/>
      <c r="EA13" s="401"/>
      <c r="EB13" s="401"/>
      <c r="EC13" s="401"/>
      <c r="ED13" s="401"/>
      <c r="EE13" s="401"/>
      <c r="EF13" s="401"/>
      <c r="EG13" s="402"/>
      <c r="EH13" s="402"/>
      <c r="EI13" s="402"/>
      <c r="EJ13" s="402"/>
    </row>
    <row r="14" spans="1:140" s="408" customFormat="1" ht="24.6" customHeight="1" x14ac:dyDescent="0.25">
      <c r="A14" s="405" t="s">
        <v>86</v>
      </c>
      <c r="B14" s="406">
        <v>56913.205199999997</v>
      </c>
      <c r="C14" s="406">
        <f t="shared" ref="C14:C59" si="0">CJ14/B14*100</f>
        <v>70.078526631636606</v>
      </c>
      <c r="D14" s="407">
        <f>SUM(D15:D59)</f>
        <v>4199.5220773000001</v>
      </c>
      <c r="E14" s="407">
        <f>SUM(E15:E59)</f>
        <v>24959.119999999995</v>
      </c>
      <c r="F14" s="407">
        <f t="shared" ref="F14:F59" si="1">IF(D14,E14/D14,0)</f>
        <v>5.9433239165269418</v>
      </c>
      <c r="G14" s="407">
        <f>SUM(G15:G59)</f>
        <v>648</v>
      </c>
      <c r="H14" s="407">
        <f>SUM(H15:H59)</f>
        <v>3586.65</v>
      </c>
      <c r="I14" s="407">
        <f t="shared" ref="I14:I59" si="2">IF(G14,H14/G14,0)</f>
        <v>5.534953703703704</v>
      </c>
      <c r="J14" s="407">
        <f>SUM(J15:J59)</f>
        <v>913.73</v>
      </c>
      <c r="K14" s="407">
        <f>SUM(K15:K59)</f>
        <v>4633.78</v>
      </c>
      <c r="L14" s="407">
        <f t="shared" ref="L14:L59" si="3">IF(J14,K14/J14,0)</f>
        <v>5.0712792619263896</v>
      </c>
      <c r="M14" s="407">
        <f>SUM(M15:M59)</f>
        <v>3848.6859856999995</v>
      </c>
      <c r="N14" s="407">
        <f>SUM(N15:N59)</f>
        <v>18174.280182799997</v>
      </c>
      <c r="O14" s="407">
        <f t="shared" ref="O14:O59" si="4">IF(M14,N14/M14,0)</f>
        <v>4.7222039548894132</v>
      </c>
      <c r="P14" s="407">
        <f>SUM(P15:P59)</f>
        <v>5006.4361999999992</v>
      </c>
      <c r="Q14" s="407">
        <f>SUM(Q15:Q59)</f>
        <v>20606.462</v>
      </c>
      <c r="R14" s="407">
        <f t="shared" ref="R14:R59" si="5">IF(P14,Q14/P14,0)</f>
        <v>4.1159941277190359</v>
      </c>
      <c r="S14" s="407">
        <f>SUM(S15:S59)</f>
        <v>5061.9250000000002</v>
      </c>
      <c r="T14" s="407">
        <f>SUM(T15:T59)</f>
        <v>18852.43</v>
      </c>
      <c r="U14" s="407">
        <f t="shared" ref="U14:U59" si="6">IF(S14,T14/S14,0)</f>
        <v>3.7243598038295707</v>
      </c>
      <c r="V14" s="407">
        <f>SUM(V15:V59)</f>
        <v>19291.269263000002</v>
      </c>
      <c r="W14" s="407">
        <f>SUM(W15:W59)</f>
        <v>88972.822182799981</v>
      </c>
      <c r="X14" s="407">
        <f t="shared" ref="X14:X59" si="7">IF(V14,W14/V14,0)</f>
        <v>4.6120771510585268</v>
      </c>
      <c r="Y14" s="407">
        <f>SUM(Y15:Y59)</f>
        <v>817.49</v>
      </c>
      <c r="Z14" s="407">
        <f>SUM(Z15:Z59)</f>
        <v>4274.08</v>
      </c>
      <c r="AA14" s="407">
        <f t="shared" ref="AA14:AA59" si="8">IF(Y14,Z14/Y14,0)</f>
        <v>5.2282963705978052</v>
      </c>
      <c r="AB14" s="407">
        <f>SUM(AB15:AB59)</f>
        <v>82.15</v>
      </c>
      <c r="AC14" s="407">
        <f>SUM(AC15:AC59)</f>
        <v>453.6</v>
      </c>
      <c r="AD14" s="407">
        <f t="shared" ref="AD14:AD59" si="9">IF(AB14,AC14/AB14,0)</f>
        <v>5.5216068167985393</v>
      </c>
      <c r="AE14" s="407">
        <f>SUM(AE15:AE59)</f>
        <v>241.25000000000003</v>
      </c>
      <c r="AF14" s="407">
        <f>SUM(AF15:AF59)</f>
        <v>999.28</v>
      </c>
      <c r="AG14" s="407">
        <f t="shared" ref="AG14:AG59" si="10">IF(AE14,AF14/AE14,0)</f>
        <v>4.1420932642487038</v>
      </c>
      <c r="AH14" s="407">
        <f>SUM(AH15:AH59)</f>
        <v>3445.7344999999996</v>
      </c>
      <c r="AI14" s="407">
        <f>SUM(AI15:AI59)</f>
        <v>14560.72</v>
      </c>
      <c r="AJ14" s="407">
        <f t="shared" ref="AJ14:AJ59" si="11">IF(AH14,AI14/AH14,0)</f>
        <v>4.2257231368232233</v>
      </c>
      <c r="AK14" s="407">
        <f>SUM(AK15:AK59)</f>
        <v>6173.4827999999998</v>
      </c>
      <c r="AL14" s="407">
        <f>SUM(AL15:AL59)</f>
        <v>21982.21</v>
      </c>
      <c r="AM14" s="407">
        <f t="shared" ref="AM14:AM59" si="12">IF(AK14,AL14/AK14,0)</f>
        <v>3.5607469417425119</v>
      </c>
      <c r="AN14" s="407">
        <f>SUM(AN15:AN59)</f>
        <v>10074.854000000001</v>
      </c>
      <c r="AO14" s="407">
        <f>SUM(AO15:AO59)</f>
        <v>37243</v>
      </c>
      <c r="AP14" s="407">
        <f t="shared" ref="AP14:AP59" si="13">IF(AN14,AO14/AN14,0)</f>
        <v>3.6966292514015584</v>
      </c>
      <c r="AQ14" s="407">
        <f>SUM(AH14,AN14,AE14,AB14,Y14,AK14)</f>
        <v>20834.961300000003</v>
      </c>
      <c r="AR14" s="407">
        <f>SUM(AR15:AR59)</f>
        <v>77745.59</v>
      </c>
      <c r="AS14" s="407">
        <f t="shared" ref="AS14:AS59" si="14">IF(AQ14,AR14/AQ14,0)</f>
        <v>3.7314967318897772</v>
      </c>
      <c r="AT14" s="407">
        <f>SUM(AT15:AT59)</f>
        <v>0</v>
      </c>
      <c r="AU14" s="407">
        <f>SUM(AU15:AU59)</f>
        <v>0</v>
      </c>
      <c r="AV14" s="407">
        <f t="shared" ref="AV14:AV59" si="15">IF(AT14,AU14/AT14,0)</f>
        <v>0</v>
      </c>
      <c r="AW14" s="407">
        <f>SUM(AW15:AW59)</f>
        <v>2</v>
      </c>
      <c r="AX14" s="407">
        <f>SUM(AX15:AX59)</f>
        <v>8</v>
      </c>
      <c r="AY14" s="407">
        <f t="shared" ref="AY14:AY59" si="16">IF(AW14,AX14/AW14,0)</f>
        <v>4</v>
      </c>
      <c r="AZ14" s="407">
        <f>SUM(AZ15:AZ59)</f>
        <v>4.5999999999999996</v>
      </c>
      <c r="BA14" s="407">
        <f>SUM(BA15:BA59)</f>
        <v>18.899999999999999</v>
      </c>
      <c r="BB14" s="407">
        <f t="shared" ref="BB14:BB59" si="17">IF(AZ14,BA14/AZ14,0)</f>
        <v>4.1086956521739131</v>
      </c>
      <c r="BC14" s="407">
        <f>SUM(BC15:BC59)</f>
        <v>23.499999999999996</v>
      </c>
      <c r="BD14" s="407">
        <f>SUM(BD15:BD59)</f>
        <v>47.05</v>
      </c>
      <c r="BE14" s="407">
        <f t="shared" ref="BE14:BE59" si="18">IF(BC14,BD14/BC14,0)</f>
        <v>2.0021276595744681</v>
      </c>
      <c r="BF14" s="407">
        <f>SUM(BF15:BF59)</f>
        <v>1</v>
      </c>
      <c r="BG14" s="407">
        <f>SUM(BG15:BG59)</f>
        <v>0</v>
      </c>
      <c r="BH14" s="407">
        <f t="shared" ref="BH14:BH59" si="19">IF(BF14,BG14/BF14,0)</f>
        <v>0</v>
      </c>
      <c r="BI14" s="407">
        <f>SUM(BI15:BI59)</f>
        <v>88.25</v>
      </c>
      <c r="BJ14" s="407">
        <f>SUM(BJ15:BJ59)</f>
        <v>1</v>
      </c>
      <c r="BK14" s="407">
        <f t="shared" ref="BK14:BK59" si="20">IF(BI14,BJ14/BI14,0)</f>
        <v>1.1331444759206799E-2</v>
      </c>
      <c r="BL14" s="407">
        <f>SUM(BL15:BL59)</f>
        <v>119.35</v>
      </c>
      <c r="BM14" s="407">
        <f>SUM(BM15:BM59)</f>
        <v>362.95</v>
      </c>
      <c r="BN14" s="407">
        <f t="shared" ref="BN14:BN59" si="21">IF(BL14,BM14/BL14,0)</f>
        <v>3.0410557184750733</v>
      </c>
      <c r="BO14" s="407">
        <f>SUM(BO15:BO59)</f>
        <v>0</v>
      </c>
      <c r="BP14" s="407">
        <f>SUM(BP15:BP59)</f>
        <v>0</v>
      </c>
      <c r="BQ14" s="407">
        <f t="shared" ref="BQ14:BQ59" si="22">IF(BO14,BP14/BO14,0)</f>
        <v>0</v>
      </c>
      <c r="BR14" s="407">
        <f>SUM(BR15:BR59)</f>
        <v>5017.012077299999</v>
      </c>
      <c r="BS14" s="407">
        <f>SUM(BS15:BS59)</f>
        <v>29233.200000000001</v>
      </c>
      <c r="BT14" s="407">
        <f t="shared" ref="BT14:BT59" si="23">IF(BR14,BS14/BR14,0)</f>
        <v>5.826814755393694</v>
      </c>
      <c r="BU14" s="407">
        <f>SUM(BU15:BU59)</f>
        <v>732.15</v>
      </c>
      <c r="BV14" s="407">
        <f>SUM(BV15:BV59)</f>
        <v>4048.25</v>
      </c>
      <c r="BW14" s="407">
        <f t="shared" ref="BW14:BW59" si="24">IF(BU14,BV14/BU14,0)</f>
        <v>5.5292631291402037</v>
      </c>
      <c r="BX14" s="407">
        <f>SUM(BX15:BX59)</f>
        <v>1159.58</v>
      </c>
      <c r="BY14" s="407">
        <f>SUM(BY15:BY59)</f>
        <v>5651.9599999999991</v>
      </c>
      <c r="BZ14" s="407">
        <f t="shared" ref="BZ14:BZ59" si="25">IF(BX14,BY14/BX14,0)</f>
        <v>4.8741440866520636</v>
      </c>
      <c r="CA14" s="407">
        <f>SUM(CA15:CA59)</f>
        <v>7341.0404857000012</v>
      </c>
      <c r="CB14" s="407">
        <f>SUM(CB15:CB59)</f>
        <v>32855.270182799999</v>
      </c>
      <c r="CC14" s="407">
        <f t="shared" ref="CC14:CC59" si="26">IF(CA14,CB14/CA14,0)</f>
        <v>4.4755604122876731</v>
      </c>
      <c r="CD14" s="407">
        <f>SUM(CD15:CD59)</f>
        <v>11151.9141</v>
      </c>
      <c r="CE14" s="407">
        <f>SUM(CE15:CE59)</f>
        <v>42539.222000000002</v>
      </c>
      <c r="CF14" s="407">
        <f t="shared" ref="CF14:CF59" si="27">IF(CD14,CE14/CD14,0)</f>
        <v>3.8145220290030752</v>
      </c>
      <c r="CG14" s="407">
        <f>SUM(CG15:CG59)</f>
        <v>14957.828999999998</v>
      </c>
      <c r="CH14" s="407">
        <f>SUM(CH15:CH59)</f>
        <v>54917.619999999995</v>
      </c>
      <c r="CI14" s="407">
        <f t="shared" ref="CI14:CI59" si="28">IF(CG14,CH14/CG14,0)</f>
        <v>3.6714967125242577</v>
      </c>
      <c r="CJ14" s="407">
        <f>SUM(CJ15:CJ59)</f>
        <v>39883.935662999989</v>
      </c>
      <c r="CK14" s="407">
        <f>SUM(CK15:CK59)</f>
        <v>165408.61018280001</v>
      </c>
      <c r="CL14" s="407">
        <f t="shared" ref="CL14:CL59" si="29">IF(CJ14,CK14/CJ14,0)</f>
        <v>4.14724894705535</v>
      </c>
      <c r="DF14" s="409" t="s">
        <v>62</v>
      </c>
      <c r="DG14" s="409" t="s">
        <v>63</v>
      </c>
      <c r="DH14" s="409" t="s">
        <v>64</v>
      </c>
      <c r="DI14" s="410">
        <v>41943</v>
      </c>
      <c r="DJ14" s="409"/>
      <c r="DK14" s="409"/>
      <c r="DL14" s="409"/>
      <c r="DM14" s="409"/>
      <c r="DN14" s="409"/>
      <c r="DO14" s="409"/>
      <c r="DP14" s="409"/>
      <c r="DQ14" s="409"/>
      <c r="DR14" s="409"/>
      <c r="DS14" s="409"/>
      <c r="DT14" s="409"/>
      <c r="DU14" s="409"/>
      <c r="DV14" s="409"/>
      <c r="DW14" s="409"/>
      <c r="DX14" s="409"/>
      <c r="DY14" s="409"/>
      <c r="DZ14" s="409"/>
      <c r="EA14" s="409"/>
      <c r="EB14" s="409"/>
      <c r="EC14" s="409"/>
      <c r="ED14" s="409"/>
      <c r="EE14" s="409"/>
      <c r="EF14" s="409"/>
      <c r="EG14" s="411"/>
      <c r="EH14" s="411"/>
      <c r="EI14" s="411"/>
      <c r="EJ14" s="411"/>
    </row>
    <row r="15" spans="1:140" x14ac:dyDescent="0.25">
      <c r="A15" s="250" t="s">
        <v>5</v>
      </c>
      <c r="B15" s="251">
        <v>78</v>
      </c>
      <c r="C15" s="412">
        <f t="shared" si="0"/>
        <v>26.923076923076923</v>
      </c>
      <c r="D15" s="254">
        <f>'[1]Dec 29 harvesting '!D15+'[1]Nov 29 harvesting'!D15+'[1]Oct 31 harvesting'!D15</f>
        <v>0</v>
      </c>
      <c r="E15" s="254">
        <f>'[1]Dec 29 harvesting '!E15+'[1]Nov 29 harvesting'!E15+'[1]Oct 31 harvesting'!E15</f>
        <v>0</v>
      </c>
      <c r="F15" s="254">
        <f t="shared" si="1"/>
        <v>0</v>
      </c>
      <c r="G15" s="254">
        <f>'[1]Dec 29 harvesting '!G15+'[1]Nov 29 harvesting'!G15+'[1]Oct 31 harvesting'!G15</f>
        <v>0</v>
      </c>
      <c r="H15" s="254">
        <f>'[1]Dec 29 harvesting '!H15+'[1]Nov 29 harvesting'!H15+'[1]Oct 31 harvesting'!H15</f>
        <v>0</v>
      </c>
      <c r="I15" s="254">
        <f t="shared" si="2"/>
        <v>0</v>
      </c>
      <c r="J15" s="254">
        <f>'[1]Dec 29 harvesting '!J15+'[1]Nov 29 harvesting'!J15+'[1]Oct 31 harvesting'!J15</f>
        <v>0</v>
      </c>
      <c r="K15" s="254">
        <f>'[1]Dec 29 harvesting '!K15+'[1]Nov 29 harvesting'!K15+'[1]Oct 31 harvesting'!K15</f>
        <v>0</v>
      </c>
      <c r="L15" s="254">
        <f t="shared" si="3"/>
        <v>0</v>
      </c>
      <c r="M15" s="254">
        <f>'[1]Dec 29 harvesting '!M15+'[1]Nov 29 harvesting'!M15+'[1]Oct 31 harvesting'!M15</f>
        <v>0</v>
      </c>
      <c r="N15" s="254">
        <f>'[1]Dec 29 harvesting '!N15+'[1]Nov 29 harvesting'!N15+'[1]Oct 31 harvesting'!N15</f>
        <v>0</v>
      </c>
      <c r="O15" s="254">
        <f t="shared" si="4"/>
        <v>0</v>
      </c>
      <c r="P15" s="254">
        <f>'[1]Dec 29 harvesting '!P15+'[1]Nov 29 harvesting'!P15+'[1]Oct 31 harvesting'!P15</f>
        <v>0</v>
      </c>
      <c r="Q15" s="254">
        <f>'[1]Dec 29 harvesting '!Q15+'[1]Nov 29 harvesting'!Q15+'[1]Oct 31 harvesting'!Q15</f>
        <v>0</v>
      </c>
      <c r="R15" s="254">
        <f t="shared" si="5"/>
        <v>0</v>
      </c>
      <c r="S15" s="254">
        <f>'[1]Dec 29 harvesting '!S15+'[1]Nov 29 harvesting'!S15+'[1]Oct 31 harvesting'!S15</f>
        <v>0</v>
      </c>
      <c r="T15" s="254">
        <f>'[1]Dec 29 harvesting '!T15+'[1]Nov 29 harvesting'!T15+'[1]Oct 31 harvesting'!T15</f>
        <v>0</v>
      </c>
      <c r="U15" s="254">
        <f t="shared" si="6"/>
        <v>0</v>
      </c>
      <c r="V15" s="254">
        <f>'[1]Dec 29 harvesting '!V15+'[1]Nov 29 harvesting'!V15+'[1]Oct 31 harvesting'!V15</f>
        <v>0</v>
      </c>
      <c r="W15" s="254">
        <f>'[1]Dec 29 harvesting '!W15+'[1]Nov 29 harvesting'!W15+'[1]Oct 31 harvesting'!W15</f>
        <v>0</v>
      </c>
      <c r="X15" s="254">
        <f t="shared" si="7"/>
        <v>0</v>
      </c>
      <c r="Y15" s="254">
        <f>'[1]Dec 29 harvesting '!Y15+'[1]Nov 29 harvesting'!Y15+'[1]Oct 31 harvesting'!Y15</f>
        <v>0</v>
      </c>
      <c r="Z15" s="254">
        <f>'[1]Dec 29 harvesting '!Z15+'[1]Nov 29 harvesting'!Z15+'[1]Oct 31 harvesting'!Z15</f>
        <v>0</v>
      </c>
      <c r="AA15" s="254">
        <f t="shared" si="8"/>
        <v>0</v>
      </c>
      <c r="AB15" s="254">
        <f>'[1]Dec 29 harvesting '!AB15+'[1]Nov 29 harvesting'!AB15+'[1]Oct 31 harvesting'!AB15</f>
        <v>0</v>
      </c>
      <c r="AC15" s="254">
        <f>'[1]Dec 29 harvesting '!AC15+'[1]Nov 29 harvesting'!AC15+'[1]Oct 31 harvesting'!AC15</f>
        <v>0</v>
      </c>
      <c r="AD15" s="254">
        <f t="shared" si="9"/>
        <v>0</v>
      </c>
      <c r="AE15" s="254">
        <f>'[1]Dec 29 harvesting '!AE15+'[1]Nov 29 harvesting'!AE15+'[1]Oct 31 harvesting'!AE15</f>
        <v>2</v>
      </c>
      <c r="AF15" s="254">
        <f>'[1]Dec 29 harvesting '!AF15+'[1]Nov 29 harvesting'!AF15+'[1]Oct 31 harvesting'!AF15</f>
        <v>9</v>
      </c>
      <c r="AG15" s="254">
        <f t="shared" si="10"/>
        <v>4.5</v>
      </c>
      <c r="AH15" s="254">
        <f>'[1]Dec 29 harvesting '!AH15+'[1]Nov 29 harvesting'!AH15+'[1]Oct 31 harvesting'!AH15</f>
        <v>9</v>
      </c>
      <c r="AI15" s="254">
        <f>'[1]Dec 29 harvesting '!AI15+'[1]Nov 29 harvesting'!AI15+'[1]Oct 31 harvesting'!AI15</f>
        <v>31</v>
      </c>
      <c r="AJ15" s="254">
        <f t="shared" si="11"/>
        <v>3.4444444444444446</v>
      </c>
      <c r="AK15" s="254">
        <f>'[1]Dec 29 harvesting '!AK15+'[1]Nov 29 harvesting'!AK15+'[1]Oct 31 harvesting'!AK15</f>
        <v>10</v>
      </c>
      <c r="AL15" s="254">
        <f>'[1]Dec 29 harvesting '!AL15+'[1]Nov 29 harvesting'!AL15+'[1]Oct 31 harvesting'!AL15</f>
        <v>31</v>
      </c>
      <c r="AM15" s="254">
        <f t="shared" si="12"/>
        <v>3.1</v>
      </c>
      <c r="AN15" s="254">
        <f>'[1]Dec 29 harvesting '!AN15+'[1]Nov 29 harvesting'!AN15+'[1]Oct 31 harvesting'!AN15</f>
        <v>0</v>
      </c>
      <c r="AO15" s="254">
        <f>'[1]Dec 29 harvesting '!AO15+'[1]Nov 29 harvesting'!AO15+'[1]Oct 31 harvesting'!AO15</f>
        <v>0</v>
      </c>
      <c r="AP15" s="254">
        <f t="shared" si="13"/>
        <v>0</v>
      </c>
      <c r="AQ15" s="254">
        <f>'[1]Dec 29 harvesting '!AQ15+'[1]Nov 29 harvesting'!AQ15+'[1]Oct 31 harvesting'!AQ15</f>
        <v>21</v>
      </c>
      <c r="AR15" s="254">
        <f>'[1]Dec 29 harvesting '!AR15+'[1]Nov 29 harvesting'!AR15+'[1]Oct 31 harvesting'!AR15</f>
        <v>71</v>
      </c>
      <c r="AS15" s="254">
        <f t="shared" si="14"/>
        <v>3.3809523809523809</v>
      </c>
      <c r="AT15" s="254">
        <f>'[1]Dec 29 harvesting '!AT15+'[1]Nov 29 harvesting'!AT15+'[1]Oct 31 harvesting'!AT15</f>
        <v>0</v>
      </c>
      <c r="AU15" s="254">
        <f>'[1]Dec 29 harvesting '!AU15+'[1]Nov 29 harvesting'!AU15+'[1]Oct 31 harvesting'!AU15</f>
        <v>0</v>
      </c>
      <c r="AV15" s="254">
        <f t="shared" si="15"/>
        <v>0</v>
      </c>
      <c r="AW15" s="254">
        <f>'[1]Dec 29 harvesting '!AW15+'[1]Nov 29 harvesting'!AW15+'[1]Oct 31 harvesting'!AW15</f>
        <v>0</v>
      </c>
      <c r="AX15" s="254">
        <f>'[1]Dec 29 harvesting '!AX15+'[1]Nov 29 harvesting'!AX15+'[1]Oct 31 harvesting'!AX15</f>
        <v>0</v>
      </c>
      <c r="AY15" s="254">
        <f t="shared" si="16"/>
        <v>0</v>
      </c>
      <c r="AZ15" s="254">
        <f>'[1]Dec 29 harvesting '!AZ15+'[1]Nov 29 harvesting'!AZ15+'[1]Oct 31 harvesting'!AZ15</f>
        <v>0</v>
      </c>
      <c r="BA15" s="254">
        <f>'[1]Dec 29 harvesting '!BA15+'[1]Nov 29 harvesting'!BA15+'[1]Oct 31 harvesting'!BA15</f>
        <v>0</v>
      </c>
      <c r="BB15" s="254">
        <f t="shared" si="17"/>
        <v>0</v>
      </c>
      <c r="BC15" s="254">
        <f>'[1]Dec 29 harvesting '!BC15+'[1]Nov 29 harvesting'!BC15+'[1]Oct 31 harvesting'!BC15</f>
        <v>0</v>
      </c>
      <c r="BD15" s="254">
        <f>'[1]Dec 29 harvesting '!BD15+'[1]Nov 29 harvesting'!BD15+'[1]Oct 31 harvesting'!BD15</f>
        <v>0</v>
      </c>
      <c r="BE15" s="254">
        <f t="shared" si="18"/>
        <v>0</v>
      </c>
      <c r="BF15" s="254">
        <f>'[1]Dec 29 harvesting '!BF15+'[1]Nov 29 harvesting'!BF15+'[1]Oct 31 harvesting'!BF15</f>
        <v>0</v>
      </c>
      <c r="BG15" s="254">
        <f>'[1]Dec 29 harvesting '!BG15+'[1]Nov 29 harvesting'!BG15+'[1]Oct 31 harvesting'!BG15</f>
        <v>0</v>
      </c>
      <c r="BH15" s="254">
        <f t="shared" si="19"/>
        <v>0</v>
      </c>
      <c r="BI15" s="254">
        <f>'[1]Dec 29 harvesting '!BI15+'[1]Nov 29 harvesting'!BI15+'[1]Oct 31 harvesting'!BI15</f>
        <v>0</v>
      </c>
      <c r="BJ15" s="254">
        <f>'[1]Dec 29 harvesting '!BJ15+'[1]Nov 29 harvesting'!BJ15+'[1]Oct 31 harvesting'!BJ15</f>
        <v>0</v>
      </c>
      <c r="BK15" s="254">
        <f t="shared" si="20"/>
        <v>0</v>
      </c>
      <c r="BL15" s="254">
        <f>'[1]Dec 29 harvesting '!BL15+'[1]Nov 29 harvesting'!BL15+'[1]Oct 31 harvesting'!BL15</f>
        <v>0</v>
      </c>
      <c r="BM15" s="254">
        <f>'[1]Dec 29 harvesting '!BM15+'[1]Nov 29 harvesting'!BM15+'[1]Oct 31 harvesting'!BM15</f>
        <v>0</v>
      </c>
      <c r="BN15" s="254">
        <f t="shared" si="21"/>
        <v>0</v>
      </c>
      <c r="BO15" s="254">
        <f>'[1]Dec 29 harvesting '!BO15+'[1]Nov 29 harvesting'!BO15+'[1]Oct 31 harvesting'!BO15</f>
        <v>0</v>
      </c>
      <c r="BP15" s="254">
        <f>'[1]Dec 29 harvesting '!BP15+'[1]Nov 29 harvesting'!BP15+'[1]Oct 31 harvesting'!BP15</f>
        <v>0</v>
      </c>
      <c r="BQ15" s="254">
        <f t="shared" si="22"/>
        <v>0</v>
      </c>
      <c r="BR15" s="254">
        <f>'[1]Dec 29 harvesting '!BR15+'[1]Nov 29 harvesting'!BR15+'[1]Oct 31 harvesting'!BR15</f>
        <v>0</v>
      </c>
      <c r="BS15" s="254">
        <f>'[1]Dec 29 harvesting '!BS15+'[1]Nov 29 harvesting'!BS15+'[1]Oct 31 harvesting'!BS15</f>
        <v>0</v>
      </c>
      <c r="BT15" s="254">
        <f t="shared" si="23"/>
        <v>0</v>
      </c>
      <c r="BU15" s="254">
        <f>'[1]Dec 29 harvesting '!BU15+'[1]Nov 29 harvesting'!BU15+'[1]Oct 31 harvesting'!BU15</f>
        <v>0</v>
      </c>
      <c r="BV15" s="254">
        <f>'[1]Dec 29 harvesting '!BV15+'[1]Nov 29 harvesting'!BV15+'[1]Oct 31 harvesting'!BV15</f>
        <v>0</v>
      </c>
      <c r="BW15" s="254">
        <f t="shared" si="24"/>
        <v>0</v>
      </c>
      <c r="BX15" s="254">
        <f>'[1]Dec 29 harvesting '!BX15+'[1]Nov 29 harvesting'!BX15+'[1]Oct 31 harvesting'!BX15</f>
        <v>2</v>
      </c>
      <c r="BY15" s="254">
        <f>'[1]Dec 29 harvesting '!BY15+'[1]Nov 29 harvesting'!BY15+'[1]Oct 31 harvesting'!BY15</f>
        <v>9</v>
      </c>
      <c r="BZ15" s="254">
        <f t="shared" si="25"/>
        <v>4.5</v>
      </c>
      <c r="CA15" s="254">
        <f>'[1]Dec 29 harvesting '!CA15+'[1]Nov 29 harvesting'!CA15+'[1]Oct 31 harvesting'!CA15</f>
        <v>9</v>
      </c>
      <c r="CB15" s="254">
        <f>'[1]Dec 29 harvesting '!CB15+'[1]Nov 29 harvesting'!CB15+'[1]Oct 31 harvesting'!CB15</f>
        <v>31</v>
      </c>
      <c r="CC15" s="254">
        <f t="shared" si="26"/>
        <v>3.4444444444444446</v>
      </c>
      <c r="CD15" s="254">
        <f>'[1]Dec 29 harvesting '!CD15+'[1]Nov 29 harvesting'!CD15+'[1]Oct 31 harvesting'!CD15</f>
        <v>10</v>
      </c>
      <c r="CE15" s="254">
        <f>'[1]Dec 29 harvesting '!CE15+'[1]Nov 29 harvesting'!CE15+'[1]Oct 31 harvesting'!CE15</f>
        <v>31</v>
      </c>
      <c r="CF15" s="254">
        <f t="shared" si="27"/>
        <v>3.1</v>
      </c>
      <c r="CG15" s="254">
        <f>'[1]Dec 29 harvesting '!CG15+'[1]Nov 29 harvesting'!CG15+'[1]Oct 31 harvesting'!CG15</f>
        <v>0</v>
      </c>
      <c r="CH15" s="254">
        <f>'[1]Dec 29 harvesting '!CH15+'[1]Nov 29 harvesting'!CH15+'[1]Oct 31 harvesting'!CH15</f>
        <v>0</v>
      </c>
      <c r="CI15" s="254">
        <f t="shared" si="28"/>
        <v>0</v>
      </c>
      <c r="CJ15" s="254">
        <f>'[1]Dec 29 harvesting '!CJ15+'[1]Nov 29 harvesting'!CJ15+'[1]Oct 31 harvesting'!CJ15</f>
        <v>21</v>
      </c>
      <c r="CK15" s="254">
        <f>'[1]Dec 29 harvesting '!CK15+'[1]Nov 29 harvesting'!CK15+'[1]Oct 31 harvesting'!CK15</f>
        <v>71</v>
      </c>
      <c r="CL15" s="254">
        <f t="shared" si="29"/>
        <v>3.3809523809523809</v>
      </c>
    </row>
    <row r="16" spans="1:140" x14ac:dyDescent="0.25">
      <c r="A16" s="250" t="s">
        <v>6</v>
      </c>
      <c r="B16" s="251">
        <v>607</v>
      </c>
      <c r="C16" s="412">
        <f t="shared" si="0"/>
        <v>92.092257001647454</v>
      </c>
      <c r="D16" s="254">
        <f>'[1]Dec 29 harvesting '!D16+'[1]Nov 29 harvesting'!D16+'[1]Oct 31 harvesting'!D16</f>
        <v>7.75</v>
      </c>
      <c r="E16" s="254">
        <f>'[1]Dec 29 harvesting '!E16+'[1]Nov 29 harvesting'!E16+'[1]Oct 31 harvesting'!E16</f>
        <v>44</v>
      </c>
      <c r="F16" s="254">
        <f t="shared" si="1"/>
        <v>5.67741935483871</v>
      </c>
      <c r="G16" s="254">
        <f>'[1]Dec 29 harvesting '!G16+'[1]Nov 29 harvesting'!G16+'[1]Oct 31 harvesting'!G16</f>
        <v>0</v>
      </c>
      <c r="H16" s="254">
        <f>'[1]Dec 29 harvesting '!H16+'[1]Nov 29 harvesting'!H16+'[1]Oct 31 harvesting'!H16</f>
        <v>0</v>
      </c>
      <c r="I16" s="254">
        <f t="shared" si="2"/>
        <v>0</v>
      </c>
      <c r="J16" s="254">
        <f>'[1]Dec 29 harvesting '!J16+'[1]Nov 29 harvesting'!J16+'[1]Oct 31 harvesting'!J16</f>
        <v>10</v>
      </c>
      <c r="K16" s="254">
        <f>'[1]Dec 29 harvesting '!K16+'[1]Nov 29 harvesting'!K16+'[1]Oct 31 harvesting'!K16</f>
        <v>49</v>
      </c>
      <c r="L16" s="254">
        <f t="shared" si="3"/>
        <v>4.9000000000000004</v>
      </c>
      <c r="M16" s="254">
        <f>'[1]Dec 29 harvesting '!M16+'[1]Nov 29 harvesting'!M16+'[1]Oct 31 harvesting'!M16</f>
        <v>9.75</v>
      </c>
      <c r="N16" s="254">
        <f>'[1]Dec 29 harvesting '!N16+'[1]Nov 29 harvesting'!N16+'[1]Oct 31 harvesting'!N16</f>
        <v>42</v>
      </c>
      <c r="O16" s="254">
        <f t="shared" si="4"/>
        <v>4.3076923076923075</v>
      </c>
      <c r="P16" s="254">
        <f>'[1]Dec 29 harvesting '!P16+'[1]Nov 29 harvesting'!P16+'[1]Oct 31 harvesting'!P16</f>
        <v>99.5</v>
      </c>
      <c r="Q16" s="254">
        <f>'[1]Dec 29 harvesting '!Q16+'[1]Nov 29 harvesting'!Q16+'[1]Oct 31 harvesting'!Q16</f>
        <v>385</v>
      </c>
      <c r="R16" s="254">
        <f t="shared" si="5"/>
        <v>3.8693467336683418</v>
      </c>
      <c r="S16" s="254">
        <f>'[1]Dec 29 harvesting '!S16+'[1]Nov 29 harvesting'!S16+'[1]Oct 31 harvesting'!S16</f>
        <v>0</v>
      </c>
      <c r="T16" s="254">
        <f>'[1]Dec 29 harvesting '!T16+'[1]Nov 29 harvesting'!T16+'[1]Oct 31 harvesting'!T16</f>
        <v>0</v>
      </c>
      <c r="U16" s="254">
        <f t="shared" si="6"/>
        <v>0</v>
      </c>
      <c r="V16" s="254">
        <f>'[1]Dec 29 harvesting '!V16+'[1]Nov 29 harvesting'!V16+'[1]Oct 31 harvesting'!V16</f>
        <v>127</v>
      </c>
      <c r="W16" s="254">
        <f>'[1]Dec 29 harvesting '!W16+'[1]Nov 29 harvesting'!W16+'[1]Oct 31 harvesting'!W16</f>
        <v>520</v>
      </c>
      <c r="X16" s="254">
        <f t="shared" si="7"/>
        <v>4.0944881889763778</v>
      </c>
      <c r="Y16" s="254">
        <f>'[1]Dec 29 harvesting '!Y16+'[1]Nov 29 harvesting'!Y16+'[1]Oct 31 harvesting'!Y16</f>
        <v>0</v>
      </c>
      <c r="Z16" s="254">
        <f>'[1]Dec 29 harvesting '!Z16+'[1]Nov 29 harvesting'!Z16+'[1]Oct 31 harvesting'!Z16</f>
        <v>0</v>
      </c>
      <c r="AA16" s="254">
        <f t="shared" si="8"/>
        <v>0</v>
      </c>
      <c r="AB16" s="254">
        <f>'[1]Dec 29 harvesting '!AB16+'[1]Nov 29 harvesting'!AB16+'[1]Oct 31 harvesting'!AB16</f>
        <v>0</v>
      </c>
      <c r="AC16" s="254">
        <f>'[1]Dec 29 harvesting '!AC16+'[1]Nov 29 harvesting'!AC16+'[1]Oct 31 harvesting'!AC16</f>
        <v>0</v>
      </c>
      <c r="AD16" s="254">
        <f t="shared" si="9"/>
        <v>0</v>
      </c>
      <c r="AE16" s="254">
        <f>'[1]Dec 29 harvesting '!AE16+'[1]Nov 29 harvesting'!AE16+'[1]Oct 31 harvesting'!AE16</f>
        <v>4</v>
      </c>
      <c r="AF16" s="254">
        <f>'[1]Dec 29 harvesting '!AF16+'[1]Nov 29 harvesting'!AF16+'[1]Oct 31 harvesting'!AF16</f>
        <v>16</v>
      </c>
      <c r="AG16" s="254">
        <f t="shared" si="10"/>
        <v>4</v>
      </c>
      <c r="AH16" s="254">
        <f>'[1]Dec 29 harvesting '!AH16+'[1]Nov 29 harvesting'!AH16+'[1]Oct 31 harvesting'!AH16</f>
        <v>0</v>
      </c>
      <c r="AI16" s="254">
        <f>'[1]Dec 29 harvesting '!AI16+'[1]Nov 29 harvesting'!AI16+'[1]Oct 31 harvesting'!AI16</f>
        <v>0</v>
      </c>
      <c r="AJ16" s="254">
        <f t="shared" si="11"/>
        <v>0</v>
      </c>
      <c r="AK16" s="254">
        <f>'[1]Dec 29 harvesting '!AK16+'[1]Nov 29 harvesting'!AK16+'[1]Oct 31 harvesting'!AK16</f>
        <v>428</v>
      </c>
      <c r="AL16" s="254">
        <f>'[1]Dec 29 harvesting '!AL16+'[1]Nov 29 harvesting'!AL16+'[1]Oct 31 harvesting'!AL16</f>
        <v>1423</v>
      </c>
      <c r="AM16" s="254">
        <f t="shared" si="12"/>
        <v>3.3247663551401869</v>
      </c>
      <c r="AN16" s="254">
        <f>'[1]Dec 29 harvesting '!AN16+'[1]Nov 29 harvesting'!AN16+'[1]Oct 31 harvesting'!AN16</f>
        <v>0</v>
      </c>
      <c r="AO16" s="254">
        <f>'[1]Dec 29 harvesting '!AO16+'[1]Nov 29 harvesting'!AO16+'[1]Oct 31 harvesting'!AO16</f>
        <v>0</v>
      </c>
      <c r="AP16" s="254">
        <f t="shared" si="13"/>
        <v>0</v>
      </c>
      <c r="AQ16" s="254">
        <f>'[1]Dec 29 harvesting '!AQ16+'[1]Nov 29 harvesting'!AQ16+'[1]Oct 31 harvesting'!AQ16</f>
        <v>432</v>
      </c>
      <c r="AR16" s="254">
        <f>'[1]Dec 29 harvesting '!AR16+'[1]Nov 29 harvesting'!AR16+'[1]Oct 31 harvesting'!AR16</f>
        <v>1439</v>
      </c>
      <c r="AS16" s="254">
        <f t="shared" si="14"/>
        <v>3.3310185185185186</v>
      </c>
      <c r="AT16" s="254">
        <f>'[1]Dec 29 harvesting '!AT16+'[1]Nov 29 harvesting'!AT16+'[1]Oct 31 harvesting'!AT16</f>
        <v>0</v>
      </c>
      <c r="AU16" s="254">
        <f>'[1]Dec 29 harvesting '!AU16+'[1]Nov 29 harvesting'!AU16+'[1]Oct 31 harvesting'!AU16</f>
        <v>0</v>
      </c>
      <c r="AV16" s="254">
        <f t="shared" si="15"/>
        <v>0</v>
      </c>
      <c r="AW16" s="254">
        <f>'[1]Dec 29 harvesting '!AW16+'[1]Nov 29 harvesting'!AW16+'[1]Oct 31 harvesting'!AW16</f>
        <v>0</v>
      </c>
      <c r="AX16" s="254">
        <f>'[1]Dec 29 harvesting '!AX16+'[1]Nov 29 harvesting'!AX16+'[1]Oct 31 harvesting'!AX16</f>
        <v>0</v>
      </c>
      <c r="AY16" s="254">
        <f t="shared" si="16"/>
        <v>0</v>
      </c>
      <c r="AZ16" s="254">
        <f>'[1]Dec 29 harvesting '!AZ16+'[1]Nov 29 harvesting'!AZ16+'[1]Oct 31 harvesting'!AZ16</f>
        <v>0</v>
      </c>
      <c r="BA16" s="254">
        <f>'[1]Dec 29 harvesting '!BA16+'[1]Nov 29 harvesting'!BA16+'[1]Oct 31 harvesting'!BA16</f>
        <v>0</v>
      </c>
      <c r="BB16" s="254">
        <f t="shared" si="17"/>
        <v>0</v>
      </c>
      <c r="BC16" s="254">
        <f>'[1]Dec 29 harvesting '!BC16+'[1]Nov 29 harvesting'!BC16+'[1]Oct 31 harvesting'!BC16</f>
        <v>0</v>
      </c>
      <c r="BD16" s="254">
        <f>'[1]Dec 29 harvesting '!BD16+'[1]Nov 29 harvesting'!BD16+'[1]Oct 31 harvesting'!BD16</f>
        <v>0</v>
      </c>
      <c r="BE16" s="254">
        <f t="shared" si="18"/>
        <v>0</v>
      </c>
      <c r="BF16" s="254">
        <f>'[1]Dec 29 harvesting '!BF16+'[1]Nov 29 harvesting'!BF16+'[1]Oct 31 harvesting'!BF16</f>
        <v>0</v>
      </c>
      <c r="BG16" s="254">
        <f>'[1]Dec 29 harvesting '!BG16+'[1]Nov 29 harvesting'!BG16+'[1]Oct 31 harvesting'!BG16</f>
        <v>0</v>
      </c>
      <c r="BH16" s="254">
        <f t="shared" si="19"/>
        <v>0</v>
      </c>
      <c r="BI16" s="254">
        <f>'[1]Dec 29 harvesting '!BI16+'[1]Nov 29 harvesting'!BI16+'[1]Oct 31 harvesting'!BI16</f>
        <v>0</v>
      </c>
      <c r="BJ16" s="254">
        <f>'[1]Dec 29 harvesting '!BJ16+'[1]Nov 29 harvesting'!BJ16+'[1]Oct 31 harvesting'!BJ16</f>
        <v>0</v>
      </c>
      <c r="BK16" s="254">
        <f t="shared" si="20"/>
        <v>0</v>
      </c>
      <c r="BL16" s="254">
        <f>'[1]Dec 29 harvesting '!BL16+'[1]Nov 29 harvesting'!BL16+'[1]Oct 31 harvesting'!BL16</f>
        <v>0</v>
      </c>
      <c r="BM16" s="254">
        <f>'[1]Dec 29 harvesting '!BM16+'[1]Nov 29 harvesting'!BM16+'[1]Oct 31 harvesting'!BM16</f>
        <v>0</v>
      </c>
      <c r="BN16" s="254">
        <f t="shared" si="21"/>
        <v>0</v>
      </c>
      <c r="BO16" s="254">
        <f>'[1]Dec 29 harvesting '!BO16+'[1]Nov 29 harvesting'!BO16+'[1]Oct 31 harvesting'!BO16</f>
        <v>0</v>
      </c>
      <c r="BP16" s="254">
        <f>'[1]Dec 29 harvesting '!BP16+'[1]Nov 29 harvesting'!BP16+'[1]Oct 31 harvesting'!BP16</f>
        <v>0</v>
      </c>
      <c r="BQ16" s="254">
        <f t="shared" si="22"/>
        <v>0</v>
      </c>
      <c r="BR16" s="254">
        <f>'[1]Dec 29 harvesting '!BR16+'[1]Nov 29 harvesting'!BR16+'[1]Oct 31 harvesting'!BR16</f>
        <v>7.75</v>
      </c>
      <c r="BS16" s="254">
        <f>'[1]Dec 29 harvesting '!BS16+'[1]Nov 29 harvesting'!BS16+'[1]Oct 31 harvesting'!BS16</f>
        <v>44</v>
      </c>
      <c r="BT16" s="254">
        <f t="shared" si="23"/>
        <v>5.67741935483871</v>
      </c>
      <c r="BU16" s="254">
        <f>'[1]Dec 29 harvesting '!BU16+'[1]Nov 29 harvesting'!BU16+'[1]Oct 31 harvesting'!BU16</f>
        <v>0</v>
      </c>
      <c r="BV16" s="254">
        <f>'[1]Dec 29 harvesting '!BV16+'[1]Nov 29 harvesting'!BV16+'[1]Oct 31 harvesting'!BV16</f>
        <v>0</v>
      </c>
      <c r="BW16" s="254">
        <f t="shared" si="24"/>
        <v>0</v>
      </c>
      <c r="BX16" s="254">
        <f>'[1]Dec 29 harvesting '!BX16+'[1]Nov 29 harvesting'!BX16+'[1]Oct 31 harvesting'!BX16</f>
        <v>14</v>
      </c>
      <c r="BY16" s="254">
        <f>'[1]Dec 29 harvesting '!BY16+'[1]Nov 29 harvesting'!BY16+'[1]Oct 31 harvesting'!BY16</f>
        <v>65</v>
      </c>
      <c r="BZ16" s="254">
        <f t="shared" si="25"/>
        <v>4.6428571428571432</v>
      </c>
      <c r="CA16" s="254">
        <f>'[1]Dec 29 harvesting '!CA16+'[1]Nov 29 harvesting'!CA16+'[1]Oct 31 harvesting'!CA16</f>
        <v>9.75</v>
      </c>
      <c r="CB16" s="254">
        <f>'[1]Dec 29 harvesting '!CB16+'[1]Nov 29 harvesting'!CB16+'[1]Oct 31 harvesting'!CB16</f>
        <v>42</v>
      </c>
      <c r="CC16" s="254">
        <f t="shared" si="26"/>
        <v>4.3076923076923075</v>
      </c>
      <c r="CD16" s="254">
        <f>'[1]Dec 29 harvesting '!CD16+'[1]Nov 29 harvesting'!CD16+'[1]Oct 31 harvesting'!CD16</f>
        <v>527.5</v>
      </c>
      <c r="CE16" s="254">
        <f>'[1]Dec 29 harvesting '!CE16+'[1]Nov 29 harvesting'!CE16+'[1]Oct 31 harvesting'!CE16</f>
        <v>1808</v>
      </c>
      <c r="CF16" s="254">
        <f t="shared" si="27"/>
        <v>3.4274881516587676</v>
      </c>
      <c r="CG16" s="254">
        <f>'[1]Dec 29 harvesting '!CG16+'[1]Nov 29 harvesting'!CG16+'[1]Oct 31 harvesting'!CG16</f>
        <v>0</v>
      </c>
      <c r="CH16" s="254">
        <f>'[1]Dec 29 harvesting '!CH16+'[1]Nov 29 harvesting'!CH16+'[1]Oct 31 harvesting'!CH16</f>
        <v>0</v>
      </c>
      <c r="CI16" s="254">
        <f t="shared" si="28"/>
        <v>0</v>
      </c>
      <c r="CJ16" s="254">
        <f>'[1]Dec 29 harvesting '!CJ16+'[1]Nov 29 harvesting'!CJ16+'[1]Oct 31 harvesting'!CJ16</f>
        <v>559</v>
      </c>
      <c r="CK16" s="254">
        <f>'[1]Dec 29 harvesting '!CK16+'[1]Nov 29 harvesting'!CK16+'[1]Oct 31 harvesting'!CK16</f>
        <v>1959</v>
      </c>
      <c r="CL16" s="254">
        <f t="shared" si="29"/>
        <v>3.5044722719141324</v>
      </c>
    </row>
    <row r="17" spans="1:114" x14ac:dyDescent="0.25">
      <c r="A17" s="250" t="s">
        <v>7</v>
      </c>
      <c r="B17" s="251">
        <v>80</v>
      </c>
      <c r="C17" s="412">
        <f t="shared" si="0"/>
        <v>0</v>
      </c>
      <c r="D17" s="254">
        <f>'[1]Dec 29 harvesting '!D17+'[1]Nov 29 harvesting'!D17+'[1]Oct 31 harvesting'!D17</f>
        <v>0</v>
      </c>
      <c r="E17" s="254">
        <f>'[1]Dec 29 harvesting '!E17+'[1]Nov 29 harvesting'!E17+'[1]Oct 31 harvesting'!E17</f>
        <v>0</v>
      </c>
      <c r="F17" s="254">
        <f t="shared" si="1"/>
        <v>0</v>
      </c>
      <c r="G17" s="254">
        <f>'[1]Dec 29 harvesting '!G17+'[1]Nov 29 harvesting'!G17+'[1]Oct 31 harvesting'!G17</f>
        <v>0</v>
      </c>
      <c r="H17" s="254">
        <f>'[1]Dec 29 harvesting '!H17+'[1]Nov 29 harvesting'!H17+'[1]Oct 31 harvesting'!H17</f>
        <v>0</v>
      </c>
      <c r="I17" s="254">
        <f t="shared" si="2"/>
        <v>0</v>
      </c>
      <c r="J17" s="254">
        <f>'[1]Dec 29 harvesting '!J17+'[1]Nov 29 harvesting'!J17+'[1]Oct 31 harvesting'!J17</f>
        <v>0</v>
      </c>
      <c r="K17" s="254">
        <f>'[1]Dec 29 harvesting '!K17+'[1]Nov 29 harvesting'!K17+'[1]Oct 31 harvesting'!K17</f>
        <v>0</v>
      </c>
      <c r="L17" s="254">
        <f t="shared" si="3"/>
        <v>0</v>
      </c>
      <c r="M17" s="254">
        <f>'[1]Dec 29 harvesting '!M17+'[1]Nov 29 harvesting'!M17+'[1]Oct 31 harvesting'!M17</f>
        <v>0</v>
      </c>
      <c r="N17" s="254">
        <f>'[1]Dec 29 harvesting '!N17+'[1]Nov 29 harvesting'!N17+'[1]Oct 31 harvesting'!N17</f>
        <v>0</v>
      </c>
      <c r="O17" s="254">
        <f t="shared" si="4"/>
        <v>0</v>
      </c>
      <c r="P17" s="254">
        <f>'[1]Dec 29 harvesting '!P17+'[1]Nov 29 harvesting'!P17+'[1]Oct 31 harvesting'!P17</f>
        <v>0</v>
      </c>
      <c r="Q17" s="254">
        <f>'[1]Dec 29 harvesting '!Q17+'[1]Nov 29 harvesting'!Q17+'[1]Oct 31 harvesting'!Q17</f>
        <v>0</v>
      </c>
      <c r="R17" s="254">
        <f t="shared" si="5"/>
        <v>0</v>
      </c>
      <c r="S17" s="254">
        <f>'[1]Dec 29 harvesting '!S17+'[1]Nov 29 harvesting'!S17+'[1]Oct 31 harvesting'!S17</f>
        <v>0</v>
      </c>
      <c r="T17" s="254">
        <f>'[1]Dec 29 harvesting '!T17+'[1]Nov 29 harvesting'!T17+'[1]Oct 31 harvesting'!T17</f>
        <v>0</v>
      </c>
      <c r="U17" s="254">
        <f t="shared" si="6"/>
        <v>0</v>
      </c>
      <c r="V17" s="254">
        <f>'[1]Dec 29 harvesting '!V17+'[1]Nov 29 harvesting'!V17+'[1]Oct 31 harvesting'!V17</f>
        <v>0</v>
      </c>
      <c r="W17" s="254">
        <f>'[1]Dec 29 harvesting '!W17+'[1]Nov 29 harvesting'!W17+'[1]Oct 31 harvesting'!W17</f>
        <v>0</v>
      </c>
      <c r="X17" s="254">
        <f t="shared" si="7"/>
        <v>0</v>
      </c>
      <c r="Y17" s="254">
        <f>'[1]Dec 29 harvesting '!Y17+'[1]Nov 29 harvesting'!Y17+'[1]Oct 31 harvesting'!Y17</f>
        <v>0</v>
      </c>
      <c r="Z17" s="254">
        <f>'[1]Dec 29 harvesting '!Z17+'[1]Nov 29 harvesting'!Z17+'[1]Oct 31 harvesting'!Z17</f>
        <v>0</v>
      </c>
      <c r="AA17" s="254">
        <f t="shared" si="8"/>
        <v>0</v>
      </c>
      <c r="AB17" s="254">
        <f>'[1]Dec 29 harvesting '!AB17+'[1]Nov 29 harvesting'!AB17+'[1]Oct 31 harvesting'!AB17</f>
        <v>0</v>
      </c>
      <c r="AC17" s="254">
        <f>'[1]Dec 29 harvesting '!AC17+'[1]Nov 29 harvesting'!AC17+'[1]Oct 31 harvesting'!AC17</f>
        <v>0</v>
      </c>
      <c r="AD17" s="254">
        <f t="shared" si="9"/>
        <v>0</v>
      </c>
      <c r="AE17" s="254">
        <f>'[1]Dec 29 harvesting '!AE17+'[1]Nov 29 harvesting'!AE17+'[1]Oct 31 harvesting'!AE17</f>
        <v>0</v>
      </c>
      <c r="AF17" s="254">
        <f>'[1]Dec 29 harvesting '!AF17+'[1]Nov 29 harvesting'!AF17+'[1]Oct 31 harvesting'!AF17</f>
        <v>0</v>
      </c>
      <c r="AG17" s="254">
        <f t="shared" si="10"/>
        <v>0</v>
      </c>
      <c r="AH17" s="254">
        <f>'[1]Dec 29 harvesting '!AH17+'[1]Nov 29 harvesting'!AH17+'[1]Oct 31 harvesting'!AH17</f>
        <v>0</v>
      </c>
      <c r="AI17" s="254">
        <f>'[1]Dec 29 harvesting '!AI17+'[1]Nov 29 harvesting'!AI17+'[1]Oct 31 harvesting'!AI17</f>
        <v>0</v>
      </c>
      <c r="AJ17" s="254">
        <f t="shared" si="11"/>
        <v>0</v>
      </c>
      <c r="AK17" s="254">
        <f>'[1]Dec 29 harvesting '!AK17+'[1]Nov 29 harvesting'!AK17+'[1]Oct 31 harvesting'!AK17</f>
        <v>0</v>
      </c>
      <c r="AL17" s="254">
        <f>'[1]Dec 29 harvesting '!AL17+'[1]Nov 29 harvesting'!AL17+'[1]Oct 31 harvesting'!AL17</f>
        <v>0</v>
      </c>
      <c r="AM17" s="254">
        <f t="shared" si="12"/>
        <v>0</v>
      </c>
      <c r="AN17" s="254">
        <f>'[1]Dec 29 harvesting '!AN17+'[1]Nov 29 harvesting'!AN17+'[1]Oct 31 harvesting'!AN17</f>
        <v>0</v>
      </c>
      <c r="AO17" s="254">
        <f>'[1]Dec 29 harvesting '!AO17+'[1]Nov 29 harvesting'!AO17+'[1]Oct 31 harvesting'!AO17</f>
        <v>0</v>
      </c>
      <c r="AP17" s="254">
        <f t="shared" si="13"/>
        <v>0</v>
      </c>
      <c r="AQ17" s="254">
        <f>'[1]Dec 29 harvesting '!AQ17+'[1]Nov 29 harvesting'!AQ17+'[1]Oct 31 harvesting'!AQ17</f>
        <v>0</v>
      </c>
      <c r="AR17" s="254">
        <f>'[1]Dec 29 harvesting '!AR17+'[1]Nov 29 harvesting'!AR17+'[1]Oct 31 harvesting'!AR17</f>
        <v>0</v>
      </c>
      <c r="AS17" s="254">
        <f t="shared" si="14"/>
        <v>0</v>
      </c>
      <c r="AT17" s="254">
        <f>'[1]Dec 29 harvesting '!AT17+'[1]Nov 29 harvesting'!AT17+'[1]Oct 31 harvesting'!AT17</f>
        <v>0</v>
      </c>
      <c r="AU17" s="254">
        <f>'[1]Dec 29 harvesting '!AU17+'[1]Nov 29 harvesting'!AU17+'[1]Oct 31 harvesting'!AU17</f>
        <v>0</v>
      </c>
      <c r="AV17" s="254">
        <f t="shared" si="15"/>
        <v>0</v>
      </c>
      <c r="AW17" s="254">
        <f>'[1]Dec 29 harvesting '!AW17+'[1]Nov 29 harvesting'!AW17+'[1]Oct 31 harvesting'!AW17</f>
        <v>0</v>
      </c>
      <c r="AX17" s="254">
        <f>'[1]Dec 29 harvesting '!AX17+'[1]Nov 29 harvesting'!AX17+'[1]Oct 31 harvesting'!AX17</f>
        <v>0</v>
      </c>
      <c r="AY17" s="254">
        <f t="shared" si="16"/>
        <v>0</v>
      </c>
      <c r="AZ17" s="254">
        <f>'[1]Dec 29 harvesting '!AZ17+'[1]Nov 29 harvesting'!AZ17+'[1]Oct 31 harvesting'!AZ17</f>
        <v>0</v>
      </c>
      <c r="BA17" s="254">
        <f>'[1]Dec 29 harvesting '!BA17+'[1]Nov 29 harvesting'!BA17+'[1]Oct 31 harvesting'!BA17</f>
        <v>0</v>
      </c>
      <c r="BB17" s="254">
        <f t="shared" si="17"/>
        <v>0</v>
      </c>
      <c r="BC17" s="254">
        <f>'[1]Dec 29 harvesting '!BC17+'[1]Nov 29 harvesting'!BC17+'[1]Oct 31 harvesting'!BC17</f>
        <v>0</v>
      </c>
      <c r="BD17" s="254">
        <f>'[1]Dec 29 harvesting '!BD17+'[1]Nov 29 harvesting'!BD17+'[1]Oct 31 harvesting'!BD17</f>
        <v>0</v>
      </c>
      <c r="BE17" s="254">
        <f t="shared" si="18"/>
        <v>0</v>
      </c>
      <c r="BF17" s="254">
        <f>'[1]Dec 29 harvesting '!BF17+'[1]Nov 29 harvesting'!BF17+'[1]Oct 31 harvesting'!BF17</f>
        <v>0</v>
      </c>
      <c r="BG17" s="254">
        <f>'[1]Dec 29 harvesting '!BG17+'[1]Nov 29 harvesting'!BG17+'[1]Oct 31 harvesting'!BG17</f>
        <v>0</v>
      </c>
      <c r="BH17" s="254">
        <f t="shared" si="19"/>
        <v>0</v>
      </c>
      <c r="BI17" s="254">
        <f>'[1]Dec 29 harvesting '!BI17+'[1]Nov 29 harvesting'!BI17+'[1]Oct 31 harvesting'!BI17</f>
        <v>0</v>
      </c>
      <c r="BJ17" s="254">
        <f>'[1]Dec 29 harvesting '!BJ17+'[1]Nov 29 harvesting'!BJ17+'[1]Oct 31 harvesting'!BJ17</f>
        <v>0</v>
      </c>
      <c r="BK17" s="254">
        <f t="shared" si="20"/>
        <v>0</v>
      </c>
      <c r="BL17" s="254">
        <f>'[1]Dec 29 harvesting '!BL17+'[1]Nov 29 harvesting'!BL17+'[1]Oct 31 harvesting'!BL17</f>
        <v>0</v>
      </c>
      <c r="BM17" s="254">
        <f>'[1]Dec 29 harvesting '!BM17+'[1]Nov 29 harvesting'!BM17+'[1]Oct 31 harvesting'!BM17</f>
        <v>0</v>
      </c>
      <c r="BN17" s="254">
        <f t="shared" si="21"/>
        <v>0</v>
      </c>
      <c r="BO17" s="254">
        <f>'[1]Dec 29 harvesting '!BO17+'[1]Nov 29 harvesting'!BO17+'[1]Oct 31 harvesting'!BO17</f>
        <v>0</v>
      </c>
      <c r="BP17" s="254">
        <f>'[1]Dec 29 harvesting '!BP17+'[1]Nov 29 harvesting'!BP17+'[1]Oct 31 harvesting'!BP17</f>
        <v>0</v>
      </c>
      <c r="BQ17" s="254">
        <f t="shared" si="22"/>
        <v>0</v>
      </c>
      <c r="BR17" s="254">
        <f>'[1]Dec 29 harvesting '!BR17+'[1]Nov 29 harvesting'!BR17+'[1]Oct 31 harvesting'!BR17</f>
        <v>0</v>
      </c>
      <c r="BS17" s="254">
        <f>'[1]Dec 29 harvesting '!BS17+'[1]Nov 29 harvesting'!BS17+'[1]Oct 31 harvesting'!BS17</f>
        <v>0</v>
      </c>
      <c r="BT17" s="254">
        <f t="shared" si="23"/>
        <v>0</v>
      </c>
      <c r="BU17" s="254">
        <f>'[1]Dec 29 harvesting '!BU17+'[1]Nov 29 harvesting'!BU17+'[1]Oct 31 harvesting'!BU17</f>
        <v>0</v>
      </c>
      <c r="BV17" s="254">
        <f>'[1]Dec 29 harvesting '!BV17+'[1]Nov 29 harvesting'!BV17+'[1]Oct 31 harvesting'!BV17</f>
        <v>0</v>
      </c>
      <c r="BW17" s="254">
        <f t="shared" si="24"/>
        <v>0</v>
      </c>
      <c r="BX17" s="254">
        <f>'[1]Dec 29 harvesting '!BX17+'[1]Nov 29 harvesting'!BX17+'[1]Oct 31 harvesting'!BX17</f>
        <v>0</v>
      </c>
      <c r="BY17" s="254">
        <f>'[1]Dec 29 harvesting '!BY17+'[1]Nov 29 harvesting'!BY17+'[1]Oct 31 harvesting'!BY17</f>
        <v>0</v>
      </c>
      <c r="BZ17" s="254">
        <f t="shared" si="25"/>
        <v>0</v>
      </c>
      <c r="CA17" s="254">
        <f>'[1]Dec 29 harvesting '!CA17+'[1]Nov 29 harvesting'!CA17+'[1]Oct 31 harvesting'!CA17</f>
        <v>0</v>
      </c>
      <c r="CB17" s="254">
        <f>'[1]Dec 29 harvesting '!CB17+'[1]Nov 29 harvesting'!CB17+'[1]Oct 31 harvesting'!CB17</f>
        <v>0</v>
      </c>
      <c r="CC17" s="254">
        <f t="shared" si="26"/>
        <v>0</v>
      </c>
      <c r="CD17" s="254">
        <f>'[1]Dec 29 harvesting '!CD17+'[1]Nov 29 harvesting'!CD17+'[1]Oct 31 harvesting'!CD17</f>
        <v>0</v>
      </c>
      <c r="CE17" s="254">
        <f>'[1]Dec 29 harvesting '!CE17+'[1]Nov 29 harvesting'!CE17+'[1]Oct 31 harvesting'!CE17</f>
        <v>0</v>
      </c>
      <c r="CF17" s="254">
        <f t="shared" si="27"/>
        <v>0</v>
      </c>
      <c r="CG17" s="254">
        <f>'[1]Dec 29 harvesting '!CG17+'[1]Nov 29 harvesting'!CG17+'[1]Oct 31 harvesting'!CG17</f>
        <v>0</v>
      </c>
      <c r="CH17" s="254">
        <f>'[1]Dec 29 harvesting '!CH17+'[1]Nov 29 harvesting'!CH17+'[1]Oct 31 harvesting'!CH17</f>
        <v>0</v>
      </c>
      <c r="CI17" s="254">
        <f t="shared" si="28"/>
        <v>0</v>
      </c>
      <c r="CJ17" s="254">
        <f>'[1]Dec 29 harvesting '!CJ17+'[1]Nov 29 harvesting'!CJ17+'[1]Oct 31 harvesting'!CJ17</f>
        <v>0</v>
      </c>
      <c r="CK17" s="254">
        <f>'[1]Dec 29 harvesting '!CK17+'[1]Nov 29 harvesting'!CK17+'[1]Oct 31 harvesting'!CK17</f>
        <v>0</v>
      </c>
      <c r="CL17" s="254">
        <f t="shared" si="29"/>
        <v>0</v>
      </c>
    </row>
    <row r="18" spans="1:114" x14ac:dyDescent="0.25">
      <c r="A18" s="250" t="s">
        <v>8</v>
      </c>
      <c r="B18" s="251">
        <v>738.61</v>
      </c>
      <c r="C18" s="412">
        <f t="shared" si="0"/>
        <v>30.430809222729188</v>
      </c>
      <c r="D18" s="254">
        <f>'[1]Dec 29 harvesting '!D18+'[1]Nov 29 harvesting'!D18+'[1]Oct 31 harvesting'!D18</f>
        <v>0</v>
      </c>
      <c r="E18" s="254">
        <f>'[1]Dec 29 harvesting '!E18+'[1]Nov 29 harvesting'!E18+'[1]Oct 31 harvesting'!E18</f>
        <v>0</v>
      </c>
      <c r="F18" s="254">
        <f t="shared" si="1"/>
        <v>0</v>
      </c>
      <c r="G18" s="254">
        <f>'[1]Dec 29 harvesting '!G18+'[1]Nov 29 harvesting'!G18+'[1]Oct 31 harvesting'!G18</f>
        <v>0</v>
      </c>
      <c r="H18" s="254">
        <f>'[1]Dec 29 harvesting '!H18+'[1]Nov 29 harvesting'!H18+'[1]Oct 31 harvesting'!H18</f>
        <v>0</v>
      </c>
      <c r="I18" s="254">
        <f t="shared" si="2"/>
        <v>0</v>
      </c>
      <c r="J18" s="254">
        <f>'[1]Dec 29 harvesting '!J18+'[1]Nov 29 harvesting'!J18+'[1]Oct 31 harvesting'!J18</f>
        <v>0</v>
      </c>
      <c r="K18" s="254">
        <f>'[1]Dec 29 harvesting '!K18+'[1]Nov 29 harvesting'!K18+'[1]Oct 31 harvesting'!K18</f>
        <v>0</v>
      </c>
      <c r="L18" s="254">
        <f t="shared" si="3"/>
        <v>0</v>
      </c>
      <c r="M18" s="254">
        <f>'[1]Dec 29 harvesting '!M18+'[1]Nov 29 harvesting'!M18+'[1]Oct 31 harvesting'!M18</f>
        <v>0</v>
      </c>
      <c r="N18" s="254">
        <f>'[1]Dec 29 harvesting '!N18+'[1]Nov 29 harvesting'!N18+'[1]Oct 31 harvesting'!N18</f>
        <v>0</v>
      </c>
      <c r="O18" s="254">
        <f t="shared" si="4"/>
        <v>0</v>
      </c>
      <c r="P18" s="254">
        <f>'[1]Dec 29 harvesting '!P18+'[1]Nov 29 harvesting'!P18+'[1]Oct 31 harvesting'!P18</f>
        <v>0</v>
      </c>
      <c r="Q18" s="254">
        <f>'[1]Dec 29 harvesting '!Q18+'[1]Nov 29 harvesting'!Q18+'[1]Oct 31 harvesting'!Q18</f>
        <v>0</v>
      </c>
      <c r="R18" s="254">
        <f t="shared" si="5"/>
        <v>0</v>
      </c>
      <c r="S18" s="254">
        <f>'[1]Dec 29 harvesting '!S18+'[1]Nov 29 harvesting'!S18+'[1]Oct 31 harvesting'!S18</f>
        <v>0</v>
      </c>
      <c r="T18" s="254">
        <f>'[1]Dec 29 harvesting '!T18+'[1]Nov 29 harvesting'!T18+'[1]Oct 31 harvesting'!T18</f>
        <v>0</v>
      </c>
      <c r="U18" s="254">
        <f t="shared" si="6"/>
        <v>0</v>
      </c>
      <c r="V18" s="254">
        <f>'[1]Dec 29 harvesting '!V18+'[1]Nov 29 harvesting'!V18+'[1]Oct 31 harvesting'!V18</f>
        <v>0</v>
      </c>
      <c r="W18" s="254">
        <f>'[1]Dec 29 harvesting '!W18+'[1]Nov 29 harvesting'!W18+'[1]Oct 31 harvesting'!W18</f>
        <v>0</v>
      </c>
      <c r="X18" s="254">
        <f t="shared" si="7"/>
        <v>0</v>
      </c>
      <c r="Y18" s="254">
        <f>'[1]Dec 29 harvesting '!Y18+'[1]Nov 29 harvesting'!Y18+'[1]Oct 31 harvesting'!Y18</f>
        <v>29.000000000000004</v>
      </c>
      <c r="Z18" s="254">
        <f>'[1]Dec 29 harvesting '!Z18+'[1]Nov 29 harvesting'!Z18+'[1]Oct 31 harvesting'!Z18</f>
        <v>155</v>
      </c>
      <c r="AA18" s="254">
        <f t="shared" si="8"/>
        <v>5.3448275862068959</v>
      </c>
      <c r="AB18" s="254">
        <f>'[1]Dec 29 harvesting '!AB18+'[1]Nov 29 harvesting'!AB18+'[1]Oct 31 harvesting'!AB18</f>
        <v>0.3</v>
      </c>
      <c r="AC18" s="254">
        <f>'[1]Dec 29 harvesting '!AC18+'[1]Nov 29 harvesting'!AC18+'[1]Oct 31 harvesting'!AC18</f>
        <v>1.52</v>
      </c>
      <c r="AD18" s="254">
        <f t="shared" si="9"/>
        <v>5.0666666666666673</v>
      </c>
      <c r="AE18" s="254">
        <f>'[1]Dec 29 harvesting '!AE18+'[1]Nov 29 harvesting'!AE18+'[1]Oct 31 harvesting'!AE18</f>
        <v>12</v>
      </c>
      <c r="AF18" s="254">
        <f>'[1]Dec 29 harvesting '!AF18+'[1]Nov 29 harvesting'!AF18+'[1]Oct 31 harvesting'!AF18</f>
        <v>50.129999999999995</v>
      </c>
      <c r="AG18" s="254">
        <f t="shared" si="10"/>
        <v>4.1774999999999993</v>
      </c>
      <c r="AH18" s="254">
        <f>'[1]Dec 29 harvesting '!AH18+'[1]Nov 29 harvesting'!AH18+'[1]Oct 31 harvesting'!AH18</f>
        <v>0</v>
      </c>
      <c r="AI18" s="254">
        <f>'[1]Dec 29 harvesting '!AI18+'[1]Nov 29 harvesting'!AI18+'[1]Oct 31 harvesting'!AI18</f>
        <v>0</v>
      </c>
      <c r="AJ18" s="254">
        <f t="shared" si="11"/>
        <v>0</v>
      </c>
      <c r="AK18" s="254">
        <f>'[1]Dec 29 harvesting '!AK18+'[1]Nov 29 harvesting'!AK18+'[1]Oct 31 harvesting'!AK18</f>
        <v>0</v>
      </c>
      <c r="AL18" s="254">
        <f>'[1]Dec 29 harvesting '!AL18+'[1]Nov 29 harvesting'!AL18+'[1]Oct 31 harvesting'!AL18</f>
        <v>0</v>
      </c>
      <c r="AM18" s="254">
        <f t="shared" si="12"/>
        <v>0</v>
      </c>
      <c r="AN18" s="254">
        <f>'[1]Dec 29 harvesting '!AN18+'[1]Nov 29 harvesting'!AN18+'[1]Oct 31 harvesting'!AN18</f>
        <v>183.46500000000003</v>
      </c>
      <c r="AO18" s="254">
        <f>'[1]Dec 29 harvesting '!AO18+'[1]Nov 29 harvesting'!AO18+'[1]Oct 31 harvesting'!AO18</f>
        <v>678</v>
      </c>
      <c r="AP18" s="254">
        <f t="shared" si="13"/>
        <v>3.6955277573379113</v>
      </c>
      <c r="AQ18" s="254">
        <f>'[1]Dec 29 harvesting '!AQ18+'[1]Nov 29 harvesting'!AQ18+'[1]Oct 31 harvesting'!AQ18</f>
        <v>224.76500000000004</v>
      </c>
      <c r="AR18" s="254">
        <f>'[1]Dec 29 harvesting '!AR18+'[1]Nov 29 harvesting'!AR18+'[1]Oct 31 harvesting'!AR18</f>
        <v>884.65</v>
      </c>
      <c r="AS18" s="254">
        <f t="shared" si="14"/>
        <v>3.9358885947545206</v>
      </c>
      <c r="AT18" s="254">
        <f>'[1]Dec 29 harvesting '!AT18+'[1]Nov 29 harvesting'!AT18+'[1]Oct 31 harvesting'!AT18</f>
        <v>0</v>
      </c>
      <c r="AU18" s="254">
        <f>'[1]Dec 29 harvesting '!AU18+'[1]Nov 29 harvesting'!AU18+'[1]Oct 31 harvesting'!AU18</f>
        <v>0</v>
      </c>
      <c r="AV18" s="254">
        <f t="shared" si="15"/>
        <v>0</v>
      </c>
      <c r="AW18" s="254">
        <f>'[1]Dec 29 harvesting '!AW18+'[1]Nov 29 harvesting'!AW18+'[1]Oct 31 harvesting'!AW18</f>
        <v>0</v>
      </c>
      <c r="AX18" s="254">
        <f>'[1]Dec 29 harvesting '!AX18+'[1]Nov 29 harvesting'!AX18+'[1]Oct 31 harvesting'!AX18</f>
        <v>0</v>
      </c>
      <c r="AY18" s="254">
        <f t="shared" si="16"/>
        <v>0</v>
      </c>
      <c r="AZ18" s="254">
        <f>'[1]Dec 29 harvesting '!AZ18+'[1]Nov 29 harvesting'!AZ18+'[1]Oct 31 harvesting'!AZ18</f>
        <v>0</v>
      </c>
      <c r="BA18" s="254">
        <f>'[1]Dec 29 harvesting '!BA18+'[1]Nov 29 harvesting'!BA18+'[1]Oct 31 harvesting'!BA18</f>
        <v>0</v>
      </c>
      <c r="BB18" s="254">
        <f t="shared" si="17"/>
        <v>0</v>
      </c>
      <c r="BC18" s="254">
        <f>'[1]Dec 29 harvesting '!BC18+'[1]Nov 29 harvesting'!BC18+'[1]Oct 31 harvesting'!BC18</f>
        <v>0</v>
      </c>
      <c r="BD18" s="254">
        <f>'[1]Dec 29 harvesting '!BD18+'[1]Nov 29 harvesting'!BD18+'[1]Oct 31 harvesting'!BD18</f>
        <v>0</v>
      </c>
      <c r="BE18" s="254">
        <f t="shared" si="18"/>
        <v>0</v>
      </c>
      <c r="BF18" s="254">
        <f>'[1]Dec 29 harvesting '!BF18+'[1]Nov 29 harvesting'!BF18+'[1]Oct 31 harvesting'!BF18</f>
        <v>0</v>
      </c>
      <c r="BG18" s="254">
        <f>'[1]Dec 29 harvesting '!BG18+'[1]Nov 29 harvesting'!BG18+'[1]Oct 31 harvesting'!BG18</f>
        <v>0</v>
      </c>
      <c r="BH18" s="254">
        <f t="shared" si="19"/>
        <v>0</v>
      </c>
      <c r="BI18" s="254">
        <f>'[1]Dec 29 harvesting '!BI18+'[1]Nov 29 harvesting'!BI18+'[1]Oct 31 harvesting'!BI18</f>
        <v>0</v>
      </c>
      <c r="BJ18" s="254">
        <f>'[1]Dec 29 harvesting '!BJ18+'[1]Nov 29 harvesting'!BJ18+'[1]Oct 31 harvesting'!BJ18</f>
        <v>0</v>
      </c>
      <c r="BK18" s="254">
        <f t="shared" si="20"/>
        <v>0</v>
      </c>
      <c r="BL18" s="254">
        <f>'[1]Dec 29 harvesting '!BL18+'[1]Nov 29 harvesting'!BL18+'[1]Oct 31 harvesting'!BL18</f>
        <v>0</v>
      </c>
      <c r="BM18" s="254">
        <f>'[1]Dec 29 harvesting '!BM18+'[1]Nov 29 harvesting'!BM18+'[1]Oct 31 harvesting'!BM18</f>
        <v>0</v>
      </c>
      <c r="BN18" s="254">
        <f t="shared" si="21"/>
        <v>0</v>
      </c>
      <c r="BO18" s="254">
        <f>'[1]Dec 29 harvesting '!BO18+'[1]Nov 29 harvesting'!BO18+'[1]Oct 31 harvesting'!BO18</f>
        <v>0</v>
      </c>
      <c r="BP18" s="254">
        <f>'[1]Dec 29 harvesting '!BP18+'[1]Nov 29 harvesting'!BP18+'[1]Oct 31 harvesting'!BP18</f>
        <v>0</v>
      </c>
      <c r="BQ18" s="254">
        <f t="shared" si="22"/>
        <v>0</v>
      </c>
      <c r="BR18" s="254">
        <f>'[1]Dec 29 harvesting '!BR18+'[1]Nov 29 harvesting'!BR18+'[1]Oct 31 harvesting'!BR18</f>
        <v>29.000000000000004</v>
      </c>
      <c r="BS18" s="254">
        <f>'[1]Dec 29 harvesting '!BS18+'[1]Nov 29 harvesting'!BS18+'[1]Oct 31 harvesting'!BS18</f>
        <v>155</v>
      </c>
      <c r="BT18" s="254">
        <f t="shared" si="23"/>
        <v>5.3448275862068959</v>
      </c>
      <c r="BU18" s="254">
        <f>'[1]Dec 29 harvesting '!BU18+'[1]Nov 29 harvesting'!BU18+'[1]Oct 31 harvesting'!BU18</f>
        <v>0.3</v>
      </c>
      <c r="BV18" s="254">
        <f>'[1]Dec 29 harvesting '!BV18+'[1]Nov 29 harvesting'!BV18+'[1]Oct 31 harvesting'!BV18</f>
        <v>1.52</v>
      </c>
      <c r="BW18" s="254">
        <f t="shared" si="24"/>
        <v>5.0666666666666673</v>
      </c>
      <c r="BX18" s="254">
        <f>'[1]Dec 29 harvesting '!BX18+'[1]Nov 29 harvesting'!BX18+'[1]Oct 31 harvesting'!BX18</f>
        <v>12</v>
      </c>
      <c r="BY18" s="254">
        <f>'[1]Dec 29 harvesting '!BY18+'[1]Nov 29 harvesting'!BY18+'[1]Oct 31 harvesting'!BY18</f>
        <v>50.129999999999995</v>
      </c>
      <c r="BZ18" s="254">
        <f t="shared" si="25"/>
        <v>4.1774999999999993</v>
      </c>
      <c r="CA18" s="254">
        <f>'[1]Dec 29 harvesting '!CA18+'[1]Nov 29 harvesting'!CA18+'[1]Oct 31 harvesting'!CA18</f>
        <v>0</v>
      </c>
      <c r="CB18" s="254">
        <f>'[1]Dec 29 harvesting '!CB18+'[1]Nov 29 harvesting'!CB18+'[1]Oct 31 harvesting'!CB18</f>
        <v>0</v>
      </c>
      <c r="CC18" s="254">
        <f t="shared" si="26"/>
        <v>0</v>
      </c>
      <c r="CD18" s="254">
        <f>'[1]Dec 29 harvesting '!CD18+'[1]Nov 29 harvesting'!CD18+'[1]Oct 31 harvesting'!CD18</f>
        <v>0</v>
      </c>
      <c r="CE18" s="254">
        <f>'[1]Dec 29 harvesting '!CE18+'[1]Nov 29 harvesting'!CE18+'[1]Oct 31 harvesting'!CE18</f>
        <v>0</v>
      </c>
      <c r="CF18" s="254">
        <f t="shared" si="27"/>
        <v>0</v>
      </c>
      <c r="CG18" s="254">
        <f>'[1]Dec 29 harvesting '!CG18+'[1]Nov 29 harvesting'!CG18+'[1]Oct 31 harvesting'!CG18</f>
        <v>183.46500000000003</v>
      </c>
      <c r="CH18" s="254">
        <f>'[1]Dec 29 harvesting '!CH18+'[1]Nov 29 harvesting'!CH18+'[1]Oct 31 harvesting'!CH18</f>
        <v>678</v>
      </c>
      <c r="CI18" s="254">
        <f t="shared" si="28"/>
        <v>3.6955277573379113</v>
      </c>
      <c r="CJ18" s="254">
        <f>'[1]Dec 29 harvesting '!CJ18+'[1]Nov 29 harvesting'!CJ18+'[1]Oct 31 harvesting'!CJ18</f>
        <v>224.76500000000004</v>
      </c>
      <c r="CK18" s="254">
        <f>'[1]Dec 29 harvesting '!CK18+'[1]Nov 29 harvesting'!CK18+'[1]Oct 31 harvesting'!CK18</f>
        <v>884.65</v>
      </c>
      <c r="CL18" s="254">
        <f t="shared" si="29"/>
        <v>3.9358885947545206</v>
      </c>
    </row>
    <row r="19" spans="1:114" x14ac:dyDescent="0.25">
      <c r="A19" s="250" t="s">
        <v>9</v>
      </c>
      <c r="B19" s="251">
        <v>1294</v>
      </c>
      <c r="C19" s="412">
        <f t="shared" si="0"/>
        <v>23.543276661514682</v>
      </c>
      <c r="D19" s="254">
        <f>'[1]Dec 29 harvesting '!D19+'[1]Nov 29 harvesting'!D19+'[1]Oct 31 harvesting'!D19</f>
        <v>9.4</v>
      </c>
      <c r="E19" s="254">
        <f>'[1]Dec 29 harvesting '!E19+'[1]Nov 29 harvesting'!E19+'[1]Oct 31 harvesting'!E19</f>
        <v>56.6</v>
      </c>
      <c r="F19" s="254">
        <f t="shared" si="1"/>
        <v>6.0212765957446805</v>
      </c>
      <c r="G19" s="254">
        <f>'[1]Dec 29 harvesting '!G19+'[1]Nov 29 harvesting'!G19+'[1]Oct 31 harvesting'!G19</f>
        <v>0</v>
      </c>
      <c r="H19" s="254">
        <f>'[1]Dec 29 harvesting '!H19+'[1]Nov 29 harvesting'!H19+'[1]Oct 31 harvesting'!H19</f>
        <v>0</v>
      </c>
      <c r="I19" s="254">
        <f t="shared" si="2"/>
        <v>0</v>
      </c>
      <c r="J19" s="254">
        <f>'[1]Dec 29 harvesting '!J19+'[1]Nov 29 harvesting'!J19+'[1]Oct 31 harvesting'!J19</f>
        <v>14</v>
      </c>
      <c r="K19" s="254">
        <f>'[1]Dec 29 harvesting '!K19+'[1]Nov 29 harvesting'!K19+'[1]Oct 31 harvesting'!K19</f>
        <v>76.400000000000006</v>
      </c>
      <c r="L19" s="254">
        <f t="shared" si="3"/>
        <v>5.4571428571428573</v>
      </c>
      <c r="M19" s="254">
        <f>'[1]Dec 29 harvesting '!M19+'[1]Nov 29 harvesting'!M19+'[1]Oct 31 harvesting'!M19</f>
        <v>15.75</v>
      </c>
      <c r="N19" s="254">
        <f>'[1]Dec 29 harvesting '!N19+'[1]Nov 29 harvesting'!N19+'[1]Oct 31 harvesting'!N19</f>
        <v>74.3</v>
      </c>
      <c r="O19" s="254">
        <f t="shared" si="4"/>
        <v>4.7174603174603176</v>
      </c>
      <c r="P19" s="254">
        <f>'[1]Dec 29 harvesting '!P19+'[1]Nov 29 harvesting'!P19+'[1]Oct 31 harvesting'!P19</f>
        <v>0</v>
      </c>
      <c r="Q19" s="254">
        <f>'[1]Dec 29 harvesting '!Q19+'[1]Nov 29 harvesting'!Q19+'[1]Oct 31 harvesting'!Q19</f>
        <v>0</v>
      </c>
      <c r="R19" s="254">
        <f t="shared" si="5"/>
        <v>0</v>
      </c>
      <c r="S19" s="254">
        <f>'[1]Dec 29 harvesting '!S19+'[1]Nov 29 harvesting'!S19+'[1]Oct 31 harvesting'!S19</f>
        <v>122</v>
      </c>
      <c r="T19" s="254">
        <f>'[1]Dec 29 harvesting '!T19+'[1]Nov 29 harvesting'!T19+'[1]Oct 31 harvesting'!T19</f>
        <v>429</v>
      </c>
      <c r="U19" s="254">
        <f t="shared" si="6"/>
        <v>3.5163934426229506</v>
      </c>
      <c r="V19" s="254">
        <f>'[1]Dec 29 harvesting '!V19+'[1]Nov 29 harvesting'!V19+'[1]Oct 31 harvesting'!V19</f>
        <v>161.15</v>
      </c>
      <c r="W19" s="254">
        <f>'[1]Dec 29 harvesting '!W19+'[1]Nov 29 harvesting'!W19+'[1]Oct 31 harvesting'!W19</f>
        <v>636.29999999999995</v>
      </c>
      <c r="X19" s="254">
        <f t="shared" si="7"/>
        <v>3.9484951908160095</v>
      </c>
      <c r="Y19" s="254">
        <f>'[1]Dec 29 harvesting '!Y19+'[1]Nov 29 harvesting'!Y19+'[1]Oct 31 harvesting'!Y19</f>
        <v>47</v>
      </c>
      <c r="Z19" s="254">
        <f>'[1]Dec 29 harvesting '!Z19+'[1]Nov 29 harvesting'!Z19+'[1]Oct 31 harvesting'!Z19</f>
        <v>213</v>
      </c>
      <c r="AA19" s="254">
        <f t="shared" si="8"/>
        <v>4.5319148936170217</v>
      </c>
      <c r="AB19" s="254">
        <f>'[1]Dec 29 harvesting '!AB19+'[1]Nov 29 harvesting'!AB19+'[1]Oct 31 harvesting'!AB19</f>
        <v>0</v>
      </c>
      <c r="AC19" s="254">
        <f>'[1]Dec 29 harvesting '!AC19+'[1]Nov 29 harvesting'!AC19+'[1]Oct 31 harvesting'!AC19</f>
        <v>0</v>
      </c>
      <c r="AD19" s="254">
        <f t="shared" si="9"/>
        <v>0</v>
      </c>
      <c r="AE19" s="254">
        <f>'[1]Dec 29 harvesting '!AE19+'[1]Nov 29 harvesting'!AE19+'[1]Oct 31 harvesting'!AE19</f>
        <v>9.5</v>
      </c>
      <c r="AF19" s="254">
        <f>'[1]Dec 29 harvesting '!AF19+'[1]Nov 29 harvesting'!AF19+'[1]Oct 31 harvesting'!AF19</f>
        <v>38</v>
      </c>
      <c r="AG19" s="254">
        <f t="shared" si="10"/>
        <v>4</v>
      </c>
      <c r="AH19" s="254">
        <f>'[1]Dec 29 harvesting '!AH19+'[1]Nov 29 harvesting'!AH19+'[1]Oct 31 harvesting'!AH19</f>
        <v>0</v>
      </c>
      <c r="AI19" s="254">
        <f>'[1]Dec 29 harvesting '!AI19+'[1]Nov 29 harvesting'!AI19+'[1]Oct 31 harvesting'!AI19</f>
        <v>0</v>
      </c>
      <c r="AJ19" s="254">
        <f t="shared" si="11"/>
        <v>0</v>
      </c>
      <c r="AK19" s="254">
        <f>'[1]Dec 29 harvesting '!AK19+'[1]Nov 29 harvesting'!AK19+'[1]Oct 31 harvesting'!AK19</f>
        <v>0</v>
      </c>
      <c r="AL19" s="254">
        <f>'[1]Dec 29 harvesting '!AL19+'[1]Nov 29 harvesting'!AL19+'[1]Oct 31 harvesting'!AL19</f>
        <v>0</v>
      </c>
      <c r="AM19" s="254">
        <f t="shared" si="12"/>
        <v>0</v>
      </c>
      <c r="AN19" s="254">
        <f>'[1]Dec 29 harvesting '!AN19+'[1]Nov 29 harvesting'!AN19+'[1]Oct 31 harvesting'!AN19</f>
        <v>87</v>
      </c>
      <c r="AO19" s="254">
        <f>'[1]Dec 29 harvesting '!AO19+'[1]Nov 29 harvesting'!AO19+'[1]Oct 31 harvesting'!AO19</f>
        <v>506</v>
      </c>
      <c r="AP19" s="254">
        <f t="shared" si="13"/>
        <v>5.8160919540229887</v>
      </c>
      <c r="AQ19" s="254">
        <f>'[1]Dec 29 harvesting '!AQ19+'[1]Nov 29 harvesting'!AQ19+'[1]Oct 31 harvesting'!AQ19</f>
        <v>143.5</v>
      </c>
      <c r="AR19" s="254">
        <f>'[1]Dec 29 harvesting '!AR19+'[1]Nov 29 harvesting'!AR19+'[1]Oct 31 harvesting'!AR19</f>
        <v>757</v>
      </c>
      <c r="AS19" s="254">
        <f t="shared" si="14"/>
        <v>5.2752613240418116</v>
      </c>
      <c r="AT19" s="254">
        <f>'[1]Dec 29 harvesting '!AT19+'[1]Nov 29 harvesting'!AT19+'[1]Oct 31 harvesting'!AT19</f>
        <v>0</v>
      </c>
      <c r="AU19" s="254">
        <f>'[1]Dec 29 harvesting '!AU19+'[1]Nov 29 harvesting'!AU19+'[1]Oct 31 harvesting'!AU19</f>
        <v>0</v>
      </c>
      <c r="AV19" s="254">
        <f t="shared" si="15"/>
        <v>0</v>
      </c>
      <c r="AW19" s="254">
        <f>'[1]Dec 29 harvesting '!AW19+'[1]Nov 29 harvesting'!AW19+'[1]Oct 31 harvesting'!AW19</f>
        <v>0</v>
      </c>
      <c r="AX19" s="254">
        <f>'[1]Dec 29 harvesting '!AX19+'[1]Nov 29 harvesting'!AX19+'[1]Oct 31 harvesting'!AX19</f>
        <v>0</v>
      </c>
      <c r="AY19" s="254">
        <f t="shared" si="16"/>
        <v>0</v>
      </c>
      <c r="AZ19" s="254">
        <f>'[1]Dec 29 harvesting '!AZ19+'[1]Nov 29 harvesting'!AZ19+'[1]Oct 31 harvesting'!AZ19</f>
        <v>0</v>
      </c>
      <c r="BA19" s="254">
        <f>'[1]Dec 29 harvesting '!BA19+'[1]Nov 29 harvesting'!BA19+'[1]Oct 31 harvesting'!BA19</f>
        <v>0</v>
      </c>
      <c r="BB19" s="254">
        <f t="shared" si="17"/>
        <v>0</v>
      </c>
      <c r="BC19" s="254">
        <f>'[1]Dec 29 harvesting '!BC19+'[1]Nov 29 harvesting'!BC19+'[1]Oct 31 harvesting'!BC19</f>
        <v>0</v>
      </c>
      <c r="BD19" s="254">
        <f>'[1]Dec 29 harvesting '!BD19+'[1]Nov 29 harvesting'!BD19+'[1]Oct 31 harvesting'!BD19</f>
        <v>0</v>
      </c>
      <c r="BE19" s="254">
        <f t="shared" si="18"/>
        <v>0</v>
      </c>
      <c r="BF19" s="254">
        <f>'[1]Dec 29 harvesting '!BF19+'[1]Nov 29 harvesting'!BF19+'[1]Oct 31 harvesting'!BF19</f>
        <v>0</v>
      </c>
      <c r="BG19" s="254">
        <f>'[1]Dec 29 harvesting '!BG19+'[1]Nov 29 harvesting'!BG19+'[1]Oct 31 harvesting'!BG19</f>
        <v>0</v>
      </c>
      <c r="BH19" s="254">
        <f t="shared" si="19"/>
        <v>0</v>
      </c>
      <c r="BI19" s="254">
        <f>'[1]Dec 29 harvesting '!BI19+'[1]Nov 29 harvesting'!BI19+'[1]Oct 31 harvesting'!BI19</f>
        <v>0</v>
      </c>
      <c r="BJ19" s="254">
        <f>'[1]Dec 29 harvesting '!BJ19+'[1]Nov 29 harvesting'!BJ19+'[1]Oct 31 harvesting'!BJ19</f>
        <v>0</v>
      </c>
      <c r="BK19" s="254">
        <f t="shared" si="20"/>
        <v>0</v>
      </c>
      <c r="BL19" s="254">
        <f>'[1]Dec 29 harvesting '!BL19+'[1]Nov 29 harvesting'!BL19+'[1]Oct 31 harvesting'!BL19</f>
        <v>0</v>
      </c>
      <c r="BM19" s="254">
        <f>'[1]Dec 29 harvesting '!BM19+'[1]Nov 29 harvesting'!BM19+'[1]Oct 31 harvesting'!BM19</f>
        <v>0</v>
      </c>
      <c r="BN19" s="254">
        <f t="shared" si="21"/>
        <v>0</v>
      </c>
      <c r="BO19" s="254">
        <f>'[1]Dec 29 harvesting '!BO19+'[1]Nov 29 harvesting'!BO19+'[1]Oct 31 harvesting'!BO19</f>
        <v>0</v>
      </c>
      <c r="BP19" s="254">
        <f>'[1]Dec 29 harvesting '!BP19+'[1]Nov 29 harvesting'!BP19+'[1]Oct 31 harvesting'!BP19</f>
        <v>0</v>
      </c>
      <c r="BQ19" s="254">
        <f t="shared" si="22"/>
        <v>0</v>
      </c>
      <c r="BR19" s="254">
        <f>'[1]Dec 29 harvesting '!BR19+'[1]Nov 29 harvesting'!BR19+'[1]Oct 31 harvesting'!BR19</f>
        <v>56.4</v>
      </c>
      <c r="BS19" s="254">
        <f>'[1]Dec 29 harvesting '!BS19+'[1]Nov 29 harvesting'!BS19+'[1]Oct 31 harvesting'!BS19</f>
        <v>269.60000000000002</v>
      </c>
      <c r="BT19" s="254">
        <f t="shared" si="23"/>
        <v>4.7801418439716317</v>
      </c>
      <c r="BU19" s="254">
        <f>'[1]Dec 29 harvesting '!BU19+'[1]Nov 29 harvesting'!BU19+'[1]Oct 31 harvesting'!BU19</f>
        <v>0</v>
      </c>
      <c r="BV19" s="254">
        <f>'[1]Dec 29 harvesting '!BV19+'[1]Nov 29 harvesting'!BV19+'[1]Oct 31 harvesting'!BV19</f>
        <v>0</v>
      </c>
      <c r="BW19" s="254">
        <f t="shared" si="24"/>
        <v>0</v>
      </c>
      <c r="BX19" s="254">
        <f>'[1]Dec 29 harvesting '!BX19+'[1]Nov 29 harvesting'!BX19+'[1]Oct 31 harvesting'!BX19</f>
        <v>23.5</v>
      </c>
      <c r="BY19" s="254">
        <f>'[1]Dec 29 harvesting '!BY19+'[1]Nov 29 harvesting'!BY19+'[1]Oct 31 harvesting'!BY19</f>
        <v>114.4</v>
      </c>
      <c r="BZ19" s="254">
        <f t="shared" si="25"/>
        <v>4.8680851063829786</v>
      </c>
      <c r="CA19" s="254">
        <f>'[1]Dec 29 harvesting '!CA19+'[1]Nov 29 harvesting'!CA19+'[1]Oct 31 harvesting'!CA19</f>
        <v>15.75</v>
      </c>
      <c r="CB19" s="254">
        <f>'[1]Dec 29 harvesting '!CB19+'[1]Nov 29 harvesting'!CB19+'[1]Oct 31 harvesting'!CB19</f>
        <v>74.3</v>
      </c>
      <c r="CC19" s="254">
        <f t="shared" si="26"/>
        <v>4.7174603174603176</v>
      </c>
      <c r="CD19" s="254">
        <f>'[1]Dec 29 harvesting '!CD19+'[1]Nov 29 harvesting'!CD19+'[1]Oct 31 harvesting'!CD19</f>
        <v>0</v>
      </c>
      <c r="CE19" s="254">
        <f>'[1]Dec 29 harvesting '!CE19+'[1]Nov 29 harvesting'!CE19+'[1]Oct 31 harvesting'!CE19</f>
        <v>0</v>
      </c>
      <c r="CF19" s="254">
        <f t="shared" si="27"/>
        <v>0</v>
      </c>
      <c r="CG19" s="254">
        <f>'[1]Dec 29 harvesting '!CG19+'[1]Nov 29 harvesting'!CG19+'[1]Oct 31 harvesting'!CG19</f>
        <v>209</v>
      </c>
      <c r="CH19" s="254">
        <f>'[1]Dec 29 harvesting '!CH19+'[1]Nov 29 harvesting'!CH19+'[1]Oct 31 harvesting'!CH19</f>
        <v>935</v>
      </c>
      <c r="CI19" s="254">
        <f t="shared" si="28"/>
        <v>4.4736842105263159</v>
      </c>
      <c r="CJ19" s="254">
        <f>'[1]Dec 29 harvesting '!CJ19+'[1]Nov 29 harvesting'!CJ19+'[1]Oct 31 harvesting'!CJ19</f>
        <v>304.64999999999998</v>
      </c>
      <c r="CK19" s="254">
        <f>'[1]Dec 29 harvesting '!CK19+'[1]Nov 29 harvesting'!CK19+'[1]Oct 31 harvesting'!CK19</f>
        <v>1393.3000000000002</v>
      </c>
      <c r="CL19" s="254">
        <f t="shared" si="29"/>
        <v>4.573444936812737</v>
      </c>
      <c r="DH19" s="255" t="s">
        <v>130</v>
      </c>
    </row>
    <row r="20" spans="1:114" x14ac:dyDescent="0.25">
      <c r="A20" s="250" t="s">
        <v>10</v>
      </c>
      <c r="B20" s="251">
        <v>1521</v>
      </c>
      <c r="C20" s="412">
        <f t="shared" si="0"/>
        <v>99.326101249178166</v>
      </c>
      <c r="D20" s="254">
        <f>'[1]Dec 29 harvesting '!D20+'[1]Nov 29 harvesting'!D20+'[1]Oct 31 harvesting'!D20</f>
        <v>12</v>
      </c>
      <c r="E20" s="254">
        <f>'[1]Dec 29 harvesting '!E20+'[1]Nov 29 harvesting'!E20+'[1]Oct 31 harvesting'!E20</f>
        <v>75</v>
      </c>
      <c r="F20" s="254">
        <f t="shared" si="1"/>
        <v>6.25</v>
      </c>
      <c r="G20" s="254">
        <f>'[1]Dec 29 harvesting '!G20+'[1]Nov 29 harvesting'!G20+'[1]Oct 31 harvesting'!G20</f>
        <v>0</v>
      </c>
      <c r="H20" s="254">
        <f>'[1]Dec 29 harvesting '!H20+'[1]Nov 29 harvesting'!H20+'[1]Oct 31 harvesting'!H20</f>
        <v>0</v>
      </c>
      <c r="I20" s="254">
        <f t="shared" si="2"/>
        <v>0</v>
      </c>
      <c r="J20" s="254">
        <f>'[1]Dec 29 harvesting '!J20+'[1]Nov 29 harvesting'!J20+'[1]Oct 31 harvesting'!J20</f>
        <v>0</v>
      </c>
      <c r="K20" s="254">
        <f>'[1]Dec 29 harvesting '!K20+'[1]Nov 29 harvesting'!K20+'[1]Oct 31 harvesting'!K20</f>
        <v>0</v>
      </c>
      <c r="L20" s="254">
        <f t="shared" si="3"/>
        <v>0</v>
      </c>
      <c r="M20" s="254">
        <f>'[1]Dec 29 harvesting '!M20+'[1]Nov 29 harvesting'!M20+'[1]Oct 31 harvesting'!M20</f>
        <v>0</v>
      </c>
      <c r="N20" s="254">
        <f>'[1]Dec 29 harvesting '!N20+'[1]Nov 29 harvesting'!N20+'[1]Oct 31 harvesting'!N20</f>
        <v>0</v>
      </c>
      <c r="O20" s="254">
        <f t="shared" si="4"/>
        <v>0</v>
      </c>
      <c r="P20" s="254">
        <f>'[1]Dec 29 harvesting '!P20+'[1]Nov 29 harvesting'!P20+'[1]Oct 31 harvesting'!P20</f>
        <v>0</v>
      </c>
      <c r="Q20" s="254">
        <f>'[1]Dec 29 harvesting '!Q20+'[1]Nov 29 harvesting'!Q20+'[1]Oct 31 harvesting'!Q20</f>
        <v>0</v>
      </c>
      <c r="R20" s="254">
        <f t="shared" si="5"/>
        <v>0</v>
      </c>
      <c r="S20" s="254">
        <f>'[1]Dec 29 harvesting '!S20+'[1]Nov 29 harvesting'!S20+'[1]Oct 31 harvesting'!S20</f>
        <v>59.75</v>
      </c>
      <c r="T20" s="254">
        <f>'[1]Dec 29 harvesting '!T20+'[1]Nov 29 harvesting'!T20+'[1]Oct 31 harvesting'!T20</f>
        <v>261</v>
      </c>
      <c r="U20" s="254">
        <f t="shared" si="6"/>
        <v>4.3682008368200833</v>
      </c>
      <c r="V20" s="254">
        <f>'[1]Dec 29 harvesting '!V20+'[1]Nov 29 harvesting'!V20+'[1]Oct 31 harvesting'!V20</f>
        <v>71.75</v>
      </c>
      <c r="W20" s="254">
        <f>'[1]Dec 29 harvesting '!W20+'[1]Nov 29 harvesting'!W20+'[1]Oct 31 harvesting'!W20</f>
        <v>336</v>
      </c>
      <c r="X20" s="254">
        <f t="shared" si="7"/>
        <v>4.6829268292682924</v>
      </c>
      <c r="Y20" s="254">
        <f>'[1]Dec 29 harvesting '!Y20+'[1]Nov 29 harvesting'!Y20+'[1]Oct 31 harvesting'!Y20</f>
        <v>150</v>
      </c>
      <c r="Z20" s="254">
        <f>'[1]Dec 29 harvesting '!Z20+'[1]Nov 29 harvesting'!Z20+'[1]Oct 31 harvesting'!Z20</f>
        <v>861</v>
      </c>
      <c r="AA20" s="254">
        <f t="shared" si="8"/>
        <v>5.74</v>
      </c>
      <c r="AB20" s="254">
        <f>'[1]Dec 29 harvesting '!AB20+'[1]Nov 29 harvesting'!AB20+'[1]Oct 31 harvesting'!AB20</f>
        <v>6</v>
      </c>
      <c r="AC20" s="254">
        <f>'[1]Dec 29 harvesting '!AC20+'[1]Nov 29 harvesting'!AC20+'[1]Oct 31 harvesting'!AC20</f>
        <v>29</v>
      </c>
      <c r="AD20" s="254">
        <f t="shared" si="9"/>
        <v>4.833333333333333</v>
      </c>
      <c r="AE20" s="254">
        <f>'[1]Dec 29 harvesting '!AE20+'[1]Nov 29 harvesting'!AE20+'[1]Oct 31 harvesting'!AE20</f>
        <v>0</v>
      </c>
      <c r="AF20" s="254">
        <f>'[1]Dec 29 harvesting '!AF20+'[1]Nov 29 harvesting'!AF20+'[1]Oct 31 harvesting'!AF20</f>
        <v>0</v>
      </c>
      <c r="AG20" s="254">
        <f t="shared" si="10"/>
        <v>0</v>
      </c>
      <c r="AH20" s="254">
        <f>'[1]Dec 29 harvesting '!AH20+'[1]Nov 29 harvesting'!AH20+'[1]Oct 31 harvesting'!AH20</f>
        <v>50</v>
      </c>
      <c r="AI20" s="254">
        <f>'[1]Dec 29 harvesting '!AI20+'[1]Nov 29 harvesting'!AI20+'[1]Oct 31 harvesting'!AI20</f>
        <v>210</v>
      </c>
      <c r="AJ20" s="254">
        <f t="shared" si="11"/>
        <v>4.2</v>
      </c>
      <c r="AK20" s="254">
        <f>'[1]Dec 29 harvesting '!AK20+'[1]Nov 29 harvesting'!AK20+'[1]Oct 31 harvesting'!AK20</f>
        <v>0</v>
      </c>
      <c r="AL20" s="254">
        <f>'[1]Dec 29 harvesting '!AL20+'[1]Nov 29 harvesting'!AL20+'[1]Oct 31 harvesting'!AL20</f>
        <v>0</v>
      </c>
      <c r="AM20" s="254">
        <f t="shared" si="12"/>
        <v>0</v>
      </c>
      <c r="AN20" s="254">
        <f>'[1]Dec 29 harvesting '!AN20+'[1]Nov 29 harvesting'!AN20+'[1]Oct 31 harvesting'!AN20</f>
        <v>1233</v>
      </c>
      <c r="AO20" s="254">
        <f>'[1]Dec 29 harvesting '!AO20+'[1]Nov 29 harvesting'!AO20+'[1]Oct 31 harvesting'!AO20</f>
        <v>4987</v>
      </c>
      <c r="AP20" s="254">
        <f t="shared" si="13"/>
        <v>4.0446066504460667</v>
      </c>
      <c r="AQ20" s="254">
        <f>'[1]Dec 29 harvesting '!AQ20+'[1]Nov 29 harvesting'!AQ20+'[1]Oct 31 harvesting'!AQ20</f>
        <v>1439</v>
      </c>
      <c r="AR20" s="254">
        <f>'[1]Dec 29 harvesting '!AR20+'[1]Nov 29 harvesting'!AR20+'[1]Oct 31 harvesting'!AR20</f>
        <v>6087</v>
      </c>
      <c r="AS20" s="254">
        <f t="shared" si="14"/>
        <v>4.2300208478109802</v>
      </c>
      <c r="AT20" s="254">
        <f>'[1]Dec 29 harvesting '!AT20+'[1]Nov 29 harvesting'!AT20+'[1]Oct 31 harvesting'!AT20</f>
        <v>0</v>
      </c>
      <c r="AU20" s="254">
        <f>'[1]Dec 29 harvesting '!AU20+'[1]Nov 29 harvesting'!AU20+'[1]Oct 31 harvesting'!AU20</f>
        <v>0</v>
      </c>
      <c r="AV20" s="254">
        <f t="shared" si="15"/>
        <v>0</v>
      </c>
      <c r="AW20" s="254">
        <f>'[1]Dec 29 harvesting '!AW20+'[1]Nov 29 harvesting'!AW20+'[1]Oct 31 harvesting'!AW20</f>
        <v>0</v>
      </c>
      <c r="AX20" s="254">
        <f>'[1]Dec 29 harvesting '!AX20+'[1]Nov 29 harvesting'!AX20+'[1]Oct 31 harvesting'!AX20</f>
        <v>0</v>
      </c>
      <c r="AY20" s="254">
        <f t="shared" si="16"/>
        <v>0</v>
      </c>
      <c r="AZ20" s="254">
        <f>'[1]Dec 29 harvesting '!AZ20+'[1]Nov 29 harvesting'!AZ20+'[1]Oct 31 harvesting'!AZ20</f>
        <v>0</v>
      </c>
      <c r="BA20" s="254">
        <f>'[1]Dec 29 harvesting '!BA20+'[1]Nov 29 harvesting'!BA20+'[1]Oct 31 harvesting'!BA20</f>
        <v>0</v>
      </c>
      <c r="BB20" s="254">
        <f t="shared" si="17"/>
        <v>0</v>
      </c>
      <c r="BC20" s="254">
        <f>'[1]Dec 29 harvesting '!BC20+'[1]Nov 29 harvesting'!BC20+'[1]Oct 31 harvesting'!BC20</f>
        <v>0</v>
      </c>
      <c r="BD20" s="254">
        <f>'[1]Dec 29 harvesting '!BD20+'[1]Nov 29 harvesting'!BD20+'[1]Oct 31 harvesting'!BD20</f>
        <v>0</v>
      </c>
      <c r="BE20" s="254">
        <f t="shared" si="18"/>
        <v>0</v>
      </c>
      <c r="BF20" s="254">
        <f>'[1]Dec 29 harvesting '!BF20+'[1]Nov 29 harvesting'!BF20+'[1]Oct 31 harvesting'!BF20</f>
        <v>0</v>
      </c>
      <c r="BG20" s="254">
        <f>'[1]Dec 29 harvesting '!BG20+'[1]Nov 29 harvesting'!BG20+'[1]Oct 31 harvesting'!BG20</f>
        <v>0</v>
      </c>
      <c r="BH20" s="254">
        <f t="shared" si="19"/>
        <v>0</v>
      </c>
      <c r="BI20" s="254">
        <f>'[1]Dec 29 harvesting '!BI20+'[1]Nov 29 harvesting'!BI20+'[1]Oct 31 harvesting'!BI20</f>
        <v>0</v>
      </c>
      <c r="BJ20" s="254">
        <f>'[1]Dec 29 harvesting '!BJ20+'[1]Nov 29 harvesting'!BJ20+'[1]Oct 31 harvesting'!BJ20</f>
        <v>0</v>
      </c>
      <c r="BK20" s="254">
        <f t="shared" si="20"/>
        <v>0</v>
      </c>
      <c r="BL20" s="254">
        <f>'[1]Dec 29 harvesting '!BL20+'[1]Nov 29 harvesting'!BL20+'[1]Oct 31 harvesting'!BL20</f>
        <v>0</v>
      </c>
      <c r="BM20" s="254">
        <f>'[1]Dec 29 harvesting '!BM20+'[1]Nov 29 harvesting'!BM20+'[1]Oct 31 harvesting'!BM20</f>
        <v>0</v>
      </c>
      <c r="BN20" s="254">
        <f t="shared" si="21"/>
        <v>0</v>
      </c>
      <c r="BO20" s="254">
        <f>'[1]Dec 29 harvesting '!BO20+'[1]Nov 29 harvesting'!BO20+'[1]Oct 31 harvesting'!BO20</f>
        <v>0</v>
      </c>
      <c r="BP20" s="254">
        <f>'[1]Dec 29 harvesting '!BP20+'[1]Nov 29 harvesting'!BP20+'[1]Oct 31 harvesting'!BP20</f>
        <v>0</v>
      </c>
      <c r="BQ20" s="254">
        <f t="shared" si="22"/>
        <v>0</v>
      </c>
      <c r="BR20" s="254">
        <f>'[1]Dec 29 harvesting '!BR20+'[1]Nov 29 harvesting'!BR20+'[1]Oct 31 harvesting'!BR20</f>
        <v>162</v>
      </c>
      <c r="BS20" s="254">
        <f>'[1]Dec 29 harvesting '!BS20+'[1]Nov 29 harvesting'!BS20+'[1]Oct 31 harvesting'!BS20</f>
        <v>936</v>
      </c>
      <c r="BT20" s="254">
        <f t="shared" si="23"/>
        <v>5.7777777777777777</v>
      </c>
      <c r="BU20" s="254">
        <f>'[1]Dec 29 harvesting '!BU20+'[1]Nov 29 harvesting'!BU20+'[1]Oct 31 harvesting'!BU20</f>
        <v>6</v>
      </c>
      <c r="BV20" s="254">
        <f>'[1]Dec 29 harvesting '!BV20+'[1]Nov 29 harvesting'!BV20+'[1]Oct 31 harvesting'!BV20</f>
        <v>29</v>
      </c>
      <c r="BW20" s="254">
        <f t="shared" si="24"/>
        <v>4.833333333333333</v>
      </c>
      <c r="BX20" s="254">
        <f>'[1]Dec 29 harvesting '!BX20+'[1]Nov 29 harvesting'!BX20+'[1]Oct 31 harvesting'!BX20</f>
        <v>0</v>
      </c>
      <c r="BY20" s="254">
        <f>'[1]Dec 29 harvesting '!BY20+'[1]Nov 29 harvesting'!BY20+'[1]Oct 31 harvesting'!BY20</f>
        <v>0</v>
      </c>
      <c r="BZ20" s="254">
        <f t="shared" si="25"/>
        <v>0</v>
      </c>
      <c r="CA20" s="254">
        <f>'[1]Dec 29 harvesting '!CA20+'[1]Nov 29 harvesting'!CA20+'[1]Oct 31 harvesting'!CA20</f>
        <v>50</v>
      </c>
      <c r="CB20" s="254">
        <f>'[1]Dec 29 harvesting '!CB20+'[1]Nov 29 harvesting'!CB20+'[1]Oct 31 harvesting'!CB20</f>
        <v>210</v>
      </c>
      <c r="CC20" s="254">
        <f t="shared" si="26"/>
        <v>4.2</v>
      </c>
      <c r="CD20" s="254">
        <f>'[1]Dec 29 harvesting '!CD20+'[1]Nov 29 harvesting'!CD20+'[1]Oct 31 harvesting'!CD20</f>
        <v>0</v>
      </c>
      <c r="CE20" s="254">
        <f>'[1]Dec 29 harvesting '!CE20+'[1]Nov 29 harvesting'!CE20+'[1]Oct 31 harvesting'!CE20</f>
        <v>0</v>
      </c>
      <c r="CF20" s="254">
        <f t="shared" si="27"/>
        <v>0</v>
      </c>
      <c r="CG20" s="254">
        <f>'[1]Dec 29 harvesting '!CG20+'[1]Nov 29 harvesting'!CG20+'[1]Oct 31 harvesting'!CG20</f>
        <v>1292.75</v>
      </c>
      <c r="CH20" s="254">
        <f>'[1]Dec 29 harvesting '!CH20+'[1]Nov 29 harvesting'!CH20+'[1]Oct 31 harvesting'!CH20</f>
        <v>5248</v>
      </c>
      <c r="CI20" s="254">
        <f t="shared" si="28"/>
        <v>4.0595629472055696</v>
      </c>
      <c r="CJ20" s="254">
        <f>'[1]Dec 29 harvesting '!CJ20+'[1]Nov 29 harvesting'!CJ20+'[1]Oct 31 harvesting'!CJ20</f>
        <v>1510.75</v>
      </c>
      <c r="CK20" s="254">
        <f>'[1]Dec 29 harvesting '!CK20+'[1]Nov 29 harvesting'!CK20+'[1]Oct 31 harvesting'!CK20</f>
        <v>6423</v>
      </c>
      <c r="CL20" s="254">
        <f t="shared" si="29"/>
        <v>4.2515306966738375</v>
      </c>
      <c r="DI20" s="255" t="s">
        <v>130</v>
      </c>
      <c r="DJ20" s="391" t="s">
        <v>136</v>
      </c>
    </row>
    <row r="21" spans="1:114" x14ac:dyDescent="0.25">
      <c r="A21" s="250" t="s">
        <v>11</v>
      </c>
      <c r="B21" s="251">
        <v>184</v>
      </c>
      <c r="C21" s="412">
        <f t="shared" si="0"/>
        <v>22.146739130434785</v>
      </c>
      <c r="D21" s="254">
        <f>'[1]Dec 29 harvesting '!D21+'[1]Nov 29 harvesting'!D21+'[1]Oct 31 harvesting'!D21</f>
        <v>0.75</v>
      </c>
      <c r="E21" s="254">
        <f>'[1]Dec 29 harvesting '!E21+'[1]Nov 29 harvesting'!E21+'[1]Oct 31 harvesting'!E21</f>
        <v>4</v>
      </c>
      <c r="F21" s="254">
        <f t="shared" si="1"/>
        <v>5.333333333333333</v>
      </c>
      <c r="G21" s="254">
        <f>'[1]Dec 29 harvesting '!G21+'[1]Nov 29 harvesting'!G21+'[1]Oct 31 harvesting'!G21</f>
        <v>0</v>
      </c>
      <c r="H21" s="254">
        <f>'[1]Dec 29 harvesting '!H21+'[1]Nov 29 harvesting'!H21+'[1]Oct 31 harvesting'!H21</f>
        <v>0</v>
      </c>
      <c r="I21" s="254">
        <f t="shared" si="2"/>
        <v>0</v>
      </c>
      <c r="J21" s="254">
        <f>'[1]Dec 29 harvesting '!J21+'[1]Nov 29 harvesting'!J21+'[1]Oct 31 harvesting'!J21</f>
        <v>0</v>
      </c>
      <c r="K21" s="254">
        <f>'[1]Dec 29 harvesting '!K21+'[1]Nov 29 harvesting'!K21+'[1]Oct 31 harvesting'!K21</f>
        <v>0</v>
      </c>
      <c r="L21" s="254">
        <f t="shared" si="3"/>
        <v>0</v>
      </c>
      <c r="M21" s="254">
        <f>'[1]Dec 29 harvesting '!M21+'[1]Nov 29 harvesting'!M21+'[1]Oct 31 harvesting'!M21</f>
        <v>2.25</v>
      </c>
      <c r="N21" s="254">
        <f>'[1]Dec 29 harvesting '!N21+'[1]Nov 29 harvesting'!N21+'[1]Oct 31 harvesting'!N21</f>
        <v>7</v>
      </c>
      <c r="O21" s="254">
        <f t="shared" si="4"/>
        <v>3.1111111111111112</v>
      </c>
      <c r="P21" s="254">
        <f>'[1]Dec 29 harvesting '!P21+'[1]Nov 29 harvesting'!P21+'[1]Oct 31 harvesting'!P21</f>
        <v>0</v>
      </c>
      <c r="Q21" s="254">
        <f>'[1]Dec 29 harvesting '!Q21+'[1]Nov 29 harvesting'!Q21+'[1]Oct 31 harvesting'!Q21</f>
        <v>0</v>
      </c>
      <c r="R21" s="254">
        <f t="shared" si="5"/>
        <v>0</v>
      </c>
      <c r="S21" s="254">
        <f>'[1]Dec 29 harvesting '!S21+'[1]Nov 29 harvesting'!S21+'[1]Oct 31 harvesting'!S21</f>
        <v>37</v>
      </c>
      <c r="T21" s="254">
        <f>'[1]Dec 29 harvesting '!T21+'[1]Nov 29 harvesting'!T21+'[1]Oct 31 harvesting'!T21</f>
        <v>118.75</v>
      </c>
      <c r="U21" s="254">
        <f t="shared" si="6"/>
        <v>3.2094594594594597</v>
      </c>
      <c r="V21" s="254">
        <f>'[1]Dec 29 harvesting '!V21+'[1]Nov 29 harvesting'!V21+'[1]Oct 31 harvesting'!V21</f>
        <v>40</v>
      </c>
      <c r="W21" s="254">
        <f>'[1]Dec 29 harvesting '!W21+'[1]Nov 29 harvesting'!W21+'[1]Oct 31 harvesting'!W21</f>
        <v>129.75</v>
      </c>
      <c r="X21" s="254">
        <f t="shared" si="7"/>
        <v>3.2437499999999999</v>
      </c>
      <c r="Y21" s="254">
        <f>'[1]Dec 29 harvesting '!Y21+'[1]Nov 29 harvesting'!Y21+'[1]Oct 31 harvesting'!Y21</f>
        <v>0.75</v>
      </c>
      <c r="Z21" s="254">
        <f>'[1]Dec 29 harvesting '!Z21+'[1]Nov 29 harvesting'!Z21+'[1]Oct 31 harvesting'!Z21</f>
        <v>4</v>
      </c>
      <c r="AA21" s="254">
        <f t="shared" si="8"/>
        <v>5.333333333333333</v>
      </c>
      <c r="AB21" s="254">
        <f>'[1]Dec 29 harvesting '!AB21+'[1]Nov 29 harvesting'!AB21+'[1]Oct 31 harvesting'!AB21</f>
        <v>0</v>
      </c>
      <c r="AC21" s="254">
        <f>'[1]Dec 29 harvesting '!AC21+'[1]Nov 29 harvesting'!AC21+'[1]Oct 31 harvesting'!AC21</f>
        <v>0</v>
      </c>
      <c r="AD21" s="254">
        <f t="shared" si="9"/>
        <v>0</v>
      </c>
      <c r="AE21" s="254">
        <f>'[1]Dec 29 harvesting '!AE21+'[1]Nov 29 harvesting'!AE21+'[1]Oct 31 harvesting'!AE21</f>
        <v>0</v>
      </c>
      <c r="AF21" s="254">
        <f>'[1]Dec 29 harvesting '!AF21+'[1]Nov 29 harvesting'!AF21+'[1]Oct 31 harvesting'!AF21</f>
        <v>0</v>
      </c>
      <c r="AG21" s="254">
        <f t="shared" si="10"/>
        <v>0</v>
      </c>
      <c r="AH21" s="254">
        <f>'[1]Dec 29 harvesting '!AH21+'[1]Nov 29 harvesting'!AH21+'[1]Oct 31 harvesting'!AH21</f>
        <v>0</v>
      </c>
      <c r="AI21" s="254">
        <f>'[1]Dec 29 harvesting '!AI21+'[1]Nov 29 harvesting'!AI21+'[1]Oct 31 harvesting'!AI21</f>
        <v>0</v>
      </c>
      <c r="AJ21" s="254">
        <f t="shared" si="11"/>
        <v>0</v>
      </c>
      <c r="AK21" s="254">
        <f>'[1]Dec 29 harvesting '!AK21+'[1]Nov 29 harvesting'!AK21+'[1]Oct 31 harvesting'!AK21</f>
        <v>0</v>
      </c>
      <c r="AL21" s="254">
        <f>'[1]Dec 29 harvesting '!AL21+'[1]Nov 29 harvesting'!AL21+'[1]Oct 31 harvesting'!AL21</f>
        <v>0</v>
      </c>
      <c r="AM21" s="254">
        <f t="shared" si="12"/>
        <v>0</v>
      </c>
      <c r="AN21" s="254">
        <f>'[1]Dec 29 harvesting '!AN21+'[1]Nov 29 harvesting'!AN21+'[1]Oct 31 harvesting'!AN21</f>
        <v>0</v>
      </c>
      <c r="AO21" s="254">
        <f>'[1]Dec 29 harvesting '!AO21+'[1]Nov 29 harvesting'!AO21+'[1]Oct 31 harvesting'!AO21</f>
        <v>0</v>
      </c>
      <c r="AP21" s="254">
        <f t="shared" si="13"/>
        <v>0</v>
      </c>
      <c r="AQ21" s="254">
        <f>'[1]Dec 29 harvesting '!AQ21+'[1]Nov 29 harvesting'!AQ21+'[1]Oct 31 harvesting'!AQ21</f>
        <v>0.75</v>
      </c>
      <c r="AR21" s="254">
        <f>'[1]Dec 29 harvesting '!AR21+'[1]Nov 29 harvesting'!AR21+'[1]Oct 31 harvesting'!AR21</f>
        <v>4</v>
      </c>
      <c r="AS21" s="254">
        <f t="shared" si="14"/>
        <v>5.333333333333333</v>
      </c>
      <c r="AT21" s="254">
        <f>'[1]Dec 29 harvesting '!AT21+'[1]Nov 29 harvesting'!AT21+'[1]Oct 31 harvesting'!AT21</f>
        <v>0</v>
      </c>
      <c r="AU21" s="254">
        <f>'[1]Dec 29 harvesting '!AU21+'[1]Nov 29 harvesting'!AU21+'[1]Oct 31 harvesting'!AU21</f>
        <v>0</v>
      </c>
      <c r="AV21" s="254">
        <f t="shared" si="15"/>
        <v>0</v>
      </c>
      <c r="AW21" s="254">
        <f>'[1]Dec 29 harvesting '!AW21+'[1]Nov 29 harvesting'!AW21+'[1]Oct 31 harvesting'!AW21</f>
        <v>0</v>
      </c>
      <c r="AX21" s="254">
        <f>'[1]Dec 29 harvesting '!AX21+'[1]Nov 29 harvesting'!AX21+'[1]Oct 31 harvesting'!AX21</f>
        <v>0</v>
      </c>
      <c r="AY21" s="254">
        <f t="shared" si="16"/>
        <v>0</v>
      </c>
      <c r="AZ21" s="254">
        <f>'[1]Dec 29 harvesting '!AZ21+'[1]Nov 29 harvesting'!AZ21+'[1]Oct 31 harvesting'!AZ21</f>
        <v>0</v>
      </c>
      <c r="BA21" s="254">
        <f>'[1]Dec 29 harvesting '!BA21+'[1]Nov 29 harvesting'!BA21+'[1]Oct 31 harvesting'!BA21</f>
        <v>0</v>
      </c>
      <c r="BB21" s="254">
        <f t="shared" si="17"/>
        <v>0</v>
      </c>
      <c r="BC21" s="254">
        <f>'[1]Dec 29 harvesting '!BC21+'[1]Nov 29 harvesting'!BC21+'[1]Oct 31 harvesting'!BC21</f>
        <v>0</v>
      </c>
      <c r="BD21" s="254">
        <f>'[1]Dec 29 harvesting '!BD21+'[1]Nov 29 harvesting'!BD21+'[1]Oct 31 harvesting'!BD21</f>
        <v>0</v>
      </c>
      <c r="BE21" s="254">
        <f t="shared" si="18"/>
        <v>0</v>
      </c>
      <c r="BF21" s="254">
        <f>'[1]Dec 29 harvesting '!BF21+'[1]Nov 29 harvesting'!BF21+'[1]Oct 31 harvesting'!BF21</f>
        <v>0</v>
      </c>
      <c r="BG21" s="254">
        <f>'[1]Dec 29 harvesting '!BG21+'[1]Nov 29 harvesting'!BG21+'[1]Oct 31 harvesting'!BG21</f>
        <v>0</v>
      </c>
      <c r="BH21" s="254">
        <f t="shared" si="19"/>
        <v>0</v>
      </c>
      <c r="BI21" s="254">
        <f>'[1]Dec 29 harvesting '!BI21+'[1]Nov 29 harvesting'!BI21+'[1]Oct 31 harvesting'!BI21</f>
        <v>0</v>
      </c>
      <c r="BJ21" s="254">
        <f>'[1]Dec 29 harvesting '!BJ21+'[1]Nov 29 harvesting'!BJ21+'[1]Oct 31 harvesting'!BJ21</f>
        <v>0</v>
      </c>
      <c r="BK21" s="254">
        <f t="shared" si="20"/>
        <v>0</v>
      </c>
      <c r="BL21" s="254">
        <f>'[1]Dec 29 harvesting '!BL21+'[1]Nov 29 harvesting'!BL21+'[1]Oct 31 harvesting'!BL21</f>
        <v>0</v>
      </c>
      <c r="BM21" s="254">
        <f>'[1]Dec 29 harvesting '!BM21+'[1]Nov 29 harvesting'!BM21+'[1]Oct 31 harvesting'!BM21</f>
        <v>0</v>
      </c>
      <c r="BN21" s="254">
        <f t="shared" si="21"/>
        <v>0</v>
      </c>
      <c r="BO21" s="254">
        <f>'[1]Dec 29 harvesting '!BO21+'[1]Nov 29 harvesting'!BO21+'[1]Oct 31 harvesting'!BO21</f>
        <v>0</v>
      </c>
      <c r="BP21" s="254">
        <f>'[1]Dec 29 harvesting '!BP21+'[1]Nov 29 harvesting'!BP21+'[1]Oct 31 harvesting'!BP21</f>
        <v>0</v>
      </c>
      <c r="BQ21" s="254">
        <f t="shared" si="22"/>
        <v>0</v>
      </c>
      <c r="BR21" s="254">
        <f>'[1]Dec 29 harvesting '!BR21+'[1]Nov 29 harvesting'!BR21+'[1]Oct 31 harvesting'!BR21</f>
        <v>1.5</v>
      </c>
      <c r="BS21" s="254">
        <f>'[1]Dec 29 harvesting '!BS21+'[1]Nov 29 harvesting'!BS21+'[1]Oct 31 harvesting'!BS21</f>
        <v>8</v>
      </c>
      <c r="BT21" s="254">
        <f t="shared" si="23"/>
        <v>5.333333333333333</v>
      </c>
      <c r="BU21" s="254">
        <f>'[1]Dec 29 harvesting '!BU21+'[1]Nov 29 harvesting'!BU21+'[1]Oct 31 harvesting'!BU21</f>
        <v>0</v>
      </c>
      <c r="BV21" s="254">
        <f>'[1]Dec 29 harvesting '!BV21+'[1]Nov 29 harvesting'!BV21+'[1]Oct 31 harvesting'!BV21</f>
        <v>0</v>
      </c>
      <c r="BW21" s="254">
        <f t="shared" si="24"/>
        <v>0</v>
      </c>
      <c r="BX21" s="254">
        <f>'[1]Dec 29 harvesting '!BX21+'[1]Nov 29 harvesting'!BX21+'[1]Oct 31 harvesting'!BX21</f>
        <v>0</v>
      </c>
      <c r="BY21" s="254">
        <f>'[1]Dec 29 harvesting '!BY21+'[1]Nov 29 harvesting'!BY21+'[1]Oct 31 harvesting'!BY21</f>
        <v>0</v>
      </c>
      <c r="BZ21" s="254">
        <f t="shared" si="25"/>
        <v>0</v>
      </c>
      <c r="CA21" s="254">
        <f>'[1]Dec 29 harvesting '!CA21+'[1]Nov 29 harvesting'!CA21+'[1]Oct 31 harvesting'!CA21</f>
        <v>2.25</v>
      </c>
      <c r="CB21" s="254">
        <f>'[1]Dec 29 harvesting '!CB21+'[1]Nov 29 harvesting'!CB21+'[1]Oct 31 harvesting'!CB21</f>
        <v>7</v>
      </c>
      <c r="CC21" s="254">
        <f t="shared" si="26"/>
        <v>3.1111111111111112</v>
      </c>
      <c r="CD21" s="254">
        <f>'[1]Dec 29 harvesting '!CD21+'[1]Nov 29 harvesting'!CD21+'[1]Oct 31 harvesting'!CD21</f>
        <v>0</v>
      </c>
      <c r="CE21" s="254">
        <f>'[1]Dec 29 harvesting '!CE21+'[1]Nov 29 harvesting'!CE21+'[1]Oct 31 harvesting'!CE21</f>
        <v>0</v>
      </c>
      <c r="CF21" s="254">
        <f t="shared" si="27"/>
        <v>0</v>
      </c>
      <c r="CG21" s="254">
        <f>'[1]Dec 29 harvesting '!CG21+'[1]Nov 29 harvesting'!CG21+'[1]Oct 31 harvesting'!CG21</f>
        <v>37</v>
      </c>
      <c r="CH21" s="254">
        <f>'[1]Dec 29 harvesting '!CH21+'[1]Nov 29 harvesting'!CH21+'[1]Oct 31 harvesting'!CH21</f>
        <v>118.75</v>
      </c>
      <c r="CI21" s="254">
        <f t="shared" si="28"/>
        <v>3.2094594594594597</v>
      </c>
      <c r="CJ21" s="254">
        <f>'[1]Dec 29 harvesting '!CJ21+'[1]Nov 29 harvesting'!CJ21+'[1]Oct 31 harvesting'!CJ21</f>
        <v>40.75</v>
      </c>
      <c r="CK21" s="254">
        <f>'[1]Dec 29 harvesting '!CK21+'[1]Nov 29 harvesting'!CK21+'[1]Oct 31 harvesting'!CK21</f>
        <v>133.75</v>
      </c>
      <c r="CL21" s="254">
        <f t="shared" si="29"/>
        <v>3.2822085889570554</v>
      </c>
    </row>
    <row r="22" spans="1:114" x14ac:dyDescent="0.25">
      <c r="A22" s="250" t="s">
        <v>12</v>
      </c>
      <c r="B22" s="251">
        <v>197.5</v>
      </c>
      <c r="C22" s="412">
        <f t="shared" si="0"/>
        <v>29.746835443037973</v>
      </c>
      <c r="D22" s="254">
        <f>'[1]Dec 29 harvesting '!D22+'[1]Nov 29 harvesting'!D22+'[1]Oct 31 harvesting'!D22</f>
        <v>23.44</v>
      </c>
      <c r="E22" s="254">
        <f>'[1]Dec 29 harvesting '!E22+'[1]Nov 29 harvesting'!E22+'[1]Oct 31 harvesting'!E22</f>
        <v>105.81</v>
      </c>
      <c r="F22" s="254">
        <f t="shared" si="1"/>
        <v>4.5140784982935154</v>
      </c>
      <c r="G22" s="254">
        <f>'[1]Dec 29 harvesting '!G22+'[1]Nov 29 harvesting'!G22+'[1]Oct 31 harvesting'!G22</f>
        <v>0</v>
      </c>
      <c r="H22" s="254">
        <f>'[1]Dec 29 harvesting '!H22+'[1]Nov 29 harvesting'!H22+'[1]Oct 31 harvesting'!H22</f>
        <v>0</v>
      </c>
      <c r="I22" s="254">
        <f t="shared" si="2"/>
        <v>0</v>
      </c>
      <c r="J22" s="254">
        <f>'[1]Dec 29 harvesting '!J22+'[1]Nov 29 harvesting'!J22+'[1]Oct 31 harvesting'!J22</f>
        <v>3.5</v>
      </c>
      <c r="K22" s="254">
        <f>'[1]Dec 29 harvesting '!K22+'[1]Nov 29 harvesting'!K22+'[1]Oct 31 harvesting'!K22</f>
        <v>14.65</v>
      </c>
      <c r="L22" s="254">
        <f t="shared" si="3"/>
        <v>4.1857142857142859</v>
      </c>
      <c r="M22" s="254">
        <f>'[1]Dec 29 harvesting '!M22+'[1]Nov 29 harvesting'!M22+'[1]Oct 31 harvesting'!M22</f>
        <v>0</v>
      </c>
      <c r="N22" s="254">
        <f>'[1]Dec 29 harvesting '!N22+'[1]Nov 29 harvesting'!N22+'[1]Oct 31 harvesting'!N22</f>
        <v>10</v>
      </c>
      <c r="O22" s="254">
        <f t="shared" si="4"/>
        <v>0</v>
      </c>
      <c r="P22" s="254">
        <f>'[1]Dec 29 harvesting '!P22+'[1]Nov 29 harvesting'!P22+'[1]Oct 31 harvesting'!P22</f>
        <v>4.96</v>
      </c>
      <c r="Q22" s="254">
        <f>'[1]Dec 29 harvesting '!Q22+'[1]Nov 29 harvesting'!Q22+'[1]Oct 31 harvesting'!Q22</f>
        <v>23.28</v>
      </c>
      <c r="R22" s="254">
        <f t="shared" si="5"/>
        <v>4.693548387096774</v>
      </c>
      <c r="S22" s="254">
        <f>'[1]Dec 29 harvesting '!S22+'[1]Nov 29 harvesting'!S22+'[1]Oct 31 harvesting'!S22</f>
        <v>14.9</v>
      </c>
      <c r="T22" s="254">
        <f>'[1]Dec 29 harvesting '!T22+'[1]Nov 29 harvesting'!T22+'[1]Oct 31 harvesting'!T22</f>
        <v>66</v>
      </c>
      <c r="U22" s="254">
        <f t="shared" si="6"/>
        <v>4.4295302013422821</v>
      </c>
      <c r="V22" s="254">
        <f>'[1]Dec 29 harvesting '!V22+'[1]Nov 29 harvesting'!V22+'[1]Oct 31 harvesting'!V22</f>
        <v>50.3</v>
      </c>
      <c r="W22" s="254">
        <f>'[1]Dec 29 harvesting '!W22+'[1]Nov 29 harvesting'!W22+'[1]Oct 31 harvesting'!W22</f>
        <v>234.39</v>
      </c>
      <c r="X22" s="254">
        <f t="shared" si="7"/>
        <v>4.6598409542743537</v>
      </c>
      <c r="Y22" s="254">
        <f>'[1]Dec 29 harvesting '!Y22+'[1]Nov 29 harvesting'!Y22+'[1]Oct 31 harvesting'!Y22</f>
        <v>0</v>
      </c>
      <c r="Z22" s="254">
        <f>'[1]Dec 29 harvesting '!Z22+'[1]Nov 29 harvesting'!Z22+'[1]Oct 31 harvesting'!Z22</f>
        <v>1.2999999999999998</v>
      </c>
      <c r="AA22" s="254">
        <f t="shared" si="8"/>
        <v>0</v>
      </c>
      <c r="AB22" s="254">
        <f>'[1]Dec 29 harvesting '!AB22+'[1]Nov 29 harvesting'!AB22+'[1]Oct 31 harvesting'!AB22</f>
        <v>0</v>
      </c>
      <c r="AC22" s="254">
        <f>'[1]Dec 29 harvesting '!AC22+'[1]Nov 29 harvesting'!AC22+'[1]Oct 31 harvesting'!AC22</f>
        <v>0</v>
      </c>
      <c r="AD22" s="254">
        <f t="shared" si="9"/>
        <v>0</v>
      </c>
      <c r="AE22" s="254">
        <f>'[1]Dec 29 harvesting '!AE22+'[1]Nov 29 harvesting'!AE22+'[1]Oct 31 harvesting'!AE22</f>
        <v>8</v>
      </c>
      <c r="AF22" s="254">
        <f>'[1]Dec 29 harvesting '!AF22+'[1]Nov 29 harvesting'!AF22+'[1]Oct 31 harvesting'!AF22</f>
        <v>26.15</v>
      </c>
      <c r="AG22" s="254">
        <f t="shared" si="10"/>
        <v>3.2687499999999998</v>
      </c>
      <c r="AH22" s="254">
        <f>'[1]Dec 29 harvesting '!AH22+'[1]Nov 29 harvesting'!AH22+'[1]Oct 31 harvesting'!AH22</f>
        <v>0</v>
      </c>
      <c r="AI22" s="254">
        <f>'[1]Dec 29 harvesting '!AI22+'[1]Nov 29 harvesting'!AI22+'[1]Oct 31 harvesting'!AI22</f>
        <v>0</v>
      </c>
      <c r="AJ22" s="254">
        <f t="shared" si="11"/>
        <v>0</v>
      </c>
      <c r="AK22" s="254">
        <f>'[1]Dec 29 harvesting '!AK22+'[1]Nov 29 harvesting'!AK22+'[1]Oct 31 harvesting'!AK22</f>
        <v>3.9499999999999993</v>
      </c>
      <c r="AL22" s="254">
        <f>'[1]Dec 29 harvesting '!AL22+'[1]Nov 29 harvesting'!AL22+'[1]Oct 31 harvesting'!AL22</f>
        <v>24.980000000000004</v>
      </c>
      <c r="AM22" s="254">
        <f t="shared" si="12"/>
        <v>6.3240506329113941</v>
      </c>
      <c r="AN22" s="254">
        <f>'[1]Dec 29 harvesting '!AN22+'[1]Nov 29 harvesting'!AN22+'[1]Oct 31 harvesting'!AN22</f>
        <v>0</v>
      </c>
      <c r="AO22" s="254">
        <f>'[1]Dec 29 harvesting '!AO22+'[1]Nov 29 harvesting'!AO22+'[1]Oct 31 harvesting'!AO22</f>
        <v>2</v>
      </c>
      <c r="AP22" s="254">
        <f t="shared" si="13"/>
        <v>0</v>
      </c>
      <c r="AQ22" s="254">
        <f>'[1]Dec 29 harvesting '!AQ22+'[1]Nov 29 harvesting'!AQ22+'[1]Oct 31 harvesting'!AQ22</f>
        <v>14.949999999999996</v>
      </c>
      <c r="AR22" s="254">
        <f>'[1]Dec 29 harvesting '!AR22+'[1]Nov 29 harvesting'!AR22+'[1]Oct 31 harvesting'!AR22</f>
        <v>61.96</v>
      </c>
      <c r="AS22" s="254">
        <f t="shared" si="14"/>
        <v>4.1444816053511717</v>
      </c>
      <c r="AT22" s="254">
        <f>'[1]Dec 29 harvesting '!AT22+'[1]Nov 29 harvesting'!AT22+'[1]Oct 31 harvesting'!AT22</f>
        <v>0</v>
      </c>
      <c r="AU22" s="254">
        <f>'[1]Dec 29 harvesting '!AU22+'[1]Nov 29 harvesting'!AU22+'[1]Oct 31 harvesting'!AU22</f>
        <v>0</v>
      </c>
      <c r="AV22" s="254">
        <f t="shared" si="15"/>
        <v>0</v>
      </c>
      <c r="AW22" s="254">
        <f>'[1]Dec 29 harvesting '!AW22+'[1]Nov 29 harvesting'!AW22+'[1]Oct 31 harvesting'!AW22</f>
        <v>0</v>
      </c>
      <c r="AX22" s="254">
        <f>'[1]Dec 29 harvesting '!AX22+'[1]Nov 29 harvesting'!AX22+'[1]Oct 31 harvesting'!AX22</f>
        <v>0</v>
      </c>
      <c r="AY22" s="254">
        <f t="shared" si="16"/>
        <v>0</v>
      </c>
      <c r="AZ22" s="254">
        <f>'[1]Dec 29 harvesting '!AZ22+'[1]Nov 29 harvesting'!AZ22+'[1]Oct 31 harvesting'!AZ22</f>
        <v>0</v>
      </c>
      <c r="BA22" s="254">
        <f>'[1]Dec 29 harvesting '!BA22+'[1]Nov 29 harvesting'!BA22+'[1]Oct 31 harvesting'!BA22</f>
        <v>0</v>
      </c>
      <c r="BB22" s="254">
        <f t="shared" si="17"/>
        <v>0</v>
      </c>
      <c r="BC22" s="254">
        <f>'[1]Dec 29 harvesting '!BC22+'[1]Nov 29 harvesting'!BC22+'[1]Oct 31 harvesting'!BC22</f>
        <v>0</v>
      </c>
      <c r="BD22" s="254">
        <f>'[1]Dec 29 harvesting '!BD22+'[1]Nov 29 harvesting'!BD22+'[1]Oct 31 harvesting'!BD22</f>
        <v>0</v>
      </c>
      <c r="BE22" s="254">
        <f t="shared" si="18"/>
        <v>0</v>
      </c>
      <c r="BF22" s="254">
        <f>'[1]Dec 29 harvesting '!BF22+'[1]Nov 29 harvesting'!BF22+'[1]Oct 31 harvesting'!BF22</f>
        <v>0</v>
      </c>
      <c r="BG22" s="254">
        <f>'[1]Dec 29 harvesting '!BG22+'[1]Nov 29 harvesting'!BG22+'[1]Oct 31 harvesting'!BG22</f>
        <v>0</v>
      </c>
      <c r="BH22" s="254">
        <f t="shared" si="19"/>
        <v>0</v>
      </c>
      <c r="BI22" s="254">
        <f>'[1]Dec 29 harvesting '!BI22+'[1]Nov 29 harvesting'!BI22+'[1]Oct 31 harvesting'!BI22</f>
        <v>0</v>
      </c>
      <c r="BJ22" s="254">
        <f>'[1]Dec 29 harvesting '!BJ22+'[1]Nov 29 harvesting'!BJ22+'[1]Oct 31 harvesting'!BJ22</f>
        <v>0</v>
      </c>
      <c r="BK22" s="254">
        <f t="shared" si="20"/>
        <v>0</v>
      </c>
      <c r="BL22" s="254">
        <f>'[1]Dec 29 harvesting '!BL22+'[1]Nov 29 harvesting'!BL22+'[1]Oct 31 harvesting'!BL22</f>
        <v>0</v>
      </c>
      <c r="BM22" s="254">
        <f>'[1]Dec 29 harvesting '!BM22+'[1]Nov 29 harvesting'!BM22+'[1]Oct 31 harvesting'!BM22</f>
        <v>0</v>
      </c>
      <c r="BN22" s="254">
        <f t="shared" si="21"/>
        <v>0</v>
      </c>
      <c r="BO22" s="254">
        <f>'[1]Dec 29 harvesting '!BO22+'[1]Nov 29 harvesting'!BO22+'[1]Oct 31 harvesting'!BO22</f>
        <v>0</v>
      </c>
      <c r="BP22" s="254">
        <f>'[1]Dec 29 harvesting '!BP22+'[1]Nov 29 harvesting'!BP22+'[1]Oct 31 harvesting'!BP22</f>
        <v>0</v>
      </c>
      <c r="BQ22" s="254">
        <f t="shared" si="22"/>
        <v>0</v>
      </c>
      <c r="BR22" s="254">
        <f>'[1]Dec 29 harvesting '!BR22+'[1]Nov 29 harvesting'!BR22+'[1]Oct 31 harvesting'!BR22</f>
        <v>23.439999999999998</v>
      </c>
      <c r="BS22" s="254">
        <f>'[1]Dec 29 harvesting '!BS22+'[1]Nov 29 harvesting'!BS22+'[1]Oct 31 harvesting'!BS22</f>
        <v>107.11</v>
      </c>
      <c r="BT22" s="254">
        <f t="shared" si="23"/>
        <v>4.5695392491467581</v>
      </c>
      <c r="BU22" s="254">
        <f>'[1]Dec 29 harvesting '!BU22+'[1]Nov 29 harvesting'!BU22+'[1]Oct 31 harvesting'!BU22</f>
        <v>0</v>
      </c>
      <c r="BV22" s="254">
        <f>'[1]Dec 29 harvesting '!BV22+'[1]Nov 29 harvesting'!BV22+'[1]Oct 31 harvesting'!BV22</f>
        <v>0</v>
      </c>
      <c r="BW22" s="254">
        <f t="shared" si="24"/>
        <v>0</v>
      </c>
      <c r="BX22" s="254">
        <f>'[1]Dec 29 harvesting '!BX22+'[1]Nov 29 harvesting'!BX22+'[1]Oct 31 harvesting'!BX22</f>
        <v>11.5</v>
      </c>
      <c r="BY22" s="254">
        <f>'[1]Dec 29 harvesting '!BY22+'[1]Nov 29 harvesting'!BY22+'[1]Oct 31 harvesting'!BY22</f>
        <v>40.799999999999997</v>
      </c>
      <c r="BZ22" s="254">
        <f t="shared" si="25"/>
        <v>3.5478260869565217</v>
      </c>
      <c r="CA22" s="254">
        <f>'[1]Dec 29 harvesting '!CA22+'[1]Nov 29 harvesting'!CA22+'[1]Oct 31 harvesting'!CA22</f>
        <v>0</v>
      </c>
      <c r="CB22" s="254">
        <f>'[1]Dec 29 harvesting '!CB22+'[1]Nov 29 harvesting'!CB22+'[1]Oct 31 harvesting'!CB22</f>
        <v>10</v>
      </c>
      <c r="CC22" s="254">
        <f t="shared" si="26"/>
        <v>0</v>
      </c>
      <c r="CD22" s="254">
        <f>'[1]Dec 29 harvesting '!CD22+'[1]Nov 29 harvesting'!CD22+'[1]Oct 31 harvesting'!CD22</f>
        <v>8.91</v>
      </c>
      <c r="CE22" s="254">
        <f>'[1]Dec 29 harvesting '!CE22+'[1]Nov 29 harvesting'!CE22+'[1]Oct 31 harvesting'!CE22</f>
        <v>48.260000000000005</v>
      </c>
      <c r="CF22" s="254">
        <f t="shared" si="27"/>
        <v>5.4163860830527506</v>
      </c>
      <c r="CG22" s="254">
        <f>'[1]Dec 29 harvesting '!CG22+'[1]Nov 29 harvesting'!CG22+'[1]Oct 31 harvesting'!CG22</f>
        <v>14.899999999999999</v>
      </c>
      <c r="CH22" s="254">
        <f>'[1]Dec 29 harvesting '!CH22+'[1]Nov 29 harvesting'!CH22+'[1]Oct 31 harvesting'!CH22</f>
        <v>68</v>
      </c>
      <c r="CI22" s="254">
        <f t="shared" si="28"/>
        <v>4.5637583892617455</v>
      </c>
      <c r="CJ22" s="254">
        <f>'[1]Dec 29 harvesting '!CJ22+'[1]Nov 29 harvesting'!CJ22+'[1]Oct 31 harvesting'!CJ22</f>
        <v>58.75</v>
      </c>
      <c r="CK22" s="254">
        <f>'[1]Dec 29 harvesting '!CK22+'[1]Nov 29 harvesting'!CK22+'[1]Oct 31 harvesting'!CK22</f>
        <v>274.17000000000007</v>
      </c>
      <c r="CL22" s="254">
        <f t="shared" si="29"/>
        <v>4.6667234042553201</v>
      </c>
      <c r="CM22" s="390" t="s">
        <v>128</v>
      </c>
      <c r="DI22" s="255" t="s">
        <v>130</v>
      </c>
      <c r="DJ22" s="391" t="s">
        <v>137</v>
      </c>
    </row>
    <row r="23" spans="1:114" x14ac:dyDescent="0.25">
      <c r="A23" s="250" t="s">
        <v>13</v>
      </c>
      <c r="B23" s="251">
        <v>369</v>
      </c>
      <c r="C23" s="412">
        <f t="shared" si="0"/>
        <v>16.359078590785902</v>
      </c>
      <c r="D23" s="254">
        <f>'[1]Dec 29 harvesting '!D23+'[1]Nov 29 harvesting'!D23+'[1]Oct 31 harvesting'!D23</f>
        <v>0</v>
      </c>
      <c r="E23" s="254">
        <f>'[1]Dec 29 harvesting '!E23+'[1]Nov 29 harvesting'!E23+'[1]Oct 31 harvesting'!E23</f>
        <v>0</v>
      </c>
      <c r="F23" s="254">
        <f t="shared" si="1"/>
        <v>0</v>
      </c>
      <c r="G23" s="254">
        <f>'[1]Dec 29 harvesting '!G23+'[1]Nov 29 harvesting'!G23+'[1]Oct 31 harvesting'!G23</f>
        <v>0</v>
      </c>
      <c r="H23" s="254">
        <f>'[1]Dec 29 harvesting '!H23+'[1]Nov 29 harvesting'!H23+'[1]Oct 31 harvesting'!H23</f>
        <v>0</v>
      </c>
      <c r="I23" s="254">
        <f t="shared" si="2"/>
        <v>0</v>
      </c>
      <c r="J23" s="254">
        <f>'[1]Dec 29 harvesting '!J23+'[1]Nov 29 harvesting'!J23+'[1]Oct 31 harvesting'!J23</f>
        <v>0</v>
      </c>
      <c r="K23" s="254">
        <f>'[1]Dec 29 harvesting '!K23+'[1]Nov 29 harvesting'!K23+'[1]Oct 31 harvesting'!K23</f>
        <v>0</v>
      </c>
      <c r="L23" s="254">
        <f t="shared" si="3"/>
        <v>0</v>
      </c>
      <c r="M23" s="254">
        <f>'[1]Dec 29 harvesting '!M23+'[1]Nov 29 harvesting'!M23+'[1]Oct 31 harvesting'!M23</f>
        <v>0</v>
      </c>
      <c r="N23" s="254">
        <f>'[1]Dec 29 harvesting '!N23+'[1]Nov 29 harvesting'!N23+'[1]Oct 31 harvesting'!N23</f>
        <v>0</v>
      </c>
      <c r="O23" s="254">
        <f t="shared" si="4"/>
        <v>0</v>
      </c>
      <c r="P23" s="254">
        <f>'[1]Dec 29 harvesting '!P23+'[1]Nov 29 harvesting'!P23+'[1]Oct 31 harvesting'!P23</f>
        <v>0</v>
      </c>
      <c r="Q23" s="254">
        <f>'[1]Dec 29 harvesting '!Q23+'[1]Nov 29 harvesting'!Q23+'[1]Oct 31 harvesting'!Q23</f>
        <v>0</v>
      </c>
      <c r="R23" s="254">
        <f t="shared" si="5"/>
        <v>0</v>
      </c>
      <c r="S23" s="254">
        <f>'[1]Dec 29 harvesting '!S23+'[1]Nov 29 harvesting'!S23+'[1]Oct 31 harvesting'!S23</f>
        <v>0</v>
      </c>
      <c r="T23" s="254">
        <f>'[1]Dec 29 harvesting '!T23+'[1]Nov 29 harvesting'!T23+'[1]Oct 31 harvesting'!T23</f>
        <v>0</v>
      </c>
      <c r="U23" s="254">
        <f t="shared" si="6"/>
        <v>0</v>
      </c>
      <c r="V23" s="254">
        <f>'[1]Dec 29 harvesting '!V23+'[1]Nov 29 harvesting'!V23+'[1]Oct 31 harvesting'!V23</f>
        <v>0</v>
      </c>
      <c r="W23" s="254">
        <f>'[1]Dec 29 harvesting '!W23+'[1]Nov 29 harvesting'!W23+'[1]Oct 31 harvesting'!W23</f>
        <v>0</v>
      </c>
      <c r="X23" s="254">
        <f t="shared" si="7"/>
        <v>0</v>
      </c>
      <c r="Y23" s="254">
        <f>'[1]Dec 29 harvesting '!Y23+'[1]Nov 29 harvesting'!Y23+'[1]Oct 31 harvesting'!Y23</f>
        <v>0</v>
      </c>
      <c r="Z23" s="254">
        <f>'[1]Dec 29 harvesting '!Z23+'[1]Nov 29 harvesting'!Z23+'[1]Oct 31 harvesting'!Z23</f>
        <v>0</v>
      </c>
      <c r="AA23" s="254">
        <f t="shared" si="8"/>
        <v>0</v>
      </c>
      <c r="AB23" s="254">
        <f>'[1]Dec 29 harvesting '!AB23+'[1]Nov 29 harvesting'!AB23+'[1]Oct 31 harvesting'!AB23</f>
        <v>0</v>
      </c>
      <c r="AC23" s="254">
        <f>'[1]Dec 29 harvesting '!AC23+'[1]Nov 29 harvesting'!AC23+'[1]Oct 31 harvesting'!AC23</f>
        <v>0</v>
      </c>
      <c r="AD23" s="254">
        <f t="shared" si="9"/>
        <v>0</v>
      </c>
      <c r="AE23" s="254">
        <f>'[1]Dec 29 harvesting '!AE23+'[1]Nov 29 harvesting'!AE23+'[1]Oct 31 harvesting'!AE23</f>
        <v>0</v>
      </c>
      <c r="AF23" s="254">
        <f>'[1]Dec 29 harvesting '!AF23+'[1]Nov 29 harvesting'!AF23+'[1]Oct 31 harvesting'!AF23</f>
        <v>0</v>
      </c>
      <c r="AG23" s="254">
        <f t="shared" si="10"/>
        <v>0</v>
      </c>
      <c r="AH23" s="254">
        <f>'[1]Dec 29 harvesting '!AH23+'[1]Nov 29 harvesting'!AH23+'[1]Oct 31 harvesting'!AH23</f>
        <v>0</v>
      </c>
      <c r="AI23" s="254">
        <f>'[1]Dec 29 harvesting '!AI23+'[1]Nov 29 harvesting'!AI23+'[1]Oct 31 harvesting'!AI23</f>
        <v>0</v>
      </c>
      <c r="AJ23" s="254">
        <f t="shared" si="11"/>
        <v>0</v>
      </c>
      <c r="AK23" s="254">
        <f>'[1]Dec 29 harvesting '!AK23+'[1]Nov 29 harvesting'!AK23+'[1]Oct 31 harvesting'!AK23</f>
        <v>1.3900000000000001</v>
      </c>
      <c r="AL23" s="254">
        <f>'[1]Dec 29 harvesting '!AL23+'[1]Nov 29 harvesting'!AL23+'[1]Oct 31 harvesting'!AL23</f>
        <v>4.9000000000000004</v>
      </c>
      <c r="AM23" s="254">
        <f t="shared" si="12"/>
        <v>3.5251798561151078</v>
      </c>
      <c r="AN23" s="254">
        <f>'[1]Dec 29 harvesting '!AN23+'[1]Nov 29 harvesting'!AN23+'[1]Oct 31 harvesting'!AN23</f>
        <v>58.97499999999998</v>
      </c>
      <c r="AO23" s="254">
        <f>'[1]Dec 29 harvesting '!AO23+'[1]Nov 29 harvesting'!AO23+'[1]Oct 31 harvesting'!AO23</f>
        <v>275</v>
      </c>
      <c r="AP23" s="254">
        <f t="shared" si="13"/>
        <v>4.6629927935565929</v>
      </c>
      <c r="AQ23" s="254">
        <f>'[1]Dec 29 harvesting '!AQ23+'[1]Nov 29 harvesting'!AQ23+'[1]Oct 31 harvesting'!AQ23</f>
        <v>60.364999999999981</v>
      </c>
      <c r="AR23" s="254">
        <f>'[1]Dec 29 harvesting '!AR23+'[1]Nov 29 harvesting'!AR23+'[1]Oct 31 harvesting'!AR23</f>
        <v>279.89999999999998</v>
      </c>
      <c r="AS23" s="254">
        <f t="shared" si="14"/>
        <v>4.6367928435351624</v>
      </c>
      <c r="AT23" s="254">
        <f>'[1]Dec 29 harvesting '!AT23+'[1]Nov 29 harvesting'!AT23+'[1]Oct 31 harvesting'!AT23</f>
        <v>0</v>
      </c>
      <c r="AU23" s="254">
        <f>'[1]Dec 29 harvesting '!AU23+'[1]Nov 29 harvesting'!AU23+'[1]Oct 31 harvesting'!AU23</f>
        <v>0</v>
      </c>
      <c r="AV23" s="254">
        <f t="shared" si="15"/>
        <v>0</v>
      </c>
      <c r="AW23" s="254">
        <f>'[1]Dec 29 harvesting '!AW23+'[1]Nov 29 harvesting'!AW23+'[1]Oct 31 harvesting'!AW23</f>
        <v>0</v>
      </c>
      <c r="AX23" s="254">
        <f>'[1]Dec 29 harvesting '!AX23+'[1]Nov 29 harvesting'!AX23+'[1]Oct 31 harvesting'!AX23</f>
        <v>0</v>
      </c>
      <c r="AY23" s="254">
        <f t="shared" si="16"/>
        <v>0</v>
      </c>
      <c r="AZ23" s="254">
        <f>'[1]Dec 29 harvesting '!AZ23+'[1]Nov 29 harvesting'!AZ23+'[1]Oct 31 harvesting'!AZ23</f>
        <v>0</v>
      </c>
      <c r="BA23" s="254">
        <f>'[1]Dec 29 harvesting '!BA23+'[1]Nov 29 harvesting'!BA23+'[1]Oct 31 harvesting'!BA23</f>
        <v>0</v>
      </c>
      <c r="BB23" s="254">
        <f t="shared" si="17"/>
        <v>0</v>
      </c>
      <c r="BC23" s="254">
        <f>'[1]Dec 29 harvesting '!BC23+'[1]Nov 29 harvesting'!BC23+'[1]Oct 31 harvesting'!BC23</f>
        <v>0</v>
      </c>
      <c r="BD23" s="254">
        <f>'[1]Dec 29 harvesting '!BD23+'[1]Nov 29 harvesting'!BD23+'[1]Oct 31 harvesting'!BD23</f>
        <v>0</v>
      </c>
      <c r="BE23" s="254">
        <f t="shared" si="18"/>
        <v>0</v>
      </c>
      <c r="BF23" s="254">
        <f>'[1]Dec 29 harvesting '!BF23+'[1]Nov 29 harvesting'!BF23+'[1]Oct 31 harvesting'!BF23</f>
        <v>0</v>
      </c>
      <c r="BG23" s="254">
        <f>'[1]Dec 29 harvesting '!BG23+'[1]Nov 29 harvesting'!BG23+'[1]Oct 31 harvesting'!BG23</f>
        <v>0</v>
      </c>
      <c r="BH23" s="254">
        <f t="shared" si="19"/>
        <v>0</v>
      </c>
      <c r="BI23" s="254">
        <f>'[1]Dec 29 harvesting '!BI23+'[1]Nov 29 harvesting'!BI23+'[1]Oct 31 harvesting'!BI23</f>
        <v>0</v>
      </c>
      <c r="BJ23" s="254">
        <f>'[1]Dec 29 harvesting '!BJ23+'[1]Nov 29 harvesting'!BJ23+'[1]Oct 31 harvesting'!BJ23</f>
        <v>0</v>
      </c>
      <c r="BK23" s="254">
        <f t="shared" si="20"/>
        <v>0</v>
      </c>
      <c r="BL23" s="254">
        <f>'[1]Dec 29 harvesting '!BL23+'[1]Nov 29 harvesting'!BL23+'[1]Oct 31 harvesting'!BL23</f>
        <v>0</v>
      </c>
      <c r="BM23" s="254">
        <f>'[1]Dec 29 harvesting '!BM23+'[1]Nov 29 harvesting'!BM23+'[1]Oct 31 harvesting'!BM23</f>
        <v>0</v>
      </c>
      <c r="BN23" s="254">
        <f t="shared" si="21"/>
        <v>0</v>
      </c>
      <c r="BO23" s="254">
        <f>'[1]Dec 29 harvesting '!BO23+'[1]Nov 29 harvesting'!BO23+'[1]Oct 31 harvesting'!BO23</f>
        <v>0</v>
      </c>
      <c r="BP23" s="254">
        <f>'[1]Dec 29 harvesting '!BP23+'[1]Nov 29 harvesting'!BP23+'[1]Oct 31 harvesting'!BP23</f>
        <v>0</v>
      </c>
      <c r="BQ23" s="254">
        <f t="shared" si="22"/>
        <v>0</v>
      </c>
      <c r="BR23" s="254">
        <f>'[1]Dec 29 harvesting '!BR23+'[1]Nov 29 harvesting'!BR23+'[1]Oct 31 harvesting'!BR23</f>
        <v>0</v>
      </c>
      <c r="BS23" s="254">
        <f>'[1]Dec 29 harvesting '!BS23+'[1]Nov 29 harvesting'!BS23+'[1]Oct 31 harvesting'!BS23</f>
        <v>0</v>
      </c>
      <c r="BT23" s="254">
        <f t="shared" si="23"/>
        <v>0</v>
      </c>
      <c r="BU23" s="254">
        <f>'[1]Dec 29 harvesting '!BU23+'[1]Nov 29 harvesting'!BU23+'[1]Oct 31 harvesting'!BU23</f>
        <v>0</v>
      </c>
      <c r="BV23" s="254">
        <f>'[1]Dec 29 harvesting '!BV23+'[1]Nov 29 harvesting'!BV23+'[1]Oct 31 harvesting'!BV23</f>
        <v>0</v>
      </c>
      <c r="BW23" s="254">
        <f t="shared" si="24"/>
        <v>0</v>
      </c>
      <c r="BX23" s="254">
        <f>'[1]Dec 29 harvesting '!BX23+'[1]Nov 29 harvesting'!BX23+'[1]Oct 31 harvesting'!BX23</f>
        <v>0</v>
      </c>
      <c r="BY23" s="254">
        <f>'[1]Dec 29 harvesting '!BY23+'[1]Nov 29 harvesting'!BY23+'[1]Oct 31 harvesting'!BY23</f>
        <v>0</v>
      </c>
      <c r="BZ23" s="254">
        <f t="shared" si="25"/>
        <v>0</v>
      </c>
      <c r="CA23" s="254">
        <f>'[1]Dec 29 harvesting '!CA23+'[1]Nov 29 harvesting'!CA23+'[1]Oct 31 harvesting'!CA23</f>
        <v>0</v>
      </c>
      <c r="CB23" s="254">
        <f>'[1]Dec 29 harvesting '!CB23+'[1]Nov 29 harvesting'!CB23+'[1]Oct 31 harvesting'!CB23</f>
        <v>0</v>
      </c>
      <c r="CC23" s="254">
        <f t="shared" si="26"/>
        <v>0</v>
      </c>
      <c r="CD23" s="254">
        <f>'[1]Dec 29 harvesting '!CD23+'[1]Nov 29 harvesting'!CD23+'[1]Oct 31 harvesting'!CD23</f>
        <v>1.3900000000000001</v>
      </c>
      <c r="CE23" s="254">
        <f>'[1]Dec 29 harvesting '!CE23+'[1]Nov 29 harvesting'!CE23+'[1]Oct 31 harvesting'!CE23</f>
        <v>4.9000000000000004</v>
      </c>
      <c r="CF23" s="254">
        <f t="shared" si="27"/>
        <v>3.5251798561151078</v>
      </c>
      <c r="CG23" s="254">
        <f>'[1]Dec 29 harvesting '!CG23+'[1]Nov 29 harvesting'!CG23+'[1]Oct 31 harvesting'!CG23</f>
        <v>58.97499999999998</v>
      </c>
      <c r="CH23" s="254">
        <f>'[1]Dec 29 harvesting '!CH23+'[1]Nov 29 harvesting'!CH23+'[1]Oct 31 harvesting'!CH23</f>
        <v>275</v>
      </c>
      <c r="CI23" s="254">
        <f t="shared" si="28"/>
        <v>4.6629927935565929</v>
      </c>
      <c r="CJ23" s="254">
        <f>'[1]Dec 29 harvesting '!CJ23+'[1]Nov 29 harvesting'!CJ23+'[1]Oct 31 harvesting'!CJ23</f>
        <v>60.364999999999981</v>
      </c>
      <c r="CK23" s="254">
        <f>'[1]Dec 29 harvesting '!CK23+'[1]Nov 29 harvesting'!CK23+'[1]Oct 31 harvesting'!CK23</f>
        <v>279.89999999999998</v>
      </c>
      <c r="CL23" s="254">
        <f t="shared" si="29"/>
        <v>4.6367928435351624</v>
      </c>
      <c r="DI23" s="255" t="s">
        <v>130</v>
      </c>
      <c r="DJ23" s="391" t="s">
        <v>137</v>
      </c>
    </row>
    <row r="24" spans="1:114" x14ac:dyDescent="0.25">
      <c r="A24" s="250" t="s">
        <v>14</v>
      </c>
      <c r="B24" s="251">
        <v>146.47999999999999</v>
      </c>
      <c r="C24" s="412">
        <f t="shared" si="0"/>
        <v>7.1613872200983071</v>
      </c>
      <c r="D24" s="254">
        <f>'[1]Dec 29 harvesting '!D24+'[1]Nov 29 harvesting'!D24+'[1]Oct 31 harvesting'!D24</f>
        <v>0.3</v>
      </c>
      <c r="E24" s="254">
        <f>'[1]Dec 29 harvesting '!E24+'[1]Nov 29 harvesting'!E24+'[1]Oct 31 harvesting'!E24</f>
        <v>0.6</v>
      </c>
      <c r="F24" s="254">
        <f t="shared" si="1"/>
        <v>2</v>
      </c>
      <c r="G24" s="254">
        <f>'[1]Dec 29 harvesting '!G24+'[1]Nov 29 harvesting'!G24+'[1]Oct 31 harvesting'!G24</f>
        <v>0</v>
      </c>
      <c r="H24" s="254">
        <f>'[1]Dec 29 harvesting '!H24+'[1]Nov 29 harvesting'!H24+'[1]Oct 31 harvesting'!H24</f>
        <v>0</v>
      </c>
      <c r="I24" s="254">
        <f t="shared" si="2"/>
        <v>0</v>
      </c>
      <c r="J24" s="254">
        <f>'[1]Dec 29 harvesting '!J24+'[1]Nov 29 harvesting'!J24+'[1]Oct 31 harvesting'!J24</f>
        <v>0</v>
      </c>
      <c r="K24" s="254">
        <f>'[1]Dec 29 harvesting '!K24+'[1]Nov 29 harvesting'!K24+'[1]Oct 31 harvesting'!K24</f>
        <v>0</v>
      </c>
      <c r="L24" s="254">
        <f t="shared" si="3"/>
        <v>0</v>
      </c>
      <c r="M24" s="254">
        <f>'[1]Dec 29 harvesting '!M24+'[1]Nov 29 harvesting'!M24+'[1]Oct 31 harvesting'!M24</f>
        <v>0</v>
      </c>
      <c r="N24" s="254">
        <f>'[1]Dec 29 harvesting '!N24+'[1]Nov 29 harvesting'!N24+'[1]Oct 31 harvesting'!N24</f>
        <v>0</v>
      </c>
      <c r="O24" s="254">
        <f t="shared" si="4"/>
        <v>0</v>
      </c>
      <c r="P24" s="254">
        <f>'[1]Dec 29 harvesting '!P24+'[1]Nov 29 harvesting'!P24+'[1]Oct 31 harvesting'!P24</f>
        <v>3.9</v>
      </c>
      <c r="Q24" s="254">
        <f>'[1]Dec 29 harvesting '!Q24+'[1]Nov 29 harvesting'!Q24+'[1]Oct 31 harvesting'!Q24</f>
        <v>16.899999999999999</v>
      </c>
      <c r="R24" s="254">
        <f t="shared" si="5"/>
        <v>4.333333333333333</v>
      </c>
      <c r="S24" s="254">
        <f>'[1]Dec 29 harvesting '!S24+'[1]Nov 29 harvesting'!S24+'[1]Oct 31 harvesting'!S24</f>
        <v>6.29</v>
      </c>
      <c r="T24" s="254">
        <f>'[1]Dec 29 harvesting '!T24+'[1]Nov 29 harvesting'!T24+'[1]Oct 31 harvesting'!T24</f>
        <v>18</v>
      </c>
      <c r="U24" s="254">
        <f t="shared" si="6"/>
        <v>2.8616852146263909</v>
      </c>
      <c r="V24" s="254">
        <f>'[1]Dec 29 harvesting '!V24+'[1]Nov 29 harvesting'!V24+'[1]Oct 31 harvesting'!V24</f>
        <v>10.49</v>
      </c>
      <c r="W24" s="254">
        <f>'[1]Dec 29 harvesting '!W24+'[1]Nov 29 harvesting'!W24+'[1]Oct 31 harvesting'!W24</f>
        <v>36.9</v>
      </c>
      <c r="X24" s="254">
        <f t="shared" si="7"/>
        <v>3.5176358436606288</v>
      </c>
      <c r="Y24" s="254">
        <f>'[1]Dec 29 harvesting '!Y24+'[1]Nov 29 harvesting'!Y24+'[1]Oct 31 harvesting'!Y24</f>
        <v>0</v>
      </c>
      <c r="Z24" s="254">
        <f>'[1]Dec 29 harvesting '!Z24+'[1]Nov 29 harvesting'!Z24+'[1]Oct 31 harvesting'!Z24</f>
        <v>0</v>
      </c>
      <c r="AA24" s="254">
        <f t="shared" si="8"/>
        <v>0</v>
      </c>
      <c r="AB24" s="254">
        <f>'[1]Dec 29 harvesting '!AB24+'[1]Nov 29 harvesting'!AB24+'[1]Oct 31 harvesting'!AB24</f>
        <v>0</v>
      </c>
      <c r="AC24" s="254">
        <f>'[1]Dec 29 harvesting '!AC24+'[1]Nov 29 harvesting'!AC24+'[1]Oct 31 harvesting'!AC24</f>
        <v>0</v>
      </c>
      <c r="AD24" s="254">
        <f t="shared" si="9"/>
        <v>0</v>
      </c>
      <c r="AE24" s="254">
        <f>'[1]Dec 29 harvesting '!AE24+'[1]Nov 29 harvesting'!AE24+'[1]Oct 31 harvesting'!AE24</f>
        <v>0</v>
      </c>
      <c r="AF24" s="254">
        <f>'[1]Dec 29 harvesting '!AF24+'[1]Nov 29 harvesting'!AF24+'[1]Oct 31 harvesting'!AF24</f>
        <v>0</v>
      </c>
      <c r="AG24" s="254">
        <f t="shared" si="10"/>
        <v>0</v>
      </c>
      <c r="AH24" s="254">
        <f>'[1]Dec 29 harvesting '!AH24+'[1]Nov 29 harvesting'!AH24+'[1]Oct 31 harvesting'!AH24</f>
        <v>0</v>
      </c>
      <c r="AI24" s="254">
        <f>'[1]Dec 29 harvesting '!AI24+'[1]Nov 29 harvesting'!AI24+'[1]Oct 31 harvesting'!AI24</f>
        <v>0</v>
      </c>
      <c r="AJ24" s="254">
        <f t="shared" si="11"/>
        <v>0</v>
      </c>
      <c r="AK24" s="254">
        <f>'[1]Dec 29 harvesting '!AK24+'[1]Nov 29 harvesting'!AK24+'[1]Oct 31 harvesting'!AK24</f>
        <v>0</v>
      </c>
      <c r="AL24" s="254">
        <f>'[1]Dec 29 harvesting '!AL24+'[1]Nov 29 harvesting'!AL24+'[1]Oct 31 harvesting'!AL24</f>
        <v>0</v>
      </c>
      <c r="AM24" s="254">
        <f t="shared" si="12"/>
        <v>0</v>
      </c>
      <c r="AN24" s="254">
        <f>'[1]Dec 29 harvesting '!AN24+'[1]Nov 29 harvesting'!AN24+'[1]Oct 31 harvesting'!AN24</f>
        <v>0</v>
      </c>
      <c r="AO24" s="254">
        <f>'[1]Dec 29 harvesting '!AO24+'[1]Nov 29 harvesting'!AO24+'[1]Oct 31 harvesting'!AO24</f>
        <v>0</v>
      </c>
      <c r="AP24" s="254">
        <f t="shared" si="13"/>
        <v>0</v>
      </c>
      <c r="AQ24" s="254">
        <f>'[1]Dec 29 harvesting '!AQ24+'[1]Nov 29 harvesting'!AQ24+'[1]Oct 31 harvesting'!AQ24</f>
        <v>0</v>
      </c>
      <c r="AR24" s="254">
        <f>'[1]Dec 29 harvesting '!AR24+'[1]Nov 29 harvesting'!AR24+'[1]Oct 31 harvesting'!AR24</f>
        <v>0</v>
      </c>
      <c r="AS24" s="254">
        <f t="shared" si="14"/>
        <v>0</v>
      </c>
      <c r="AT24" s="254">
        <f>'[1]Dec 29 harvesting '!AT24+'[1]Nov 29 harvesting'!AT24+'[1]Oct 31 harvesting'!AT24</f>
        <v>0</v>
      </c>
      <c r="AU24" s="254">
        <f>'[1]Dec 29 harvesting '!AU24+'[1]Nov 29 harvesting'!AU24+'[1]Oct 31 harvesting'!AU24</f>
        <v>0</v>
      </c>
      <c r="AV24" s="254">
        <f t="shared" si="15"/>
        <v>0</v>
      </c>
      <c r="AW24" s="254">
        <f>'[1]Dec 29 harvesting '!AW24+'[1]Nov 29 harvesting'!AW24+'[1]Oct 31 harvesting'!AW24</f>
        <v>0</v>
      </c>
      <c r="AX24" s="254">
        <f>'[1]Dec 29 harvesting '!AX24+'[1]Nov 29 harvesting'!AX24+'[1]Oct 31 harvesting'!AX24</f>
        <v>0</v>
      </c>
      <c r="AY24" s="254">
        <f t="shared" si="16"/>
        <v>0</v>
      </c>
      <c r="AZ24" s="254">
        <f>'[1]Dec 29 harvesting '!AZ24+'[1]Nov 29 harvesting'!AZ24+'[1]Oct 31 harvesting'!AZ24</f>
        <v>0</v>
      </c>
      <c r="BA24" s="254">
        <f>'[1]Dec 29 harvesting '!BA24+'[1]Nov 29 harvesting'!BA24+'[1]Oct 31 harvesting'!BA24</f>
        <v>0</v>
      </c>
      <c r="BB24" s="254">
        <f t="shared" si="17"/>
        <v>0</v>
      </c>
      <c r="BC24" s="254">
        <f>'[1]Dec 29 harvesting '!BC24+'[1]Nov 29 harvesting'!BC24+'[1]Oct 31 harvesting'!BC24</f>
        <v>0</v>
      </c>
      <c r="BD24" s="254">
        <f>'[1]Dec 29 harvesting '!BD24+'[1]Nov 29 harvesting'!BD24+'[1]Oct 31 harvesting'!BD24</f>
        <v>0</v>
      </c>
      <c r="BE24" s="254">
        <f t="shared" si="18"/>
        <v>0</v>
      </c>
      <c r="BF24" s="254">
        <f>'[1]Dec 29 harvesting '!BF24+'[1]Nov 29 harvesting'!BF24+'[1]Oct 31 harvesting'!BF24</f>
        <v>0</v>
      </c>
      <c r="BG24" s="254">
        <f>'[1]Dec 29 harvesting '!BG24+'[1]Nov 29 harvesting'!BG24+'[1]Oct 31 harvesting'!BG24</f>
        <v>0</v>
      </c>
      <c r="BH24" s="254">
        <f t="shared" si="19"/>
        <v>0</v>
      </c>
      <c r="BI24" s="254">
        <f>'[1]Dec 29 harvesting '!BI24+'[1]Nov 29 harvesting'!BI24+'[1]Oct 31 harvesting'!BI24</f>
        <v>0</v>
      </c>
      <c r="BJ24" s="254">
        <f>'[1]Dec 29 harvesting '!BJ24+'[1]Nov 29 harvesting'!BJ24+'[1]Oct 31 harvesting'!BJ24</f>
        <v>0</v>
      </c>
      <c r="BK24" s="254">
        <f t="shared" si="20"/>
        <v>0</v>
      </c>
      <c r="BL24" s="254">
        <f>'[1]Dec 29 harvesting '!BL24+'[1]Nov 29 harvesting'!BL24+'[1]Oct 31 harvesting'!BL24</f>
        <v>0</v>
      </c>
      <c r="BM24" s="254">
        <f>'[1]Dec 29 harvesting '!BM24+'[1]Nov 29 harvesting'!BM24+'[1]Oct 31 harvesting'!BM24</f>
        <v>0</v>
      </c>
      <c r="BN24" s="254">
        <f t="shared" si="21"/>
        <v>0</v>
      </c>
      <c r="BO24" s="254">
        <f>'[1]Dec 29 harvesting '!BO24+'[1]Nov 29 harvesting'!BO24+'[1]Oct 31 harvesting'!BO24</f>
        <v>0</v>
      </c>
      <c r="BP24" s="254">
        <f>'[1]Dec 29 harvesting '!BP24+'[1]Nov 29 harvesting'!BP24+'[1]Oct 31 harvesting'!BP24</f>
        <v>0</v>
      </c>
      <c r="BQ24" s="254">
        <f t="shared" si="22"/>
        <v>0</v>
      </c>
      <c r="BR24" s="254">
        <f>'[1]Dec 29 harvesting '!BR24+'[1]Nov 29 harvesting'!BR24+'[1]Oct 31 harvesting'!BR24</f>
        <v>0.3</v>
      </c>
      <c r="BS24" s="254">
        <f>'[1]Dec 29 harvesting '!BS24+'[1]Nov 29 harvesting'!BS24+'[1]Oct 31 harvesting'!BS24</f>
        <v>0.6</v>
      </c>
      <c r="BT24" s="254">
        <f t="shared" si="23"/>
        <v>2</v>
      </c>
      <c r="BU24" s="254">
        <f>'[1]Dec 29 harvesting '!BU24+'[1]Nov 29 harvesting'!BU24+'[1]Oct 31 harvesting'!BU24</f>
        <v>0</v>
      </c>
      <c r="BV24" s="254">
        <f>'[1]Dec 29 harvesting '!BV24+'[1]Nov 29 harvesting'!BV24+'[1]Oct 31 harvesting'!BV24</f>
        <v>0</v>
      </c>
      <c r="BW24" s="254">
        <f t="shared" si="24"/>
        <v>0</v>
      </c>
      <c r="BX24" s="254">
        <f>'[1]Dec 29 harvesting '!BX24+'[1]Nov 29 harvesting'!BX24+'[1]Oct 31 harvesting'!BX24</f>
        <v>0</v>
      </c>
      <c r="BY24" s="254">
        <f>'[1]Dec 29 harvesting '!BY24+'[1]Nov 29 harvesting'!BY24+'[1]Oct 31 harvesting'!BY24</f>
        <v>0</v>
      </c>
      <c r="BZ24" s="254">
        <f t="shared" si="25"/>
        <v>0</v>
      </c>
      <c r="CA24" s="254">
        <f>'[1]Dec 29 harvesting '!CA24+'[1]Nov 29 harvesting'!CA24+'[1]Oct 31 harvesting'!CA24</f>
        <v>0</v>
      </c>
      <c r="CB24" s="254">
        <f>'[1]Dec 29 harvesting '!CB24+'[1]Nov 29 harvesting'!CB24+'[1]Oct 31 harvesting'!CB24</f>
        <v>0</v>
      </c>
      <c r="CC24" s="254">
        <f t="shared" si="26"/>
        <v>0</v>
      </c>
      <c r="CD24" s="254">
        <f>'[1]Dec 29 harvesting '!CD24+'[1]Nov 29 harvesting'!CD24+'[1]Oct 31 harvesting'!CD24</f>
        <v>3.9</v>
      </c>
      <c r="CE24" s="254">
        <f>'[1]Dec 29 harvesting '!CE24+'[1]Nov 29 harvesting'!CE24+'[1]Oct 31 harvesting'!CE24</f>
        <v>16.899999999999999</v>
      </c>
      <c r="CF24" s="254">
        <f t="shared" si="27"/>
        <v>4.333333333333333</v>
      </c>
      <c r="CG24" s="254">
        <f>'[1]Dec 29 harvesting '!CG24+'[1]Nov 29 harvesting'!CG24+'[1]Oct 31 harvesting'!CG24</f>
        <v>6.29</v>
      </c>
      <c r="CH24" s="254">
        <f>'[1]Dec 29 harvesting '!CH24+'[1]Nov 29 harvesting'!CH24+'[1]Oct 31 harvesting'!CH24</f>
        <v>18</v>
      </c>
      <c r="CI24" s="254">
        <f t="shared" si="28"/>
        <v>2.8616852146263909</v>
      </c>
      <c r="CJ24" s="254">
        <f>'[1]Dec 29 harvesting '!CJ24+'[1]Nov 29 harvesting'!CJ24+'[1]Oct 31 harvesting'!CJ24</f>
        <v>10.49</v>
      </c>
      <c r="CK24" s="254">
        <f>'[1]Dec 29 harvesting '!CK24+'[1]Nov 29 harvesting'!CK24+'[1]Oct 31 harvesting'!CK24</f>
        <v>20</v>
      </c>
      <c r="CL24" s="254">
        <f t="shared" si="29"/>
        <v>1.9065776930409915</v>
      </c>
    </row>
    <row r="25" spans="1:114" x14ac:dyDescent="0.25">
      <c r="A25" s="250" t="s">
        <v>15</v>
      </c>
      <c r="B25" s="251">
        <v>278</v>
      </c>
      <c r="C25" s="412">
        <f t="shared" si="0"/>
        <v>84.406474820143885</v>
      </c>
      <c r="D25" s="254">
        <f>'[1]Dec 29 harvesting '!D25+'[1]Nov 29 harvesting'!D25+'[1]Oct 31 harvesting'!D25</f>
        <v>0</v>
      </c>
      <c r="E25" s="254">
        <f>'[1]Dec 29 harvesting '!E25+'[1]Nov 29 harvesting'!E25+'[1]Oct 31 harvesting'!E25</f>
        <v>0</v>
      </c>
      <c r="F25" s="254">
        <f t="shared" si="1"/>
        <v>0</v>
      </c>
      <c r="G25" s="254">
        <f>'[1]Dec 29 harvesting '!G25+'[1]Nov 29 harvesting'!G25+'[1]Oct 31 harvesting'!G25</f>
        <v>0</v>
      </c>
      <c r="H25" s="254">
        <f>'[1]Dec 29 harvesting '!H25+'[1]Nov 29 harvesting'!H25+'[1]Oct 31 harvesting'!H25</f>
        <v>0</v>
      </c>
      <c r="I25" s="254">
        <f t="shared" si="2"/>
        <v>0</v>
      </c>
      <c r="J25" s="254">
        <f>'[1]Dec 29 harvesting '!J25+'[1]Nov 29 harvesting'!J25+'[1]Oct 31 harvesting'!J25</f>
        <v>0</v>
      </c>
      <c r="K25" s="254">
        <f>'[1]Dec 29 harvesting '!K25+'[1]Nov 29 harvesting'!K25+'[1]Oct 31 harvesting'!K25</f>
        <v>0</v>
      </c>
      <c r="L25" s="254">
        <f t="shared" si="3"/>
        <v>0</v>
      </c>
      <c r="M25" s="254">
        <f>'[1]Dec 29 harvesting '!M25+'[1]Nov 29 harvesting'!M25+'[1]Oct 31 harvesting'!M25</f>
        <v>0</v>
      </c>
      <c r="N25" s="254">
        <f>'[1]Dec 29 harvesting '!N25+'[1]Nov 29 harvesting'!N25+'[1]Oct 31 harvesting'!N25</f>
        <v>0</v>
      </c>
      <c r="O25" s="254">
        <f t="shared" si="4"/>
        <v>0</v>
      </c>
      <c r="P25" s="254">
        <f>'[1]Dec 29 harvesting '!P25+'[1]Nov 29 harvesting'!P25+'[1]Oct 31 harvesting'!P25</f>
        <v>0</v>
      </c>
      <c r="Q25" s="254">
        <f>'[1]Dec 29 harvesting '!Q25+'[1]Nov 29 harvesting'!Q25+'[1]Oct 31 harvesting'!Q25</f>
        <v>0</v>
      </c>
      <c r="R25" s="254">
        <f t="shared" si="5"/>
        <v>0</v>
      </c>
      <c r="S25" s="254">
        <f>'[1]Dec 29 harvesting '!S25+'[1]Nov 29 harvesting'!S25+'[1]Oct 31 harvesting'!S25</f>
        <v>0</v>
      </c>
      <c r="T25" s="254">
        <f>'[1]Dec 29 harvesting '!T25+'[1]Nov 29 harvesting'!T25+'[1]Oct 31 harvesting'!T25</f>
        <v>0</v>
      </c>
      <c r="U25" s="254">
        <f t="shared" si="6"/>
        <v>0</v>
      </c>
      <c r="V25" s="254">
        <f>'[1]Dec 29 harvesting '!V25+'[1]Nov 29 harvesting'!V25+'[1]Oct 31 harvesting'!V25</f>
        <v>0</v>
      </c>
      <c r="W25" s="254">
        <f>'[1]Dec 29 harvesting '!W25+'[1]Nov 29 harvesting'!W25+'[1]Oct 31 harvesting'!W25</f>
        <v>0</v>
      </c>
      <c r="X25" s="254">
        <f t="shared" si="7"/>
        <v>0</v>
      </c>
      <c r="Y25" s="254">
        <f>'[1]Dec 29 harvesting '!Y25+'[1]Nov 29 harvesting'!Y25+'[1]Oct 31 harvesting'!Y25</f>
        <v>30.65</v>
      </c>
      <c r="Z25" s="254">
        <f>'[1]Dec 29 harvesting '!Z25+'[1]Nov 29 harvesting'!Z25+'[1]Oct 31 harvesting'!Z25</f>
        <v>95</v>
      </c>
      <c r="AA25" s="254">
        <f t="shared" si="8"/>
        <v>3.0995106035889073</v>
      </c>
      <c r="AB25" s="254">
        <f>'[1]Dec 29 harvesting '!AB25+'[1]Nov 29 harvesting'!AB25+'[1]Oct 31 harvesting'!AB25</f>
        <v>0</v>
      </c>
      <c r="AC25" s="254">
        <f>'[1]Dec 29 harvesting '!AC25+'[1]Nov 29 harvesting'!AC25+'[1]Oct 31 harvesting'!AC25</f>
        <v>0</v>
      </c>
      <c r="AD25" s="254">
        <f t="shared" si="9"/>
        <v>0</v>
      </c>
      <c r="AE25" s="254">
        <f>'[1]Dec 29 harvesting '!AE25+'[1]Nov 29 harvesting'!AE25+'[1]Oct 31 harvesting'!AE25</f>
        <v>13.5</v>
      </c>
      <c r="AF25" s="254">
        <f>'[1]Dec 29 harvesting '!AF25+'[1]Nov 29 harvesting'!AF25+'[1]Oct 31 harvesting'!AF25</f>
        <v>45</v>
      </c>
      <c r="AG25" s="254">
        <f t="shared" si="10"/>
        <v>3.3333333333333335</v>
      </c>
      <c r="AH25" s="254">
        <f>'[1]Dec 29 harvesting '!AH25+'[1]Nov 29 harvesting'!AH25+'[1]Oct 31 harvesting'!AH25</f>
        <v>0</v>
      </c>
      <c r="AI25" s="254">
        <f>'[1]Dec 29 harvesting '!AI25+'[1]Nov 29 harvesting'!AI25+'[1]Oct 31 harvesting'!AI25</f>
        <v>0</v>
      </c>
      <c r="AJ25" s="254">
        <f t="shared" si="11"/>
        <v>0</v>
      </c>
      <c r="AK25" s="254">
        <f>'[1]Dec 29 harvesting '!AK25+'[1]Nov 29 harvesting'!AK25+'[1]Oct 31 harvesting'!AK25</f>
        <v>0</v>
      </c>
      <c r="AL25" s="254">
        <f>'[1]Dec 29 harvesting '!AL25+'[1]Nov 29 harvesting'!AL25+'[1]Oct 31 harvesting'!AL25</f>
        <v>0</v>
      </c>
      <c r="AM25" s="254">
        <f t="shared" si="12"/>
        <v>0</v>
      </c>
      <c r="AN25" s="254">
        <f>'[1]Dec 29 harvesting '!AN25+'[1]Nov 29 harvesting'!AN25+'[1]Oct 31 harvesting'!AN25</f>
        <v>190.5</v>
      </c>
      <c r="AO25" s="254">
        <f>'[1]Dec 29 harvesting '!AO25+'[1]Nov 29 harvesting'!AO25+'[1]Oct 31 harvesting'!AO25</f>
        <v>677</v>
      </c>
      <c r="AP25" s="254">
        <f t="shared" si="13"/>
        <v>3.5538057742782154</v>
      </c>
      <c r="AQ25" s="254">
        <f>'[1]Dec 29 harvesting '!AQ25+'[1]Nov 29 harvesting'!AQ25+'[1]Oct 31 harvesting'!AQ25</f>
        <v>234.65</v>
      </c>
      <c r="AR25" s="254">
        <f>'[1]Dec 29 harvesting '!AR25+'[1]Nov 29 harvesting'!AR25+'[1]Oct 31 harvesting'!AR25</f>
        <v>817</v>
      </c>
      <c r="AS25" s="254">
        <f t="shared" si="14"/>
        <v>3.4817813765182186</v>
      </c>
      <c r="AT25" s="254">
        <f>'[1]Dec 29 harvesting '!AT25+'[1]Nov 29 harvesting'!AT25+'[1]Oct 31 harvesting'!AT25</f>
        <v>0</v>
      </c>
      <c r="AU25" s="254">
        <f>'[1]Dec 29 harvesting '!AU25+'[1]Nov 29 harvesting'!AU25+'[1]Oct 31 harvesting'!AU25</f>
        <v>0</v>
      </c>
      <c r="AV25" s="254">
        <f t="shared" si="15"/>
        <v>0</v>
      </c>
      <c r="AW25" s="254">
        <f>'[1]Dec 29 harvesting '!AW25+'[1]Nov 29 harvesting'!AW25+'[1]Oct 31 harvesting'!AW25</f>
        <v>0</v>
      </c>
      <c r="AX25" s="254">
        <f>'[1]Dec 29 harvesting '!AX25+'[1]Nov 29 harvesting'!AX25+'[1]Oct 31 harvesting'!AX25</f>
        <v>0</v>
      </c>
      <c r="AY25" s="254">
        <f t="shared" si="16"/>
        <v>0</v>
      </c>
      <c r="AZ25" s="254">
        <f>'[1]Dec 29 harvesting '!AZ25+'[1]Nov 29 harvesting'!AZ25+'[1]Oct 31 harvesting'!AZ25</f>
        <v>0</v>
      </c>
      <c r="BA25" s="254">
        <f>'[1]Dec 29 harvesting '!BA25+'[1]Nov 29 harvesting'!BA25+'[1]Oct 31 harvesting'!BA25</f>
        <v>0</v>
      </c>
      <c r="BB25" s="254">
        <f t="shared" si="17"/>
        <v>0</v>
      </c>
      <c r="BC25" s="254">
        <f>'[1]Dec 29 harvesting '!BC25+'[1]Nov 29 harvesting'!BC25+'[1]Oct 31 harvesting'!BC25</f>
        <v>0</v>
      </c>
      <c r="BD25" s="254">
        <f>'[1]Dec 29 harvesting '!BD25+'[1]Nov 29 harvesting'!BD25+'[1]Oct 31 harvesting'!BD25</f>
        <v>0</v>
      </c>
      <c r="BE25" s="254">
        <f t="shared" si="18"/>
        <v>0</v>
      </c>
      <c r="BF25" s="254">
        <f>'[1]Dec 29 harvesting '!BF25+'[1]Nov 29 harvesting'!BF25+'[1]Oct 31 harvesting'!BF25</f>
        <v>0</v>
      </c>
      <c r="BG25" s="254">
        <f>'[1]Dec 29 harvesting '!BG25+'[1]Nov 29 harvesting'!BG25+'[1]Oct 31 harvesting'!BG25</f>
        <v>0</v>
      </c>
      <c r="BH25" s="254">
        <f t="shared" si="19"/>
        <v>0</v>
      </c>
      <c r="BI25" s="254">
        <f>'[1]Dec 29 harvesting '!BI25+'[1]Nov 29 harvesting'!BI25+'[1]Oct 31 harvesting'!BI25</f>
        <v>0</v>
      </c>
      <c r="BJ25" s="254">
        <f>'[1]Dec 29 harvesting '!BJ25+'[1]Nov 29 harvesting'!BJ25+'[1]Oct 31 harvesting'!BJ25</f>
        <v>0</v>
      </c>
      <c r="BK25" s="254">
        <f t="shared" si="20"/>
        <v>0</v>
      </c>
      <c r="BL25" s="254">
        <f>'[1]Dec 29 harvesting '!BL25+'[1]Nov 29 harvesting'!BL25+'[1]Oct 31 harvesting'!BL25</f>
        <v>0</v>
      </c>
      <c r="BM25" s="254">
        <f>'[1]Dec 29 harvesting '!BM25+'[1]Nov 29 harvesting'!BM25+'[1]Oct 31 harvesting'!BM25</f>
        <v>0</v>
      </c>
      <c r="BN25" s="254">
        <f t="shared" si="21"/>
        <v>0</v>
      </c>
      <c r="BO25" s="254">
        <f>'[1]Dec 29 harvesting '!BO25+'[1]Nov 29 harvesting'!BO25+'[1]Oct 31 harvesting'!BO25</f>
        <v>0</v>
      </c>
      <c r="BP25" s="254">
        <f>'[1]Dec 29 harvesting '!BP25+'[1]Nov 29 harvesting'!BP25+'[1]Oct 31 harvesting'!BP25</f>
        <v>0</v>
      </c>
      <c r="BQ25" s="254">
        <f t="shared" si="22"/>
        <v>0</v>
      </c>
      <c r="BR25" s="254">
        <f>'[1]Dec 29 harvesting '!BR25+'[1]Nov 29 harvesting'!BR25+'[1]Oct 31 harvesting'!BR25</f>
        <v>30.65</v>
      </c>
      <c r="BS25" s="254">
        <f>'[1]Dec 29 harvesting '!BS25+'[1]Nov 29 harvesting'!BS25+'[1]Oct 31 harvesting'!BS25</f>
        <v>95</v>
      </c>
      <c r="BT25" s="254">
        <f t="shared" si="23"/>
        <v>3.0995106035889073</v>
      </c>
      <c r="BU25" s="254">
        <f>'[1]Dec 29 harvesting '!BU25+'[1]Nov 29 harvesting'!BU25+'[1]Oct 31 harvesting'!BU25</f>
        <v>0</v>
      </c>
      <c r="BV25" s="254">
        <f>'[1]Dec 29 harvesting '!BV25+'[1]Nov 29 harvesting'!BV25+'[1]Oct 31 harvesting'!BV25</f>
        <v>0</v>
      </c>
      <c r="BW25" s="254">
        <f t="shared" si="24"/>
        <v>0</v>
      </c>
      <c r="BX25" s="254">
        <f>'[1]Dec 29 harvesting '!BX25+'[1]Nov 29 harvesting'!BX25+'[1]Oct 31 harvesting'!BX25</f>
        <v>13.5</v>
      </c>
      <c r="BY25" s="254">
        <f>'[1]Dec 29 harvesting '!BY25+'[1]Nov 29 harvesting'!BY25+'[1]Oct 31 harvesting'!BY25</f>
        <v>45</v>
      </c>
      <c r="BZ25" s="254">
        <f t="shared" si="25"/>
        <v>3.3333333333333335</v>
      </c>
      <c r="CA25" s="254">
        <f>'[1]Dec 29 harvesting '!CA25+'[1]Nov 29 harvesting'!CA25+'[1]Oct 31 harvesting'!CA25</f>
        <v>0</v>
      </c>
      <c r="CB25" s="254">
        <f>'[1]Dec 29 harvesting '!CB25+'[1]Nov 29 harvesting'!CB25+'[1]Oct 31 harvesting'!CB25</f>
        <v>0</v>
      </c>
      <c r="CC25" s="254">
        <f t="shared" si="26"/>
        <v>0</v>
      </c>
      <c r="CD25" s="254">
        <f>'[1]Dec 29 harvesting '!CD25+'[1]Nov 29 harvesting'!CD25+'[1]Oct 31 harvesting'!CD25</f>
        <v>0</v>
      </c>
      <c r="CE25" s="254">
        <f>'[1]Dec 29 harvesting '!CE25+'[1]Nov 29 harvesting'!CE25+'[1]Oct 31 harvesting'!CE25</f>
        <v>0</v>
      </c>
      <c r="CF25" s="254">
        <f t="shared" si="27"/>
        <v>0</v>
      </c>
      <c r="CG25" s="254">
        <f>'[1]Dec 29 harvesting '!CG25+'[1]Nov 29 harvesting'!CG25+'[1]Oct 31 harvesting'!CG25</f>
        <v>190.5</v>
      </c>
      <c r="CH25" s="254">
        <f>'[1]Dec 29 harvesting '!CH25+'[1]Nov 29 harvesting'!CH25+'[1]Oct 31 harvesting'!CH25</f>
        <v>677</v>
      </c>
      <c r="CI25" s="254">
        <f t="shared" si="28"/>
        <v>3.5538057742782154</v>
      </c>
      <c r="CJ25" s="254">
        <f>'[1]Dec 29 harvesting '!CJ25+'[1]Nov 29 harvesting'!CJ25+'[1]Oct 31 harvesting'!CJ25</f>
        <v>234.65</v>
      </c>
      <c r="CK25" s="254">
        <f>'[1]Dec 29 harvesting '!CK25+'[1]Nov 29 harvesting'!CK25+'[1]Oct 31 harvesting'!CK25</f>
        <v>817</v>
      </c>
      <c r="CL25" s="254">
        <f t="shared" si="29"/>
        <v>3.4817813765182186</v>
      </c>
      <c r="DI25" s="255" t="s">
        <v>130</v>
      </c>
      <c r="DJ25" s="391" t="s">
        <v>138</v>
      </c>
    </row>
    <row r="26" spans="1:114" x14ac:dyDescent="0.25">
      <c r="A26" s="250" t="s">
        <v>16</v>
      </c>
      <c r="B26" s="251">
        <v>980.5</v>
      </c>
      <c r="C26" s="412">
        <f t="shared" si="0"/>
        <v>66.152983171851105</v>
      </c>
      <c r="D26" s="254">
        <f>'[1]Dec 29 harvesting '!D26+'[1]Nov 29 harvesting'!D26+'[1]Oct 31 harvesting'!D26</f>
        <v>21</v>
      </c>
      <c r="E26" s="254">
        <f>'[1]Dec 29 harvesting '!E26+'[1]Nov 29 harvesting'!E26+'[1]Oct 31 harvesting'!E26</f>
        <v>123</v>
      </c>
      <c r="F26" s="254">
        <f t="shared" si="1"/>
        <v>5.8571428571428568</v>
      </c>
      <c r="G26" s="254">
        <f>'[1]Dec 29 harvesting '!G26+'[1]Nov 29 harvesting'!G26+'[1]Oct 31 harvesting'!G26</f>
        <v>0</v>
      </c>
      <c r="H26" s="254">
        <f>'[1]Dec 29 harvesting '!H26+'[1]Nov 29 harvesting'!H26+'[1]Oct 31 harvesting'!H26</f>
        <v>0</v>
      </c>
      <c r="I26" s="254">
        <f t="shared" si="2"/>
        <v>0</v>
      </c>
      <c r="J26" s="254">
        <f>'[1]Dec 29 harvesting '!J26+'[1]Nov 29 harvesting'!J26+'[1]Oct 31 harvesting'!J26</f>
        <v>33</v>
      </c>
      <c r="K26" s="254">
        <f>'[1]Dec 29 harvesting '!K26+'[1]Nov 29 harvesting'!K26+'[1]Oct 31 harvesting'!K26</f>
        <v>167</v>
      </c>
      <c r="L26" s="254">
        <f t="shared" si="3"/>
        <v>5.0606060606060606</v>
      </c>
      <c r="M26" s="254">
        <f>'[1]Dec 29 harvesting '!M26+'[1]Nov 29 harvesting'!M26+'[1]Oct 31 harvesting'!M26</f>
        <v>91.1</v>
      </c>
      <c r="N26" s="254">
        <f>'[1]Dec 29 harvesting '!N26+'[1]Nov 29 harvesting'!N26+'[1]Oct 31 harvesting'!N26</f>
        <v>390</v>
      </c>
      <c r="O26" s="254">
        <f t="shared" si="4"/>
        <v>4.2810098792535678</v>
      </c>
      <c r="P26" s="254">
        <f>'[1]Dec 29 harvesting '!P26+'[1]Nov 29 harvesting'!P26+'[1]Oct 31 harvesting'!P26</f>
        <v>8.6999999999999993</v>
      </c>
      <c r="Q26" s="254">
        <f>'[1]Dec 29 harvesting '!Q26+'[1]Nov 29 harvesting'!Q26+'[1]Oct 31 harvesting'!Q26</f>
        <v>34</v>
      </c>
      <c r="R26" s="254">
        <f t="shared" si="5"/>
        <v>3.9080459770114944</v>
      </c>
      <c r="S26" s="254">
        <f>'[1]Dec 29 harvesting '!S26+'[1]Nov 29 harvesting'!S26+'[1]Oct 31 harvesting'!S26</f>
        <v>335.08</v>
      </c>
      <c r="T26" s="254">
        <f>'[1]Dec 29 harvesting '!T26+'[1]Nov 29 harvesting'!T26+'[1]Oct 31 harvesting'!T26</f>
        <v>1004</v>
      </c>
      <c r="U26" s="254">
        <f t="shared" si="6"/>
        <v>2.9962993911901639</v>
      </c>
      <c r="V26" s="254">
        <f>'[1]Dec 29 harvesting '!V26+'[1]Nov 29 harvesting'!V26+'[1]Oct 31 harvesting'!V26</f>
        <v>488.88</v>
      </c>
      <c r="W26" s="254">
        <f>'[1]Dec 29 harvesting '!W26+'[1]Nov 29 harvesting'!W26+'[1]Oct 31 harvesting'!W26</f>
        <v>1718</v>
      </c>
      <c r="X26" s="254">
        <f t="shared" si="7"/>
        <v>3.5141548028145966</v>
      </c>
      <c r="Y26" s="254">
        <f>'[1]Dec 29 harvesting '!Y26+'[1]Nov 29 harvesting'!Y26+'[1]Oct 31 harvesting'!Y26</f>
        <v>0</v>
      </c>
      <c r="Z26" s="254">
        <f>'[1]Dec 29 harvesting '!Z26+'[1]Nov 29 harvesting'!Z26+'[1]Oct 31 harvesting'!Z26</f>
        <v>0</v>
      </c>
      <c r="AA26" s="254">
        <f t="shared" si="8"/>
        <v>0</v>
      </c>
      <c r="AB26" s="254">
        <f>'[1]Dec 29 harvesting '!AB26+'[1]Nov 29 harvesting'!AB26+'[1]Oct 31 harvesting'!AB26</f>
        <v>0</v>
      </c>
      <c r="AC26" s="254">
        <f>'[1]Dec 29 harvesting '!AC26+'[1]Nov 29 harvesting'!AC26+'[1]Oct 31 harvesting'!AC26</f>
        <v>0</v>
      </c>
      <c r="AD26" s="254">
        <f t="shared" si="9"/>
        <v>0</v>
      </c>
      <c r="AE26" s="254">
        <f>'[1]Dec 29 harvesting '!AE26+'[1]Nov 29 harvesting'!AE26+'[1]Oct 31 harvesting'!AE26</f>
        <v>0</v>
      </c>
      <c r="AF26" s="254">
        <f>'[1]Dec 29 harvesting '!AF26+'[1]Nov 29 harvesting'!AF26+'[1]Oct 31 harvesting'!AF26</f>
        <v>0</v>
      </c>
      <c r="AG26" s="254">
        <f t="shared" si="10"/>
        <v>0</v>
      </c>
      <c r="AH26" s="254">
        <f>'[1]Dec 29 harvesting '!AH26+'[1]Nov 29 harvesting'!AH26+'[1]Oct 31 harvesting'!AH26</f>
        <v>0</v>
      </c>
      <c r="AI26" s="254">
        <f>'[1]Dec 29 harvesting '!AI26+'[1]Nov 29 harvesting'!AI26+'[1]Oct 31 harvesting'!AI26</f>
        <v>0</v>
      </c>
      <c r="AJ26" s="254">
        <f t="shared" si="11"/>
        <v>0</v>
      </c>
      <c r="AK26" s="254">
        <f>'[1]Dec 29 harvesting '!AK26+'[1]Nov 29 harvesting'!AK26+'[1]Oct 31 harvesting'!AK26</f>
        <v>2.5</v>
      </c>
      <c r="AL26" s="254">
        <f>'[1]Dec 29 harvesting '!AL26+'[1]Nov 29 harvesting'!AL26+'[1]Oct 31 harvesting'!AL26</f>
        <v>9</v>
      </c>
      <c r="AM26" s="254">
        <f t="shared" si="12"/>
        <v>3.6</v>
      </c>
      <c r="AN26" s="254">
        <f>'[1]Dec 29 harvesting '!AN26+'[1]Nov 29 harvesting'!AN26+'[1]Oct 31 harvesting'!AN26</f>
        <v>157.25</v>
      </c>
      <c r="AO26" s="254">
        <f>'[1]Dec 29 harvesting '!AO26+'[1]Nov 29 harvesting'!AO26+'[1]Oct 31 harvesting'!AO26</f>
        <v>599</v>
      </c>
      <c r="AP26" s="254">
        <f t="shared" si="13"/>
        <v>3.809220985691574</v>
      </c>
      <c r="AQ26" s="254">
        <f>'[1]Dec 29 harvesting '!AQ26+'[1]Nov 29 harvesting'!AQ26+'[1]Oct 31 harvesting'!AQ26</f>
        <v>159.75</v>
      </c>
      <c r="AR26" s="254">
        <f>'[1]Dec 29 harvesting '!AR26+'[1]Nov 29 harvesting'!AR26+'[1]Oct 31 harvesting'!AR26</f>
        <v>608</v>
      </c>
      <c r="AS26" s="254">
        <f t="shared" si="14"/>
        <v>3.8059467918622847</v>
      </c>
      <c r="AT26" s="254">
        <f>'[1]Dec 29 harvesting '!AT26+'[1]Nov 29 harvesting'!AT26+'[1]Oct 31 harvesting'!AT26</f>
        <v>0</v>
      </c>
      <c r="AU26" s="254">
        <f>'[1]Dec 29 harvesting '!AU26+'[1]Nov 29 harvesting'!AU26+'[1]Oct 31 harvesting'!AU26</f>
        <v>0</v>
      </c>
      <c r="AV26" s="254">
        <f t="shared" si="15"/>
        <v>0</v>
      </c>
      <c r="AW26" s="254">
        <f>'[1]Dec 29 harvesting '!AW26+'[1]Nov 29 harvesting'!AW26+'[1]Oct 31 harvesting'!AW26</f>
        <v>0</v>
      </c>
      <c r="AX26" s="254">
        <f>'[1]Dec 29 harvesting '!AX26+'[1]Nov 29 harvesting'!AX26+'[1]Oct 31 harvesting'!AX26</f>
        <v>0</v>
      </c>
      <c r="AY26" s="254">
        <f t="shared" si="16"/>
        <v>0</v>
      </c>
      <c r="AZ26" s="254">
        <f>'[1]Dec 29 harvesting '!AZ26+'[1]Nov 29 harvesting'!AZ26+'[1]Oct 31 harvesting'!AZ26</f>
        <v>0</v>
      </c>
      <c r="BA26" s="254">
        <f>'[1]Dec 29 harvesting '!BA26+'[1]Nov 29 harvesting'!BA26+'[1]Oct 31 harvesting'!BA26</f>
        <v>0</v>
      </c>
      <c r="BB26" s="254">
        <f t="shared" si="17"/>
        <v>0</v>
      </c>
      <c r="BC26" s="254">
        <f>'[1]Dec 29 harvesting '!BC26+'[1]Nov 29 harvesting'!BC26+'[1]Oct 31 harvesting'!BC26</f>
        <v>0</v>
      </c>
      <c r="BD26" s="254">
        <f>'[1]Dec 29 harvesting '!BD26+'[1]Nov 29 harvesting'!BD26+'[1]Oct 31 harvesting'!BD26</f>
        <v>0</v>
      </c>
      <c r="BE26" s="254">
        <f t="shared" si="18"/>
        <v>0</v>
      </c>
      <c r="BF26" s="254">
        <f>'[1]Dec 29 harvesting '!BF26+'[1]Nov 29 harvesting'!BF26+'[1]Oct 31 harvesting'!BF26</f>
        <v>0</v>
      </c>
      <c r="BG26" s="254">
        <f>'[1]Dec 29 harvesting '!BG26+'[1]Nov 29 harvesting'!BG26+'[1]Oct 31 harvesting'!BG26</f>
        <v>0</v>
      </c>
      <c r="BH26" s="254">
        <f t="shared" si="19"/>
        <v>0</v>
      </c>
      <c r="BI26" s="254">
        <f>'[1]Dec 29 harvesting '!BI26+'[1]Nov 29 harvesting'!BI26+'[1]Oct 31 harvesting'!BI26</f>
        <v>0</v>
      </c>
      <c r="BJ26" s="254">
        <f>'[1]Dec 29 harvesting '!BJ26+'[1]Nov 29 harvesting'!BJ26+'[1]Oct 31 harvesting'!BJ26</f>
        <v>0</v>
      </c>
      <c r="BK26" s="254">
        <f t="shared" si="20"/>
        <v>0</v>
      </c>
      <c r="BL26" s="254">
        <f>'[1]Dec 29 harvesting '!BL26+'[1]Nov 29 harvesting'!BL26+'[1]Oct 31 harvesting'!BL26</f>
        <v>0</v>
      </c>
      <c r="BM26" s="254">
        <f>'[1]Dec 29 harvesting '!BM26+'[1]Nov 29 harvesting'!BM26+'[1]Oct 31 harvesting'!BM26</f>
        <v>0</v>
      </c>
      <c r="BN26" s="254">
        <f t="shared" si="21"/>
        <v>0</v>
      </c>
      <c r="BO26" s="254">
        <f>'[1]Dec 29 harvesting '!BO26+'[1]Nov 29 harvesting'!BO26+'[1]Oct 31 harvesting'!BO26</f>
        <v>0</v>
      </c>
      <c r="BP26" s="254">
        <f>'[1]Dec 29 harvesting '!BP26+'[1]Nov 29 harvesting'!BP26+'[1]Oct 31 harvesting'!BP26</f>
        <v>0</v>
      </c>
      <c r="BQ26" s="254">
        <f t="shared" si="22"/>
        <v>0</v>
      </c>
      <c r="BR26" s="254">
        <f>'[1]Dec 29 harvesting '!BR26+'[1]Nov 29 harvesting'!BR26+'[1]Oct 31 harvesting'!BR26</f>
        <v>21</v>
      </c>
      <c r="BS26" s="254">
        <f>'[1]Dec 29 harvesting '!BS26+'[1]Nov 29 harvesting'!BS26+'[1]Oct 31 harvesting'!BS26</f>
        <v>123</v>
      </c>
      <c r="BT26" s="254">
        <f t="shared" si="23"/>
        <v>5.8571428571428568</v>
      </c>
      <c r="BU26" s="254">
        <f>'[1]Dec 29 harvesting '!BU26+'[1]Nov 29 harvesting'!BU26+'[1]Oct 31 harvesting'!BU26</f>
        <v>0</v>
      </c>
      <c r="BV26" s="254">
        <f>'[1]Dec 29 harvesting '!BV26+'[1]Nov 29 harvesting'!BV26+'[1]Oct 31 harvesting'!BV26</f>
        <v>0</v>
      </c>
      <c r="BW26" s="254">
        <f t="shared" si="24"/>
        <v>0</v>
      </c>
      <c r="BX26" s="254">
        <f>'[1]Dec 29 harvesting '!BX26+'[1]Nov 29 harvesting'!BX26+'[1]Oct 31 harvesting'!BX26</f>
        <v>33</v>
      </c>
      <c r="BY26" s="254">
        <f>'[1]Dec 29 harvesting '!BY26+'[1]Nov 29 harvesting'!BY26+'[1]Oct 31 harvesting'!BY26</f>
        <v>167</v>
      </c>
      <c r="BZ26" s="254">
        <f t="shared" si="25"/>
        <v>5.0606060606060606</v>
      </c>
      <c r="CA26" s="254">
        <f>'[1]Dec 29 harvesting '!CA26+'[1]Nov 29 harvesting'!CA26+'[1]Oct 31 harvesting'!CA26</f>
        <v>91.1</v>
      </c>
      <c r="CB26" s="254">
        <f>'[1]Dec 29 harvesting '!CB26+'[1]Nov 29 harvesting'!CB26+'[1]Oct 31 harvesting'!CB26</f>
        <v>390</v>
      </c>
      <c r="CC26" s="254">
        <f t="shared" si="26"/>
        <v>4.2810098792535678</v>
      </c>
      <c r="CD26" s="254">
        <f>'[1]Dec 29 harvesting '!CD26+'[1]Nov 29 harvesting'!CD26+'[1]Oct 31 harvesting'!CD26</f>
        <v>11.2</v>
      </c>
      <c r="CE26" s="254">
        <f>'[1]Dec 29 harvesting '!CE26+'[1]Nov 29 harvesting'!CE26+'[1]Oct 31 harvesting'!CE26</f>
        <v>43</v>
      </c>
      <c r="CF26" s="254">
        <f t="shared" si="27"/>
        <v>3.8392857142857144</v>
      </c>
      <c r="CG26" s="254">
        <f>'[1]Dec 29 harvesting '!CG26+'[1]Nov 29 harvesting'!CG26+'[1]Oct 31 harvesting'!CG26</f>
        <v>492.33</v>
      </c>
      <c r="CH26" s="254">
        <f>'[1]Dec 29 harvesting '!CH26+'[1]Nov 29 harvesting'!CH26+'[1]Oct 31 harvesting'!CH26</f>
        <v>1603</v>
      </c>
      <c r="CI26" s="254">
        <f t="shared" si="28"/>
        <v>3.2559462149371359</v>
      </c>
      <c r="CJ26" s="254">
        <f>'[1]Dec 29 harvesting '!CJ26+'[1]Nov 29 harvesting'!CJ26+'[1]Oct 31 harvesting'!CJ26</f>
        <v>648.63</v>
      </c>
      <c r="CK26" s="254">
        <f>'[1]Dec 29 harvesting '!CK26+'[1]Nov 29 harvesting'!CK26+'[1]Oct 31 harvesting'!CK26</f>
        <v>2326</v>
      </c>
      <c r="CL26" s="254">
        <f t="shared" si="29"/>
        <v>3.5860197647349028</v>
      </c>
      <c r="DI26" s="255" t="s">
        <v>130</v>
      </c>
      <c r="DJ26" s="257" t="s">
        <v>139</v>
      </c>
    </row>
    <row r="27" spans="1:114" x14ac:dyDescent="0.25">
      <c r="A27" s="258" t="s">
        <v>18</v>
      </c>
      <c r="B27" s="251">
        <v>1250</v>
      </c>
      <c r="C27" s="412">
        <f t="shared" si="0"/>
        <v>82.412000000000006</v>
      </c>
      <c r="D27" s="254">
        <f>'[1]Dec 29 harvesting '!D27+'[1]Nov 29 harvesting'!D27+'[1]Oct 31 harvesting'!D27</f>
        <v>0</v>
      </c>
      <c r="E27" s="254">
        <f>'[1]Dec 29 harvesting '!E27+'[1]Nov 29 harvesting'!E27+'[1]Oct 31 harvesting'!E27</f>
        <v>0</v>
      </c>
      <c r="F27" s="254">
        <f t="shared" si="1"/>
        <v>0</v>
      </c>
      <c r="G27" s="254">
        <f>'[1]Dec 29 harvesting '!G27+'[1]Nov 29 harvesting'!G27+'[1]Oct 31 harvesting'!G27</f>
        <v>0</v>
      </c>
      <c r="H27" s="254">
        <f>'[1]Dec 29 harvesting '!H27+'[1]Nov 29 harvesting'!H27+'[1]Oct 31 harvesting'!H27</f>
        <v>0</v>
      </c>
      <c r="I27" s="254">
        <f t="shared" si="2"/>
        <v>0</v>
      </c>
      <c r="J27" s="254">
        <f>'[1]Dec 29 harvesting '!J27+'[1]Nov 29 harvesting'!J27+'[1]Oct 31 harvesting'!J27</f>
        <v>0</v>
      </c>
      <c r="K27" s="254">
        <f>'[1]Dec 29 harvesting '!K27+'[1]Nov 29 harvesting'!K27+'[1]Oct 31 harvesting'!K27</f>
        <v>0</v>
      </c>
      <c r="L27" s="254">
        <f t="shared" si="3"/>
        <v>0</v>
      </c>
      <c r="M27" s="254">
        <f>'[1]Dec 29 harvesting '!M27+'[1]Nov 29 harvesting'!M27+'[1]Oct 31 harvesting'!M27</f>
        <v>0</v>
      </c>
      <c r="N27" s="254">
        <f>'[1]Dec 29 harvesting '!N27+'[1]Nov 29 harvesting'!N27+'[1]Oct 31 harvesting'!N27</f>
        <v>0</v>
      </c>
      <c r="O27" s="254">
        <f t="shared" si="4"/>
        <v>0</v>
      </c>
      <c r="P27" s="254">
        <f>'[1]Dec 29 harvesting '!P27+'[1]Nov 29 harvesting'!P27+'[1]Oct 31 harvesting'!P27</f>
        <v>0</v>
      </c>
      <c r="Q27" s="254">
        <f>'[1]Dec 29 harvesting '!Q27+'[1]Nov 29 harvesting'!Q27+'[1]Oct 31 harvesting'!Q27</f>
        <v>0</v>
      </c>
      <c r="R27" s="254">
        <f t="shared" si="5"/>
        <v>0</v>
      </c>
      <c r="S27" s="254">
        <f>'[1]Dec 29 harvesting '!S27+'[1]Nov 29 harvesting'!S27+'[1]Oct 31 harvesting'!S27</f>
        <v>0</v>
      </c>
      <c r="T27" s="254">
        <f>'[1]Dec 29 harvesting '!T27+'[1]Nov 29 harvesting'!T27+'[1]Oct 31 harvesting'!T27</f>
        <v>0</v>
      </c>
      <c r="U27" s="254">
        <f t="shared" si="6"/>
        <v>0</v>
      </c>
      <c r="V27" s="254">
        <f>'[1]Dec 29 harvesting '!V27+'[1]Nov 29 harvesting'!V27+'[1]Oct 31 harvesting'!V27</f>
        <v>0</v>
      </c>
      <c r="W27" s="254">
        <f>'[1]Dec 29 harvesting '!W27+'[1]Nov 29 harvesting'!W27+'[1]Oct 31 harvesting'!W27</f>
        <v>0</v>
      </c>
      <c r="X27" s="254">
        <f t="shared" si="7"/>
        <v>0</v>
      </c>
      <c r="Y27" s="254">
        <f>'[1]Dec 29 harvesting '!Y27+'[1]Nov 29 harvesting'!Y27+'[1]Oct 31 harvesting'!Y27</f>
        <v>0</v>
      </c>
      <c r="Z27" s="254">
        <f>'[1]Dec 29 harvesting '!Z27+'[1]Nov 29 harvesting'!Z27+'[1]Oct 31 harvesting'!Z27</f>
        <v>0</v>
      </c>
      <c r="AA27" s="254">
        <f t="shared" si="8"/>
        <v>0</v>
      </c>
      <c r="AB27" s="254">
        <f>'[1]Dec 29 harvesting '!AB27+'[1]Nov 29 harvesting'!AB27+'[1]Oct 31 harvesting'!AB27</f>
        <v>0</v>
      </c>
      <c r="AC27" s="254">
        <f>'[1]Dec 29 harvesting '!AC27+'[1]Nov 29 harvesting'!AC27+'[1]Oct 31 harvesting'!AC27</f>
        <v>0</v>
      </c>
      <c r="AD27" s="254">
        <f t="shared" si="9"/>
        <v>0</v>
      </c>
      <c r="AE27" s="254">
        <f>'[1]Dec 29 harvesting '!AE27+'[1]Nov 29 harvesting'!AE27+'[1]Oct 31 harvesting'!AE27</f>
        <v>0</v>
      </c>
      <c r="AF27" s="254">
        <f>'[1]Dec 29 harvesting '!AF27+'[1]Nov 29 harvesting'!AF27+'[1]Oct 31 harvesting'!AF27</f>
        <v>0</v>
      </c>
      <c r="AG27" s="254">
        <f t="shared" si="10"/>
        <v>0</v>
      </c>
      <c r="AH27" s="254">
        <f>'[1]Dec 29 harvesting '!AH27+'[1]Nov 29 harvesting'!AH27+'[1]Oct 31 harvesting'!AH27</f>
        <v>3.4</v>
      </c>
      <c r="AI27" s="254">
        <f>'[1]Dec 29 harvesting '!AI27+'[1]Nov 29 harvesting'!AI27+'[1]Oct 31 harvesting'!AI27</f>
        <v>15</v>
      </c>
      <c r="AJ27" s="254">
        <f t="shared" si="11"/>
        <v>4.4117647058823533</v>
      </c>
      <c r="AK27" s="254">
        <f>'[1]Dec 29 harvesting '!AK27+'[1]Nov 29 harvesting'!AK27+'[1]Oct 31 harvesting'!AK27</f>
        <v>632.75</v>
      </c>
      <c r="AL27" s="254">
        <f>'[1]Dec 29 harvesting '!AL27+'[1]Nov 29 harvesting'!AL27+'[1]Oct 31 harvesting'!AL27</f>
        <v>2734</v>
      </c>
      <c r="AM27" s="254">
        <f t="shared" si="12"/>
        <v>4.3208218095614379</v>
      </c>
      <c r="AN27" s="254">
        <f>'[1]Dec 29 harvesting '!AN27+'[1]Nov 29 harvesting'!AN27+'[1]Oct 31 harvesting'!AN27</f>
        <v>306</v>
      </c>
      <c r="AO27" s="254">
        <f>'[1]Dec 29 harvesting '!AO27+'[1]Nov 29 harvesting'!AO27+'[1]Oct 31 harvesting'!AO27</f>
        <v>1102</v>
      </c>
      <c r="AP27" s="254">
        <f t="shared" si="13"/>
        <v>3.6013071895424837</v>
      </c>
      <c r="AQ27" s="254">
        <f>'[1]Dec 29 harvesting '!AQ27+'[1]Nov 29 harvesting'!AQ27+'[1]Oct 31 harvesting'!AQ27</f>
        <v>942.15</v>
      </c>
      <c r="AR27" s="254">
        <f>'[1]Dec 29 harvesting '!AR27+'[1]Nov 29 harvesting'!AR27+'[1]Oct 31 harvesting'!AR27</f>
        <v>3851</v>
      </c>
      <c r="AS27" s="254">
        <f t="shared" si="14"/>
        <v>4.0874595340444726</v>
      </c>
      <c r="AT27" s="254">
        <f>'[1]Dec 29 harvesting '!AT27+'[1]Nov 29 harvesting'!AT27+'[1]Oct 31 harvesting'!AT27</f>
        <v>0</v>
      </c>
      <c r="AU27" s="254">
        <f>'[1]Dec 29 harvesting '!AU27+'[1]Nov 29 harvesting'!AU27+'[1]Oct 31 harvesting'!AU27</f>
        <v>0</v>
      </c>
      <c r="AV27" s="254">
        <f t="shared" si="15"/>
        <v>0</v>
      </c>
      <c r="AW27" s="254">
        <f>'[1]Dec 29 harvesting '!AW27+'[1]Nov 29 harvesting'!AW27+'[1]Oct 31 harvesting'!AW27</f>
        <v>0</v>
      </c>
      <c r="AX27" s="254">
        <f>'[1]Dec 29 harvesting '!AX27+'[1]Nov 29 harvesting'!AX27+'[1]Oct 31 harvesting'!AX27</f>
        <v>0</v>
      </c>
      <c r="AY27" s="254">
        <f t="shared" si="16"/>
        <v>0</v>
      </c>
      <c r="AZ27" s="254">
        <f>'[1]Dec 29 harvesting '!AZ27+'[1]Nov 29 harvesting'!AZ27+'[1]Oct 31 harvesting'!AZ27</f>
        <v>0</v>
      </c>
      <c r="BA27" s="254">
        <f>'[1]Dec 29 harvesting '!BA27+'[1]Nov 29 harvesting'!BA27+'[1]Oct 31 harvesting'!BA27</f>
        <v>0</v>
      </c>
      <c r="BB27" s="254">
        <f t="shared" si="17"/>
        <v>0</v>
      </c>
      <c r="BC27" s="254">
        <f>'[1]Dec 29 harvesting '!BC27+'[1]Nov 29 harvesting'!BC27+'[1]Oct 31 harvesting'!BC27</f>
        <v>0</v>
      </c>
      <c r="BD27" s="254">
        <f>'[1]Dec 29 harvesting '!BD27+'[1]Nov 29 harvesting'!BD27+'[1]Oct 31 harvesting'!BD27</f>
        <v>0</v>
      </c>
      <c r="BE27" s="254">
        <f t="shared" si="18"/>
        <v>0</v>
      </c>
      <c r="BF27" s="254">
        <f>'[1]Dec 29 harvesting '!BF27+'[1]Nov 29 harvesting'!BF27+'[1]Oct 31 harvesting'!BF27</f>
        <v>0</v>
      </c>
      <c r="BG27" s="254">
        <f>'[1]Dec 29 harvesting '!BG27+'[1]Nov 29 harvesting'!BG27+'[1]Oct 31 harvesting'!BG27</f>
        <v>0</v>
      </c>
      <c r="BH27" s="254">
        <f t="shared" si="19"/>
        <v>0</v>
      </c>
      <c r="BI27" s="254">
        <f>'[1]Dec 29 harvesting '!BI27+'[1]Nov 29 harvesting'!BI27+'[1]Oct 31 harvesting'!BI27</f>
        <v>88</v>
      </c>
      <c r="BJ27" s="254">
        <f>'[1]Dec 29 harvesting '!BJ27+'[1]Nov 29 harvesting'!BJ27+'[1]Oct 31 harvesting'!BJ27</f>
        <v>0</v>
      </c>
      <c r="BK27" s="254">
        <f t="shared" si="20"/>
        <v>0</v>
      </c>
      <c r="BL27" s="254">
        <f>'[1]Dec 29 harvesting '!BL27+'[1]Nov 29 harvesting'!BL27+'[1]Oct 31 harvesting'!BL27</f>
        <v>88</v>
      </c>
      <c r="BM27" s="254">
        <f>'[1]Dec 29 harvesting '!BM27+'[1]Nov 29 harvesting'!BM27+'[1]Oct 31 harvesting'!BM27</f>
        <v>288</v>
      </c>
      <c r="BN27" s="254">
        <f t="shared" si="21"/>
        <v>3.2727272727272729</v>
      </c>
      <c r="BO27" s="254">
        <f>'[1]Dec 29 harvesting '!BO27+'[1]Nov 29 harvesting'!BO27+'[1]Oct 31 harvesting'!BO27</f>
        <v>0</v>
      </c>
      <c r="BP27" s="254">
        <f>'[1]Dec 29 harvesting '!BP27+'[1]Nov 29 harvesting'!BP27+'[1]Oct 31 harvesting'!BP27</f>
        <v>0</v>
      </c>
      <c r="BQ27" s="254">
        <f t="shared" si="22"/>
        <v>0</v>
      </c>
      <c r="BR27" s="254">
        <f>'[1]Dec 29 harvesting '!BR27+'[1]Nov 29 harvesting'!BR27+'[1]Oct 31 harvesting'!BR27</f>
        <v>0</v>
      </c>
      <c r="BS27" s="254">
        <f>'[1]Dec 29 harvesting '!BS27+'[1]Nov 29 harvesting'!BS27+'[1]Oct 31 harvesting'!BS27</f>
        <v>0</v>
      </c>
      <c r="BT27" s="254">
        <f t="shared" si="23"/>
        <v>0</v>
      </c>
      <c r="BU27" s="254">
        <f>'[1]Dec 29 harvesting '!BU27+'[1]Nov 29 harvesting'!BU27+'[1]Oct 31 harvesting'!BU27</f>
        <v>0</v>
      </c>
      <c r="BV27" s="254">
        <f>'[1]Dec 29 harvesting '!BV27+'[1]Nov 29 harvesting'!BV27+'[1]Oct 31 harvesting'!BV27</f>
        <v>0</v>
      </c>
      <c r="BW27" s="254">
        <f t="shared" si="24"/>
        <v>0</v>
      </c>
      <c r="BX27" s="254">
        <f>'[1]Dec 29 harvesting '!BX27+'[1]Nov 29 harvesting'!BX27+'[1]Oct 31 harvesting'!BX27</f>
        <v>0</v>
      </c>
      <c r="BY27" s="254">
        <f>'[1]Dec 29 harvesting '!BY27+'[1]Nov 29 harvesting'!BY27+'[1]Oct 31 harvesting'!BY27</f>
        <v>0</v>
      </c>
      <c r="BZ27" s="254">
        <f t="shared" si="25"/>
        <v>0</v>
      </c>
      <c r="CA27" s="254">
        <f>'[1]Dec 29 harvesting '!CA27+'[1]Nov 29 harvesting'!CA27+'[1]Oct 31 harvesting'!CA27</f>
        <v>3.4</v>
      </c>
      <c r="CB27" s="254">
        <f>'[1]Dec 29 harvesting '!CB27+'[1]Nov 29 harvesting'!CB27+'[1]Oct 31 harvesting'!CB27</f>
        <v>15</v>
      </c>
      <c r="CC27" s="254">
        <f t="shared" si="26"/>
        <v>4.4117647058823533</v>
      </c>
      <c r="CD27" s="254">
        <f>'[1]Dec 29 harvesting '!CD27+'[1]Nov 29 harvesting'!CD27+'[1]Oct 31 harvesting'!CD27</f>
        <v>632.75</v>
      </c>
      <c r="CE27" s="254">
        <f>'[1]Dec 29 harvesting '!CE27+'[1]Nov 29 harvesting'!CE27+'[1]Oct 31 harvesting'!CE27</f>
        <v>2734</v>
      </c>
      <c r="CF27" s="254">
        <f t="shared" si="27"/>
        <v>4.3208218095614379</v>
      </c>
      <c r="CG27" s="254">
        <f>'[1]Dec 29 harvesting '!CG27+'[1]Nov 29 harvesting'!CG27+'[1]Oct 31 harvesting'!CG27</f>
        <v>394</v>
      </c>
      <c r="CH27" s="254">
        <f>'[1]Dec 29 harvesting '!CH27+'[1]Nov 29 harvesting'!CH27+'[1]Oct 31 harvesting'!CH27</f>
        <v>1102</v>
      </c>
      <c r="CI27" s="254">
        <f t="shared" si="28"/>
        <v>2.796954314720812</v>
      </c>
      <c r="CJ27" s="254">
        <f>'[1]Dec 29 harvesting '!CJ27+'[1]Nov 29 harvesting'!CJ27+'[1]Oct 31 harvesting'!CJ27</f>
        <v>1030.1500000000001</v>
      </c>
      <c r="CK27" s="254">
        <f>'[1]Dec 29 harvesting '!CK27+'[1]Nov 29 harvesting'!CK27+'[1]Oct 31 harvesting'!CK27</f>
        <v>3851</v>
      </c>
      <c r="CL27" s="254">
        <f t="shared" si="29"/>
        <v>3.7382905402125899</v>
      </c>
      <c r="DH27" s="255" t="s">
        <v>130</v>
      </c>
      <c r="DI27" s="255" t="s">
        <v>130</v>
      </c>
      <c r="DJ27" s="391" t="s">
        <v>140</v>
      </c>
    </row>
    <row r="28" spans="1:114" x14ac:dyDescent="0.25">
      <c r="A28" s="258" t="s">
        <v>19</v>
      </c>
      <c r="B28" s="251">
        <v>608.35</v>
      </c>
      <c r="C28" s="412">
        <f t="shared" si="0"/>
        <v>66.718172104873844</v>
      </c>
      <c r="D28" s="254">
        <f>'[1]Dec 29 harvesting '!D28+'[1]Nov 29 harvesting'!D28+'[1]Oct 31 harvesting'!D28</f>
        <v>11.6</v>
      </c>
      <c r="E28" s="254">
        <f>'[1]Dec 29 harvesting '!E28+'[1]Nov 29 harvesting'!E28+'[1]Oct 31 harvesting'!E28</f>
        <v>48.7</v>
      </c>
      <c r="F28" s="254">
        <f t="shared" si="1"/>
        <v>4.1982758620689662</v>
      </c>
      <c r="G28" s="254">
        <f>'[1]Dec 29 harvesting '!G28+'[1]Nov 29 harvesting'!G28+'[1]Oct 31 harvesting'!G28</f>
        <v>0</v>
      </c>
      <c r="H28" s="254">
        <f>'[1]Dec 29 harvesting '!H28+'[1]Nov 29 harvesting'!H28+'[1]Oct 31 harvesting'!H28</f>
        <v>0</v>
      </c>
      <c r="I28" s="254">
        <f t="shared" si="2"/>
        <v>0</v>
      </c>
      <c r="J28" s="254">
        <f>'[1]Dec 29 harvesting '!J28+'[1]Nov 29 harvesting'!J28+'[1]Oct 31 harvesting'!J28</f>
        <v>4</v>
      </c>
      <c r="K28" s="254">
        <f>'[1]Dec 29 harvesting '!K28+'[1]Nov 29 harvesting'!K28+'[1]Oct 31 harvesting'!K28</f>
        <v>20.8</v>
      </c>
      <c r="L28" s="254">
        <f t="shared" si="3"/>
        <v>5.2</v>
      </c>
      <c r="M28" s="254">
        <f>'[1]Dec 29 harvesting '!M28+'[1]Nov 29 harvesting'!M28+'[1]Oct 31 harvesting'!M28</f>
        <v>4</v>
      </c>
      <c r="N28" s="254">
        <f>'[1]Dec 29 harvesting '!N28+'[1]Nov 29 harvesting'!N28+'[1]Oct 31 harvesting'!N28</f>
        <v>17</v>
      </c>
      <c r="O28" s="254">
        <f t="shared" si="4"/>
        <v>4.25</v>
      </c>
      <c r="P28" s="254">
        <f>'[1]Dec 29 harvesting '!P28+'[1]Nov 29 harvesting'!P28+'[1]Oct 31 harvesting'!P28</f>
        <v>0</v>
      </c>
      <c r="Q28" s="254">
        <f>'[1]Dec 29 harvesting '!Q28+'[1]Nov 29 harvesting'!Q28+'[1]Oct 31 harvesting'!Q28</f>
        <v>0</v>
      </c>
      <c r="R28" s="254">
        <f t="shared" si="5"/>
        <v>0</v>
      </c>
      <c r="S28" s="254">
        <f>'[1]Dec 29 harvesting '!S28+'[1]Nov 29 harvesting'!S28+'[1]Oct 31 harvesting'!S28</f>
        <v>37.700000000000003</v>
      </c>
      <c r="T28" s="254">
        <f>'[1]Dec 29 harvesting '!T28+'[1]Nov 29 harvesting'!T28+'[1]Oct 31 harvesting'!T28</f>
        <v>156</v>
      </c>
      <c r="U28" s="254">
        <f t="shared" si="6"/>
        <v>4.137931034482758</v>
      </c>
      <c r="V28" s="254">
        <f>'[1]Dec 29 harvesting '!V28+'[1]Nov 29 harvesting'!V28+'[1]Oct 31 harvesting'!V28</f>
        <v>57.300000000000004</v>
      </c>
      <c r="W28" s="254">
        <f>'[1]Dec 29 harvesting '!W28+'[1]Nov 29 harvesting'!W28+'[1]Oct 31 harvesting'!W28</f>
        <v>242.5</v>
      </c>
      <c r="X28" s="254">
        <f t="shared" si="7"/>
        <v>4.2321116928446765</v>
      </c>
      <c r="Y28" s="254">
        <f>'[1]Dec 29 harvesting '!Y28+'[1]Nov 29 harvesting'!Y28+'[1]Oct 31 harvesting'!Y28</f>
        <v>15.43</v>
      </c>
      <c r="Z28" s="254">
        <f>'[1]Dec 29 harvesting '!Z28+'[1]Nov 29 harvesting'!Z28+'[1]Oct 31 harvesting'!Z28</f>
        <v>77.5</v>
      </c>
      <c r="AA28" s="254">
        <f t="shared" si="8"/>
        <v>5.0226830848995467</v>
      </c>
      <c r="AB28" s="254">
        <f>'[1]Dec 29 harvesting '!AB28+'[1]Nov 29 harvesting'!AB28+'[1]Oct 31 harvesting'!AB28</f>
        <v>0</v>
      </c>
      <c r="AC28" s="254">
        <f>'[1]Dec 29 harvesting '!AC28+'[1]Nov 29 harvesting'!AC28+'[1]Oct 31 harvesting'!AC28</f>
        <v>0</v>
      </c>
      <c r="AD28" s="254">
        <f t="shared" si="9"/>
        <v>0</v>
      </c>
      <c r="AE28" s="254">
        <f>'[1]Dec 29 harvesting '!AE28+'[1]Nov 29 harvesting'!AE28+'[1]Oct 31 harvesting'!AE28</f>
        <v>6.55</v>
      </c>
      <c r="AF28" s="254">
        <f>'[1]Dec 29 harvesting '!AF28+'[1]Nov 29 harvesting'!AF28+'[1]Oct 31 harvesting'!AF28</f>
        <v>21.9</v>
      </c>
      <c r="AG28" s="254">
        <f t="shared" si="10"/>
        <v>3.3435114503816794</v>
      </c>
      <c r="AH28" s="254">
        <f>'[1]Dec 29 harvesting '!AH28+'[1]Nov 29 harvesting'!AH28+'[1]Oct 31 harvesting'!AH28</f>
        <v>9</v>
      </c>
      <c r="AI28" s="254">
        <f>'[1]Dec 29 harvesting '!AI28+'[1]Nov 29 harvesting'!AI28+'[1]Oct 31 harvesting'!AI28</f>
        <v>44.2</v>
      </c>
      <c r="AJ28" s="254">
        <f t="shared" si="11"/>
        <v>4.9111111111111114</v>
      </c>
      <c r="AK28" s="254">
        <f>'[1]Dec 29 harvesting '!AK28+'[1]Nov 29 harvesting'!AK28+'[1]Oct 31 harvesting'!AK28</f>
        <v>283</v>
      </c>
      <c r="AL28" s="254">
        <f>'[1]Dec 29 harvesting '!AL28+'[1]Nov 29 harvesting'!AL28+'[1]Oct 31 harvesting'!AL28</f>
        <v>335</v>
      </c>
      <c r="AM28" s="254">
        <f t="shared" si="12"/>
        <v>1.1837455830388692</v>
      </c>
      <c r="AN28" s="254">
        <f>'[1]Dec 29 harvesting '!AN28+'[1]Nov 29 harvesting'!AN28+'[1]Oct 31 harvesting'!AN28</f>
        <v>359.05</v>
      </c>
      <c r="AO28" s="254">
        <f>'[1]Dec 29 harvesting '!AO28+'[1]Nov 29 harvesting'!AO28+'[1]Oct 31 harvesting'!AO28</f>
        <v>997.99999999999989</v>
      </c>
      <c r="AP28" s="254">
        <f t="shared" si="13"/>
        <v>2.7795571647402864</v>
      </c>
      <c r="AQ28" s="254">
        <f>'[1]Dec 29 harvesting '!AQ28+'[1]Nov 29 harvesting'!AQ28+'[1]Oct 31 harvesting'!AQ28</f>
        <v>641.64</v>
      </c>
      <c r="AR28" s="254">
        <f>'[1]Dec 29 harvesting '!AR28+'[1]Nov 29 harvesting'!AR28+'[1]Oct 31 harvesting'!AR28</f>
        <v>1390.06</v>
      </c>
      <c r="AS28" s="254">
        <f t="shared" si="14"/>
        <v>2.166417305654261</v>
      </c>
      <c r="AT28" s="254">
        <f>'[1]Dec 29 harvesting '!AT28+'[1]Nov 29 harvesting'!AT28+'[1]Oct 31 harvesting'!AT28</f>
        <v>0</v>
      </c>
      <c r="AU28" s="254">
        <f>'[1]Dec 29 harvesting '!AU28+'[1]Nov 29 harvesting'!AU28+'[1]Oct 31 harvesting'!AU28</f>
        <v>0</v>
      </c>
      <c r="AV28" s="254">
        <f t="shared" si="15"/>
        <v>0</v>
      </c>
      <c r="AW28" s="254">
        <f>'[1]Dec 29 harvesting '!AW28+'[1]Nov 29 harvesting'!AW28+'[1]Oct 31 harvesting'!AW28</f>
        <v>0</v>
      </c>
      <c r="AX28" s="254">
        <f>'[1]Dec 29 harvesting '!AX28+'[1]Nov 29 harvesting'!AX28+'[1]Oct 31 harvesting'!AX28</f>
        <v>0</v>
      </c>
      <c r="AY28" s="254">
        <f t="shared" si="16"/>
        <v>0</v>
      </c>
      <c r="AZ28" s="254">
        <f>'[1]Dec 29 harvesting '!AZ28+'[1]Nov 29 harvesting'!AZ28+'[1]Oct 31 harvesting'!AZ28</f>
        <v>0</v>
      </c>
      <c r="BA28" s="254">
        <f>'[1]Dec 29 harvesting '!BA28+'[1]Nov 29 harvesting'!BA28+'[1]Oct 31 harvesting'!BA28</f>
        <v>0</v>
      </c>
      <c r="BB28" s="254">
        <f t="shared" si="17"/>
        <v>0</v>
      </c>
      <c r="BC28" s="254">
        <f>'[1]Dec 29 harvesting '!BC28+'[1]Nov 29 harvesting'!BC28+'[1]Oct 31 harvesting'!BC28</f>
        <v>0</v>
      </c>
      <c r="BD28" s="254">
        <f>'[1]Dec 29 harvesting '!BD28+'[1]Nov 29 harvesting'!BD28+'[1]Oct 31 harvesting'!BD28</f>
        <v>0</v>
      </c>
      <c r="BE28" s="254">
        <f t="shared" si="18"/>
        <v>0</v>
      </c>
      <c r="BF28" s="254">
        <f>'[1]Dec 29 harvesting '!BF28+'[1]Nov 29 harvesting'!BF28+'[1]Oct 31 harvesting'!BF28</f>
        <v>0</v>
      </c>
      <c r="BG28" s="254">
        <f>'[1]Dec 29 harvesting '!BG28+'[1]Nov 29 harvesting'!BG28+'[1]Oct 31 harvesting'!BG28</f>
        <v>0</v>
      </c>
      <c r="BH28" s="254">
        <f t="shared" si="19"/>
        <v>0</v>
      </c>
      <c r="BI28" s="254">
        <f>'[1]Dec 29 harvesting '!BI28+'[1]Nov 29 harvesting'!BI28+'[1]Oct 31 harvesting'!BI28</f>
        <v>0</v>
      </c>
      <c r="BJ28" s="254">
        <f>'[1]Dec 29 harvesting '!BJ28+'[1]Nov 29 harvesting'!BJ28+'[1]Oct 31 harvesting'!BJ28</f>
        <v>0</v>
      </c>
      <c r="BK28" s="254">
        <f t="shared" si="20"/>
        <v>0</v>
      </c>
      <c r="BL28" s="254">
        <f>'[1]Dec 29 harvesting '!BL28+'[1]Nov 29 harvesting'!BL28+'[1]Oct 31 harvesting'!BL28</f>
        <v>0</v>
      </c>
      <c r="BM28" s="254">
        <f>'[1]Dec 29 harvesting '!BM28+'[1]Nov 29 harvesting'!BM28+'[1]Oct 31 harvesting'!BM28</f>
        <v>0</v>
      </c>
      <c r="BN28" s="254">
        <f t="shared" si="21"/>
        <v>0</v>
      </c>
      <c r="BO28" s="254">
        <f>'[1]Dec 29 harvesting '!BO28+'[1]Nov 29 harvesting'!BO28+'[1]Oct 31 harvesting'!BO28</f>
        <v>0</v>
      </c>
      <c r="BP28" s="254">
        <f>'[1]Dec 29 harvesting '!BP28+'[1]Nov 29 harvesting'!BP28+'[1]Oct 31 harvesting'!BP28</f>
        <v>0</v>
      </c>
      <c r="BQ28" s="254">
        <f t="shared" si="22"/>
        <v>0</v>
      </c>
      <c r="BR28" s="254">
        <f>'[1]Dec 29 harvesting '!BR28+'[1]Nov 29 harvesting'!BR28+'[1]Oct 31 harvesting'!BR28</f>
        <v>27.029999999999998</v>
      </c>
      <c r="BS28" s="254">
        <f>'[1]Dec 29 harvesting '!BS28+'[1]Nov 29 harvesting'!BS28+'[1]Oct 31 harvesting'!BS28</f>
        <v>126.2</v>
      </c>
      <c r="BT28" s="254">
        <f t="shared" si="23"/>
        <v>4.668886422493526</v>
      </c>
      <c r="BU28" s="254">
        <f>'[1]Dec 29 harvesting '!BU28+'[1]Nov 29 harvesting'!BU28+'[1]Oct 31 harvesting'!BU28</f>
        <v>0</v>
      </c>
      <c r="BV28" s="254">
        <f>'[1]Dec 29 harvesting '!BV28+'[1]Nov 29 harvesting'!BV28+'[1]Oct 31 harvesting'!BV28</f>
        <v>0</v>
      </c>
      <c r="BW28" s="254">
        <f t="shared" si="24"/>
        <v>0</v>
      </c>
      <c r="BX28" s="254">
        <f>'[1]Dec 29 harvesting '!BX28+'[1]Nov 29 harvesting'!BX28+'[1]Oct 31 harvesting'!BX28</f>
        <v>10.55</v>
      </c>
      <c r="BY28" s="254">
        <f>'[1]Dec 29 harvesting '!BY28+'[1]Nov 29 harvesting'!BY28+'[1]Oct 31 harvesting'!BY28</f>
        <v>42.7</v>
      </c>
      <c r="BZ28" s="254">
        <f t="shared" si="25"/>
        <v>4.0473933649289098</v>
      </c>
      <c r="CA28" s="254">
        <f>'[1]Dec 29 harvesting '!CA28+'[1]Nov 29 harvesting'!CA28+'[1]Oct 31 harvesting'!CA28</f>
        <v>13</v>
      </c>
      <c r="CB28" s="254">
        <f>'[1]Dec 29 harvesting '!CB28+'[1]Nov 29 harvesting'!CB28+'[1]Oct 31 harvesting'!CB28</f>
        <v>43.199999999999996</v>
      </c>
      <c r="CC28" s="254">
        <f t="shared" si="26"/>
        <v>3.3230769230769228</v>
      </c>
      <c r="CD28" s="254">
        <f>'[1]Dec 29 harvesting '!CD28+'[1]Nov 29 harvesting'!CD28+'[1]Oct 31 harvesting'!CD28</f>
        <v>283</v>
      </c>
      <c r="CE28" s="254">
        <f>'[1]Dec 29 harvesting '!CE28+'[1]Nov 29 harvesting'!CE28+'[1]Oct 31 harvesting'!CE28</f>
        <v>335</v>
      </c>
      <c r="CF28" s="254">
        <f t="shared" si="27"/>
        <v>1.1837455830388692</v>
      </c>
      <c r="CG28" s="254">
        <f>'[1]Dec 29 harvesting '!CG28+'[1]Nov 29 harvesting'!CG28+'[1]Oct 31 harvesting'!CG28</f>
        <v>128.75</v>
      </c>
      <c r="CH28" s="254">
        <f>'[1]Dec 29 harvesting '!CH28+'[1]Nov 29 harvesting'!CH28+'[1]Oct 31 harvesting'!CH28</f>
        <v>468</v>
      </c>
      <c r="CI28" s="254">
        <f t="shared" si="28"/>
        <v>3.6349514563106795</v>
      </c>
      <c r="CJ28" s="254">
        <f>'[1]Dec 29 harvesting '!CJ28+'[1]Nov 29 harvesting'!CJ28+'[1]Oct 31 harvesting'!CJ28</f>
        <v>405.88</v>
      </c>
      <c r="CK28" s="254">
        <f>'[1]Dec 29 harvesting '!CK28+'[1]Nov 29 harvesting'!CK28+'[1]Oct 31 harvesting'!CK28</f>
        <v>857.26</v>
      </c>
      <c r="CL28" s="254">
        <f t="shared" si="29"/>
        <v>2.1121020991426036</v>
      </c>
      <c r="DI28" s="255" t="s">
        <v>130</v>
      </c>
      <c r="DJ28" s="391" t="s">
        <v>138</v>
      </c>
    </row>
    <row r="29" spans="1:114" x14ac:dyDescent="0.25">
      <c r="A29" s="258" t="s">
        <v>20</v>
      </c>
      <c r="B29" s="251">
        <v>324.49</v>
      </c>
      <c r="C29" s="412">
        <f t="shared" si="0"/>
        <v>76.627939227711167</v>
      </c>
      <c r="D29" s="254">
        <f>'[1]Dec 29 harvesting '!D29+'[1]Nov 29 harvesting'!D29+'[1]Oct 31 harvesting'!D29</f>
        <v>31.95</v>
      </c>
      <c r="E29" s="254">
        <f>'[1]Dec 29 harvesting '!E29+'[1]Nov 29 harvesting'!E29+'[1]Oct 31 harvesting'!E29</f>
        <v>178.2</v>
      </c>
      <c r="F29" s="254">
        <f t="shared" si="1"/>
        <v>5.577464788732394</v>
      </c>
      <c r="G29" s="254">
        <f>'[1]Dec 29 harvesting '!G29+'[1]Nov 29 harvesting'!G29+'[1]Oct 31 harvesting'!G29</f>
        <v>0</v>
      </c>
      <c r="H29" s="254">
        <f>'[1]Dec 29 harvesting '!H29+'[1]Nov 29 harvesting'!H29+'[1]Oct 31 harvesting'!H29</f>
        <v>0</v>
      </c>
      <c r="I29" s="254">
        <f t="shared" si="2"/>
        <v>0</v>
      </c>
      <c r="J29" s="254">
        <f>'[1]Dec 29 harvesting '!J29+'[1]Nov 29 harvesting'!J29+'[1]Oct 31 harvesting'!J29</f>
        <v>1.21</v>
      </c>
      <c r="K29" s="254">
        <f>'[1]Dec 29 harvesting '!K29+'[1]Nov 29 harvesting'!K29+'[1]Oct 31 harvesting'!K29</f>
        <v>5.56</v>
      </c>
      <c r="L29" s="254">
        <f t="shared" si="3"/>
        <v>4.5950413223140494</v>
      </c>
      <c r="M29" s="254">
        <f>'[1]Dec 29 harvesting '!M29+'[1]Nov 29 harvesting'!M29+'[1]Oct 31 harvesting'!M29</f>
        <v>10.33</v>
      </c>
      <c r="N29" s="254">
        <f>'[1]Dec 29 harvesting '!N29+'[1]Nov 29 harvesting'!N29+'[1]Oct 31 harvesting'!N29</f>
        <v>44.23</v>
      </c>
      <c r="O29" s="254">
        <f t="shared" si="4"/>
        <v>4.2817037754114224</v>
      </c>
      <c r="P29" s="254">
        <f>'[1]Dec 29 harvesting '!P29+'[1]Nov 29 harvesting'!P29+'[1]Oct 31 harvesting'!P29</f>
        <v>0</v>
      </c>
      <c r="Q29" s="254">
        <f>'[1]Dec 29 harvesting '!Q29+'[1]Nov 29 harvesting'!Q29+'[1]Oct 31 harvesting'!Q29</f>
        <v>0</v>
      </c>
      <c r="R29" s="254">
        <f t="shared" si="5"/>
        <v>0</v>
      </c>
      <c r="S29" s="254">
        <f>'[1]Dec 29 harvesting '!S29+'[1]Nov 29 harvesting'!S29+'[1]Oct 31 harvesting'!S29</f>
        <v>88.85</v>
      </c>
      <c r="T29" s="254">
        <f>'[1]Dec 29 harvesting '!T29+'[1]Nov 29 harvesting'!T29+'[1]Oct 31 harvesting'!T29</f>
        <v>388</v>
      </c>
      <c r="U29" s="254">
        <f t="shared" si="6"/>
        <v>4.366910523353968</v>
      </c>
      <c r="V29" s="254">
        <f>'[1]Dec 29 harvesting '!V29+'[1]Nov 29 harvesting'!V29+'[1]Oct 31 harvesting'!V29</f>
        <v>132.34</v>
      </c>
      <c r="W29" s="254">
        <f>'[1]Dec 29 harvesting '!W29+'[1]Nov 29 harvesting'!W29+'[1]Oct 31 harvesting'!W29</f>
        <v>615.9899999999999</v>
      </c>
      <c r="X29" s="254">
        <f t="shared" si="7"/>
        <v>4.654601783285476</v>
      </c>
      <c r="Y29" s="254">
        <f>'[1]Dec 29 harvesting '!Y29+'[1]Nov 29 harvesting'!Y29+'[1]Oct 31 harvesting'!Y29</f>
        <v>24.32</v>
      </c>
      <c r="Z29" s="254">
        <f>'[1]Dec 29 harvesting '!Z29+'[1]Nov 29 harvesting'!Z29+'[1]Oct 31 harvesting'!Z29</f>
        <v>109.78</v>
      </c>
      <c r="AA29" s="254">
        <f t="shared" si="8"/>
        <v>4.5139802631578947</v>
      </c>
      <c r="AB29" s="254">
        <f>'[1]Dec 29 harvesting '!AB29+'[1]Nov 29 harvesting'!AB29+'[1]Oct 31 harvesting'!AB29</f>
        <v>0</v>
      </c>
      <c r="AC29" s="254">
        <f>'[1]Dec 29 harvesting '!AC29+'[1]Nov 29 harvesting'!AC29+'[1]Oct 31 harvesting'!AC29</f>
        <v>0</v>
      </c>
      <c r="AD29" s="254">
        <f t="shared" si="9"/>
        <v>0</v>
      </c>
      <c r="AE29" s="254">
        <f>'[1]Dec 29 harvesting '!AE29+'[1]Nov 29 harvesting'!AE29+'[1]Oct 31 harvesting'!AE29</f>
        <v>0</v>
      </c>
      <c r="AF29" s="254">
        <f>'[1]Dec 29 harvesting '!AF29+'[1]Nov 29 harvesting'!AF29+'[1]Oct 31 harvesting'!AF29</f>
        <v>0</v>
      </c>
      <c r="AG29" s="254">
        <f t="shared" si="10"/>
        <v>0</v>
      </c>
      <c r="AH29" s="254">
        <f>'[1]Dec 29 harvesting '!AH29+'[1]Nov 29 harvesting'!AH29+'[1]Oct 31 harvesting'!AH29</f>
        <v>0</v>
      </c>
      <c r="AI29" s="254">
        <f>'[1]Dec 29 harvesting '!AI29+'[1]Nov 29 harvesting'!AI29+'[1]Oct 31 harvesting'!AI29</f>
        <v>0</v>
      </c>
      <c r="AJ29" s="254">
        <f t="shared" si="11"/>
        <v>0</v>
      </c>
      <c r="AK29" s="254">
        <f>'[1]Dec 29 harvesting '!AK29+'[1]Nov 29 harvesting'!AK29+'[1]Oct 31 harvesting'!AK29</f>
        <v>0</v>
      </c>
      <c r="AL29" s="254">
        <f>'[1]Dec 29 harvesting '!AL29+'[1]Nov 29 harvesting'!AL29+'[1]Oct 31 harvesting'!AL29</f>
        <v>0</v>
      </c>
      <c r="AM29" s="254">
        <f t="shared" si="12"/>
        <v>0</v>
      </c>
      <c r="AN29" s="254">
        <f>'[1]Dec 29 harvesting '!AN29+'[1]Nov 29 harvesting'!AN29+'[1]Oct 31 harvesting'!AN29</f>
        <v>91.99</v>
      </c>
      <c r="AO29" s="254">
        <f>'[1]Dec 29 harvesting '!AO29+'[1]Nov 29 harvesting'!AO29+'[1]Oct 31 harvesting'!AO29</f>
        <v>298</v>
      </c>
      <c r="AP29" s="254">
        <f t="shared" si="13"/>
        <v>3.2394825524513537</v>
      </c>
      <c r="AQ29" s="254">
        <f>'[1]Dec 29 harvesting '!AQ29+'[1]Nov 29 harvesting'!AQ29+'[1]Oct 31 harvesting'!AQ29</f>
        <v>116.31</v>
      </c>
      <c r="AR29" s="254">
        <f>'[1]Dec 29 harvesting '!AR29+'[1]Nov 29 harvesting'!AR29+'[1]Oct 31 harvesting'!AR29</f>
        <v>407.78</v>
      </c>
      <c r="AS29" s="254">
        <f t="shared" si="14"/>
        <v>3.5059754105407959</v>
      </c>
      <c r="AT29" s="254">
        <f>'[1]Dec 29 harvesting '!AT29+'[1]Nov 29 harvesting'!AT29+'[1]Oct 31 harvesting'!AT29</f>
        <v>0</v>
      </c>
      <c r="AU29" s="254">
        <f>'[1]Dec 29 harvesting '!AU29+'[1]Nov 29 harvesting'!AU29+'[1]Oct 31 harvesting'!AU29</f>
        <v>0</v>
      </c>
      <c r="AV29" s="254">
        <f t="shared" si="15"/>
        <v>0</v>
      </c>
      <c r="AW29" s="254">
        <f>'[1]Dec 29 harvesting '!AW29+'[1]Nov 29 harvesting'!AW29+'[1]Oct 31 harvesting'!AW29</f>
        <v>0</v>
      </c>
      <c r="AX29" s="254">
        <f>'[1]Dec 29 harvesting '!AX29+'[1]Nov 29 harvesting'!AX29+'[1]Oct 31 harvesting'!AX29</f>
        <v>0</v>
      </c>
      <c r="AY29" s="254">
        <f t="shared" si="16"/>
        <v>0</v>
      </c>
      <c r="AZ29" s="254">
        <f>'[1]Dec 29 harvesting '!AZ29+'[1]Nov 29 harvesting'!AZ29+'[1]Oct 31 harvesting'!AZ29</f>
        <v>0</v>
      </c>
      <c r="BA29" s="254">
        <f>'[1]Dec 29 harvesting '!BA29+'[1]Nov 29 harvesting'!BA29+'[1]Oct 31 harvesting'!BA29</f>
        <v>0</v>
      </c>
      <c r="BB29" s="254">
        <f t="shared" si="17"/>
        <v>0</v>
      </c>
      <c r="BC29" s="254">
        <f>'[1]Dec 29 harvesting '!BC29+'[1]Nov 29 harvesting'!BC29+'[1]Oct 31 harvesting'!BC29</f>
        <v>0</v>
      </c>
      <c r="BD29" s="254">
        <f>'[1]Dec 29 harvesting '!BD29+'[1]Nov 29 harvesting'!BD29+'[1]Oct 31 harvesting'!BD29</f>
        <v>0</v>
      </c>
      <c r="BE29" s="254">
        <f t="shared" si="18"/>
        <v>0</v>
      </c>
      <c r="BF29" s="254">
        <f>'[1]Dec 29 harvesting '!BF29+'[1]Nov 29 harvesting'!BF29+'[1]Oct 31 harvesting'!BF29</f>
        <v>0</v>
      </c>
      <c r="BG29" s="254">
        <f>'[1]Dec 29 harvesting '!BG29+'[1]Nov 29 harvesting'!BG29+'[1]Oct 31 harvesting'!BG29</f>
        <v>0</v>
      </c>
      <c r="BH29" s="254">
        <f t="shared" si="19"/>
        <v>0</v>
      </c>
      <c r="BI29" s="254">
        <f>'[1]Dec 29 harvesting '!BI29+'[1]Nov 29 harvesting'!BI29+'[1]Oct 31 harvesting'!BI29</f>
        <v>0</v>
      </c>
      <c r="BJ29" s="254">
        <f>'[1]Dec 29 harvesting '!BJ29+'[1]Nov 29 harvesting'!BJ29+'[1]Oct 31 harvesting'!BJ29</f>
        <v>0</v>
      </c>
      <c r="BK29" s="254">
        <f t="shared" si="20"/>
        <v>0</v>
      </c>
      <c r="BL29" s="254">
        <f>'[1]Dec 29 harvesting '!BL29+'[1]Nov 29 harvesting'!BL29+'[1]Oct 31 harvesting'!BL29</f>
        <v>0</v>
      </c>
      <c r="BM29" s="254">
        <f>'[1]Dec 29 harvesting '!BM29+'[1]Nov 29 harvesting'!BM29+'[1]Oct 31 harvesting'!BM29</f>
        <v>0</v>
      </c>
      <c r="BN29" s="254">
        <f t="shared" si="21"/>
        <v>0</v>
      </c>
      <c r="BO29" s="254">
        <f>'[1]Dec 29 harvesting '!BO29+'[1]Nov 29 harvesting'!BO29+'[1]Oct 31 harvesting'!BO29</f>
        <v>0</v>
      </c>
      <c r="BP29" s="254">
        <f>'[1]Dec 29 harvesting '!BP29+'[1]Nov 29 harvesting'!BP29+'[1]Oct 31 harvesting'!BP29</f>
        <v>0</v>
      </c>
      <c r="BQ29" s="254">
        <f t="shared" si="22"/>
        <v>0</v>
      </c>
      <c r="BR29" s="254">
        <f>'[1]Dec 29 harvesting '!BR29+'[1]Nov 29 harvesting'!BR29+'[1]Oct 31 harvesting'!BR29</f>
        <v>56.269999999999996</v>
      </c>
      <c r="BS29" s="254">
        <f>'[1]Dec 29 harvesting '!BS29+'[1]Nov 29 harvesting'!BS29+'[1]Oct 31 harvesting'!BS29</f>
        <v>287.97999999999996</v>
      </c>
      <c r="BT29" s="254">
        <f t="shared" si="23"/>
        <v>5.1178247734138971</v>
      </c>
      <c r="BU29" s="254">
        <f>'[1]Dec 29 harvesting '!BU29+'[1]Nov 29 harvesting'!BU29+'[1]Oct 31 harvesting'!BU29</f>
        <v>0</v>
      </c>
      <c r="BV29" s="254">
        <f>'[1]Dec 29 harvesting '!BV29+'[1]Nov 29 harvesting'!BV29+'[1]Oct 31 harvesting'!BV29</f>
        <v>0</v>
      </c>
      <c r="BW29" s="254">
        <f t="shared" si="24"/>
        <v>0</v>
      </c>
      <c r="BX29" s="254">
        <f>'[1]Dec 29 harvesting '!BX29+'[1]Nov 29 harvesting'!BX29+'[1]Oct 31 harvesting'!BX29</f>
        <v>1.21</v>
      </c>
      <c r="BY29" s="254">
        <f>'[1]Dec 29 harvesting '!BY29+'[1]Nov 29 harvesting'!BY29+'[1]Oct 31 harvesting'!BY29</f>
        <v>5.56</v>
      </c>
      <c r="BZ29" s="254">
        <f t="shared" si="25"/>
        <v>4.5950413223140494</v>
      </c>
      <c r="CA29" s="254">
        <f>'[1]Dec 29 harvesting '!CA29+'[1]Nov 29 harvesting'!CA29+'[1]Oct 31 harvesting'!CA29</f>
        <v>10.33</v>
      </c>
      <c r="CB29" s="254">
        <f>'[1]Dec 29 harvesting '!CB29+'[1]Nov 29 harvesting'!CB29+'[1]Oct 31 harvesting'!CB29</f>
        <v>44.23</v>
      </c>
      <c r="CC29" s="254">
        <f t="shared" si="26"/>
        <v>4.2817037754114224</v>
      </c>
      <c r="CD29" s="254">
        <f>'[1]Dec 29 harvesting '!CD29+'[1]Nov 29 harvesting'!CD29+'[1]Oct 31 harvesting'!CD29</f>
        <v>0</v>
      </c>
      <c r="CE29" s="254">
        <f>'[1]Dec 29 harvesting '!CE29+'[1]Nov 29 harvesting'!CE29+'[1]Oct 31 harvesting'!CE29</f>
        <v>0</v>
      </c>
      <c r="CF29" s="254">
        <f t="shared" si="27"/>
        <v>0</v>
      </c>
      <c r="CG29" s="254">
        <f>'[1]Dec 29 harvesting '!CG29+'[1]Nov 29 harvesting'!CG29+'[1]Oct 31 harvesting'!CG29</f>
        <v>180.83999999999997</v>
      </c>
      <c r="CH29" s="254">
        <f>'[1]Dec 29 harvesting '!CH29+'[1]Nov 29 harvesting'!CH29+'[1]Oct 31 harvesting'!CH29</f>
        <v>686</v>
      </c>
      <c r="CI29" s="254">
        <f t="shared" si="28"/>
        <v>3.7934085379340861</v>
      </c>
      <c r="CJ29" s="254">
        <f>'[1]Dec 29 harvesting '!CJ29+'[1]Nov 29 harvesting'!CJ29+'[1]Oct 31 harvesting'!CJ29</f>
        <v>248.64999999999998</v>
      </c>
      <c r="CK29" s="254">
        <f>'[1]Dec 29 harvesting '!CK29+'[1]Nov 29 harvesting'!CK29+'[1]Oct 31 harvesting'!CK29</f>
        <v>1023.77</v>
      </c>
      <c r="CL29" s="254">
        <f t="shared" si="29"/>
        <v>4.1173134928614523</v>
      </c>
      <c r="DI29" s="255" t="s">
        <v>130</v>
      </c>
      <c r="DJ29" s="391" t="s">
        <v>138</v>
      </c>
    </row>
    <row r="30" spans="1:114" x14ac:dyDescent="0.25">
      <c r="A30" s="258" t="s">
        <v>21</v>
      </c>
      <c r="B30" s="251">
        <v>4130</v>
      </c>
      <c r="C30" s="412">
        <f t="shared" si="0"/>
        <v>82.046973365617433</v>
      </c>
      <c r="D30" s="254">
        <f>'[1]Dec 29 harvesting '!D30+'[1]Nov 29 harvesting'!D30+'[1]Oct 31 harvesting'!D30</f>
        <v>69.599999999999994</v>
      </c>
      <c r="E30" s="254">
        <f>'[1]Dec 29 harvesting '!E30+'[1]Nov 29 harvesting'!E30+'[1]Oct 31 harvesting'!E30</f>
        <v>445</v>
      </c>
      <c r="F30" s="254">
        <f t="shared" si="1"/>
        <v>6.3936781609195403</v>
      </c>
      <c r="G30" s="254">
        <f>'[1]Dec 29 harvesting '!G30+'[1]Nov 29 harvesting'!G30+'[1]Oct 31 harvesting'!G30</f>
        <v>126.94</v>
      </c>
      <c r="H30" s="254">
        <f>'[1]Dec 29 harvesting '!H30+'[1]Nov 29 harvesting'!H30+'[1]Oct 31 harvesting'!H30</f>
        <v>612</v>
      </c>
      <c r="I30" s="254">
        <f t="shared" si="2"/>
        <v>4.8211753584370571</v>
      </c>
      <c r="J30" s="254">
        <f>'[1]Dec 29 harvesting '!J30+'[1]Nov 29 harvesting'!J30+'[1]Oct 31 harvesting'!J30</f>
        <v>0</v>
      </c>
      <c r="K30" s="254">
        <f>'[1]Dec 29 harvesting '!K30+'[1]Nov 29 harvesting'!K30+'[1]Oct 31 harvesting'!K30</f>
        <v>0</v>
      </c>
      <c r="L30" s="254">
        <f t="shared" si="3"/>
        <v>0</v>
      </c>
      <c r="M30" s="254">
        <f>'[1]Dec 29 harvesting '!M30+'[1]Nov 29 harvesting'!M30+'[1]Oct 31 harvesting'!M30</f>
        <v>498</v>
      </c>
      <c r="N30" s="254">
        <f>'[1]Dec 29 harvesting '!N30+'[1]Nov 29 harvesting'!N30+'[1]Oct 31 harvesting'!N30</f>
        <v>2300</v>
      </c>
      <c r="O30" s="254">
        <f t="shared" si="4"/>
        <v>4.618473895582329</v>
      </c>
      <c r="P30" s="254">
        <f>'[1]Dec 29 harvesting '!P30+'[1]Nov 29 harvesting'!P30+'[1]Oct 31 harvesting'!P30</f>
        <v>0</v>
      </c>
      <c r="Q30" s="254">
        <f>'[1]Dec 29 harvesting '!Q30+'[1]Nov 29 harvesting'!Q30+'[1]Oct 31 harvesting'!Q30</f>
        <v>0</v>
      </c>
      <c r="R30" s="254">
        <f t="shared" si="5"/>
        <v>0</v>
      </c>
      <c r="S30" s="254">
        <f>'[1]Dec 29 harvesting '!S30+'[1]Nov 29 harvesting'!S30+'[1]Oct 31 harvesting'!S30</f>
        <v>1372</v>
      </c>
      <c r="T30" s="254">
        <f>'[1]Dec 29 harvesting '!T30+'[1]Nov 29 harvesting'!T30+'[1]Oct 31 harvesting'!T30</f>
        <v>5582.5</v>
      </c>
      <c r="U30" s="254">
        <f t="shared" si="6"/>
        <v>4.0688775510204085</v>
      </c>
      <c r="V30" s="254">
        <f>'[1]Dec 29 harvesting '!V30+'[1]Nov 29 harvesting'!V30+'[1]Oct 31 harvesting'!V30</f>
        <v>2066.54</v>
      </c>
      <c r="W30" s="254">
        <f>'[1]Dec 29 harvesting '!W30+'[1]Nov 29 harvesting'!W30+'[1]Oct 31 harvesting'!W30</f>
        <v>8939.5</v>
      </c>
      <c r="X30" s="254">
        <f t="shared" si="7"/>
        <v>4.3258296476235643</v>
      </c>
      <c r="Y30" s="254">
        <f>'[1]Dec 29 harvesting '!Y30+'[1]Nov 29 harvesting'!Y30+'[1]Oct 31 harvesting'!Y30</f>
        <v>0</v>
      </c>
      <c r="Z30" s="254">
        <f>'[1]Dec 29 harvesting '!Z30+'[1]Nov 29 harvesting'!Z30+'[1]Oct 31 harvesting'!Z30</f>
        <v>0</v>
      </c>
      <c r="AA30" s="254">
        <f t="shared" si="8"/>
        <v>0</v>
      </c>
      <c r="AB30" s="254">
        <f>'[1]Dec 29 harvesting '!AB30+'[1]Nov 29 harvesting'!AB30+'[1]Oct 31 harvesting'!AB30</f>
        <v>0</v>
      </c>
      <c r="AC30" s="254">
        <f>'[1]Dec 29 harvesting '!AC30+'[1]Nov 29 harvesting'!AC30+'[1]Oct 31 harvesting'!AC30</f>
        <v>0</v>
      </c>
      <c r="AD30" s="254">
        <f t="shared" si="9"/>
        <v>0</v>
      </c>
      <c r="AE30" s="254">
        <f>'[1]Dec 29 harvesting '!AE30+'[1]Nov 29 harvesting'!AE30+'[1]Oct 31 harvesting'!AE30</f>
        <v>0</v>
      </c>
      <c r="AF30" s="254">
        <f>'[1]Dec 29 harvesting '!AF30+'[1]Nov 29 harvesting'!AF30+'[1]Oct 31 harvesting'!AF30</f>
        <v>0</v>
      </c>
      <c r="AG30" s="254">
        <f t="shared" si="10"/>
        <v>0</v>
      </c>
      <c r="AH30" s="254">
        <f>'[1]Dec 29 harvesting '!AH30+'[1]Nov 29 harvesting'!AH30+'[1]Oct 31 harvesting'!AH30</f>
        <v>50</v>
      </c>
      <c r="AI30" s="254">
        <f>'[1]Dec 29 harvesting '!AI30+'[1]Nov 29 harvesting'!AI30+'[1]Oct 31 harvesting'!AI30</f>
        <v>249</v>
      </c>
      <c r="AJ30" s="254">
        <f t="shared" si="11"/>
        <v>4.9800000000000004</v>
      </c>
      <c r="AK30" s="254">
        <f>'[1]Dec 29 harvesting '!AK30+'[1]Nov 29 harvesting'!AK30+'[1]Oct 31 harvesting'!AK30</f>
        <v>0</v>
      </c>
      <c r="AL30" s="254">
        <f>'[1]Dec 29 harvesting '!AL30+'[1]Nov 29 harvesting'!AL30+'[1]Oct 31 harvesting'!AL30</f>
        <v>0</v>
      </c>
      <c r="AM30" s="254">
        <f t="shared" si="12"/>
        <v>0</v>
      </c>
      <c r="AN30" s="254">
        <f>'[1]Dec 29 harvesting '!AN30+'[1]Nov 29 harvesting'!AN30+'[1]Oct 31 harvesting'!AN30</f>
        <v>1272</v>
      </c>
      <c r="AO30" s="254">
        <f>'[1]Dec 29 harvesting '!AO30+'[1]Nov 29 harvesting'!AO30+'[1]Oct 31 harvesting'!AO30</f>
        <v>4356</v>
      </c>
      <c r="AP30" s="254">
        <f t="shared" si="13"/>
        <v>3.4245283018867925</v>
      </c>
      <c r="AQ30" s="254">
        <f>'[1]Dec 29 harvesting '!AQ30+'[1]Nov 29 harvesting'!AQ30+'[1]Oct 31 harvesting'!AQ30</f>
        <v>1322</v>
      </c>
      <c r="AR30" s="254">
        <f>'[1]Dec 29 harvesting '!AR30+'[1]Nov 29 harvesting'!AR30+'[1]Oct 31 harvesting'!AR30</f>
        <v>4605</v>
      </c>
      <c r="AS30" s="254">
        <f t="shared" si="14"/>
        <v>3.4833585476550679</v>
      </c>
      <c r="AT30" s="254">
        <f>'[1]Dec 29 harvesting '!AT30+'[1]Nov 29 harvesting'!AT30+'[1]Oct 31 harvesting'!AT30</f>
        <v>0</v>
      </c>
      <c r="AU30" s="254">
        <f>'[1]Dec 29 harvesting '!AU30+'[1]Nov 29 harvesting'!AU30+'[1]Oct 31 harvesting'!AU30</f>
        <v>0</v>
      </c>
      <c r="AV30" s="254">
        <f t="shared" si="15"/>
        <v>0</v>
      </c>
      <c r="AW30" s="254">
        <f>'[1]Dec 29 harvesting '!AW30+'[1]Nov 29 harvesting'!AW30+'[1]Oct 31 harvesting'!AW30</f>
        <v>0</v>
      </c>
      <c r="AX30" s="254">
        <f>'[1]Dec 29 harvesting '!AX30+'[1]Nov 29 harvesting'!AX30+'[1]Oct 31 harvesting'!AX30</f>
        <v>0</v>
      </c>
      <c r="AY30" s="254">
        <f t="shared" si="16"/>
        <v>0</v>
      </c>
      <c r="AZ30" s="254">
        <f>'[1]Dec 29 harvesting '!AZ30+'[1]Nov 29 harvesting'!AZ30+'[1]Oct 31 harvesting'!AZ30</f>
        <v>0</v>
      </c>
      <c r="BA30" s="254">
        <f>'[1]Dec 29 harvesting '!BA30+'[1]Nov 29 harvesting'!BA30+'[1]Oct 31 harvesting'!BA30</f>
        <v>0</v>
      </c>
      <c r="BB30" s="254">
        <f t="shared" si="17"/>
        <v>0</v>
      </c>
      <c r="BC30" s="254">
        <f>'[1]Dec 29 harvesting '!BC30+'[1]Nov 29 harvesting'!BC30+'[1]Oct 31 harvesting'!BC30</f>
        <v>0</v>
      </c>
      <c r="BD30" s="254">
        <f>'[1]Dec 29 harvesting '!BD30+'[1]Nov 29 harvesting'!BD30+'[1]Oct 31 harvesting'!BD30</f>
        <v>0</v>
      </c>
      <c r="BE30" s="254">
        <f t="shared" si="18"/>
        <v>0</v>
      </c>
      <c r="BF30" s="254">
        <f>'[1]Dec 29 harvesting '!BF30+'[1]Nov 29 harvesting'!BF30+'[1]Oct 31 harvesting'!BF30</f>
        <v>0</v>
      </c>
      <c r="BG30" s="254">
        <f>'[1]Dec 29 harvesting '!BG30+'[1]Nov 29 harvesting'!BG30+'[1]Oct 31 harvesting'!BG30</f>
        <v>0</v>
      </c>
      <c r="BH30" s="254">
        <f t="shared" si="19"/>
        <v>0</v>
      </c>
      <c r="BI30" s="254">
        <f>'[1]Dec 29 harvesting '!BI30+'[1]Nov 29 harvesting'!BI30+'[1]Oct 31 harvesting'!BI30</f>
        <v>0</v>
      </c>
      <c r="BJ30" s="254">
        <f>'[1]Dec 29 harvesting '!BJ30+'[1]Nov 29 harvesting'!BJ30+'[1]Oct 31 harvesting'!BJ30</f>
        <v>0</v>
      </c>
      <c r="BK30" s="254">
        <f t="shared" si="20"/>
        <v>0</v>
      </c>
      <c r="BL30" s="254">
        <f>'[1]Dec 29 harvesting '!BL30+'[1]Nov 29 harvesting'!BL30+'[1]Oct 31 harvesting'!BL30</f>
        <v>0</v>
      </c>
      <c r="BM30" s="254">
        <f>'[1]Dec 29 harvesting '!BM30+'[1]Nov 29 harvesting'!BM30+'[1]Oct 31 harvesting'!BM30</f>
        <v>0</v>
      </c>
      <c r="BN30" s="254">
        <f t="shared" si="21"/>
        <v>0</v>
      </c>
      <c r="BO30" s="254">
        <f>'[1]Dec 29 harvesting '!BO30+'[1]Nov 29 harvesting'!BO30+'[1]Oct 31 harvesting'!BO30</f>
        <v>0</v>
      </c>
      <c r="BP30" s="254">
        <f>'[1]Dec 29 harvesting '!BP30+'[1]Nov 29 harvesting'!BP30+'[1]Oct 31 harvesting'!BP30</f>
        <v>0</v>
      </c>
      <c r="BQ30" s="254">
        <f t="shared" si="22"/>
        <v>0</v>
      </c>
      <c r="BR30" s="254">
        <f>'[1]Dec 29 harvesting '!BR30+'[1]Nov 29 harvesting'!BR30+'[1]Oct 31 harvesting'!BR30</f>
        <v>69.599999999999994</v>
      </c>
      <c r="BS30" s="254">
        <f>'[1]Dec 29 harvesting '!BS30+'[1]Nov 29 harvesting'!BS30+'[1]Oct 31 harvesting'!BS30</f>
        <v>445</v>
      </c>
      <c r="BT30" s="254">
        <f t="shared" si="23"/>
        <v>6.3936781609195403</v>
      </c>
      <c r="BU30" s="254">
        <f>'[1]Dec 29 harvesting '!BU30+'[1]Nov 29 harvesting'!BU30+'[1]Oct 31 harvesting'!BU30</f>
        <v>126.94</v>
      </c>
      <c r="BV30" s="254">
        <f>'[1]Dec 29 harvesting '!BV30+'[1]Nov 29 harvesting'!BV30+'[1]Oct 31 harvesting'!BV30</f>
        <v>612</v>
      </c>
      <c r="BW30" s="254">
        <f t="shared" si="24"/>
        <v>4.8211753584370571</v>
      </c>
      <c r="BX30" s="254">
        <f>'[1]Dec 29 harvesting '!BX30+'[1]Nov 29 harvesting'!BX30+'[1]Oct 31 harvesting'!BX30</f>
        <v>0</v>
      </c>
      <c r="BY30" s="254">
        <f>'[1]Dec 29 harvesting '!BY30+'[1]Nov 29 harvesting'!BY30+'[1]Oct 31 harvesting'!BY30</f>
        <v>0</v>
      </c>
      <c r="BZ30" s="254">
        <f t="shared" si="25"/>
        <v>0</v>
      </c>
      <c r="CA30" s="254">
        <f>'[1]Dec 29 harvesting '!CA30+'[1]Nov 29 harvesting'!CA30+'[1]Oct 31 harvesting'!CA30</f>
        <v>548</v>
      </c>
      <c r="CB30" s="254">
        <f>'[1]Dec 29 harvesting '!CB30+'[1]Nov 29 harvesting'!CB30+'[1]Oct 31 harvesting'!CB30</f>
        <v>2549</v>
      </c>
      <c r="CC30" s="254">
        <f t="shared" si="26"/>
        <v>4.6514598540145986</v>
      </c>
      <c r="CD30" s="254">
        <f>'[1]Dec 29 harvesting '!CD30+'[1]Nov 29 harvesting'!CD30+'[1]Oct 31 harvesting'!CD30</f>
        <v>0</v>
      </c>
      <c r="CE30" s="254">
        <f>'[1]Dec 29 harvesting '!CE30+'[1]Nov 29 harvesting'!CE30+'[1]Oct 31 harvesting'!CE30</f>
        <v>0</v>
      </c>
      <c r="CF30" s="254">
        <f t="shared" si="27"/>
        <v>0</v>
      </c>
      <c r="CG30" s="254">
        <f>'[1]Dec 29 harvesting '!CG30+'[1]Nov 29 harvesting'!CG30+'[1]Oct 31 harvesting'!CG30</f>
        <v>2644</v>
      </c>
      <c r="CH30" s="254">
        <f>'[1]Dec 29 harvesting '!CH30+'[1]Nov 29 harvesting'!CH30+'[1]Oct 31 harvesting'!CH30</f>
        <v>9938.5</v>
      </c>
      <c r="CI30" s="254">
        <f t="shared" si="28"/>
        <v>3.7588880484114977</v>
      </c>
      <c r="CJ30" s="254">
        <f>'[1]Dec 29 harvesting '!CJ30+'[1]Nov 29 harvesting'!CJ30+'[1]Oct 31 harvesting'!CJ30</f>
        <v>3388.54</v>
      </c>
      <c r="CK30" s="254">
        <f>'[1]Dec 29 harvesting '!CK30+'[1]Nov 29 harvesting'!CK30+'[1]Oct 31 harvesting'!CK30</f>
        <v>13544.5</v>
      </c>
      <c r="CL30" s="254">
        <f t="shared" si="29"/>
        <v>3.9971492147060386</v>
      </c>
      <c r="DI30" s="255" t="s">
        <v>130</v>
      </c>
      <c r="DJ30" s="391" t="s">
        <v>138</v>
      </c>
    </row>
    <row r="31" spans="1:114" x14ac:dyDescent="0.25">
      <c r="A31" s="258" t="s">
        <v>22</v>
      </c>
      <c r="B31" s="251">
        <v>926</v>
      </c>
      <c r="C31" s="412">
        <f t="shared" si="0"/>
        <v>98.830453563714897</v>
      </c>
      <c r="D31" s="254">
        <f>'[1]Dec 29 harvesting '!D31+'[1]Nov 29 harvesting'!D31+'[1]Oct 31 harvesting'!D31</f>
        <v>10.75</v>
      </c>
      <c r="E31" s="254">
        <f>'[1]Dec 29 harvesting '!E31+'[1]Nov 29 harvesting'!E31+'[1]Oct 31 harvesting'!E31</f>
        <v>70.28</v>
      </c>
      <c r="F31" s="254">
        <f t="shared" si="1"/>
        <v>6.5376744186046514</v>
      </c>
      <c r="G31" s="254">
        <f>'[1]Dec 29 harvesting '!G31+'[1]Nov 29 harvesting'!G31+'[1]Oct 31 harvesting'!G31</f>
        <v>0</v>
      </c>
      <c r="H31" s="254">
        <f>'[1]Dec 29 harvesting '!H31+'[1]Nov 29 harvesting'!H31+'[1]Oct 31 harvesting'!H31</f>
        <v>0</v>
      </c>
      <c r="I31" s="254">
        <f t="shared" si="2"/>
        <v>0</v>
      </c>
      <c r="J31" s="254">
        <f>'[1]Dec 29 harvesting '!J31+'[1]Nov 29 harvesting'!J31+'[1]Oct 31 harvesting'!J31</f>
        <v>8.5</v>
      </c>
      <c r="K31" s="254">
        <f>'[1]Dec 29 harvesting '!K31+'[1]Nov 29 harvesting'!K31+'[1]Oct 31 harvesting'!K31</f>
        <v>45.28</v>
      </c>
      <c r="L31" s="254">
        <f t="shared" si="3"/>
        <v>5.3270588235294118</v>
      </c>
      <c r="M31" s="254">
        <f>'[1]Dec 29 harvesting '!M31+'[1]Nov 29 harvesting'!M31+'[1]Oct 31 harvesting'!M31</f>
        <v>17.5</v>
      </c>
      <c r="N31" s="254">
        <f>'[1]Dec 29 harvesting '!N31+'[1]Nov 29 harvesting'!N31+'[1]Oct 31 harvesting'!N31</f>
        <v>90.3</v>
      </c>
      <c r="O31" s="254">
        <f t="shared" si="4"/>
        <v>5.16</v>
      </c>
      <c r="P31" s="254">
        <f>'[1]Dec 29 harvesting '!P31+'[1]Nov 29 harvesting'!P31+'[1]Oct 31 harvesting'!P31</f>
        <v>3.25</v>
      </c>
      <c r="Q31" s="254">
        <f>'[1]Dec 29 harvesting '!Q31+'[1]Nov 29 harvesting'!Q31+'[1]Oct 31 harvesting'!Q31</f>
        <v>15.2</v>
      </c>
      <c r="R31" s="254">
        <f t="shared" si="5"/>
        <v>4.6769230769230763</v>
      </c>
      <c r="S31" s="254">
        <f>'[1]Dec 29 harvesting '!S31+'[1]Nov 29 harvesting'!S31+'[1]Oct 31 harvesting'!S31</f>
        <v>194.15</v>
      </c>
      <c r="T31" s="254">
        <f>'[1]Dec 29 harvesting '!T31+'[1]Nov 29 harvesting'!T31+'[1]Oct 31 harvesting'!T31</f>
        <v>878.91</v>
      </c>
      <c r="U31" s="254">
        <f t="shared" si="6"/>
        <v>4.5269636878702029</v>
      </c>
      <c r="V31" s="254">
        <f>'[1]Dec 29 harvesting '!V31+'[1]Nov 29 harvesting'!V31+'[1]Oct 31 harvesting'!V31</f>
        <v>234.15</v>
      </c>
      <c r="W31" s="254">
        <f>'[1]Dec 29 harvesting '!W31+'[1]Nov 29 harvesting'!W31+'[1]Oct 31 harvesting'!W31</f>
        <v>1099.97</v>
      </c>
      <c r="X31" s="254">
        <f t="shared" si="7"/>
        <v>4.697715139867606</v>
      </c>
      <c r="Y31" s="254">
        <f>'[1]Dec 29 harvesting '!Y31+'[1]Nov 29 harvesting'!Y31+'[1]Oct 31 harvesting'!Y31</f>
        <v>12.8</v>
      </c>
      <c r="Z31" s="254">
        <f>'[1]Dec 29 harvesting '!Z31+'[1]Nov 29 harvesting'!Z31+'[1]Oct 31 harvesting'!Z31</f>
        <v>72</v>
      </c>
      <c r="AA31" s="254">
        <f t="shared" si="8"/>
        <v>5.625</v>
      </c>
      <c r="AB31" s="254">
        <f>'[1]Dec 29 harvesting '!AB31+'[1]Nov 29 harvesting'!AB31+'[1]Oct 31 harvesting'!AB31</f>
        <v>0</v>
      </c>
      <c r="AC31" s="254">
        <f>'[1]Dec 29 harvesting '!AC31+'[1]Nov 29 harvesting'!AC31+'[1]Oct 31 harvesting'!AC31</f>
        <v>0</v>
      </c>
      <c r="AD31" s="254">
        <f t="shared" si="9"/>
        <v>0</v>
      </c>
      <c r="AE31" s="254">
        <f>'[1]Dec 29 harvesting '!AE31+'[1]Nov 29 harvesting'!AE31+'[1]Oct 31 harvesting'!AE31</f>
        <v>10.75</v>
      </c>
      <c r="AF31" s="254">
        <f>'[1]Dec 29 harvesting '!AF31+'[1]Nov 29 harvesting'!AF31+'[1]Oct 31 harvesting'!AF31</f>
        <v>58.88</v>
      </c>
      <c r="AG31" s="254">
        <f t="shared" si="10"/>
        <v>5.4772093023255817</v>
      </c>
      <c r="AH31" s="254">
        <f>'[1]Dec 29 harvesting '!AH31+'[1]Nov 29 harvesting'!AH31+'[1]Oct 31 harvesting'!AH31</f>
        <v>24.47</v>
      </c>
      <c r="AI31" s="254">
        <f>'[1]Dec 29 harvesting '!AI31+'[1]Nov 29 harvesting'!AI31+'[1]Oct 31 harvesting'!AI31</f>
        <v>124.04</v>
      </c>
      <c r="AJ31" s="254">
        <f t="shared" si="11"/>
        <v>5.0690641601961595</v>
      </c>
      <c r="AK31" s="254">
        <f>'[1]Dec 29 harvesting '!AK31+'[1]Nov 29 harvesting'!AK31+'[1]Oct 31 harvesting'!AK31</f>
        <v>24</v>
      </c>
      <c r="AL31" s="254">
        <f>'[1]Dec 29 harvesting '!AL31+'[1]Nov 29 harvesting'!AL31+'[1]Oct 31 harvesting'!AL31</f>
        <v>103.3</v>
      </c>
      <c r="AM31" s="254">
        <f t="shared" si="12"/>
        <v>4.3041666666666663</v>
      </c>
      <c r="AN31" s="254">
        <f>'[1]Dec 29 harvesting '!AN31+'[1]Nov 29 harvesting'!AN31+'[1]Oct 31 harvesting'!AN31</f>
        <v>605</v>
      </c>
      <c r="AO31" s="254">
        <f>'[1]Dec 29 harvesting '!AO31+'[1]Nov 29 harvesting'!AO31+'[1]Oct 31 harvesting'!AO31</f>
        <v>2534</v>
      </c>
      <c r="AP31" s="254">
        <f t="shared" si="13"/>
        <v>4.1884297520661153</v>
      </c>
      <c r="AQ31" s="254">
        <f>'[1]Dec 29 harvesting '!AQ31+'[1]Nov 29 harvesting'!AQ31+'[1]Oct 31 harvesting'!AQ31</f>
        <v>677.02</v>
      </c>
      <c r="AR31" s="254">
        <f>'[1]Dec 29 harvesting '!AR31+'[1]Nov 29 harvesting'!AR31+'[1]Oct 31 harvesting'!AR31</f>
        <v>2892.2200000000003</v>
      </c>
      <c r="AS31" s="254">
        <f t="shared" si="14"/>
        <v>4.2719860565419046</v>
      </c>
      <c r="AT31" s="254">
        <f>'[1]Dec 29 harvesting '!AT31+'[1]Nov 29 harvesting'!AT31+'[1]Oct 31 harvesting'!AT31</f>
        <v>0</v>
      </c>
      <c r="AU31" s="254">
        <f>'[1]Dec 29 harvesting '!AU31+'[1]Nov 29 harvesting'!AU31+'[1]Oct 31 harvesting'!AU31</f>
        <v>0</v>
      </c>
      <c r="AV31" s="254">
        <f t="shared" si="15"/>
        <v>0</v>
      </c>
      <c r="AW31" s="254">
        <f>'[1]Dec 29 harvesting '!AW31+'[1]Nov 29 harvesting'!AW31+'[1]Oct 31 harvesting'!AW31</f>
        <v>0</v>
      </c>
      <c r="AX31" s="254">
        <f>'[1]Dec 29 harvesting '!AX31+'[1]Nov 29 harvesting'!AX31+'[1]Oct 31 harvesting'!AX31</f>
        <v>0</v>
      </c>
      <c r="AY31" s="254">
        <f t="shared" si="16"/>
        <v>0</v>
      </c>
      <c r="AZ31" s="254">
        <f>'[1]Dec 29 harvesting '!AZ31+'[1]Nov 29 harvesting'!AZ31+'[1]Oct 31 harvesting'!AZ31</f>
        <v>0</v>
      </c>
      <c r="BA31" s="254">
        <f>'[1]Dec 29 harvesting '!BA31+'[1]Nov 29 harvesting'!BA31+'[1]Oct 31 harvesting'!BA31</f>
        <v>0</v>
      </c>
      <c r="BB31" s="254">
        <f t="shared" si="17"/>
        <v>0</v>
      </c>
      <c r="BC31" s="254">
        <f>'[1]Dec 29 harvesting '!BC31+'[1]Nov 29 harvesting'!BC31+'[1]Oct 31 harvesting'!BC31</f>
        <v>3</v>
      </c>
      <c r="BD31" s="254">
        <f>'[1]Dec 29 harvesting '!BD31+'[1]Nov 29 harvesting'!BD31+'[1]Oct 31 harvesting'!BD31</f>
        <v>0</v>
      </c>
      <c r="BE31" s="254">
        <f t="shared" si="18"/>
        <v>0</v>
      </c>
      <c r="BF31" s="254">
        <f>'[1]Dec 29 harvesting '!BF31+'[1]Nov 29 harvesting'!BF31+'[1]Oct 31 harvesting'!BF31</f>
        <v>1</v>
      </c>
      <c r="BG31" s="254">
        <f>'[1]Dec 29 harvesting '!BG31+'[1]Nov 29 harvesting'!BG31+'[1]Oct 31 harvesting'!BG31</f>
        <v>0</v>
      </c>
      <c r="BH31" s="254">
        <f t="shared" si="19"/>
        <v>0</v>
      </c>
      <c r="BI31" s="254">
        <f>'[1]Dec 29 harvesting '!BI31+'[1]Nov 29 harvesting'!BI31+'[1]Oct 31 harvesting'!BI31</f>
        <v>0</v>
      </c>
      <c r="BJ31" s="254">
        <f>'[1]Dec 29 harvesting '!BJ31+'[1]Nov 29 harvesting'!BJ31+'[1]Oct 31 harvesting'!BJ31</f>
        <v>0</v>
      </c>
      <c r="BK31" s="254">
        <f t="shared" si="20"/>
        <v>0</v>
      </c>
      <c r="BL31" s="254">
        <f>'[1]Dec 29 harvesting '!BL31+'[1]Nov 29 harvesting'!BL31+'[1]Oct 31 harvesting'!BL31</f>
        <v>4</v>
      </c>
      <c r="BM31" s="254">
        <f>'[1]Dec 29 harvesting '!BM31+'[1]Nov 29 harvesting'!BM31+'[1]Oct 31 harvesting'!BM31</f>
        <v>0</v>
      </c>
      <c r="BN31" s="254">
        <f t="shared" si="21"/>
        <v>0</v>
      </c>
      <c r="BO31" s="254">
        <f>'[1]Dec 29 harvesting '!BO31+'[1]Nov 29 harvesting'!BO31+'[1]Oct 31 harvesting'!BO31</f>
        <v>0</v>
      </c>
      <c r="BP31" s="254">
        <f>'[1]Dec 29 harvesting '!BP31+'[1]Nov 29 harvesting'!BP31+'[1]Oct 31 harvesting'!BP31</f>
        <v>0</v>
      </c>
      <c r="BQ31" s="254">
        <f t="shared" si="22"/>
        <v>0</v>
      </c>
      <c r="BR31" s="254">
        <f>'[1]Dec 29 harvesting '!BR31+'[1]Nov 29 harvesting'!BR31+'[1]Oct 31 harvesting'!BR31</f>
        <v>23.55</v>
      </c>
      <c r="BS31" s="254">
        <f>'[1]Dec 29 harvesting '!BS31+'[1]Nov 29 harvesting'!BS31+'[1]Oct 31 harvesting'!BS31</f>
        <v>142.28</v>
      </c>
      <c r="BT31" s="254">
        <f t="shared" si="23"/>
        <v>6.0416135881104029</v>
      </c>
      <c r="BU31" s="254">
        <f>'[1]Dec 29 harvesting '!BU31+'[1]Nov 29 harvesting'!BU31+'[1]Oct 31 harvesting'!BU31</f>
        <v>0</v>
      </c>
      <c r="BV31" s="254">
        <f>'[1]Dec 29 harvesting '!BV31+'[1]Nov 29 harvesting'!BV31+'[1]Oct 31 harvesting'!BV31</f>
        <v>0</v>
      </c>
      <c r="BW31" s="254">
        <f t="shared" si="24"/>
        <v>0</v>
      </c>
      <c r="BX31" s="254">
        <f>'[1]Dec 29 harvesting '!BX31+'[1]Nov 29 harvesting'!BX31+'[1]Oct 31 harvesting'!BX31</f>
        <v>19.25</v>
      </c>
      <c r="BY31" s="254">
        <f>'[1]Dec 29 harvesting '!BY31+'[1]Nov 29 harvesting'!BY31+'[1]Oct 31 harvesting'!BY31</f>
        <v>104.16</v>
      </c>
      <c r="BZ31" s="254">
        <f t="shared" si="25"/>
        <v>5.4109090909090911</v>
      </c>
      <c r="CA31" s="254">
        <f>'[1]Dec 29 harvesting '!CA31+'[1]Nov 29 harvesting'!CA31+'[1]Oct 31 harvesting'!CA31</f>
        <v>44.97</v>
      </c>
      <c r="CB31" s="254">
        <f>'[1]Dec 29 harvesting '!CB31+'[1]Nov 29 harvesting'!CB31+'[1]Oct 31 harvesting'!CB31</f>
        <v>214.34</v>
      </c>
      <c r="CC31" s="254">
        <f t="shared" si="26"/>
        <v>4.7662886368690236</v>
      </c>
      <c r="CD31" s="254">
        <f>'[1]Dec 29 harvesting '!CD31+'[1]Nov 29 harvesting'!CD31+'[1]Oct 31 harvesting'!CD31</f>
        <v>28.25</v>
      </c>
      <c r="CE31" s="254">
        <f>'[1]Dec 29 harvesting '!CE31+'[1]Nov 29 harvesting'!CE31+'[1]Oct 31 harvesting'!CE31</f>
        <v>118.5</v>
      </c>
      <c r="CF31" s="254">
        <f t="shared" si="27"/>
        <v>4.1946902654867255</v>
      </c>
      <c r="CG31" s="254">
        <f>'[1]Dec 29 harvesting '!CG31+'[1]Nov 29 harvesting'!CG31+'[1]Oct 31 harvesting'!CG31</f>
        <v>799.15</v>
      </c>
      <c r="CH31" s="254">
        <f>'[1]Dec 29 harvesting '!CH31+'[1]Nov 29 harvesting'!CH31+'[1]Oct 31 harvesting'!CH31</f>
        <v>3412.91</v>
      </c>
      <c r="CI31" s="254">
        <f t="shared" si="28"/>
        <v>4.2706750922855532</v>
      </c>
      <c r="CJ31" s="254">
        <f>'[1]Dec 29 harvesting '!CJ31+'[1]Nov 29 harvesting'!CJ31+'[1]Oct 31 harvesting'!CJ31</f>
        <v>915.17</v>
      </c>
      <c r="CK31" s="254">
        <f>'[1]Dec 29 harvesting '!CK31+'[1]Nov 29 harvesting'!CK31+'[1]Oct 31 harvesting'!CK31</f>
        <v>3992.1900000000005</v>
      </c>
      <c r="CL31" s="254">
        <f t="shared" si="29"/>
        <v>4.3622387097479161</v>
      </c>
      <c r="DI31" s="261" t="s">
        <v>130</v>
      </c>
      <c r="DJ31" s="391" t="s">
        <v>137</v>
      </c>
    </row>
    <row r="32" spans="1:114" x14ac:dyDescent="0.25">
      <c r="A32" s="258" t="s">
        <v>23</v>
      </c>
      <c r="B32" s="251">
        <v>529</v>
      </c>
      <c r="C32" s="412">
        <f t="shared" si="0"/>
        <v>52.16446124763705</v>
      </c>
      <c r="D32" s="254">
        <f>'[1]Dec 29 harvesting '!D32+'[1]Nov 29 harvesting'!D32+'[1]Oct 31 harvesting'!D32</f>
        <v>0</v>
      </c>
      <c r="E32" s="254">
        <f>'[1]Dec 29 harvesting '!E32+'[1]Nov 29 harvesting'!E32+'[1]Oct 31 harvesting'!E32</f>
        <v>0</v>
      </c>
      <c r="F32" s="254">
        <f t="shared" si="1"/>
        <v>0</v>
      </c>
      <c r="G32" s="254">
        <f>'[1]Dec 29 harvesting '!G32+'[1]Nov 29 harvesting'!G32+'[1]Oct 31 harvesting'!G32</f>
        <v>0</v>
      </c>
      <c r="H32" s="254">
        <f>'[1]Dec 29 harvesting '!H32+'[1]Nov 29 harvesting'!H32+'[1]Oct 31 harvesting'!H32</f>
        <v>0</v>
      </c>
      <c r="I32" s="254">
        <f t="shared" si="2"/>
        <v>0</v>
      </c>
      <c r="J32" s="254">
        <f>'[1]Dec 29 harvesting '!J32+'[1]Nov 29 harvesting'!J32+'[1]Oct 31 harvesting'!J32</f>
        <v>0</v>
      </c>
      <c r="K32" s="254">
        <f>'[1]Dec 29 harvesting '!K32+'[1]Nov 29 harvesting'!K32+'[1]Oct 31 harvesting'!K32</f>
        <v>0</v>
      </c>
      <c r="L32" s="254">
        <f t="shared" si="3"/>
        <v>0</v>
      </c>
      <c r="M32" s="254">
        <f>'[1]Dec 29 harvesting '!M32+'[1]Nov 29 harvesting'!M32+'[1]Oct 31 harvesting'!M32</f>
        <v>0</v>
      </c>
      <c r="N32" s="254">
        <f>'[1]Dec 29 harvesting '!N32+'[1]Nov 29 harvesting'!N32+'[1]Oct 31 harvesting'!N32</f>
        <v>0</v>
      </c>
      <c r="O32" s="254">
        <f t="shared" si="4"/>
        <v>0</v>
      </c>
      <c r="P32" s="254">
        <f>'[1]Dec 29 harvesting '!P32+'[1]Nov 29 harvesting'!P32+'[1]Oct 31 harvesting'!P32</f>
        <v>0</v>
      </c>
      <c r="Q32" s="254">
        <f>'[1]Dec 29 harvesting '!Q32+'[1]Nov 29 harvesting'!Q32+'[1]Oct 31 harvesting'!Q32</f>
        <v>0</v>
      </c>
      <c r="R32" s="254">
        <f t="shared" si="5"/>
        <v>0</v>
      </c>
      <c r="S32" s="254">
        <f>'[1]Dec 29 harvesting '!S32+'[1]Nov 29 harvesting'!S32+'[1]Oct 31 harvesting'!S32</f>
        <v>0</v>
      </c>
      <c r="T32" s="254">
        <f>'[1]Dec 29 harvesting '!T32+'[1]Nov 29 harvesting'!T32+'[1]Oct 31 harvesting'!T32</f>
        <v>0</v>
      </c>
      <c r="U32" s="254">
        <f t="shared" si="6"/>
        <v>0</v>
      </c>
      <c r="V32" s="254">
        <f>'[1]Dec 29 harvesting '!V32+'[1]Nov 29 harvesting'!V32+'[1]Oct 31 harvesting'!V32</f>
        <v>0</v>
      </c>
      <c r="W32" s="254">
        <f>'[1]Dec 29 harvesting '!W32+'[1]Nov 29 harvesting'!W32+'[1]Oct 31 harvesting'!W32</f>
        <v>0</v>
      </c>
      <c r="X32" s="254">
        <f t="shared" si="7"/>
        <v>0</v>
      </c>
      <c r="Y32" s="254">
        <f>'[1]Dec 29 harvesting '!Y32+'[1]Nov 29 harvesting'!Y32+'[1]Oct 31 harvesting'!Y32</f>
        <v>0</v>
      </c>
      <c r="Z32" s="254">
        <f>'[1]Dec 29 harvesting '!Z32+'[1]Nov 29 harvesting'!Z32+'[1]Oct 31 harvesting'!Z32</f>
        <v>2.2999999999999998</v>
      </c>
      <c r="AA32" s="254">
        <f t="shared" si="8"/>
        <v>0</v>
      </c>
      <c r="AB32" s="254">
        <f>'[1]Dec 29 harvesting '!AB32+'[1]Nov 29 harvesting'!AB32+'[1]Oct 31 harvesting'!AB32</f>
        <v>0</v>
      </c>
      <c r="AC32" s="254">
        <f>'[1]Dec 29 harvesting '!AC32+'[1]Nov 29 harvesting'!AC32+'[1]Oct 31 harvesting'!AC32</f>
        <v>0</v>
      </c>
      <c r="AD32" s="254">
        <f t="shared" si="9"/>
        <v>0</v>
      </c>
      <c r="AE32" s="254">
        <f>'[1]Dec 29 harvesting '!AE32+'[1]Nov 29 harvesting'!AE32+'[1]Oct 31 harvesting'!AE32</f>
        <v>15</v>
      </c>
      <c r="AF32" s="254">
        <f>'[1]Dec 29 harvesting '!AF32+'[1]Nov 29 harvesting'!AF32+'[1]Oct 31 harvesting'!AF32</f>
        <v>32</v>
      </c>
      <c r="AG32" s="254">
        <f t="shared" si="10"/>
        <v>2.1333333333333333</v>
      </c>
      <c r="AH32" s="254">
        <f>'[1]Dec 29 harvesting '!AH32+'[1]Nov 29 harvesting'!AH32+'[1]Oct 31 harvesting'!AH32</f>
        <v>1</v>
      </c>
      <c r="AI32" s="254">
        <f>'[1]Dec 29 harvesting '!AI32+'[1]Nov 29 harvesting'!AI32+'[1]Oct 31 harvesting'!AI32</f>
        <v>0.6</v>
      </c>
      <c r="AJ32" s="254">
        <f t="shared" si="11"/>
        <v>0.6</v>
      </c>
      <c r="AK32" s="254">
        <f>'[1]Dec 29 harvesting '!AK32+'[1]Nov 29 harvesting'!AK32+'[1]Oct 31 harvesting'!AK32</f>
        <v>14.95</v>
      </c>
      <c r="AL32" s="254">
        <f>'[1]Dec 29 harvesting '!AL32+'[1]Nov 29 harvesting'!AL32+'[1]Oct 31 harvesting'!AL32</f>
        <v>26</v>
      </c>
      <c r="AM32" s="254">
        <f t="shared" si="12"/>
        <v>1.7391304347826089</v>
      </c>
      <c r="AN32" s="254">
        <f>'[1]Dec 29 harvesting '!AN32+'[1]Nov 29 harvesting'!AN32+'[1]Oct 31 harvesting'!AN32</f>
        <v>245</v>
      </c>
      <c r="AO32" s="254">
        <f>'[1]Dec 29 harvesting '!AO32+'[1]Nov 29 harvesting'!AO32+'[1]Oct 31 harvesting'!AO32</f>
        <v>481</v>
      </c>
      <c r="AP32" s="254">
        <f t="shared" si="13"/>
        <v>1.963265306122449</v>
      </c>
      <c r="AQ32" s="254">
        <f>'[1]Dec 29 harvesting '!AQ32+'[1]Nov 29 harvesting'!AQ32+'[1]Oct 31 harvesting'!AQ32</f>
        <v>286.45</v>
      </c>
      <c r="AR32" s="254">
        <f>'[1]Dec 29 harvesting '!AR32+'[1]Nov 29 harvesting'!AR32+'[1]Oct 31 harvesting'!AR32</f>
        <v>558.9</v>
      </c>
      <c r="AS32" s="254">
        <f t="shared" si="14"/>
        <v>1.9511258509338454</v>
      </c>
      <c r="AT32" s="254">
        <f>'[1]Dec 29 harvesting '!AT32+'[1]Nov 29 harvesting'!AT32+'[1]Oct 31 harvesting'!AT32</f>
        <v>0</v>
      </c>
      <c r="AU32" s="254">
        <f>'[1]Dec 29 harvesting '!AU32+'[1]Nov 29 harvesting'!AU32+'[1]Oct 31 harvesting'!AU32</f>
        <v>0</v>
      </c>
      <c r="AV32" s="254">
        <f t="shared" si="15"/>
        <v>0</v>
      </c>
      <c r="AW32" s="254">
        <f>'[1]Dec 29 harvesting '!AW32+'[1]Nov 29 harvesting'!AW32+'[1]Oct 31 harvesting'!AW32</f>
        <v>0</v>
      </c>
      <c r="AX32" s="254">
        <f>'[1]Dec 29 harvesting '!AX32+'[1]Nov 29 harvesting'!AX32+'[1]Oct 31 harvesting'!AX32</f>
        <v>0</v>
      </c>
      <c r="AY32" s="254">
        <f t="shared" si="16"/>
        <v>0</v>
      </c>
      <c r="AZ32" s="254">
        <f>'[1]Dec 29 harvesting '!AZ32+'[1]Nov 29 harvesting'!AZ32+'[1]Oct 31 harvesting'!AZ32</f>
        <v>0</v>
      </c>
      <c r="BA32" s="254">
        <f>'[1]Dec 29 harvesting '!BA32+'[1]Nov 29 harvesting'!BA32+'[1]Oct 31 harvesting'!BA32</f>
        <v>0</v>
      </c>
      <c r="BB32" s="254">
        <f t="shared" si="17"/>
        <v>0</v>
      </c>
      <c r="BC32" s="254">
        <f>'[1]Dec 29 harvesting '!BC32+'[1]Nov 29 harvesting'!BC32+'[1]Oct 31 harvesting'!BC32</f>
        <v>0</v>
      </c>
      <c r="BD32" s="254">
        <f>'[1]Dec 29 harvesting '!BD32+'[1]Nov 29 harvesting'!BD32+'[1]Oct 31 harvesting'!BD32</f>
        <v>0</v>
      </c>
      <c r="BE32" s="254">
        <f t="shared" si="18"/>
        <v>0</v>
      </c>
      <c r="BF32" s="254">
        <f>'[1]Dec 29 harvesting '!BF32+'[1]Nov 29 harvesting'!BF32+'[1]Oct 31 harvesting'!BF32</f>
        <v>0</v>
      </c>
      <c r="BG32" s="254">
        <f>'[1]Dec 29 harvesting '!BG32+'[1]Nov 29 harvesting'!BG32+'[1]Oct 31 harvesting'!BG32</f>
        <v>0</v>
      </c>
      <c r="BH32" s="254">
        <f t="shared" si="19"/>
        <v>0</v>
      </c>
      <c r="BI32" s="254">
        <f>'[1]Dec 29 harvesting '!BI32+'[1]Nov 29 harvesting'!BI32+'[1]Oct 31 harvesting'!BI32</f>
        <v>0</v>
      </c>
      <c r="BJ32" s="254">
        <f>'[1]Dec 29 harvesting '!BJ32+'[1]Nov 29 harvesting'!BJ32+'[1]Oct 31 harvesting'!BJ32</f>
        <v>0</v>
      </c>
      <c r="BK32" s="254">
        <f t="shared" si="20"/>
        <v>0</v>
      </c>
      <c r="BL32" s="254">
        <f>'[1]Dec 29 harvesting '!BL32+'[1]Nov 29 harvesting'!BL32+'[1]Oct 31 harvesting'!BL32</f>
        <v>0</v>
      </c>
      <c r="BM32" s="254">
        <f>'[1]Dec 29 harvesting '!BM32+'[1]Nov 29 harvesting'!BM32+'[1]Oct 31 harvesting'!BM32</f>
        <v>0</v>
      </c>
      <c r="BN32" s="254">
        <f t="shared" si="21"/>
        <v>0</v>
      </c>
      <c r="BO32" s="254">
        <f>'[1]Dec 29 harvesting '!BO32+'[1]Nov 29 harvesting'!BO32+'[1]Oct 31 harvesting'!BO32</f>
        <v>0</v>
      </c>
      <c r="BP32" s="254">
        <f>'[1]Dec 29 harvesting '!BP32+'[1]Nov 29 harvesting'!BP32+'[1]Oct 31 harvesting'!BP32</f>
        <v>0</v>
      </c>
      <c r="BQ32" s="254">
        <f t="shared" si="22"/>
        <v>0</v>
      </c>
      <c r="BR32" s="254">
        <f>'[1]Dec 29 harvesting '!BR32+'[1]Nov 29 harvesting'!BR32+'[1]Oct 31 harvesting'!BR32</f>
        <v>0</v>
      </c>
      <c r="BS32" s="254">
        <f>'[1]Dec 29 harvesting '!BS32+'[1]Nov 29 harvesting'!BS32+'[1]Oct 31 harvesting'!BS32</f>
        <v>2.2999999999999998</v>
      </c>
      <c r="BT32" s="254">
        <f t="shared" si="23"/>
        <v>0</v>
      </c>
      <c r="BU32" s="254">
        <f>'[1]Dec 29 harvesting '!BU32+'[1]Nov 29 harvesting'!BU32+'[1]Oct 31 harvesting'!BU32</f>
        <v>0</v>
      </c>
      <c r="BV32" s="254">
        <f>'[1]Dec 29 harvesting '!BV32+'[1]Nov 29 harvesting'!BV32+'[1]Oct 31 harvesting'!BV32</f>
        <v>0</v>
      </c>
      <c r="BW32" s="254">
        <f t="shared" si="24"/>
        <v>0</v>
      </c>
      <c r="BX32" s="254">
        <f>'[1]Dec 29 harvesting '!BX32+'[1]Nov 29 harvesting'!BX32+'[1]Oct 31 harvesting'!BX32</f>
        <v>15</v>
      </c>
      <c r="BY32" s="254">
        <f>'[1]Dec 29 harvesting '!BY32+'[1]Nov 29 harvesting'!BY32+'[1]Oct 31 harvesting'!BY32</f>
        <v>32</v>
      </c>
      <c r="BZ32" s="254">
        <f t="shared" si="25"/>
        <v>2.1333333333333333</v>
      </c>
      <c r="CA32" s="254">
        <f>'[1]Dec 29 harvesting '!CA32+'[1]Nov 29 harvesting'!CA32+'[1]Oct 31 harvesting'!CA32</f>
        <v>1</v>
      </c>
      <c r="CB32" s="254">
        <f>'[1]Dec 29 harvesting '!CB32+'[1]Nov 29 harvesting'!CB32+'[1]Oct 31 harvesting'!CB32</f>
        <v>0.6</v>
      </c>
      <c r="CC32" s="254">
        <f t="shared" si="26"/>
        <v>0.6</v>
      </c>
      <c r="CD32" s="254">
        <f>'[1]Dec 29 harvesting '!CD32+'[1]Nov 29 harvesting'!CD32+'[1]Oct 31 harvesting'!CD32</f>
        <v>14.95</v>
      </c>
      <c r="CE32" s="254">
        <f>'[1]Dec 29 harvesting '!CE32+'[1]Nov 29 harvesting'!CE32+'[1]Oct 31 harvesting'!CE32</f>
        <v>26</v>
      </c>
      <c r="CF32" s="254">
        <f t="shared" si="27"/>
        <v>1.7391304347826089</v>
      </c>
      <c r="CG32" s="254">
        <f>'[1]Dec 29 harvesting '!CG32+'[1]Nov 29 harvesting'!CG32+'[1]Oct 31 harvesting'!CG32</f>
        <v>245</v>
      </c>
      <c r="CH32" s="254">
        <f>'[1]Dec 29 harvesting '!CH32+'[1]Nov 29 harvesting'!CH32+'[1]Oct 31 harvesting'!CH32</f>
        <v>481</v>
      </c>
      <c r="CI32" s="254">
        <f t="shared" si="28"/>
        <v>1.963265306122449</v>
      </c>
      <c r="CJ32" s="254">
        <f>'[1]Dec 29 harvesting '!CJ32+'[1]Nov 29 harvesting'!CJ32+'[1]Oct 31 harvesting'!CJ32</f>
        <v>275.95</v>
      </c>
      <c r="CK32" s="254">
        <f>'[1]Dec 29 harvesting '!CK32+'[1]Nov 29 harvesting'!CK32+'[1]Oct 31 harvesting'!CK32</f>
        <v>541.9</v>
      </c>
      <c r="CL32" s="254">
        <f t="shared" si="29"/>
        <v>1.963761551005617</v>
      </c>
      <c r="DH32" s="255" t="s">
        <v>130</v>
      </c>
      <c r="DI32" s="255" t="s">
        <v>130</v>
      </c>
      <c r="DJ32" s="391" t="s">
        <v>138</v>
      </c>
    </row>
    <row r="33" spans="1:140" x14ac:dyDescent="0.25">
      <c r="A33" s="258" t="s">
        <v>24</v>
      </c>
      <c r="B33" s="251">
        <v>547</v>
      </c>
      <c r="C33" s="412">
        <f t="shared" si="0"/>
        <v>64.186471663619756</v>
      </c>
      <c r="D33" s="254">
        <f>'[1]Dec 29 harvesting '!D33+'[1]Nov 29 harvesting'!D33+'[1]Oct 31 harvesting'!D33</f>
        <v>2</v>
      </c>
      <c r="E33" s="254">
        <f>'[1]Dec 29 harvesting '!E33+'[1]Nov 29 harvesting'!E33+'[1]Oct 31 harvesting'!E33</f>
        <v>9.5</v>
      </c>
      <c r="F33" s="254">
        <f t="shared" si="1"/>
        <v>4.75</v>
      </c>
      <c r="G33" s="254">
        <f>'[1]Dec 29 harvesting '!G33+'[1]Nov 29 harvesting'!G33+'[1]Oct 31 harvesting'!G33</f>
        <v>0</v>
      </c>
      <c r="H33" s="254">
        <f>'[1]Dec 29 harvesting '!H33+'[1]Nov 29 harvesting'!H33+'[1]Oct 31 harvesting'!H33</f>
        <v>0</v>
      </c>
      <c r="I33" s="254">
        <f t="shared" si="2"/>
        <v>0</v>
      </c>
      <c r="J33" s="254">
        <f>'[1]Dec 29 harvesting '!J33+'[1]Nov 29 harvesting'!J33+'[1]Oct 31 harvesting'!J33</f>
        <v>0</v>
      </c>
      <c r="K33" s="254">
        <f>'[1]Dec 29 harvesting '!K33+'[1]Nov 29 harvesting'!K33+'[1]Oct 31 harvesting'!K33</f>
        <v>0</v>
      </c>
      <c r="L33" s="254">
        <f t="shared" si="3"/>
        <v>0</v>
      </c>
      <c r="M33" s="254">
        <f>'[1]Dec 29 harvesting '!M33+'[1]Nov 29 harvesting'!M33+'[1]Oct 31 harvesting'!M33</f>
        <v>0</v>
      </c>
      <c r="N33" s="254">
        <f>'[1]Dec 29 harvesting '!N33+'[1]Nov 29 harvesting'!N33+'[1]Oct 31 harvesting'!N33</f>
        <v>0</v>
      </c>
      <c r="O33" s="254">
        <f t="shared" si="4"/>
        <v>0</v>
      </c>
      <c r="P33" s="254">
        <f>'[1]Dec 29 harvesting '!P33+'[1]Nov 29 harvesting'!P33+'[1]Oct 31 harvesting'!P33</f>
        <v>80</v>
      </c>
      <c r="Q33" s="254">
        <f>'[1]Dec 29 harvesting '!Q33+'[1]Nov 29 harvesting'!Q33+'[1]Oct 31 harvesting'!Q33</f>
        <v>317</v>
      </c>
      <c r="R33" s="254">
        <f t="shared" si="5"/>
        <v>3.9624999999999999</v>
      </c>
      <c r="S33" s="254">
        <f>'[1]Dec 29 harvesting '!S33+'[1]Nov 29 harvesting'!S33+'[1]Oct 31 harvesting'!S33</f>
        <v>0</v>
      </c>
      <c r="T33" s="254">
        <f>'[1]Dec 29 harvesting '!T33+'[1]Nov 29 harvesting'!T33+'[1]Oct 31 harvesting'!T33</f>
        <v>0</v>
      </c>
      <c r="U33" s="254">
        <f t="shared" si="6"/>
        <v>0</v>
      </c>
      <c r="V33" s="254">
        <f>'[1]Dec 29 harvesting '!V33+'[1]Nov 29 harvesting'!V33+'[1]Oct 31 harvesting'!V33</f>
        <v>82</v>
      </c>
      <c r="W33" s="254">
        <f>'[1]Dec 29 harvesting '!W33+'[1]Nov 29 harvesting'!W33+'[1]Oct 31 harvesting'!W33</f>
        <v>326.5</v>
      </c>
      <c r="X33" s="254">
        <f t="shared" si="7"/>
        <v>3.9817073170731709</v>
      </c>
      <c r="Y33" s="254">
        <f>'[1]Dec 29 harvesting '!Y33+'[1]Nov 29 harvesting'!Y33+'[1]Oct 31 harvesting'!Y33</f>
        <v>0</v>
      </c>
      <c r="Z33" s="254">
        <f>'[1]Dec 29 harvesting '!Z33+'[1]Nov 29 harvesting'!Z33+'[1]Oct 31 harvesting'!Z33</f>
        <v>0</v>
      </c>
      <c r="AA33" s="254">
        <f t="shared" si="8"/>
        <v>0</v>
      </c>
      <c r="AB33" s="254">
        <f>'[1]Dec 29 harvesting '!AB33+'[1]Nov 29 harvesting'!AB33+'[1]Oct 31 harvesting'!AB33</f>
        <v>0</v>
      </c>
      <c r="AC33" s="254">
        <f>'[1]Dec 29 harvesting '!AC33+'[1]Nov 29 harvesting'!AC33+'[1]Oct 31 harvesting'!AC33</f>
        <v>0</v>
      </c>
      <c r="AD33" s="254">
        <f t="shared" si="9"/>
        <v>0</v>
      </c>
      <c r="AE33" s="254">
        <f>'[1]Dec 29 harvesting '!AE33+'[1]Nov 29 harvesting'!AE33+'[1]Oct 31 harvesting'!AE33</f>
        <v>7.5</v>
      </c>
      <c r="AF33" s="254">
        <f>'[1]Dec 29 harvesting '!AF33+'[1]Nov 29 harvesting'!AF33+'[1]Oct 31 harvesting'!AF33</f>
        <v>32</v>
      </c>
      <c r="AG33" s="254">
        <f t="shared" si="10"/>
        <v>4.2666666666666666</v>
      </c>
      <c r="AH33" s="254">
        <f>'[1]Dec 29 harvesting '!AH33+'[1]Nov 29 harvesting'!AH33+'[1]Oct 31 harvesting'!AH33</f>
        <v>1</v>
      </c>
      <c r="AI33" s="254">
        <f>'[1]Dec 29 harvesting '!AI33+'[1]Nov 29 harvesting'!AI33+'[1]Oct 31 harvesting'!AI33</f>
        <v>3.2</v>
      </c>
      <c r="AJ33" s="254">
        <f t="shared" si="11"/>
        <v>3.2</v>
      </c>
      <c r="AK33" s="254">
        <f>'[1]Dec 29 harvesting '!AK33+'[1]Nov 29 harvesting'!AK33+'[1]Oct 31 harvesting'!AK33</f>
        <v>260.60000000000002</v>
      </c>
      <c r="AL33" s="254">
        <f>'[1]Dec 29 harvesting '!AL33+'[1]Nov 29 harvesting'!AL33+'[1]Oct 31 harvesting'!AL33</f>
        <v>701</v>
      </c>
      <c r="AM33" s="254">
        <f t="shared" si="12"/>
        <v>2.6899462778204142</v>
      </c>
      <c r="AN33" s="254">
        <f>'[1]Dec 29 harvesting '!AN33+'[1]Nov 29 harvesting'!AN33+'[1]Oct 31 harvesting'!AN33</f>
        <v>0</v>
      </c>
      <c r="AO33" s="254">
        <f>'[1]Dec 29 harvesting '!AO33+'[1]Nov 29 harvesting'!AO33+'[1]Oct 31 harvesting'!AO33</f>
        <v>0</v>
      </c>
      <c r="AP33" s="254">
        <f t="shared" si="13"/>
        <v>0</v>
      </c>
      <c r="AQ33" s="254">
        <f>'[1]Dec 29 harvesting '!AQ33+'[1]Nov 29 harvesting'!AQ33+'[1]Oct 31 harvesting'!AQ33</f>
        <v>269.10000000000002</v>
      </c>
      <c r="AR33" s="254">
        <f>'[1]Dec 29 harvesting '!AR33+'[1]Nov 29 harvesting'!AR33+'[1]Oct 31 harvesting'!AR33</f>
        <v>736.2</v>
      </c>
      <c r="AS33" s="254">
        <f t="shared" si="14"/>
        <v>2.7357859531772575</v>
      </c>
      <c r="AT33" s="254">
        <f>'[1]Dec 29 harvesting '!AT33+'[1]Nov 29 harvesting'!AT33+'[1]Oct 31 harvesting'!AT33</f>
        <v>0</v>
      </c>
      <c r="AU33" s="254">
        <f>'[1]Dec 29 harvesting '!AU33+'[1]Nov 29 harvesting'!AU33+'[1]Oct 31 harvesting'!AU33</f>
        <v>0</v>
      </c>
      <c r="AV33" s="254">
        <f t="shared" si="15"/>
        <v>0</v>
      </c>
      <c r="AW33" s="254">
        <f>'[1]Dec 29 harvesting '!AW33+'[1]Nov 29 harvesting'!AW33+'[1]Oct 31 harvesting'!AW33</f>
        <v>0</v>
      </c>
      <c r="AX33" s="254">
        <f>'[1]Dec 29 harvesting '!AX33+'[1]Nov 29 harvesting'!AX33+'[1]Oct 31 harvesting'!AX33</f>
        <v>0</v>
      </c>
      <c r="AY33" s="254">
        <f t="shared" si="16"/>
        <v>0</v>
      </c>
      <c r="AZ33" s="254">
        <f>'[1]Dec 29 harvesting '!AZ33+'[1]Nov 29 harvesting'!AZ33+'[1]Oct 31 harvesting'!AZ33</f>
        <v>0</v>
      </c>
      <c r="BA33" s="254">
        <f>'[1]Dec 29 harvesting '!BA33+'[1]Nov 29 harvesting'!BA33+'[1]Oct 31 harvesting'!BA33</f>
        <v>0</v>
      </c>
      <c r="BB33" s="254">
        <f t="shared" si="17"/>
        <v>0</v>
      </c>
      <c r="BC33" s="254">
        <f>'[1]Dec 29 harvesting '!BC33+'[1]Nov 29 harvesting'!BC33+'[1]Oct 31 harvesting'!BC33</f>
        <v>0</v>
      </c>
      <c r="BD33" s="254">
        <f>'[1]Dec 29 harvesting '!BD33+'[1]Nov 29 harvesting'!BD33+'[1]Oct 31 harvesting'!BD33</f>
        <v>0</v>
      </c>
      <c r="BE33" s="254">
        <f t="shared" si="18"/>
        <v>0</v>
      </c>
      <c r="BF33" s="254">
        <f>'[1]Dec 29 harvesting '!BF33+'[1]Nov 29 harvesting'!BF33+'[1]Oct 31 harvesting'!BF33</f>
        <v>0</v>
      </c>
      <c r="BG33" s="254">
        <f>'[1]Dec 29 harvesting '!BG33+'[1]Nov 29 harvesting'!BG33+'[1]Oct 31 harvesting'!BG33</f>
        <v>0</v>
      </c>
      <c r="BH33" s="254">
        <f t="shared" si="19"/>
        <v>0</v>
      </c>
      <c r="BI33" s="254">
        <f>'[1]Dec 29 harvesting '!BI33+'[1]Nov 29 harvesting'!BI33+'[1]Oct 31 harvesting'!BI33</f>
        <v>0</v>
      </c>
      <c r="BJ33" s="254">
        <f>'[1]Dec 29 harvesting '!BJ33+'[1]Nov 29 harvesting'!BJ33+'[1]Oct 31 harvesting'!BJ33</f>
        <v>0</v>
      </c>
      <c r="BK33" s="254">
        <f t="shared" si="20"/>
        <v>0</v>
      </c>
      <c r="BL33" s="254">
        <f>'[1]Dec 29 harvesting '!BL33+'[1]Nov 29 harvesting'!BL33+'[1]Oct 31 harvesting'!BL33</f>
        <v>0</v>
      </c>
      <c r="BM33" s="254">
        <f>'[1]Dec 29 harvesting '!BM33+'[1]Nov 29 harvesting'!BM33+'[1]Oct 31 harvesting'!BM33</f>
        <v>0</v>
      </c>
      <c r="BN33" s="254">
        <f t="shared" si="21"/>
        <v>0</v>
      </c>
      <c r="BO33" s="254">
        <f>'[1]Dec 29 harvesting '!BO33+'[1]Nov 29 harvesting'!BO33+'[1]Oct 31 harvesting'!BO33</f>
        <v>0</v>
      </c>
      <c r="BP33" s="254">
        <f>'[1]Dec 29 harvesting '!BP33+'[1]Nov 29 harvesting'!BP33+'[1]Oct 31 harvesting'!BP33</f>
        <v>0</v>
      </c>
      <c r="BQ33" s="254">
        <f t="shared" si="22"/>
        <v>0</v>
      </c>
      <c r="BR33" s="254">
        <f>'[1]Dec 29 harvesting '!BR33+'[1]Nov 29 harvesting'!BR33+'[1]Oct 31 harvesting'!BR33</f>
        <v>2</v>
      </c>
      <c r="BS33" s="254">
        <f>'[1]Dec 29 harvesting '!BS33+'[1]Nov 29 harvesting'!BS33+'[1]Oct 31 harvesting'!BS33</f>
        <v>9.5</v>
      </c>
      <c r="BT33" s="254">
        <f t="shared" si="23"/>
        <v>4.75</v>
      </c>
      <c r="BU33" s="254">
        <f>'[1]Dec 29 harvesting '!BU33+'[1]Nov 29 harvesting'!BU33+'[1]Oct 31 harvesting'!BU33</f>
        <v>0</v>
      </c>
      <c r="BV33" s="254">
        <f>'[1]Dec 29 harvesting '!BV33+'[1]Nov 29 harvesting'!BV33+'[1]Oct 31 harvesting'!BV33</f>
        <v>0</v>
      </c>
      <c r="BW33" s="254">
        <f t="shared" si="24"/>
        <v>0</v>
      </c>
      <c r="BX33" s="254">
        <f>'[1]Dec 29 harvesting '!BX33+'[1]Nov 29 harvesting'!BX33+'[1]Oct 31 harvesting'!BX33</f>
        <v>7.5</v>
      </c>
      <c r="BY33" s="254">
        <f>'[1]Dec 29 harvesting '!BY33+'[1]Nov 29 harvesting'!BY33+'[1]Oct 31 harvesting'!BY33</f>
        <v>32</v>
      </c>
      <c r="BZ33" s="254">
        <f t="shared" si="25"/>
        <v>4.2666666666666666</v>
      </c>
      <c r="CA33" s="254">
        <f>'[1]Dec 29 harvesting '!CA33+'[1]Nov 29 harvesting'!CA33+'[1]Oct 31 harvesting'!CA33</f>
        <v>1</v>
      </c>
      <c r="CB33" s="254">
        <f>'[1]Dec 29 harvesting '!CB33+'[1]Nov 29 harvesting'!CB33+'[1]Oct 31 harvesting'!CB33</f>
        <v>3.2</v>
      </c>
      <c r="CC33" s="254">
        <f t="shared" si="26"/>
        <v>3.2</v>
      </c>
      <c r="CD33" s="254">
        <f>'[1]Dec 29 harvesting '!CD33+'[1]Nov 29 harvesting'!CD33+'[1]Oct 31 harvesting'!CD33</f>
        <v>340.6</v>
      </c>
      <c r="CE33" s="254">
        <f>'[1]Dec 29 harvesting '!CE33+'[1]Nov 29 harvesting'!CE33+'[1]Oct 31 harvesting'!CE33</f>
        <v>1018</v>
      </c>
      <c r="CF33" s="254">
        <f t="shared" si="27"/>
        <v>2.9888432178508513</v>
      </c>
      <c r="CG33" s="254">
        <f>'[1]Dec 29 harvesting '!CG33+'[1]Nov 29 harvesting'!CG33+'[1]Oct 31 harvesting'!CG33</f>
        <v>0</v>
      </c>
      <c r="CH33" s="254">
        <f>'[1]Dec 29 harvesting '!CH33+'[1]Nov 29 harvesting'!CH33+'[1]Oct 31 harvesting'!CH33</f>
        <v>0</v>
      </c>
      <c r="CI33" s="254">
        <f t="shared" si="28"/>
        <v>0</v>
      </c>
      <c r="CJ33" s="254">
        <f>'[1]Dec 29 harvesting '!CJ33+'[1]Nov 29 harvesting'!CJ33+'[1]Oct 31 harvesting'!CJ33</f>
        <v>351.1</v>
      </c>
      <c r="CK33" s="254">
        <f>'[1]Dec 29 harvesting '!CK33+'[1]Nov 29 harvesting'!CK33+'[1]Oct 31 harvesting'!CK33</f>
        <v>1062.7</v>
      </c>
      <c r="CL33" s="254">
        <f t="shared" si="29"/>
        <v>3.0267729991455425</v>
      </c>
    </row>
    <row r="34" spans="1:140" s="235" customFormat="1" ht="12.75" x14ac:dyDescent="0.2">
      <c r="A34" s="258" t="s">
        <v>100</v>
      </c>
      <c r="B34" s="251">
        <v>461</v>
      </c>
      <c r="C34" s="412">
        <f t="shared" si="0"/>
        <v>93.947939262472886</v>
      </c>
      <c r="D34" s="254">
        <f>'[1]Dec 29 harvesting '!D34+'[1]Nov 29 harvesting'!D34+'[1]Oct 31 harvesting'!D34</f>
        <v>0</v>
      </c>
      <c r="E34" s="254">
        <f>'[1]Dec 29 harvesting '!E34+'[1]Nov 29 harvesting'!E34+'[1]Oct 31 harvesting'!E34</f>
        <v>0</v>
      </c>
      <c r="F34" s="254">
        <f t="shared" si="1"/>
        <v>0</v>
      </c>
      <c r="G34" s="254">
        <f>'[1]Dec 29 harvesting '!G34+'[1]Nov 29 harvesting'!G34+'[1]Oct 31 harvesting'!G34</f>
        <v>0</v>
      </c>
      <c r="H34" s="254">
        <f>'[1]Dec 29 harvesting '!H34+'[1]Nov 29 harvesting'!H34+'[1]Oct 31 harvesting'!H34</f>
        <v>0</v>
      </c>
      <c r="I34" s="254">
        <f t="shared" si="2"/>
        <v>0</v>
      </c>
      <c r="J34" s="254">
        <f>'[1]Dec 29 harvesting '!J34+'[1]Nov 29 harvesting'!J34+'[1]Oct 31 harvesting'!J34</f>
        <v>0</v>
      </c>
      <c r="K34" s="254">
        <f>'[1]Dec 29 harvesting '!K34+'[1]Nov 29 harvesting'!K34+'[1]Oct 31 harvesting'!K34</f>
        <v>0</v>
      </c>
      <c r="L34" s="254">
        <f t="shared" si="3"/>
        <v>0</v>
      </c>
      <c r="M34" s="254">
        <f>'[1]Dec 29 harvesting '!M34+'[1]Nov 29 harvesting'!M34+'[1]Oct 31 harvesting'!M34</f>
        <v>0</v>
      </c>
      <c r="N34" s="254">
        <f>'[1]Dec 29 harvesting '!N34+'[1]Nov 29 harvesting'!N34+'[1]Oct 31 harvesting'!N34</f>
        <v>0</v>
      </c>
      <c r="O34" s="254">
        <f t="shared" si="4"/>
        <v>0</v>
      </c>
      <c r="P34" s="254">
        <f>'[1]Dec 29 harvesting '!P34+'[1]Nov 29 harvesting'!P34+'[1]Oct 31 harvesting'!P34</f>
        <v>0</v>
      </c>
      <c r="Q34" s="254">
        <f>'[1]Dec 29 harvesting '!Q34+'[1]Nov 29 harvesting'!Q34+'[1]Oct 31 harvesting'!Q34</f>
        <v>0</v>
      </c>
      <c r="R34" s="254">
        <f t="shared" si="5"/>
        <v>0</v>
      </c>
      <c r="S34" s="254">
        <f>'[1]Dec 29 harvesting '!S34+'[1]Nov 29 harvesting'!S34+'[1]Oct 31 harvesting'!S34</f>
        <v>0</v>
      </c>
      <c r="T34" s="254">
        <f>'[1]Dec 29 harvesting '!T34+'[1]Nov 29 harvesting'!T34+'[1]Oct 31 harvesting'!T34</f>
        <v>0</v>
      </c>
      <c r="U34" s="254">
        <f t="shared" si="6"/>
        <v>0</v>
      </c>
      <c r="V34" s="254">
        <f>'[1]Dec 29 harvesting '!V34+'[1]Nov 29 harvesting'!V34+'[1]Oct 31 harvesting'!V34</f>
        <v>0</v>
      </c>
      <c r="W34" s="254">
        <f>'[1]Dec 29 harvesting '!W34+'[1]Nov 29 harvesting'!W34+'[1]Oct 31 harvesting'!W34</f>
        <v>0</v>
      </c>
      <c r="X34" s="254">
        <f t="shared" si="7"/>
        <v>0</v>
      </c>
      <c r="Y34" s="254">
        <f>'[1]Dec 29 harvesting '!Y34+'[1]Nov 29 harvesting'!Y34+'[1]Oct 31 harvesting'!Y34</f>
        <v>15.6</v>
      </c>
      <c r="Z34" s="254">
        <f>'[1]Dec 29 harvesting '!Z34+'[1]Nov 29 harvesting'!Z34+'[1]Oct 31 harvesting'!Z34</f>
        <v>88</v>
      </c>
      <c r="AA34" s="254">
        <f t="shared" si="8"/>
        <v>5.6410256410256414</v>
      </c>
      <c r="AB34" s="254">
        <f>'[1]Dec 29 harvesting '!AB34+'[1]Nov 29 harvesting'!AB34+'[1]Oct 31 harvesting'!AB34</f>
        <v>0</v>
      </c>
      <c r="AC34" s="254">
        <f>'[1]Dec 29 harvesting '!AC34+'[1]Nov 29 harvesting'!AC34+'[1]Oct 31 harvesting'!AC34</f>
        <v>0</v>
      </c>
      <c r="AD34" s="254">
        <f t="shared" si="9"/>
        <v>0</v>
      </c>
      <c r="AE34" s="254">
        <f>'[1]Dec 29 harvesting '!AE34+'[1]Nov 29 harvesting'!AE34+'[1]Oct 31 harvesting'!AE34</f>
        <v>10</v>
      </c>
      <c r="AF34" s="254">
        <f>'[1]Dec 29 harvesting '!AF34+'[1]Nov 29 harvesting'!AF34+'[1]Oct 31 harvesting'!AF34</f>
        <v>54</v>
      </c>
      <c r="AG34" s="254">
        <f t="shared" si="10"/>
        <v>5.4</v>
      </c>
      <c r="AH34" s="254">
        <f>'[1]Dec 29 harvesting '!AH34+'[1]Nov 29 harvesting'!AH34+'[1]Oct 31 harvesting'!AH34</f>
        <v>2.5</v>
      </c>
      <c r="AI34" s="254">
        <f>'[1]Dec 29 harvesting '!AI34+'[1]Nov 29 harvesting'!AI34+'[1]Oct 31 harvesting'!AI34</f>
        <v>12</v>
      </c>
      <c r="AJ34" s="254">
        <f t="shared" si="11"/>
        <v>4.8</v>
      </c>
      <c r="AK34" s="254">
        <f>'[1]Dec 29 harvesting '!AK34+'[1]Nov 29 harvesting'!AK34+'[1]Oct 31 harvesting'!AK34</f>
        <v>7</v>
      </c>
      <c r="AL34" s="254">
        <f>'[1]Dec 29 harvesting '!AL34+'[1]Nov 29 harvesting'!AL34+'[1]Oct 31 harvesting'!AL34</f>
        <v>27.5</v>
      </c>
      <c r="AM34" s="254">
        <f t="shared" si="12"/>
        <v>3.9285714285714284</v>
      </c>
      <c r="AN34" s="254">
        <f>'[1]Dec 29 harvesting '!AN34+'[1]Nov 29 harvesting'!AN34+'[1]Oct 31 harvesting'!AN34</f>
        <v>398</v>
      </c>
      <c r="AO34" s="254">
        <f>'[1]Dec 29 harvesting '!AO34+'[1]Nov 29 harvesting'!AO34+'[1]Oct 31 harvesting'!AO34</f>
        <v>1569.4099999999999</v>
      </c>
      <c r="AP34" s="254">
        <f t="shared" si="13"/>
        <v>3.9432412060301503</v>
      </c>
      <c r="AQ34" s="254">
        <f>'[1]Dec 29 harvesting '!AQ34+'[1]Nov 29 harvesting'!AQ34+'[1]Oct 31 harvesting'!AQ34</f>
        <v>433.1</v>
      </c>
      <c r="AR34" s="254">
        <f>'[1]Dec 29 harvesting '!AR34+'[1]Nov 29 harvesting'!AR34+'[1]Oct 31 harvesting'!AR34</f>
        <v>1750.9099999999999</v>
      </c>
      <c r="AS34" s="254">
        <f t="shared" si="14"/>
        <v>4.0427383975987068</v>
      </c>
      <c r="AT34" s="254">
        <f>'[1]Dec 29 harvesting '!AT34+'[1]Nov 29 harvesting'!AT34+'[1]Oct 31 harvesting'!AT34</f>
        <v>0</v>
      </c>
      <c r="AU34" s="254">
        <f>'[1]Dec 29 harvesting '!AU34+'[1]Nov 29 harvesting'!AU34+'[1]Oct 31 harvesting'!AU34</f>
        <v>0</v>
      </c>
      <c r="AV34" s="254">
        <f t="shared" si="15"/>
        <v>0</v>
      </c>
      <c r="AW34" s="254">
        <f>'[1]Dec 29 harvesting '!AW34+'[1]Nov 29 harvesting'!AW34+'[1]Oct 31 harvesting'!AW34</f>
        <v>0</v>
      </c>
      <c r="AX34" s="254">
        <f>'[1]Dec 29 harvesting '!AX34+'[1]Nov 29 harvesting'!AX34+'[1]Oct 31 harvesting'!AX34</f>
        <v>0</v>
      </c>
      <c r="AY34" s="254">
        <f t="shared" si="16"/>
        <v>0</v>
      </c>
      <c r="AZ34" s="254">
        <f>'[1]Dec 29 harvesting '!AZ34+'[1]Nov 29 harvesting'!AZ34+'[1]Oct 31 harvesting'!AZ34</f>
        <v>0</v>
      </c>
      <c r="BA34" s="254">
        <f>'[1]Dec 29 harvesting '!BA34+'[1]Nov 29 harvesting'!BA34+'[1]Oct 31 harvesting'!BA34</f>
        <v>0</v>
      </c>
      <c r="BB34" s="254">
        <f t="shared" si="17"/>
        <v>0</v>
      </c>
      <c r="BC34" s="254">
        <f>'[1]Dec 29 harvesting '!BC34+'[1]Nov 29 harvesting'!BC34+'[1]Oct 31 harvesting'!BC34</f>
        <v>0</v>
      </c>
      <c r="BD34" s="254">
        <f>'[1]Dec 29 harvesting '!BD34+'[1]Nov 29 harvesting'!BD34+'[1]Oct 31 harvesting'!BD34</f>
        <v>0</v>
      </c>
      <c r="BE34" s="254">
        <f t="shared" si="18"/>
        <v>0</v>
      </c>
      <c r="BF34" s="254">
        <f>'[1]Dec 29 harvesting '!BF34+'[1]Nov 29 harvesting'!BF34+'[1]Oct 31 harvesting'!BF34</f>
        <v>0</v>
      </c>
      <c r="BG34" s="254">
        <f>'[1]Dec 29 harvesting '!BG34+'[1]Nov 29 harvesting'!BG34+'[1]Oct 31 harvesting'!BG34</f>
        <v>0</v>
      </c>
      <c r="BH34" s="254">
        <f t="shared" si="19"/>
        <v>0</v>
      </c>
      <c r="BI34" s="254">
        <f>'[1]Dec 29 harvesting '!BI34+'[1]Nov 29 harvesting'!BI34+'[1]Oct 31 harvesting'!BI34</f>
        <v>0</v>
      </c>
      <c r="BJ34" s="254">
        <f>'[1]Dec 29 harvesting '!BJ34+'[1]Nov 29 harvesting'!BJ34+'[1]Oct 31 harvesting'!BJ34</f>
        <v>0</v>
      </c>
      <c r="BK34" s="254">
        <f t="shared" si="20"/>
        <v>0</v>
      </c>
      <c r="BL34" s="254">
        <f>'[1]Dec 29 harvesting '!BL34+'[1]Nov 29 harvesting'!BL34+'[1]Oct 31 harvesting'!BL34</f>
        <v>0</v>
      </c>
      <c r="BM34" s="254">
        <f>'[1]Dec 29 harvesting '!BM34+'[1]Nov 29 harvesting'!BM34+'[1]Oct 31 harvesting'!BM34</f>
        <v>0</v>
      </c>
      <c r="BN34" s="254">
        <f t="shared" si="21"/>
        <v>0</v>
      </c>
      <c r="BO34" s="254">
        <f>'[1]Dec 29 harvesting '!BO34+'[1]Nov 29 harvesting'!BO34+'[1]Oct 31 harvesting'!BO34</f>
        <v>0</v>
      </c>
      <c r="BP34" s="254">
        <f>'[1]Dec 29 harvesting '!BP34+'[1]Nov 29 harvesting'!BP34+'[1]Oct 31 harvesting'!BP34</f>
        <v>0</v>
      </c>
      <c r="BQ34" s="254">
        <f t="shared" si="22"/>
        <v>0</v>
      </c>
      <c r="BR34" s="254">
        <f>'[1]Dec 29 harvesting '!BR34+'[1]Nov 29 harvesting'!BR34+'[1]Oct 31 harvesting'!BR34</f>
        <v>15.6</v>
      </c>
      <c r="BS34" s="254">
        <f>'[1]Dec 29 harvesting '!BS34+'[1]Nov 29 harvesting'!BS34+'[1]Oct 31 harvesting'!BS34</f>
        <v>88</v>
      </c>
      <c r="BT34" s="254">
        <f t="shared" si="23"/>
        <v>5.6410256410256414</v>
      </c>
      <c r="BU34" s="254">
        <f>'[1]Dec 29 harvesting '!BU34+'[1]Nov 29 harvesting'!BU34+'[1]Oct 31 harvesting'!BU34</f>
        <v>0</v>
      </c>
      <c r="BV34" s="254">
        <f>'[1]Dec 29 harvesting '!BV34+'[1]Nov 29 harvesting'!BV34+'[1]Oct 31 harvesting'!BV34</f>
        <v>0</v>
      </c>
      <c r="BW34" s="254">
        <f t="shared" si="24"/>
        <v>0</v>
      </c>
      <c r="BX34" s="254">
        <f>'[1]Dec 29 harvesting '!BX34+'[1]Nov 29 harvesting'!BX34+'[1]Oct 31 harvesting'!BX34</f>
        <v>10</v>
      </c>
      <c r="BY34" s="254">
        <f>'[1]Dec 29 harvesting '!BY34+'[1]Nov 29 harvesting'!BY34+'[1]Oct 31 harvesting'!BY34</f>
        <v>54</v>
      </c>
      <c r="BZ34" s="254">
        <f t="shared" si="25"/>
        <v>5.4</v>
      </c>
      <c r="CA34" s="254">
        <f>'[1]Dec 29 harvesting '!CA34+'[1]Nov 29 harvesting'!CA34+'[1]Oct 31 harvesting'!CA34</f>
        <v>2.5</v>
      </c>
      <c r="CB34" s="254">
        <f>'[1]Dec 29 harvesting '!CB34+'[1]Nov 29 harvesting'!CB34+'[1]Oct 31 harvesting'!CB34</f>
        <v>12</v>
      </c>
      <c r="CC34" s="254">
        <f t="shared" si="26"/>
        <v>4.8</v>
      </c>
      <c r="CD34" s="254">
        <f>'[1]Dec 29 harvesting '!CD34+'[1]Nov 29 harvesting'!CD34+'[1]Oct 31 harvesting'!CD34</f>
        <v>7</v>
      </c>
      <c r="CE34" s="254">
        <f>'[1]Dec 29 harvesting '!CE34+'[1]Nov 29 harvesting'!CE34+'[1]Oct 31 harvesting'!CE34</f>
        <v>27.5</v>
      </c>
      <c r="CF34" s="254">
        <f t="shared" si="27"/>
        <v>3.9285714285714284</v>
      </c>
      <c r="CG34" s="254">
        <f>'[1]Dec 29 harvesting '!CG34+'[1]Nov 29 harvesting'!CG34+'[1]Oct 31 harvesting'!CG34</f>
        <v>398</v>
      </c>
      <c r="CH34" s="254">
        <f>'[1]Dec 29 harvesting '!CH34+'[1]Nov 29 harvesting'!CH34+'[1]Oct 31 harvesting'!CH34</f>
        <v>1198</v>
      </c>
      <c r="CI34" s="254">
        <f t="shared" si="28"/>
        <v>3.0100502512562812</v>
      </c>
      <c r="CJ34" s="254">
        <f>'[1]Dec 29 harvesting '!CJ34+'[1]Nov 29 harvesting'!CJ34+'[1]Oct 31 harvesting'!CJ34</f>
        <v>433.1</v>
      </c>
      <c r="CK34" s="254">
        <f>'[1]Dec 29 harvesting '!CK34+'[1]Nov 29 harvesting'!CK34+'[1]Oct 31 harvesting'!CK34</f>
        <v>1379.5</v>
      </c>
      <c r="CL34" s="254">
        <f t="shared" si="29"/>
        <v>3.1851766335719232</v>
      </c>
      <c r="DF34" s="359"/>
      <c r="DG34" s="359"/>
      <c r="DH34" s="359"/>
      <c r="DI34" s="255" t="s">
        <v>130</v>
      </c>
      <c r="DJ34" s="359" t="s">
        <v>141</v>
      </c>
      <c r="DK34" s="359"/>
      <c r="DL34" s="359"/>
      <c r="DM34" s="359"/>
      <c r="DN34" s="359"/>
      <c r="DO34" s="359"/>
      <c r="DP34" s="359"/>
      <c r="DQ34" s="359"/>
      <c r="DR34" s="359"/>
      <c r="DS34" s="359"/>
      <c r="DT34" s="359"/>
      <c r="DU34" s="359"/>
      <c r="DV34" s="359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60"/>
      <c r="EH34" s="360"/>
      <c r="EI34" s="360"/>
      <c r="EJ34" s="360"/>
    </row>
    <row r="35" spans="1:140" x14ac:dyDescent="0.25">
      <c r="A35" s="258" t="s">
        <v>26</v>
      </c>
      <c r="B35" s="251">
        <v>984.53</v>
      </c>
      <c r="C35" s="412">
        <f t="shared" si="0"/>
        <v>0.43167805958172939</v>
      </c>
      <c r="D35" s="254">
        <f>'[1]Dec 29 harvesting '!D35+'[1]Nov 29 harvesting'!D35+'[1]Oct 31 harvesting'!D35</f>
        <v>2.25</v>
      </c>
      <c r="E35" s="254">
        <f>'[1]Dec 29 harvesting '!E35+'[1]Nov 29 harvesting'!E35+'[1]Oct 31 harvesting'!E35</f>
        <v>9</v>
      </c>
      <c r="F35" s="254">
        <f t="shared" si="1"/>
        <v>4</v>
      </c>
      <c r="G35" s="254">
        <f>'[1]Dec 29 harvesting '!G35+'[1]Nov 29 harvesting'!G35+'[1]Oct 31 harvesting'!G35</f>
        <v>0</v>
      </c>
      <c r="H35" s="254">
        <f>'[1]Dec 29 harvesting '!H35+'[1]Nov 29 harvesting'!H35+'[1]Oct 31 harvesting'!H35</f>
        <v>0</v>
      </c>
      <c r="I35" s="254">
        <f t="shared" si="2"/>
        <v>0</v>
      </c>
      <c r="J35" s="254">
        <f>'[1]Dec 29 harvesting '!J35+'[1]Nov 29 harvesting'!J35+'[1]Oct 31 harvesting'!J35</f>
        <v>0</v>
      </c>
      <c r="K35" s="254">
        <f>'[1]Dec 29 harvesting '!K35+'[1]Nov 29 harvesting'!K35+'[1]Oct 31 harvesting'!K35</f>
        <v>0</v>
      </c>
      <c r="L35" s="254">
        <f t="shared" si="3"/>
        <v>0</v>
      </c>
      <c r="M35" s="254">
        <f>'[1]Dec 29 harvesting '!M35+'[1]Nov 29 harvesting'!M35+'[1]Oct 31 harvesting'!M35</f>
        <v>0</v>
      </c>
      <c r="N35" s="254">
        <f>'[1]Dec 29 harvesting '!N35+'[1]Nov 29 harvesting'!N35+'[1]Oct 31 harvesting'!N35</f>
        <v>0</v>
      </c>
      <c r="O35" s="254">
        <f t="shared" si="4"/>
        <v>0</v>
      </c>
      <c r="P35" s="254">
        <f>'[1]Dec 29 harvesting '!P35+'[1]Nov 29 harvesting'!P35+'[1]Oct 31 harvesting'!P35</f>
        <v>0</v>
      </c>
      <c r="Q35" s="254">
        <f>'[1]Dec 29 harvesting '!Q35+'[1]Nov 29 harvesting'!Q35+'[1]Oct 31 harvesting'!Q35</f>
        <v>0</v>
      </c>
      <c r="R35" s="254">
        <f t="shared" si="5"/>
        <v>0</v>
      </c>
      <c r="S35" s="254">
        <f>'[1]Dec 29 harvesting '!S35+'[1]Nov 29 harvesting'!S35+'[1]Oct 31 harvesting'!S35</f>
        <v>0</v>
      </c>
      <c r="T35" s="254">
        <f>'[1]Dec 29 harvesting '!T35+'[1]Nov 29 harvesting'!T35+'[1]Oct 31 harvesting'!T35</f>
        <v>0</v>
      </c>
      <c r="U35" s="254">
        <f t="shared" si="6"/>
        <v>0</v>
      </c>
      <c r="V35" s="254">
        <f>'[1]Dec 29 harvesting '!V35+'[1]Nov 29 harvesting'!V35+'[1]Oct 31 harvesting'!V35</f>
        <v>2.25</v>
      </c>
      <c r="W35" s="254">
        <f>'[1]Dec 29 harvesting '!W35+'[1]Nov 29 harvesting'!W35+'[1]Oct 31 harvesting'!W35</f>
        <v>9</v>
      </c>
      <c r="X35" s="254">
        <f t="shared" si="7"/>
        <v>4</v>
      </c>
      <c r="Y35" s="254">
        <f>'[1]Dec 29 harvesting '!Y35+'[1]Nov 29 harvesting'!Y35+'[1]Oct 31 harvesting'!Y35</f>
        <v>2</v>
      </c>
      <c r="Z35" s="254">
        <f>'[1]Dec 29 harvesting '!Z35+'[1]Nov 29 harvesting'!Z35+'[1]Oct 31 harvesting'!Z35</f>
        <v>10</v>
      </c>
      <c r="AA35" s="254">
        <f t="shared" si="8"/>
        <v>5</v>
      </c>
      <c r="AB35" s="254">
        <f>'[1]Dec 29 harvesting '!AB35+'[1]Nov 29 harvesting'!AB35+'[1]Oct 31 harvesting'!AB35</f>
        <v>0</v>
      </c>
      <c r="AC35" s="254">
        <f>'[1]Dec 29 harvesting '!AC35+'[1]Nov 29 harvesting'!AC35+'[1]Oct 31 harvesting'!AC35</f>
        <v>0</v>
      </c>
      <c r="AD35" s="254">
        <f t="shared" si="9"/>
        <v>0</v>
      </c>
      <c r="AE35" s="254">
        <f>'[1]Dec 29 harvesting '!AE35+'[1]Nov 29 harvesting'!AE35+'[1]Oct 31 harvesting'!AE35</f>
        <v>0</v>
      </c>
      <c r="AF35" s="254">
        <f>'[1]Dec 29 harvesting '!AF35+'[1]Nov 29 harvesting'!AF35+'[1]Oct 31 harvesting'!AF35</f>
        <v>0</v>
      </c>
      <c r="AG35" s="254">
        <f t="shared" si="10"/>
        <v>0</v>
      </c>
      <c r="AH35" s="254">
        <f>'[1]Dec 29 harvesting '!AH35+'[1]Nov 29 harvesting'!AH35+'[1]Oct 31 harvesting'!AH35</f>
        <v>0</v>
      </c>
      <c r="AI35" s="254">
        <f>'[1]Dec 29 harvesting '!AI35+'[1]Nov 29 harvesting'!AI35+'[1]Oct 31 harvesting'!AI35</f>
        <v>0</v>
      </c>
      <c r="AJ35" s="254">
        <f t="shared" si="11"/>
        <v>0</v>
      </c>
      <c r="AK35" s="254">
        <f>'[1]Dec 29 harvesting '!AK35+'[1]Nov 29 harvesting'!AK35+'[1]Oct 31 harvesting'!AK35</f>
        <v>0</v>
      </c>
      <c r="AL35" s="254">
        <f>'[1]Dec 29 harvesting '!AL35+'[1]Nov 29 harvesting'!AL35+'[1]Oct 31 harvesting'!AL35</f>
        <v>0</v>
      </c>
      <c r="AM35" s="254">
        <f t="shared" si="12"/>
        <v>0</v>
      </c>
      <c r="AN35" s="254">
        <f>'[1]Dec 29 harvesting '!AN35+'[1]Nov 29 harvesting'!AN35+'[1]Oct 31 harvesting'!AN35</f>
        <v>0</v>
      </c>
      <c r="AO35" s="254">
        <f>'[1]Dec 29 harvesting '!AO35+'[1]Nov 29 harvesting'!AO35+'[1]Oct 31 harvesting'!AO35</f>
        <v>0</v>
      </c>
      <c r="AP35" s="254">
        <f t="shared" si="13"/>
        <v>0</v>
      </c>
      <c r="AQ35" s="254">
        <f>'[1]Dec 29 harvesting '!AQ35+'[1]Nov 29 harvesting'!AQ35+'[1]Oct 31 harvesting'!AQ35</f>
        <v>2</v>
      </c>
      <c r="AR35" s="254">
        <f>'[1]Dec 29 harvesting '!AR35+'[1]Nov 29 harvesting'!AR35+'[1]Oct 31 harvesting'!AR35</f>
        <v>10</v>
      </c>
      <c r="AS35" s="254">
        <f t="shared" si="14"/>
        <v>5</v>
      </c>
      <c r="AT35" s="254">
        <f>'[1]Dec 29 harvesting '!AT35+'[1]Nov 29 harvesting'!AT35+'[1]Oct 31 harvesting'!AT35</f>
        <v>0</v>
      </c>
      <c r="AU35" s="254">
        <f>'[1]Dec 29 harvesting '!AU35+'[1]Nov 29 harvesting'!AU35+'[1]Oct 31 harvesting'!AU35</f>
        <v>0</v>
      </c>
      <c r="AV35" s="254">
        <f t="shared" si="15"/>
        <v>0</v>
      </c>
      <c r="AW35" s="254">
        <f>'[1]Dec 29 harvesting '!AW35+'[1]Nov 29 harvesting'!AW35+'[1]Oct 31 harvesting'!AW35</f>
        <v>0</v>
      </c>
      <c r="AX35" s="254">
        <f>'[1]Dec 29 harvesting '!AX35+'[1]Nov 29 harvesting'!AX35+'[1]Oct 31 harvesting'!AX35</f>
        <v>0</v>
      </c>
      <c r="AY35" s="254">
        <f t="shared" si="16"/>
        <v>0</v>
      </c>
      <c r="AZ35" s="254">
        <f>'[1]Dec 29 harvesting '!AZ35+'[1]Nov 29 harvesting'!AZ35+'[1]Oct 31 harvesting'!AZ35</f>
        <v>0</v>
      </c>
      <c r="BA35" s="254">
        <f>'[1]Dec 29 harvesting '!BA35+'[1]Nov 29 harvesting'!BA35+'[1]Oct 31 harvesting'!BA35</f>
        <v>0</v>
      </c>
      <c r="BB35" s="254">
        <f t="shared" si="17"/>
        <v>0</v>
      </c>
      <c r="BC35" s="254">
        <f>'[1]Dec 29 harvesting '!BC35+'[1]Nov 29 harvesting'!BC35+'[1]Oct 31 harvesting'!BC35</f>
        <v>0</v>
      </c>
      <c r="BD35" s="254">
        <f>'[1]Dec 29 harvesting '!BD35+'[1]Nov 29 harvesting'!BD35+'[1]Oct 31 harvesting'!BD35</f>
        <v>0</v>
      </c>
      <c r="BE35" s="254">
        <f t="shared" si="18"/>
        <v>0</v>
      </c>
      <c r="BF35" s="254">
        <f>'[1]Dec 29 harvesting '!BF35+'[1]Nov 29 harvesting'!BF35+'[1]Oct 31 harvesting'!BF35</f>
        <v>0</v>
      </c>
      <c r="BG35" s="254">
        <f>'[1]Dec 29 harvesting '!BG35+'[1]Nov 29 harvesting'!BG35+'[1]Oct 31 harvesting'!BG35</f>
        <v>0</v>
      </c>
      <c r="BH35" s="254">
        <f t="shared" si="19"/>
        <v>0</v>
      </c>
      <c r="BI35" s="254">
        <f>'[1]Dec 29 harvesting '!BI35+'[1]Nov 29 harvesting'!BI35+'[1]Oct 31 harvesting'!BI35</f>
        <v>0</v>
      </c>
      <c r="BJ35" s="254">
        <f>'[1]Dec 29 harvesting '!BJ35+'[1]Nov 29 harvesting'!BJ35+'[1]Oct 31 harvesting'!BJ35</f>
        <v>0</v>
      </c>
      <c r="BK35" s="254">
        <f t="shared" si="20"/>
        <v>0</v>
      </c>
      <c r="BL35" s="254">
        <f>'[1]Dec 29 harvesting '!BL35+'[1]Nov 29 harvesting'!BL35+'[1]Oct 31 harvesting'!BL35</f>
        <v>0</v>
      </c>
      <c r="BM35" s="254">
        <f>'[1]Dec 29 harvesting '!BM35+'[1]Nov 29 harvesting'!BM35+'[1]Oct 31 harvesting'!BM35</f>
        <v>0</v>
      </c>
      <c r="BN35" s="254">
        <f t="shared" si="21"/>
        <v>0</v>
      </c>
      <c r="BO35" s="254">
        <f>'[1]Dec 29 harvesting '!BO35+'[1]Nov 29 harvesting'!BO35+'[1]Oct 31 harvesting'!BO35</f>
        <v>0</v>
      </c>
      <c r="BP35" s="254">
        <f>'[1]Dec 29 harvesting '!BP35+'[1]Nov 29 harvesting'!BP35+'[1]Oct 31 harvesting'!BP35</f>
        <v>0</v>
      </c>
      <c r="BQ35" s="254">
        <f t="shared" si="22"/>
        <v>0</v>
      </c>
      <c r="BR35" s="254">
        <f>'[1]Dec 29 harvesting '!BR35+'[1]Nov 29 harvesting'!BR35+'[1]Oct 31 harvesting'!BR35</f>
        <v>4.25</v>
      </c>
      <c r="BS35" s="254">
        <f>'[1]Dec 29 harvesting '!BS35+'[1]Nov 29 harvesting'!BS35+'[1]Oct 31 harvesting'!BS35</f>
        <v>19</v>
      </c>
      <c r="BT35" s="254">
        <f t="shared" si="23"/>
        <v>4.4705882352941178</v>
      </c>
      <c r="BU35" s="254">
        <f>'[1]Dec 29 harvesting '!BU35+'[1]Nov 29 harvesting'!BU35+'[1]Oct 31 harvesting'!BU35</f>
        <v>0</v>
      </c>
      <c r="BV35" s="254">
        <f>'[1]Dec 29 harvesting '!BV35+'[1]Nov 29 harvesting'!BV35+'[1]Oct 31 harvesting'!BV35</f>
        <v>0</v>
      </c>
      <c r="BW35" s="254">
        <f t="shared" si="24"/>
        <v>0</v>
      </c>
      <c r="BX35" s="254">
        <f>'[1]Dec 29 harvesting '!BX35+'[1]Nov 29 harvesting'!BX35+'[1]Oct 31 harvesting'!BX35</f>
        <v>0</v>
      </c>
      <c r="BY35" s="254">
        <f>'[1]Dec 29 harvesting '!BY35+'[1]Nov 29 harvesting'!BY35+'[1]Oct 31 harvesting'!BY35</f>
        <v>0</v>
      </c>
      <c r="BZ35" s="254">
        <f t="shared" si="25"/>
        <v>0</v>
      </c>
      <c r="CA35" s="254">
        <f>'[1]Dec 29 harvesting '!CA35+'[1]Nov 29 harvesting'!CA35+'[1]Oct 31 harvesting'!CA35</f>
        <v>0</v>
      </c>
      <c r="CB35" s="254">
        <f>'[1]Dec 29 harvesting '!CB35+'[1]Nov 29 harvesting'!CB35+'[1]Oct 31 harvesting'!CB35</f>
        <v>0</v>
      </c>
      <c r="CC35" s="254">
        <f t="shared" si="26"/>
        <v>0</v>
      </c>
      <c r="CD35" s="254">
        <f>'[1]Dec 29 harvesting '!CD35+'[1]Nov 29 harvesting'!CD35+'[1]Oct 31 harvesting'!CD35</f>
        <v>0</v>
      </c>
      <c r="CE35" s="254">
        <f>'[1]Dec 29 harvesting '!CE35+'[1]Nov 29 harvesting'!CE35+'[1]Oct 31 harvesting'!CE35</f>
        <v>0</v>
      </c>
      <c r="CF35" s="254">
        <f t="shared" si="27"/>
        <v>0</v>
      </c>
      <c r="CG35" s="254">
        <f>'[1]Dec 29 harvesting '!CG35+'[1]Nov 29 harvesting'!CG35+'[1]Oct 31 harvesting'!CG35</f>
        <v>0</v>
      </c>
      <c r="CH35" s="254">
        <f>'[1]Dec 29 harvesting '!CH35+'[1]Nov 29 harvesting'!CH35+'[1]Oct 31 harvesting'!CH35</f>
        <v>0</v>
      </c>
      <c r="CI35" s="254">
        <f t="shared" si="28"/>
        <v>0</v>
      </c>
      <c r="CJ35" s="254">
        <f>'[1]Dec 29 harvesting '!CJ35+'[1]Nov 29 harvesting'!CJ35+'[1]Oct 31 harvesting'!CJ35</f>
        <v>4.25</v>
      </c>
      <c r="CK35" s="254">
        <f>'[1]Dec 29 harvesting '!CK35+'[1]Nov 29 harvesting'!CK35+'[1]Oct 31 harvesting'!CK35</f>
        <v>19</v>
      </c>
      <c r="CL35" s="254">
        <f t="shared" si="29"/>
        <v>4.4705882352941178</v>
      </c>
    </row>
    <row r="36" spans="1:140" x14ac:dyDescent="0.25">
      <c r="A36" s="258" t="s">
        <v>27</v>
      </c>
      <c r="B36" s="251">
        <v>590</v>
      </c>
      <c r="C36" s="412">
        <f t="shared" si="0"/>
        <v>0</v>
      </c>
      <c r="D36" s="254">
        <f>'[1]Dec 29 harvesting '!D36+'[1]Nov 29 harvesting'!D36+'[1]Oct 31 harvesting'!D36</f>
        <v>0</v>
      </c>
      <c r="E36" s="254">
        <f>'[1]Dec 29 harvesting '!E36+'[1]Nov 29 harvesting'!E36+'[1]Oct 31 harvesting'!E36</f>
        <v>0</v>
      </c>
      <c r="F36" s="254">
        <f t="shared" si="1"/>
        <v>0</v>
      </c>
      <c r="G36" s="254">
        <f>'[1]Dec 29 harvesting '!G36+'[1]Nov 29 harvesting'!G36+'[1]Oct 31 harvesting'!G36</f>
        <v>0</v>
      </c>
      <c r="H36" s="254">
        <f>'[1]Dec 29 harvesting '!H36+'[1]Nov 29 harvesting'!H36+'[1]Oct 31 harvesting'!H36</f>
        <v>0</v>
      </c>
      <c r="I36" s="254">
        <f t="shared" si="2"/>
        <v>0</v>
      </c>
      <c r="J36" s="254">
        <f>'[1]Dec 29 harvesting '!J36+'[1]Nov 29 harvesting'!J36+'[1]Oct 31 harvesting'!J36</f>
        <v>0</v>
      </c>
      <c r="K36" s="254">
        <f>'[1]Dec 29 harvesting '!K36+'[1]Nov 29 harvesting'!K36+'[1]Oct 31 harvesting'!K36</f>
        <v>0</v>
      </c>
      <c r="L36" s="254">
        <f t="shared" si="3"/>
        <v>0</v>
      </c>
      <c r="M36" s="254">
        <f>'[1]Dec 29 harvesting '!M36+'[1]Nov 29 harvesting'!M36+'[1]Oct 31 harvesting'!M36</f>
        <v>0</v>
      </c>
      <c r="N36" s="254">
        <f>'[1]Dec 29 harvesting '!N36+'[1]Nov 29 harvesting'!N36+'[1]Oct 31 harvesting'!N36</f>
        <v>0</v>
      </c>
      <c r="O36" s="254">
        <f t="shared" si="4"/>
        <v>0</v>
      </c>
      <c r="P36" s="254">
        <f>'[1]Dec 29 harvesting '!P36+'[1]Nov 29 harvesting'!P36+'[1]Oct 31 harvesting'!P36</f>
        <v>0</v>
      </c>
      <c r="Q36" s="254">
        <f>'[1]Dec 29 harvesting '!Q36+'[1]Nov 29 harvesting'!Q36+'[1]Oct 31 harvesting'!Q36</f>
        <v>0</v>
      </c>
      <c r="R36" s="254">
        <f t="shared" si="5"/>
        <v>0</v>
      </c>
      <c r="S36" s="254">
        <f>'[1]Dec 29 harvesting '!S36+'[1]Nov 29 harvesting'!S36+'[1]Oct 31 harvesting'!S36</f>
        <v>0</v>
      </c>
      <c r="T36" s="254">
        <f>'[1]Dec 29 harvesting '!T36+'[1]Nov 29 harvesting'!T36+'[1]Oct 31 harvesting'!T36</f>
        <v>0</v>
      </c>
      <c r="U36" s="254">
        <f t="shared" si="6"/>
        <v>0</v>
      </c>
      <c r="V36" s="254">
        <f>'[1]Dec 29 harvesting '!V36+'[1]Nov 29 harvesting'!V36+'[1]Oct 31 harvesting'!V36</f>
        <v>0</v>
      </c>
      <c r="W36" s="254">
        <f>'[1]Dec 29 harvesting '!W36+'[1]Nov 29 harvesting'!W36+'[1]Oct 31 harvesting'!W36</f>
        <v>0</v>
      </c>
      <c r="X36" s="254">
        <f t="shared" si="7"/>
        <v>0</v>
      </c>
      <c r="Y36" s="254">
        <f>'[1]Dec 29 harvesting '!Y36+'[1]Nov 29 harvesting'!Y36+'[1]Oct 31 harvesting'!Y36</f>
        <v>0</v>
      </c>
      <c r="Z36" s="254">
        <f>'[1]Dec 29 harvesting '!Z36+'[1]Nov 29 harvesting'!Z36+'[1]Oct 31 harvesting'!Z36</f>
        <v>0</v>
      </c>
      <c r="AA36" s="254">
        <f t="shared" si="8"/>
        <v>0</v>
      </c>
      <c r="AB36" s="254">
        <f>'[1]Dec 29 harvesting '!AB36+'[1]Nov 29 harvesting'!AB36+'[1]Oct 31 harvesting'!AB36</f>
        <v>0</v>
      </c>
      <c r="AC36" s="254">
        <f>'[1]Dec 29 harvesting '!AC36+'[1]Nov 29 harvesting'!AC36+'[1]Oct 31 harvesting'!AC36</f>
        <v>0</v>
      </c>
      <c r="AD36" s="254">
        <f t="shared" si="9"/>
        <v>0</v>
      </c>
      <c r="AE36" s="254">
        <f>'[1]Dec 29 harvesting '!AE36+'[1]Nov 29 harvesting'!AE36+'[1]Oct 31 harvesting'!AE36</f>
        <v>0</v>
      </c>
      <c r="AF36" s="254">
        <f>'[1]Dec 29 harvesting '!AF36+'[1]Nov 29 harvesting'!AF36+'[1]Oct 31 harvesting'!AF36</f>
        <v>0</v>
      </c>
      <c r="AG36" s="254">
        <f t="shared" si="10"/>
        <v>0</v>
      </c>
      <c r="AH36" s="254">
        <f>'[1]Dec 29 harvesting '!AH36+'[1]Nov 29 harvesting'!AH36+'[1]Oct 31 harvesting'!AH36</f>
        <v>0</v>
      </c>
      <c r="AI36" s="254">
        <f>'[1]Dec 29 harvesting '!AI36+'[1]Nov 29 harvesting'!AI36+'[1]Oct 31 harvesting'!AI36</f>
        <v>0</v>
      </c>
      <c r="AJ36" s="254">
        <f t="shared" si="11"/>
        <v>0</v>
      </c>
      <c r="AK36" s="254">
        <f>'[1]Dec 29 harvesting '!AK36+'[1]Nov 29 harvesting'!AK36+'[1]Oct 31 harvesting'!AK36</f>
        <v>0</v>
      </c>
      <c r="AL36" s="254">
        <f>'[1]Dec 29 harvesting '!AL36+'[1]Nov 29 harvesting'!AL36+'[1]Oct 31 harvesting'!AL36</f>
        <v>0</v>
      </c>
      <c r="AM36" s="254">
        <f t="shared" si="12"/>
        <v>0</v>
      </c>
      <c r="AN36" s="254">
        <f>'[1]Dec 29 harvesting '!AN36+'[1]Nov 29 harvesting'!AN36+'[1]Oct 31 harvesting'!AN36</f>
        <v>0</v>
      </c>
      <c r="AO36" s="254">
        <f>'[1]Dec 29 harvesting '!AO36+'[1]Nov 29 harvesting'!AO36+'[1]Oct 31 harvesting'!AO36</f>
        <v>0</v>
      </c>
      <c r="AP36" s="254">
        <f t="shared" si="13"/>
        <v>0</v>
      </c>
      <c r="AQ36" s="254">
        <f>'[1]Dec 29 harvesting '!AQ36+'[1]Nov 29 harvesting'!AQ36+'[1]Oct 31 harvesting'!AQ36</f>
        <v>0</v>
      </c>
      <c r="AR36" s="254">
        <f>'[1]Dec 29 harvesting '!AR36+'[1]Nov 29 harvesting'!AR36+'[1]Oct 31 harvesting'!AR36</f>
        <v>0</v>
      </c>
      <c r="AS36" s="254">
        <f t="shared" si="14"/>
        <v>0</v>
      </c>
      <c r="AT36" s="254">
        <f>'[1]Dec 29 harvesting '!AT36+'[1]Nov 29 harvesting'!AT36+'[1]Oct 31 harvesting'!AT36</f>
        <v>0</v>
      </c>
      <c r="AU36" s="254">
        <f>'[1]Dec 29 harvesting '!AU36+'[1]Nov 29 harvesting'!AU36+'[1]Oct 31 harvesting'!AU36</f>
        <v>0</v>
      </c>
      <c r="AV36" s="254">
        <f t="shared" si="15"/>
        <v>0</v>
      </c>
      <c r="AW36" s="254">
        <f>'[1]Dec 29 harvesting '!AW36+'[1]Nov 29 harvesting'!AW36+'[1]Oct 31 harvesting'!AW36</f>
        <v>0</v>
      </c>
      <c r="AX36" s="254">
        <f>'[1]Dec 29 harvesting '!AX36+'[1]Nov 29 harvesting'!AX36+'[1]Oct 31 harvesting'!AX36</f>
        <v>0</v>
      </c>
      <c r="AY36" s="254">
        <f t="shared" si="16"/>
        <v>0</v>
      </c>
      <c r="AZ36" s="254">
        <f>'[1]Dec 29 harvesting '!AZ36+'[1]Nov 29 harvesting'!AZ36+'[1]Oct 31 harvesting'!AZ36</f>
        <v>0</v>
      </c>
      <c r="BA36" s="254">
        <f>'[1]Dec 29 harvesting '!BA36+'[1]Nov 29 harvesting'!BA36+'[1]Oct 31 harvesting'!BA36</f>
        <v>0</v>
      </c>
      <c r="BB36" s="254">
        <f t="shared" si="17"/>
        <v>0</v>
      </c>
      <c r="BC36" s="254">
        <f>'[1]Dec 29 harvesting '!BC36+'[1]Nov 29 harvesting'!BC36+'[1]Oct 31 harvesting'!BC36</f>
        <v>0</v>
      </c>
      <c r="BD36" s="254">
        <f>'[1]Dec 29 harvesting '!BD36+'[1]Nov 29 harvesting'!BD36+'[1]Oct 31 harvesting'!BD36</f>
        <v>0</v>
      </c>
      <c r="BE36" s="254">
        <f t="shared" si="18"/>
        <v>0</v>
      </c>
      <c r="BF36" s="254">
        <f>'[1]Dec 29 harvesting '!BF36+'[1]Nov 29 harvesting'!BF36+'[1]Oct 31 harvesting'!BF36</f>
        <v>0</v>
      </c>
      <c r="BG36" s="254">
        <f>'[1]Dec 29 harvesting '!BG36+'[1]Nov 29 harvesting'!BG36+'[1]Oct 31 harvesting'!BG36</f>
        <v>0</v>
      </c>
      <c r="BH36" s="254">
        <f t="shared" si="19"/>
        <v>0</v>
      </c>
      <c r="BI36" s="254">
        <f>'[1]Dec 29 harvesting '!BI36+'[1]Nov 29 harvesting'!BI36+'[1]Oct 31 harvesting'!BI36</f>
        <v>0</v>
      </c>
      <c r="BJ36" s="254">
        <f>'[1]Dec 29 harvesting '!BJ36+'[1]Nov 29 harvesting'!BJ36+'[1]Oct 31 harvesting'!BJ36</f>
        <v>0</v>
      </c>
      <c r="BK36" s="254">
        <f t="shared" si="20"/>
        <v>0</v>
      </c>
      <c r="BL36" s="254">
        <f>'[1]Dec 29 harvesting '!BL36+'[1]Nov 29 harvesting'!BL36+'[1]Oct 31 harvesting'!BL36</f>
        <v>0</v>
      </c>
      <c r="BM36" s="254">
        <f>'[1]Dec 29 harvesting '!BM36+'[1]Nov 29 harvesting'!BM36+'[1]Oct 31 harvesting'!BM36</f>
        <v>0</v>
      </c>
      <c r="BN36" s="254">
        <f t="shared" si="21"/>
        <v>0</v>
      </c>
      <c r="BO36" s="254">
        <f>'[1]Dec 29 harvesting '!BO36+'[1]Nov 29 harvesting'!BO36+'[1]Oct 31 harvesting'!BO36</f>
        <v>0</v>
      </c>
      <c r="BP36" s="254">
        <f>'[1]Dec 29 harvesting '!BP36+'[1]Nov 29 harvesting'!BP36+'[1]Oct 31 harvesting'!BP36</f>
        <v>0</v>
      </c>
      <c r="BQ36" s="254">
        <f t="shared" si="22"/>
        <v>0</v>
      </c>
      <c r="BR36" s="254">
        <f>'[1]Dec 29 harvesting '!BR36+'[1]Nov 29 harvesting'!BR36+'[1]Oct 31 harvesting'!BR36</f>
        <v>0</v>
      </c>
      <c r="BS36" s="254">
        <f>'[1]Dec 29 harvesting '!BS36+'[1]Nov 29 harvesting'!BS36+'[1]Oct 31 harvesting'!BS36</f>
        <v>0</v>
      </c>
      <c r="BT36" s="254">
        <f t="shared" si="23"/>
        <v>0</v>
      </c>
      <c r="BU36" s="254">
        <f>'[1]Dec 29 harvesting '!BU36+'[1]Nov 29 harvesting'!BU36+'[1]Oct 31 harvesting'!BU36</f>
        <v>0</v>
      </c>
      <c r="BV36" s="254">
        <f>'[1]Dec 29 harvesting '!BV36+'[1]Nov 29 harvesting'!BV36+'[1]Oct 31 harvesting'!BV36</f>
        <v>0</v>
      </c>
      <c r="BW36" s="254">
        <f t="shared" si="24"/>
        <v>0</v>
      </c>
      <c r="BX36" s="254">
        <f>'[1]Dec 29 harvesting '!BX36+'[1]Nov 29 harvesting'!BX36+'[1]Oct 31 harvesting'!BX36</f>
        <v>0</v>
      </c>
      <c r="BY36" s="254">
        <f>'[1]Dec 29 harvesting '!BY36+'[1]Nov 29 harvesting'!BY36+'[1]Oct 31 harvesting'!BY36</f>
        <v>0</v>
      </c>
      <c r="BZ36" s="254">
        <f t="shared" si="25"/>
        <v>0</v>
      </c>
      <c r="CA36" s="254">
        <f>'[1]Dec 29 harvesting '!CA36+'[1]Nov 29 harvesting'!CA36+'[1]Oct 31 harvesting'!CA36</f>
        <v>0</v>
      </c>
      <c r="CB36" s="254">
        <f>'[1]Dec 29 harvesting '!CB36+'[1]Nov 29 harvesting'!CB36+'[1]Oct 31 harvesting'!CB36</f>
        <v>0</v>
      </c>
      <c r="CC36" s="254">
        <f t="shared" si="26"/>
        <v>0</v>
      </c>
      <c r="CD36" s="254">
        <f>'[1]Dec 29 harvesting '!CD36+'[1]Nov 29 harvesting'!CD36+'[1]Oct 31 harvesting'!CD36</f>
        <v>0</v>
      </c>
      <c r="CE36" s="254">
        <f>'[1]Dec 29 harvesting '!CE36+'[1]Nov 29 harvesting'!CE36+'[1]Oct 31 harvesting'!CE36</f>
        <v>0</v>
      </c>
      <c r="CF36" s="254">
        <f t="shared" si="27"/>
        <v>0</v>
      </c>
      <c r="CG36" s="254">
        <f>'[1]Dec 29 harvesting '!CG36+'[1]Nov 29 harvesting'!CG36+'[1]Oct 31 harvesting'!CG36</f>
        <v>0</v>
      </c>
      <c r="CH36" s="254">
        <f>'[1]Dec 29 harvesting '!CH36+'[1]Nov 29 harvesting'!CH36+'[1]Oct 31 harvesting'!CH36</f>
        <v>0</v>
      </c>
      <c r="CI36" s="254">
        <f t="shared" si="28"/>
        <v>0</v>
      </c>
      <c r="CJ36" s="254">
        <f>'[1]Dec 29 harvesting '!CJ36+'[1]Nov 29 harvesting'!CJ36+'[1]Oct 31 harvesting'!CJ36</f>
        <v>0</v>
      </c>
      <c r="CK36" s="254">
        <f>'[1]Dec 29 harvesting '!CK36+'[1]Nov 29 harvesting'!CK36+'[1]Oct 31 harvesting'!CK36</f>
        <v>0</v>
      </c>
      <c r="CL36" s="254">
        <f t="shared" si="29"/>
        <v>0</v>
      </c>
    </row>
    <row r="37" spans="1:140" x14ac:dyDescent="0.25">
      <c r="A37" s="258" t="s">
        <v>28</v>
      </c>
      <c r="B37" s="251">
        <v>3649.92</v>
      </c>
      <c r="C37" s="412">
        <f t="shared" si="0"/>
        <v>56.513293442048038</v>
      </c>
      <c r="D37" s="254">
        <f>'[1]Dec 29 harvesting '!D37+'[1]Nov 29 harvesting'!D37+'[1]Oct 31 harvesting'!D37</f>
        <v>351.14</v>
      </c>
      <c r="E37" s="254">
        <f>'[1]Dec 29 harvesting '!E37+'[1]Nov 29 harvesting'!E37+'[1]Oct 31 harvesting'!E37</f>
        <v>2155</v>
      </c>
      <c r="F37" s="254">
        <f t="shared" si="1"/>
        <v>6.1371532721991233</v>
      </c>
      <c r="G37" s="254">
        <f>'[1]Dec 29 harvesting '!G37+'[1]Nov 29 harvesting'!G37+'[1]Oct 31 harvesting'!G37</f>
        <v>30</v>
      </c>
      <c r="H37" s="254">
        <f>'[1]Dec 29 harvesting '!H37+'[1]Nov 29 harvesting'!H37+'[1]Oct 31 harvesting'!H37</f>
        <v>170</v>
      </c>
      <c r="I37" s="254">
        <f t="shared" si="2"/>
        <v>5.666666666666667</v>
      </c>
      <c r="J37" s="254">
        <f>'[1]Dec 29 harvesting '!J37+'[1]Nov 29 harvesting'!J37+'[1]Oct 31 harvesting'!J37</f>
        <v>20.95</v>
      </c>
      <c r="K37" s="254">
        <f>'[1]Dec 29 harvesting '!K37+'[1]Nov 29 harvesting'!K37+'[1]Oct 31 harvesting'!K37</f>
        <v>100</v>
      </c>
      <c r="L37" s="254">
        <f t="shared" si="3"/>
        <v>4.7732696897374707</v>
      </c>
      <c r="M37" s="254">
        <f>'[1]Dec 29 harvesting '!M37+'[1]Nov 29 harvesting'!M37+'[1]Oct 31 harvesting'!M37</f>
        <v>79.13</v>
      </c>
      <c r="N37" s="254">
        <f>'[1]Dec 29 harvesting '!N37+'[1]Nov 29 harvesting'!N37+'[1]Oct 31 harvesting'!N37</f>
        <v>380</v>
      </c>
      <c r="O37" s="254">
        <f t="shared" si="4"/>
        <v>4.8022241880449892</v>
      </c>
      <c r="P37" s="254">
        <f>'[1]Dec 29 harvesting '!P37+'[1]Nov 29 harvesting'!P37+'[1]Oct 31 harvesting'!P37</f>
        <v>599.9</v>
      </c>
      <c r="Q37" s="254">
        <f>'[1]Dec 29 harvesting '!Q37+'[1]Nov 29 harvesting'!Q37+'[1]Oct 31 harvesting'!Q37</f>
        <v>2900</v>
      </c>
      <c r="R37" s="254">
        <f t="shared" si="5"/>
        <v>4.834139023170529</v>
      </c>
      <c r="S37" s="254">
        <f>'[1]Dec 29 harvesting '!S37+'[1]Nov 29 harvesting'!S37+'[1]Oct 31 harvesting'!S37</f>
        <v>25</v>
      </c>
      <c r="T37" s="254">
        <f>'[1]Dec 29 harvesting '!T37+'[1]Nov 29 harvesting'!T37+'[1]Oct 31 harvesting'!T37</f>
        <v>90</v>
      </c>
      <c r="U37" s="254">
        <f t="shared" si="6"/>
        <v>3.6</v>
      </c>
      <c r="V37" s="254">
        <f>'[1]Dec 29 harvesting '!V37+'[1]Nov 29 harvesting'!V37+'[1]Oct 31 harvesting'!V37</f>
        <v>1106.1199999999999</v>
      </c>
      <c r="W37" s="254">
        <f>'[1]Dec 29 harvesting '!W37+'[1]Nov 29 harvesting'!W37+'[1]Oct 31 harvesting'!W37</f>
        <v>5795</v>
      </c>
      <c r="X37" s="254">
        <f t="shared" si="7"/>
        <v>5.2390337395580957</v>
      </c>
      <c r="Y37" s="254">
        <f>'[1]Dec 29 harvesting '!Y37+'[1]Nov 29 harvesting'!Y37+'[1]Oct 31 harvesting'!Y37</f>
        <v>91.51</v>
      </c>
      <c r="Z37" s="254">
        <f>'[1]Dec 29 harvesting '!Z37+'[1]Nov 29 harvesting'!Z37+'[1]Oct 31 harvesting'!Z37</f>
        <v>552</v>
      </c>
      <c r="AA37" s="254">
        <f t="shared" si="8"/>
        <v>6.0321276363238985</v>
      </c>
      <c r="AB37" s="254">
        <f>'[1]Dec 29 harvesting '!AB37+'[1]Nov 29 harvesting'!AB37+'[1]Oct 31 harvesting'!AB37</f>
        <v>2</v>
      </c>
      <c r="AC37" s="254">
        <f>'[1]Dec 29 harvesting '!AC37+'[1]Nov 29 harvesting'!AC37+'[1]Oct 31 harvesting'!AC37</f>
        <v>10</v>
      </c>
      <c r="AD37" s="254">
        <f t="shared" si="9"/>
        <v>5</v>
      </c>
      <c r="AE37" s="254">
        <f>'[1]Dec 29 harvesting '!AE37+'[1]Nov 29 harvesting'!AE37+'[1]Oct 31 harvesting'!AE37</f>
        <v>2</v>
      </c>
      <c r="AF37" s="254">
        <f>'[1]Dec 29 harvesting '!AF37+'[1]Nov 29 harvesting'!AF37+'[1]Oct 31 harvesting'!AF37</f>
        <v>10</v>
      </c>
      <c r="AG37" s="254">
        <f t="shared" si="10"/>
        <v>5</v>
      </c>
      <c r="AH37" s="254">
        <f>'[1]Dec 29 harvesting '!AH37+'[1]Nov 29 harvesting'!AH37+'[1]Oct 31 harvesting'!AH37</f>
        <v>46.91</v>
      </c>
      <c r="AI37" s="254">
        <f>'[1]Dec 29 harvesting '!AI37+'[1]Nov 29 harvesting'!AI37+'[1]Oct 31 harvesting'!AI37</f>
        <v>231</v>
      </c>
      <c r="AJ37" s="254">
        <f t="shared" si="11"/>
        <v>4.9243231720315501</v>
      </c>
      <c r="AK37" s="254">
        <f>'[1]Dec 29 harvesting '!AK37+'[1]Nov 29 harvesting'!AK37+'[1]Oct 31 harvesting'!AK37</f>
        <v>568.6</v>
      </c>
      <c r="AL37" s="254">
        <f>'[1]Dec 29 harvesting '!AL37+'[1]Nov 29 harvesting'!AL37+'[1]Oct 31 harvesting'!AL37</f>
        <v>2506</v>
      </c>
      <c r="AM37" s="254">
        <f t="shared" si="12"/>
        <v>4.4073162152655643</v>
      </c>
      <c r="AN37" s="254">
        <f>'[1]Dec 29 harvesting '!AN37+'[1]Nov 29 harvesting'!AN37+'[1]Oct 31 harvesting'!AN37</f>
        <v>245.55</v>
      </c>
      <c r="AO37" s="254">
        <f>'[1]Dec 29 harvesting '!AO37+'[1]Nov 29 harvesting'!AO37+'[1]Oct 31 harvesting'!AO37</f>
        <v>880</v>
      </c>
      <c r="AP37" s="254">
        <f t="shared" si="13"/>
        <v>3.5837914884952147</v>
      </c>
      <c r="AQ37" s="254">
        <f>'[1]Dec 29 harvesting '!AQ37+'[1]Nov 29 harvesting'!AQ37+'[1]Oct 31 harvesting'!AQ37</f>
        <v>956.57</v>
      </c>
      <c r="AR37" s="254">
        <f>'[1]Dec 29 harvesting '!AR37+'[1]Nov 29 harvesting'!AR37+'[1]Oct 31 harvesting'!AR37</f>
        <v>3300</v>
      </c>
      <c r="AS37" s="254">
        <f t="shared" si="14"/>
        <v>3.4498259406002694</v>
      </c>
      <c r="AT37" s="254">
        <f>'[1]Dec 29 harvesting '!AT37+'[1]Nov 29 harvesting'!AT37+'[1]Oct 31 harvesting'!AT37</f>
        <v>0</v>
      </c>
      <c r="AU37" s="254">
        <f>'[1]Dec 29 harvesting '!AU37+'[1]Nov 29 harvesting'!AU37+'[1]Oct 31 harvesting'!AU37</f>
        <v>0</v>
      </c>
      <c r="AV37" s="254">
        <f t="shared" si="15"/>
        <v>0</v>
      </c>
      <c r="AW37" s="254">
        <f>'[1]Dec 29 harvesting '!AW37+'[1]Nov 29 harvesting'!AW37+'[1]Oct 31 harvesting'!AW37</f>
        <v>0</v>
      </c>
      <c r="AX37" s="254">
        <f>'[1]Dec 29 harvesting '!AX37+'[1]Nov 29 harvesting'!AX37+'[1]Oct 31 harvesting'!AX37</f>
        <v>0</v>
      </c>
      <c r="AY37" s="254">
        <f t="shared" si="16"/>
        <v>0</v>
      </c>
      <c r="AZ37" s="254">
        <f>'[1]Dec 29 harvesting '!AZ37+'[1]Nov 29 harvesting'!AZ37+'[1]Oct 31 harvesting'!AZ37</f>
        <v>0</v>
      </c>
      <c r="BA37" s="254">
        <f>'[1]Dec 29 harvesting '!BA37+'[1]Nov 29 harvesting'!BA37+'[1]Oct 31 harvesting'!BA37</f>
        <v>0</v>
      </c>
      <c r="BB37" s="254">
        <f t="shared" si="17"/>
        <v>0</v>
      </c>
      <c r="BC37" s="254">
        <f>'[1]Dec 29 harvesting '!BC37+'[1]Nov 29 harvesting'!BC37+'[1]Oct 31 harvesting'!BC37</f>
        <v>0</v>
      </c>
      <c r="BD37" s="254">
        <f>'[1]Dec 29 harvesting '!BD37+'[1]Nov 29 harvesting'!BD37+'[1]Oct 31 harvesting'!BD37</f>
        <v>0</v>
      </c>
      <c r="BE37" s="254">
        <f t="shared" si="18"/>
        <v>0</v>
      </c>
      <c r="BF37" s="254">
        <f>'[1]Dec 29 harvesting '!BF37+'[1]Nov 29 harvesting'!BF37+'[1]Oct 31 harvesting'!BF37</f>
        <v>0</v>
      </c>
      <c r="BG37" s="254">
        <f>'[1]Dec 29 harvesting '!BG37+'[1]Nov 29 harvesting'!BG37+'[1]Oct 31 harvesting'!BG37</f>
        <v>0</v>
      </c>
      <c r="BH37" s="254">
        <f t="shared" si="19"/>
        <v>0</v>
      </c>
      <c r="BI37" s="254">
        <f>'[1]Dec 29 harvesting '!BI37+'[1]Nov 29 harvesting'!BI37+'[1]Oct 31 harvesting'!BI37</f>
        <v>0</v>
      </c>
      <c r="BJ37" s="254">
        <f>'[1]Dec 29 harvesting '!BJ37+'[1]Nov 29 harvesting'!BJ37+'[1]Oct 31 harvesting'!BJ37</f>
        <v>0.25</v>
      </c>
      <c r="BK37" s="254">
        <f t="shared" si="20"/>
        <v>0</v>
      </c>
      <c r="BL37" s="254">
        <f>'[1]Dec 29 harvesting '!BL37+'[1]Nov 29 harvesting'!BL37+'[1]Oct 31 harvesting'!BL37</f>
        <v>0</v>
      </c>
      <c r="BM37" s="254">
        <f>'[1]Dec 29 harvesting '!BM37+'[1]Nov 29 harvesting'!BM37+'[1]Oct 31 harvesting'!BM37</f>
        <v>0.25</v>
      </c>
      <c r="BN37" s="254">
        <f t="shared" si="21"/>
        <v>0</v>
      </c>
      <c r="BO37" s="254">
        <f>'[1]Dec 29 harvesting '!BO37+'[1]Nov 29 harvesting'!BO37+'[1]Oct 31 harvesting'!BO37</f>
        <v>0</v>
      </c>
      <c r="BP37" s="254">
        <f>'[1]Dec 29 harvesting '!BP37+'[1]Nov 29 harvesting'!BP37+'[1]Oct 31 harvesting'!BP37</f>
        <v>0</v>
      </c>
      <c r="BQ37" s="254">
        <f t="shared" si="22"/>
        <v>0</v>
      </c>
      <c r="BR37" s="254">
        <f>'[1]Dec 29 harvesting '!BR37+'[1]Nov 29 harvesting'!BR37+'[1]Oct 31 harvesting'!BR37</f>
        <v>442.65</v>
      </c>
      <c r="BS37" s="254">
        <f>'[1]Dec 29 harvesting '!BS37+'[1]Nov 29 harvesting'!BS37+'[1]Oct 31 harvesting'!BS37</f>
        <v>2707</v>
      </c>
      <c r="BT37" s="254">
        <f t="shared" si="23"/>
        <v>6.1154410934146624</v>
      </c>
      <c r="BU37" s="254">
        <f>'[1]Dec 29 harvesting '!BU37+'[1]Nov 29 harvesting'!BU37+'[1]Oct 31 harvesting'!BU37</f>
        <v>32</v>
      </c>
      <c r="BV37" s="254">
        <f>'[1]Dec 29 harvesting '!BV37+'[1]Nov 29 harvesting'!BV37+'[1]Oct 31 harvesting'!BV37</f>
        <v>180</v>
      </c>
      <c r="BW37" s="254">
        <f t="shared" si="24"/>
        <v>5.625</v>
      </c>
      <c r="BX37" s="254">
        <f>'[1]Dec 29 harvesting '!BX37+'[1]Nov 29 harvesting'!BX37+'[1]Oct 31 harvesting'!BX37</f>
        <v>22.95</v>
      </c>
      <c r="BY37" s="254">
        <f>'[1]Dec 29 harvesting '!BY37+'[1]Nov 29 harvesting'!BY37+'[1]Oct 31 harvesting'!BY37</f>
        <v>110</v>
      </c>
      <c r="BZ37" s="254">
        <f t="shared" si="25"/>
        <v>4.7930283224400876</v>
      </c>
      <c r="CA37" s="254">
        <f>'[1]Dec 29 harvesting '!CA37+'[1]Nov 29 harvesting'!CA37+'[1]Oct 31 harvesting'!CA37</f>
        <v>126.03999999999999</v>
      </c>
      <c r="CB37" s="254">
        <f>'[1]Dec 29 harvesting '!CB37+'[1]Nov 29 harvesting'!CB37+'[1]Oct 31 harvesting'!CB37</f>
        <v>611</v>
      </c>
      <c r="CC37" s="254">
        <f t="shared" si="26"/>
        <v>4.8476674071723265</v>
      </c>
      <c r="CD37" s="254">
        <f>'[1]Dec 29 harvesting '!CD37+'[1]Nov 29 harvesting'!CD37+'[1]Oct 31 harvesting'!CD37</f>
        <v>1168.5</v>
      </c>
      <c r="CE37" s="254">
        <f>'[1]Dec 29 harvesting '!CE37+'[1]Nov 29 harvesting'!CE37+'[1]Oct 31 harvesting'!CE37</f>
        <v>5406</v>
      </c>
      <c r="CF37" s="254">
        <f t="shared" si="27"/>
        <v>4.6264441591784342</v>
      </c>
      <c r="CG37" s="254">
        <f>'[1]Dec 29 harvesting '!CG37+'[1]Nov 29 harvesting'!CG37+'[1]Oct 31 harvesting'!CG37</f>
        <v>270.55</v>
      </c>
      <c r="CH37" s="254">
        <f>'[1]Dec 29 harvesting '!CH37+'[1]Nov 29 harvesting'!CH37+'[1]Oct 31 harvesting'!CH37</f>
        <v>970.25</v>
      </c>
      <c r="CI37" s="254">
        <f t="shared" si="28"/>
        <v>3.5862132692663091</v>
      </c>
      <c r="CJ37" s="254">
        <f>'[1]Dec 29 harvesting '!CJ37+'[1]Nov 29 harvesting'!CJ37+'[1]Oct 31 harvesting'!CJ37</f>
        <v>2062.69</v>
      </c>
      <c r="CK37" s="254">
        <f>'[1]Dec 29 harvesting '!CK37+'[1]Nov 29 harvesting'!CK37+'[1]Oct 31 harvesting'!CK37</f>
        <v>9095.25</v>
      </c>
      <c r="CL37" s="254">
        <f t="shared" si="29"/>
        <v>4.4094119814417096</v>
      </c>
    </row>
    <row r="38" spans="1:140" x14ac:dyDescent="0.25">
      <c r="A38" s="258" t="s">
        <v>29</v>
      </c>
      <c r="B38" s="251">
        <v>2527</v>
      </c>
      <c r="C38" s="413">
        <f t="shared" si="0"/>
        <v>95.571428571428569</v>
      </c>
      <c r="D38" s="254">
        <f>'[1]Dec 29 harvesting '!D38+'[1]Nov 29 harvesting'!D38+'[1]Oct 31 harvesting'!D38</f>
        <v>273.29000000000008</v>
      </c>
      <c r="E38" s="254">
        <f>'[1]Dec 29 harvesting '!E38+'[1]Nov 29 harvesting'!E38+'[1]Oct 31 harvesting'!E38</f>
        <v>1934</v>
      </c>
      <c r="F38" s="254">
        <f t="shared" si="1"/>
        <v>7.0767316769731767</v>
      </c>
      <c r="G38" s="254">
        <f>'[1]Dec 29 harvesting '!G38+'[1]Nov 29 harvesting'!G38+'[1]Oct 31 harvesting'!G38</f>
        <v>264.25</v>
      </c>
      <c r="H38" s="254">
        <f>'[1]Dec 29 harvesting '!H38+'[1]Nov 29 harvesting'!H38+'[1]Oct 31 harvesting'!H38</f>
        <v>1656</v>
      </c>
      <c r="I38" s="254">
        <f t="shared" si="2"/>
        <v>6.2667928098391679</v>
      </c>
      <c r="J38" s="254">
        <f>'[1]Dec 29 harvesting '!J38+'[1]Nov 29 harvesting'!J38+'[1]Oct 31 harvesting'!J38</f>
        <v>35.75</v>
      </c>
      <c r="K38" s="254">
        <f>'[1]Dec 29 harvesting '!K38+'[1]Nov 29 harvesting'!K38+'[1]Oct 31 harvesting'!K38</f>
        <v>343</v>
      </c>
      <c r="L38" s="254">
        <f t="shared" si="3"/>
        <v>9.594405594405595</v>
      </c>
      <c r="M38" s="254">
        <f>'[1]Dec 29 harvesting '!M38+'[1]Nov 29 harvesting'!M38+'[1]Oct 31 harvesting'!M38</f>
        <v>257</v>
      </c>
      <c r="N38" s="254">
        <f>'[1]Dec 29 harvesting '!N38+'[1]Nov 29 harvesting'!N38+'[1]Oct 31 harvesting'!N38</f>
        <v>1432</v>
      </c>
      <c r="O38" s="254">
        <f t="shared" si="4"/>
        <v>5.5719844357976651</v>
      </c>
      <c r="P38" s="254">
        <f>'[1]Dec 29 harvesting '!P38+'[1]Nov 29 harvesting'!P38+'[1]Oct 31 harvesting'!P38</f>
        <v>0</v>
      </c>
      <c r="Q38" s="254">
        <f>'[1]Dec 29 harvesting '!Q38+'[1]Nov 29 harvesting'!Q38+'[1]Oct 31 harvesting'!Q38</f>
        <v>0</v>
      </c>
      <c r="R38" s="254">
        <f t="shared" si="5"/>
        <v>0</v>
      </c>
      <c r="S38" s="254">
        <f>'[1]Dec 29 harvesting '!S38+'[1]Nov 29 harvesting'!S38+'[1]Oct 31 harvesting'!S38</f>
        <v>0</v>
      </c>
      <c r="T38" s="254">
        <f>'[1]Dec 29 harvesting '!T38+'[1]Nov 29 harvesting'!T38+'[1]Oct 31 harvesting'!T38</f>
        <v>0</v>
      </c>
      <c r="U38" s="254">
        <f t="shared" si="6"/>
        <v>0</v>
      </c>
      <c r="V38" s="254">
        <f>'[1]Dec 29 harvesting '!V38+'[1]Nov 29 harvesting'!V38+'[1]Oct 31 harvesting'!V38</f>
        <v>830.29000000000008</v>
      </c>
      <c r="W38" s="254">
        <f>'[1]Dec 29 harvesting '!W38+'[1]Nov 29 harvesting'!W38+'[1]Oct 31 harvesting'!W38</f>
        <v>5365</v>
      </c>
      <c r="X38" s="254">
        <f t="shared" si="7"/>
        <v>6.4615977550012644</v>
      </c>
      <c r="Y38" s="254">
        <f>'[1]Dec 29 harvesting '!Y38+'[1]Nov 29 harvesting'!Y38+'[1]Oct 31 harvesting'!Y38</f>
        <v>5.55</v>
      </c>
      <c r="Z38" s="254">
        <f>'[1]Dec 29 harvesting '!Z38+'[1]Nov 29 harvesting'!Z38+'[1]Oct 31 harvesting'!Z38</f>
        <v>24</v>
      </c>
      <c r="AA38" s="254">
        <f t="shared" si="8"/>
        <v>4.3243243243243246</v>
      </c>
      <c r="AB38" s="254">
        <f>'[1]Dec 29 harvesting '!AB38+'[1]Nov 29 harvesting'!AB38+'[1]Oct 31 harvesting'!AB38</f>
        <v>0</v>
      </c>
      <c r="AC38" s="254">
        <f>'[1]Dec 29 harvesting '!AC38+'[1]Nov 29 harvesting'!AC38+'[1]Oct 31 harvesting'!AC38</f>
        <v>0</v>
      </c>
      <c r="AD38" s="254">
        <f t="shared" si="9"/>
        <v>0</v>
      </c>
      <c r="AE38" s="254">
        <f>'[1]Dec 29 harvesting '!AE38+'[1]Nov 29 harvesting'!AE38+'[1]Oct 31 harvesting'!AE38</f>
        <v>6</v>
      </c>
      <c r="AF38" s="254">
        <f>'[1]Dec 29 harvesting '!AF38+'[1]Nov 29 harvesting'!AF38+'[1]Oct 31 harvesting'!AF38</f>
        <v>28.64</v>
      </c>
      <c r="AG38" s="254">
        <f t="shared" si="10"/>
        <v>4.7733333333333334</v>
      </c>
      <c r="AH38" s="254">
        <f>'[1]Dec 29 harvesting '!AH38+'[1]Nov 29 harvesting'!AH38+'[1]Oct 31 harvesting'!AH38</f>
        <v>1573.25</v>
      </c>
      <c r="AI38" s="254">
        <f>'[1]Dec 29 harvesting '!AI38+'[1]Nov 29 harvesting'!AI38+'[1]Oct 31 harvesting'!AI38</f>
        <v>7062.84</v>
      </c>
      <c r="AJ38" s="254">
        <f t="shared" si="11"/>
        <v>4.4893310027014142</v>
      </c>
      <c r="AK38" s="254">
        <f>'[1]Dec 29 harvesting '!AK38+'[1]Nov 29 harvesting'!AK38+'[1]Oct 31 harvesting'!AK38</f>
        <v>0</v>
      </c>
      <c r="AL38" s="254">
        <f>'[1]Dec 29 harvesting '!AL38+'[1]Nov 29 harvesting'!AL38+'[1]Oct 31 harvesting'!AL38</f>
        <v>0</v>
      </c>
      <c r="AM38" s="254">
        <f t="shared" si="12"/>
        <v>0</v>
      </c>
      <c r="AN38" s="254">
        <f>'[1]Dec 29 harvesting '!AN38+'[1]Nov 29 harvesting'!AN38+'[1]Oct 31 harvesting'!AN38</f>
        <v>0</v>
      </c>
      <c r="AO38" s="254">
        <f>'[1]Dec 29 harvesting '!AO38+'[1]Nov 29 harvesting'!AO38+'[1]Oct 31 harvesting'!AO38</f>
        <v>0</v>
      </c>
      <c r="AP38" s="254">
        <f t="shared" si="13"/>
        <v>0</v>
      </c>
      <c r="AQ38" s="254">
        <f>'[1]Dec 29 harvesting '!AQ38+'[1]Nov 29 harvesting'!AQ38+'[1]Oct 31 harvesting'!AQ38</f>
        <v>1584.8</v>
      </c>
      <c r="AR38" s="254">
        <f>'[1]Dec 29 harvesting '!AR38+'[1]Nov 29 harvesting'!AR38+'[1]Oct 31 harvesting'!AR38</f>
        <v>7115.48</v>
      </c>
      <c r="AS38" s="254">
        <f t="shared" si="14"/>
        <v>4.4898283695103478</v>
      </c>
      <c r="AT38" s="254">
        <f>'[1]Dec 29 harvesting '!AT38+'[1]Nov 29 harvesting'!AT38+'[1]Oct 31 harvesting'!AT38</f>
        <v>0</v>
      </c>
      <c r="AU38" s="254">
        <f>'[1]Dec 29 harvesting '!AU38+'[1]Nov 29 harvesting'!AU38+'[1]Oct 31 harvesting'!AU38</f>
        <v>0</v>
      </c>
      <c r="AV38" s="254">
        <f t="shared" si="15"/>
        <v>0</v>
      </c>
      <c r="AW38" s="254">
        <f>'[1]Dec 29 harvesting '!AW38+'[1]Nov 29 harvesting'!AW38+'[1]Oct 31 harvesting'!AW38</f>
        <v>0</v>
      </c>
      <c r="AX38" s="254">
        <f>'[1]Dec 29 harvesting '!AX38+'[1]Nov 29 harvesting'!AX38+'[1]Oct 31 harvesting'!AX38</f>
        <v>0</v>
      </c>
      <c r="AY38" s="254">
        <f t="shared" si="16"/>
        <v>0</v>
      </c>
      <c r="AZ38" s="254">
        <f>'[1]Dec 29 harvesting '!AZ38+'[1]Nov 29 harvesting'!AZ38+'[1]Oct 31 harvesting'!AZ38</f>
        <v>0</v>
      </c>
      <c r="BA38" s="254">
        <f>'[1]Dec 29 harvesting '!BA38+'[1]Nov 29 harvesting'!BA38+'[1]Oct 31 harvesting'!BA38</f>
        <v>0</v>
      </c>
      <c r="BB38" s="254">
        <f t="shared" si="17"/>
        <v>0</v>
      </c>
      <c r="BC38" s="254">
        <f>'[1]Dec 29 harvesting '!BC38+'[1]Nov 29 harvesting'!BC38+'[1]Oct 31 harvesting'!BC38</f>
        <v>0</v>
      </c>
      <c r="BD38" s="254">
        <f>'[1]Dec 29 harvesting '!BD38+'[1]Nov 29 harvesting'!BD38+'[1]Oct 31 harvesting'!BD38</f>
        <v>0</v>
      </c>
      <c r="BE38" s="254">
        <f t="shared" si="18"/>
        <v>0</v>
      </c>
      <c r="BF38" s="254">
        <f>'[1]Dec 29 harvesting '!BF38+'[1]Nov 29 harvesting'!BF38+'[1]Oct 31 harvesting'!BF38</f>
        <v>0</v>
      </c>
      <c r="BG38" s="254">
        <f>'[1]Dec 29 harvesting '!BG38+'[1]Nov 29 harvesting'!BG38+'[1]Oct 31 harvesting'!BG38</f>
        <v>0</v>
      </c>
      <c r="BH38" s="254">
        <f t="shared" si="19"/>
        <v>0</v>
      </c>
      <c r="BI38" s="254">
        <f>'[1]Dec 29 harvesting '!BI38+'[1]Nov 29 harvesting'!BI38+'[1]Oct 31 harvesting'!BI38</f>
        <v>0</v>
      </c>
      <c r="BJ38" s="254">
        <f>'[1]Dec 29 harvesting '!BJ38+'[1]Nov 29 harvesting'!BJ38+'[1]Oct 31 harvesting'!BJ38</f>
        <v>0</v>
      </c>
      <c r="BK38" s="254">
        <f t="shared" si="20"/>
        <v>0</v>
      </c>
      <c r="BL38" s="254">
        <f>'[1]Dec 29 harvesting '!BL38+'[1]Nov 29 harvesting'!BL38+'[1]Oct 31 harvesting'!BL38</f>
        <v>0</v>
      </c>
      <c r="BM38" s="254">
        <f>'[1]Dec 29 harvesting '!BM38+'[1]Nov 29 harvesting'!BM38+'[1]Oct 31 harvesting'!BM38</f>
        <v>0</v>
      </c>
      <c r="BN38" s="254">
        <f t="shared" si="21"/>
        <v>0</v>
      </c>
      <c r="BO38" s="254">
        <f>'[1]Dec 29 harvesting '!BO38+'[1]Nov 29 harvesting'!BO38+'[1]Oct 31 harvesting'!BO38</f>
        <v>0</v>
      </c>
      <c r="BP38" s="254">
        <f>'[1]Dec 29 harvesting '!BP38+'[1]Nov 29 harvesting'!BP38+'[1]Oct 31 harvesting'!BP38</f>
        <v>0</v>
      </c>
      <c r="BQ38" s="254">
        <f t="shared" si="22"/>
        <v>0</v>
      </c>
      <c r="BR38" s="254">
        <f>'[1]Dec 29 harvesting '!BR38+'[1]Nov 29 harvesting'!BR38+'[1]Oct 31 harvesting'!BR38</f>
        <v>278.84000000000009</v>
      </c>
      <c r="BS38" s="254">
        <f>'[1]Dec 29 harvesting '!BS38+'[1]Nov 29 harvesting'!BS38+'[1]Oct 31 harvesting'!BS38</f>
        <v>1958</v>
      </c>
      <c r="BT38" s="254">
        <f t="shared" si="23"/>
        <v>7.021948070578107</v>
      </c>
      <c r="BU38" s="254">
        <f>'[1]Dec 29 harvesting '!BU38+'[1]Nov 29 harvesting'!BU38+'[1]Oct 31 harvesting'!BU38</f>
        <v>264.25</v>
      </c>
      <c r="BV38" s="254">
        <f>'[1]Dec 29 harvesting '!BV38+'[1]Nov 29 harvesting'!BV38+'[1]Oct 31 harvesting'!BV38</f>
        <v>1656</v>
      </c>
      <c r="BW38" s="254">
        <f t="shared" si="24"/>
        <v>6.2667928098391679</v>
      </c>
      <c r="BX38" s="254">
        <f>'[1]Dec 29 harvesting '!BX38+'[1]Nov 29 harvesting'!BX38+'[1]Oct 31 harvesting'!BX38</f>
        <v>41.75</v>
      </c>
      <c r="BY38" s="254">
        <f>'[1]Dec 29 harvesting '!BY38+'[1]Nov 29 harvesting'!BY38+'[1]Oct 31 harvesting'!BY38</f>
        <v>371.64</v>
      </c>
      <c r="BZ38" s="254">
        <f t="shared" si="25"/>
        <v>8.901556886227544</v>
      </c>
      <c r="CA38" s="254">
        <f>'[1]Dec 29 harvesting '!CA38+'[1]Nov 29 harvesting'!CA38+'[1]Oct 31 harvesting'!CA38</f>
        <v>1830.25</v>
      </c>
      <c r="CB38" s="254">
        <f>'[1]Dec 29 harvesting '!CB38+'[1]Nov 29 harvesting'!CB38+'[1]Oct 31 harvesting'!CB38</f>
        <v>8494.84</v>
      </c>
      <c r="CC38" s="254">
        <f t="shared" si="26"/>
        <v>4.6413550061467017</v>
      </c>
      <c r="CD38" s="254">
        <f>'[1]Dec 29 harvesting '!CD38+'[1]Nov 29 harvesting'!CD38+'[1]Oct 31 harvesting'!CD38</f>
        <v>0</v>
      </c>
      <c r="CE38" s="254">
        <f>'[1]Dec 29 harvesting '!CE38+'[1]Nov 29 harvesting'!CE38+'[1]Oct 31 harvesting'!CE38</f>
        <v>0</v>
      </c>
      <c r="CF38" s="254">
        <f t="shared" si="27"/>
        <v>0</v>
      </c>
      <c r="CG38" s="254">
        <f>'[1]Dec 29 harvesting '!CG38+'[1]Nov 29 harvesting'!CG38+'[1]Oct 31 harvesting'!CG38</f>
        <v>0</v>
      </c>
      <c r="CH38" s="254">
        <f>'[1]Dec 29 harvesting '!CH38+'[1]Nov 29 harvesting'!CH38+'[1]Oct 31 harvesting'!CH38</f>
        <v>0</v>
      </c>
      <c r="CI38" s="254">
        <f t="shared" si="28"/>
        <v>0</v>
      </c>
      <c r="CJ38" s="254">
        <f>'[1]Dec 29 harvesting '!CJ38+'[1]Nov 29 harvesting'!CJ38+'[1]Oct 31 harvesting'!CJ38</f>
        <v>2415.09</v>
      </c>
      <c r="CK38" s="254">
        <f>'[1]Dec 29 harvesting '!CK38+'[1]Nov 29 harvesting'!CK38+'[1]Oct 31 harvesting'!CK38</f>
        <v>12480.48</v>
      </c>
      <c r="CL38" s="254">
        <f t="shared" si="29"/>
        <v>5.1677080357253766</v>
      </c>
      <c r="DI38" s="414" t="s">
        <v>130</v>
      </c>
      <c r="DJ38" s="391" t="s">
        <v>142</v>
      </c>
    </row>
    <row r="39" spans="1:140" x14ac:dyDescent="0.25">
      <c r="A39" s="258" t="s">
        <v>30</v>
      </c>
      <c r="B39" s="251">
        <v>2182.5</v>
      </c>
      <c r="C39" s="412">
        <f t="shared" si="0"/>
        <v>42.680412371134018</v>
      </c>
      <c r="D39" s="254">
        <f>'[1]Dec 29 harvesting '!D39+'[1]Nov 29 harvesting'!D39+'[1]Oct 31 harvesting'!D39</f>
        <v>24</v>
      </c>
      <c r="E39" s="254">
        <f>'[1]Dec 29 harvesting '!E39+'[1]Nov 29 harvesting'!E39+'[1]Oct 31 harvesting'!E39</f>
        <v>120</v>
      </c>
      <c r="F39" s="254">
        <f t="shared" si="1"/>
        <v>5</v>
      </c>
      <c r="G39" s="254">
        <f>'[1]Dec 29 harvesting '!G39+'[1]Nov 29 harvesting'!G39+'[1]Oct 31 harvesting'!G39</f>
        <v>0</v>
      </c>
      <c r="H39" s="254">
        <f>'[1]Dec 29 harvesting '!H39+'[1]Nov 29 harvesting'!H39+'[1]Oct 31 harvesting'!H39</f>
        <v>0</v>
      </c>
      <c r="I39" s="254">
        <f t="shared" si="2"/>
        <v>0</v>
      </c>
      <c r="J39" s="254">
        <f>'[1]Dec 29 harvesting '!J39+'[1]Nov 29 harvesting'!J39+'[1]Oct 31 harvesting'!J39</f>
        <v>36</v>
      </c>
      <c r="K39" s="254">
        <f>'[1]Dec 29 harvesting '!K39+'[1]Nov 29 harvesting'!K39+'[1]Oct 31 harvesting'!K39</f>
        <v>154</v>
      </c>
      <c r="L39" s="254">
        <f t="shared" si="3"/>
        <v>4.2777777777777777</v>
      </c>
      <c r="M39" s="254">
        <f>'[1]Dec 29 harvesting '!M39+'[1]Nov 29 harvesting'!M39+'[1]Oct 31 harvesting'!M39</f>
        <v>15</v>
      </c>
      <c r="N39" s="254">
        <f>'[1]Dec 29 harvesting '!N39+'[1]Nov 29 harvesting'!N39+'[1]Oct 31 harvesting'!N39</f>
        <v>54</v>
      </c>
      <c r="O39" s="254">
        <f t="shared" si="4"/>
        <v>3.6</v>
      </c>
      <c r="P39" s="254">
        <f>'[1]Dec 29 harvesting '!P39+'[1]Nov 29 harvesting'!P39+'[1]Oct 31 harvesting'!P39</f>
        <v>60</v>
      </c>
      <c r="Q39" s="254">
        <f>'[1]Dec 29 harvesting '!Q39+'[1]Nov 29 harvesting'!Q39+'[1]Oct 31 harvesting'!Q39</f>
        <v>213</v>
      </c>
      <c r="R39" s="254">
        <f t="shared" si="5"/>
        <v>3.55</v>
      </c>
      <c r="S39" s="254">
        <f>'[1]Dec 29 harvesting '!S39+'[1]Nov 29 harvesting'!S39+'[1]Oct 31 harvesting'!S39</f>
        <v>68.5</v>
      </c>
      <c r="T39" s="254">
        <f>'[1]Dec 29 harvesting '!T39+'[1]Nov 29 harvesting'!T39+'[1]Oct 31 harvesting'!T39</f>
        <v>211.6</v>
      </c>
      <c r="U39" s="254">
        <f t="shared" si="6"/>
        <v>3.089051094890511</v>
      </c>
      <c r="V39" s="254">
        <f>'[1]Dec 29 harvesting '!V39+'[1]Nov 29 harvesting'!V39+'[1]Oct 31 harvesting'!V39</f>
        <v>203.5</v>
      </c>
      <c r="W39" s="254">
        <f>'[1]Dec 29 harvesting '!W39+'[1]Nov 29 harvesting'!W39+'[1]Oct 31 harvesting'!W39</f>
        <v>752.6</v>
      </c>
      <c r="X39" s="254">
        <f t="shared" si="7"/>
        <v>3.6982800982800983</v>
      </c>
      <c r="Y39" s="254">
        <f>'[1]Dec 29 harvesting '!Y39+'[1]Nov 29 harvesting'!Y39+'[1]Oct 31 harvesting'!Y39</f>
        <v>61</v>
      </c>
      <c r="Z39" s="254">
        <f>'[1]Dec 29 harvesting '!Z39+'[1]Nov 29 harvesting'!Z39+'[1]Oct 31 harvesting'!Z39</f>
        <v>287</v>
      </c>
      <c r="AA39" s="254">
        <f t="shared" si="8"/>
        <v>4.7049180327868854</v>
      </c>
      <c r="AB39" s="254">
        <f>'[1]Dec 29 harvesting '!AB39+'[1]Nov 29 harvesting'!AB39+'[1]Oct 31 harvesting'!AB39</f>
        <v>0</v>
      </c>
      <c r="AC39" s="254">
        <f>'[1]Dec 29 harvesting '!AC39+'[1]Nov 29 harvesting'!AC39+'[1]Oct 31 harvesting'!AC39</f>
        <v>0</v>
      </c>
      <c r="AD39" s="254">
        <f t="shared" si="9"/>
        <v>0</v>
      </c>
      <c r="AE39" s="254">
        <f>'[1]Dec 29 harvesting '!AE39+'[1]Nov 29 harvesting'!AE39+'[1]Oct 31 harvesting'!AE39</f>
        <v>14</v>
      </c>
      <c r="AF39" s="254">
        <f>'[1]Dec 29 harvesting '!AF39+'[1]Nov 29 harvesting'!AF39+'[1]Oct 31 harvesting'!AF39</f>
        <v>55</v>
      </c>
      <c r="AG39" s="254">
        <f t="shared" si="10"/>
        <v>3.9285714285714284</v>
      </c>
      <c r="AH39" s="254">
        <f>'[1]Dec 29 harvesting '!AH39+'[1]Nov 29 harvesting'!AH39+'[1]Oct 31 harvesting'!AH39</f>
        <v>72</v>
      </c>
      <c r="AI39" s="254">
        <f>'[1]Dec 29 harvesting '!AI39+'[1]Nov 29 harvesting'!AI39+'[1]Oct 31 harvesting'!AI39</f>
        <v>318.12</v>
      </c>
      <c r="AJ39" s="254">
        <f t="shared" si="11"/>
        <v>4.418333333333333</v>
      </c>
      <c r="AK39" s="254">
        <f>'[1]Dec 29 harvesting '!AK39+'[1]Nov 29 harvesting'!AK39+'[1]Oct 31 harvesting'!AK39</f>
        <v>312</v>
      </c>
      <c r="AL39" s="254">
        <f>'[1]Dec 29 harvesting '!AL39+'[1]Nov 29 harvesting'!AL39+'[1]Oct 31 harvesting'!AL39</f>
        <v>982</v>
      </c>
      <c r="AM39" s="254">
        <f t="shared" si="12"/>
        <v>3.1474358974358974</v>
      </c>
      <c r="AN39" s="254">
        <f>'[1]Dec 29 harvesting '!AN39+'[1]Nov 29 harvesting'!AN39+'[1]Oct 31 harvesting'!AN39</f>
        <v>269</v>
      </c>
      <c r="AO39" s="254">
        <f>'[1]Dec 29 harvesting '!AO39+'[1]Nov 29 harvesting'!AO39+'[1]Oct 31 harvesting'!AO39</f>
        <v>908</v>
      </c>
      <c r="AP39" s="254">
        <f t="shared" si="13"/>
        <v>3.3754646840148701</v>
      </c>
      <c r="AQ39" s="254">
        <f>'[1]Dec 29 harvesting '!AQ39+'[1]Nov 29 harvesting'!AQ39+'[1]Oct 31 harvesting'!AQ39</f>
        <v>728</v>
      </c>
      <c r="AR39" s="254">
        <f>'[1]Dec 29 harvesting '!AR39+'[1]Nov 29 harvesting'!AR39+'[1]Oct 31 harvesting'!AR39</f>
        <v>2550.12</v>
      </c>
      <c r="AS39" s="254">
        <f t="shared" si="14"/>
        <v>3.5029120879120876</v>
      </c>
      <c r="AT39" s="254">
        <f>'[1]Dec 29 harvesting '!AT39+'[1]Nov 29 harvesting'!AT39+'[1]Oct 31 harvesting'!AT39</f>
        <v>0</v>
      </c>
      <c r="AU39" s="254">
        <f>'[1]Dec 29 harvesting '!AU39+'[1]Nov 29 harvesting'!AU39+'[1]Oct 31 harvesting'!AU39</f>
        <v>0</v>
      </c>
      <c r="AV39" s="254">
        <f t="shared" si="15"/>
        <v>0</v>
      </c>
      <c r="AW39" s="254">
        <f>'[1]Dec 29 harvesting '!AW39+'[1]Nov 29 harvesting'!AW39+'[1]Oct 31 harvesting'!AW39</f>
        <v>0</v>
      </c>
      <c r="AX39" s="254">
        <f>'[1]Dec 29 harvesting '!AX39+'[1]Nov 29 harvesting'!AX39+'[1]Oct 31 harvesting'!AX39</f>
        <v>0</v>
      </c>
      <c r="AY39" s="254">
        <f t="shared" si="16"/>
        <v>0</v>
      </c>
      <c r="AZ39" s="254">
        <f>'[1]Dec 29 harvesting '!AZ39+'[1]Nov 29 harvesting'!AZ39+'[1]Oct 31 harvesting'!AZ39</f>
        <v>0</v>
      </c>
      <c r="BA39" s="254">
        <f>'[1]Dec 29 harvesting '!BA39+'[1]Nov 29 harvesting'!BA39+'[1]Oct 31 harvesting'!BA39</f>
        <v>0</v>
      </c>
      <c r="BB39" s="254">
        <f t="shared" si="17"/>
        <v>0</v>
      </c>
      <c r="BC39" s="254">
        <f>'[1]Dec 29 harvesting '!BC39+'[1]Nov 29 harvesting'!BC39+'[1]Oct 31 harvesting'!BC39</f>
        <v>0</v>
      </c>
      <c r="BD39" s="254">
        <f>'[1]Dec 29 harvesting '!BD39+'[1]Nov 29 harvesting'!BD39+'[1]Oct 31 harvesting'!BD39</f>
        <v>0</v>
      </c>
      <c r="BE39" s="254">
        <f t="shared" si="18"/>
        <v>0</v>
      </c>
      <c r="BF39" s="254">
        <f>'[1]Dec 29 harvesting '!BF39+'[1]Nov 29 harvesting'!BF39+'[1]Oct 31 harvesting'!BF39</f>
        <v>0</v>
      </c>
      <c r="BG39" s="254">
        <f>'[1]Dec 29 harvesting '!BG39+'[1]Nov 29 harvesting'!BG39+'[1]Oct 31 harvesting'!BG39</f>
        <v>0</v>
      </c>
      <c r="BH39" s="254">
        <f t="shared" si="19"/>
        <v>0</v>
      </c>
      <c r="BI39" s="254">
        <f>'[1]Dec 29 harvesting '!BI39+'[1]Nov 29 harvesting'!BI39+'[1]Oct 31 harvesting'!BI39</f>
        <v>0</v>
      </c>
      <c r="BJ39" s="254">
        <f>'[1]Dec 29 harvesting '!BJ39+'[1]Nov 29 harvesting'!BJ39+'[1]Oct 31 harvesting'!BJ39</f>
        <v>0</v>
      </c>
      <c r="BK39" s="254">
        <f t="shared" si="20"/>
        <v>0</v>
      </c>
      <c r="BL39" s="254">
        <f>'[1]Dec 29 harvesting '!BL39+'[1]Nov 29 harvesting'!BL39+'[1]Oct 31 harvesting'!BL39</f>
        <v>0</v>
      </c>
      <c r="BM39" s="254">
        <f>'[1]Dec 29 harvesting '!BM39+'[1]Nov 29 harvesting'!BM39+'[1]Oct 31 harvesting'!BM39</f>
        <v>0</v>
      </c>
      <c r="BN39" s="254">
        <f t="shared" si="21"/>
        <v>0</v>
      </c>
      <c r="BO39" s="254">
        <f>'[1]Dec 29 harvesting '!BO39+'[1]Nov 29 harvesting'!BO39+'[1]Oct 31 harvesting'!BO39</f>
        <v>0</v>
      </c>
      <c r="BP39" s="254">
        <f>'[1]Dec 29 harvesting '!BP39+'[1]Nov 29 harvesting'!BP39+'[1]Oct 31 harvesting'!BP39</f>
        <v>0</v>
      </c>
      <c r="BQ39" s="254">
        <f t="shared" si="22"/>
        <v>0</v>
      </c>
      <c r="BR39" s="254">
        <f>'[1]Dec 29 harvesting '!BR39+'[1]Nov 29 harvesting'!BR39+'[1]Oct 31 harvesting'!BR39</f>
        <v>85</v>
      </c>
      <c r="BS39" s="254">
        <f>'[1]Dec 29 harvesting '!BS39+'[1]Nov 29 harvesting'!BS39+'[1]Oct 31 harvesting'!BS39</f>
        <v>407</v>
      </c>
      <c r="BT39" s="254">
        <f t="shared" si="23"/>
        <v>4.7882352941176469</v>
      </c>
      <c r="BU39" s="254">
        <f>'[1]Dec 29 harvesting '!BU39+'[1]Nov 29 harvesting'!BU39+'[1]Oct 31 harvesting'!BU39</f>
        <v>0</v>
      </c>
      <c r="BV39" s="254">
        <f>'[1]Dec 29 harvesting '!BV39+'[1]Nov 29 harvesting'!BV39+'[1]Oct 31 harvesting'!BV39</f>
        <v>0</v>
      </c>
      <c r="BW39" s="254">
        <f t="shared" si="24"/>
        <v>0</v>
      </c>
      <c r="BX39" s="254">
        <f>'[1]Dec 29 harvesting '!BX39+'[1]Nov 29 harvesting'!BX39+'[1]Oct 31 harvesting'!BX39</f>
        <v>50</v>
      </c>
      <c r="BY39" s="254">
        <f>'[1]Dec 29 harvesting '!BY39+'[1]Nov 29 harvesting'!BY39+'[1]Oct 31 harvesting'!BY39</f>
        <v>209</v>
      </c>
      <c r="BZ39" s="254">
        <f t="shared" si="25"/>
        <v>4.18</v>
      </c>
      <c r="CA39" s="254">
        <f>'[1]Dec 29 harvesting '!CA39+'[1]Nov 29 harvesting'!CA39+'[1]Oct 31 harvesting'!CA39</f>
        <v>87</v>
      </c>
      <c r="CB39" s="254">
        <f>'[1]Dec 29 harvesting '!CB39+'[1]Nov 29 harvesting'!CB39+'[1]Oct 31 harvesting'!CB39</f>
        <v>372.12</v>
      </c>
      <c r="CC39" s="254">
        <f t="shared" si="26"/>
        <v>4.277241379310345</v>
      </c>
      <c r="CD39" s="254">
        <f>'[1]Dec 29 harvesting '!CD39+'[1]Nov 29 harvesting'!CD39+'[1]Oct 31 harvesting'!CD39</f>
        <v>372</v>
      </c>
      <c r="CE39" s="254">
        <f>'[1]Dec 29 harvesting '!CE39+'[1]Nov 29 harvesting'!CE39+'[1]Oct 31 harvesting'!CE39</f>
        <v>1195</v>
      </c>
      <c r="CF39" s="254">
        <f t="shared" si="27"/>
        <v>3.2123655913978495</v>
      </c>
      <c r="CG39" s="254">
        <f>'[1]Dec 29 harvesting '!CG39+'[1]Nov 29 harvesting'!CG39+'[1]Oct 31 harvesting'!CG39</f>
        <v>337.5</v>
      </c>
      <c r="CH39" s="254">
        <f>'[1]Dec 29 harvesting '!CH39+'[1]Nov 29 harvesting'!CH39+'[1]Oct 31 harvesting'!CH39</f>
        <v>1119.5999999999999</v>
      </c>
      <c r="CI39" s="254">
        <f t="shared" si="28"/>
        <v>3.317333333333333</v>
      </c>
      <c r="CJ39" s="254">
        <f>'[1]Dec 29 harvesting '!CJ39+'[1]Nov 29 harvesting'!CJ39+'[1]Oct 31 harvesting'!CJ39</f>
        <v>931.5</v>
      </c>
      <c r="CK39" s="254">
        <f>'[1]Dec 29 harvesting '!CK39+'[1]Nov 29 harvesting'!CK39+'[1]Oct 31 harvesting'!CK39</f>
        <v>3302.7200000000003</v>
      </c>
      <c r="CL39" s="254">
        <f t="shared" si="29"/>
        <v>3.5455931293612455</v>
      </c>
      <c r="DH39" s="255" t="s">
        <v>130</v>
      </c>
      <c r="DI39" s="255" t="s">
        <v>130</v>
      </c>
      <c r="DJ39" s="391" t="s">
        <v>138</v>
      </c>
    </row>
    <row r="40" spans="1:140" x14ac:dyDescent="0.25">
      <c r="A40" s="258" t="s">
        <v>31</v>
      </c>
      <c r="B40" s="251">
        <v>7199</v>
      </c>
      <c r="C40" s="412">
        <f t="shared" si="0"/>
        <v>59.948760105570209</v>
      </c>
      <c r="D40" s="254">
        <f>'[1]Dec 29 harvesting '!D40+'[1]Nov 29 harvesting'!D40+'[1]Oct 31 harvesting'!D40</f>
        <v>766.3456000000001</v>
      </c>
      <c r="E40" s="254">
        <f>'[1]Dec 29 harvesting '!E40+'[1]Nov 29 harvesting'!E40+'[1]Oct 31 harvesting'!E40</f>
        <v>3902.6</v>
      </c>
      <c r="F40" s="254">
        <f t="shared" si="1"/>
        <v>5.0924804683422193</v>
      </c>
      <c r="G40" s="254">
        <f>'[1]Dec 29 harvesting '!G40+'[1]Nov 29 harvesting'!G40+'[1]Oct 31 harvesting'!G40</f>
        <v>68.09</v>
      </c>
      <c r="H40" s="254">
        <f>'[1]Dec 29 harvesting '!H40+'[1]Nov 29 harvesting'!H40+'[1]Oct 31 harvesting'!H40</f>
        <v>302.88</v>
      </c>
      <c r="I40" s="254">
        <f t="shared" si="2"/>
        <v>4.4482302834483765</v>
      </c>
      <c r="J40" s="254">
        <f>'[1]Dec 29 harvesting '!J40+'[1]Nov 29 harvesting'!J40+'[1]Oct 31 harvesting'!J40</f>
        <v>129.80000000000001</v>
      </c>
      <c r="K40" s="254">
        <f>'[1]Dec 29 harvesting '!K40+'[1]Nov 29 harvesting'!K40+'[1]Oct 31 harvesting'!K40</f>
        <v>526.78</v>
      </c>
      <c r="L40" s="254">
        <f t="shared" si="3"/>
        <v>4.0583975346687202</v>
      </c>
      <c r="M40" s="254">
        <f>'[1]Dec 29 harvesting '!M40+'[1]Nov 29 harvesting'!M40+'[1]Oct 31 harvesting'!M40</f>
        <v>885.30304000000001</v>
      </c>
      <c r="N40" s="254">
        <f>'[1]Dec 29 harvesting '!N40+'[1]Nov 29 harvesting'!N40+'[1]Oct 31 harvesting'!N40</f>
        <v>3511.9853999999996</v>
      </c>
      <c r="O40" s="254">
        <f t="shared" si="4"/>
        <v>3.9669867167744046</v>
      </c>
      <c r="P40" s="254">
        <f>'[1]Dec 29 harvesting '!P40+'[1]Nov 29 harvesting'!P40+'[1]Oct 31 harvesting'!P40</f>
        <v>118.71129999999998</v>
      </c>
      <c r="Q40" s="254">
        <f>'[1]Dec 29 harvesting '!Q40+'[1]Nov 29 harvesting'!Q40+'[1]Oct 31 harvesting'!Q40</f>
        <v>396.37000000000006</v>
      </c>
      <c r="R40" s="254">
        <f t="shared" si="5"/>
        <v>3.3389407748040845</v>
      </c>
      <c r="S40" s="254">
        <f>'[1]Dec 29 harvesting '!S40+'[1]Nov 29 harvesting'!S40+'[1]Oct 31 harvesting'!S40</f>
        <v>98.884999999999991</v>
      </c>
      <c r="T40" s="254">
        <f>'[1]Dec 29 harvesting '!T40+'[1]Nov 29 harvesting'!T40+'[1]Oct 31 harvesting'!T40</f>
        <v>372.82000000000005</v>
      </c>
      <c r="U40" s="254">
        <f t="shared" si="6"/>
        <v>3.7702381554330797</v>
      </c>
      <c r="V40" s="254">
        <f>'[1]Dec 29 harvesting '!V40+'[1]Nov 29 harvesting'!V40+'[1]Oct 31 harvesting'!V40</f>
        <v>2067.1349399999999</v>
      </c>
      <c r="W40" s="254">
        <f>'[1]Dec 29 harvesting '!W40+'[1]Nov 29 harvesting'!W40+'[1]Oct 31 harvesting'!W40</f>
        <v>9013.4354000000003</v>
      </c>
      <c r="X40" s="254">
        <f t="shared" si="7"/>
        <v>4.3603517243049454</v>
      </c>
      <c r="Y40" s="254">
        <f>'[1]Dec 29 harvesting '!Y40+'[1]Nov 29 harvesting'!Y40+'[1]Oct 31 harvesting'!Y40</f>
        <v>69.12</v>
      </c>
      <c r="Z40" s="254">
        <f>'[1]Dec 29 harvesting '!Z40+'[1]Nov 29 harvesting'!Z40+'[1]Oct 31 harvesting'!Z40</f>
        <v>297.77999999999992</v>
      </c>
      <c r="AA40" s="254">
        <f t="shared" si="8"/>
        <v>4.3081597222222205</v>
      </c>
      <c r="AB40" s="254">
        <f>'[1]Dec 29 harvesting '!AB40+'[1]Nov 29 harvesting'!AB40+'[1]Oct 31 harvesting'!AB40</f>
        <v>15.25</v>
      </c>
      <c r="AC40" s="254">
        <f>'[1]Dec 29 harvesting '!AC40+'[1]Nov 29 harvesting'!AC40+'[1]Oct 31 harvesting'!AC40</f>
        <v>65</v>
      </c>
      <c r="AD40" s="254">
        <f t="shared" si="9"/>
        <v>4.2622950819672134</v>
      </c>
      <c r="AE40" s="254">
        <f>'[1]Dec 29 harvesting '!AE40+'[1]Nov 29 harvesting'!AE40+'[1]Oct 31 harvesting'!AE40</f>
        <v>6</v>
      </c>
      <c r="AF40" s="254">
        <f>'[1]Dec 29 harvesting '!AF40+'[1]Nov 29 harvesting'!AF40+'[1]Oct 31 harvesting'!AF40</f>
        <v>26.559999999999995</v>
      </c>
      <c r="AG40" s="254">
        <f t="shared" si="10"/>
        <v>4.4266666666666659</v>
      </c>
      <c r="AH40" s="254">
        <f>'[1]Dec 29 harvesting '!AH40+'[1]Nov 29 harvesting'!AH40+'[1]Oct 31 harvesting'!AH40</f>
        <v>837.61450000000002</v>
      </c>
      <c r="AI40" s="254">
        <f>'[1]Dec 29 harvesting '!AI40+'[1]Nov 29 harvesting'!AI40+'[1]Oct 31 harvesting'!AI40</f>
        <v>2679.0299999999997</v>
      </c>
      <c r="AJ40" s="254">
        <f t="shared" si="11"/>
        <v>3.1984045166362325</v>
      </c>
      <c r="AK40" s="254">
        <f>'[1]Dec 29 harvesting '!AK40+'[1]Nov 29 harvesting'!AK40+'[1]Oct 31 harvesting'!AK40</f>
        <v>241.65780000000001</v>
      </c>
      <c r="AL40" s="254">
        <f>'[1]Dec 29 harvesting '!AL40+'[1]Nov 29 harvesting'!AL40+'[1]Oct 31 harvesting'!AL40</f>
        <v>876</v>
      </c>
      <c r="AM40" s="254">
        <f t="shared" si="12"/>
        <v>3.6249605847607649</v>
      </c>
      <c r="AN40" s="254">
        <f>'[1]Dec 29 harvesting '!AN40+'[1]Nov 29 harvesting'!AN40+'[1]Oct 31 harvesting'!AN40</f>
        <v>1078.934</v>
      </c>
      <c r="AO40" s="254">
        <f>'[1]Dec 29 harvesting '!AO40+'[1]Nov 29 harvesting'!AO40+'[1]Oct 31 harvesting'!AO40</f>
        <v>4324</v>
      </c>
      <c r="AP40" s="254">
        <f t="shared" si="13"/>
        <v>4.007659411975153</v>
      </c>
      <c r="AQ40" s="254">
        <f>'[1]Dec 29 harvesting '!AQ40+'[1]Nov 29 harvesting'!AQ40+'[1]Oct 31 harvesting'!AQ40</f>
        <v>2248.5762999999997</v>
      </c>
      <c r="AR40" s="254">
        <f>'[1]Dec 29 harvesting '!AR40+'[1]Nov 29 harvesting'!AR40+'[1]Oct 31 harvesting'!AR40</f>
        <v>8268.3700000000008</v>
      </c>
      <c r="AS40" s="254">
        <f t="shared" si="14"/>
        <v>3.6771578531713609</v>
      </c>
      <c r="AT40" s="254">
        <f>'[1]Dec 29 harvesting '!AT40+'[1]Nov 29 harvesting'!AT40+'[1]Oct 31 harvesting'!AT40</f>
        <v>0</v>
      </c>
      <c r="AU40" s="254">
        <f>'[1]Dec 29 harvesting '!AU40+'[1]Nov 29 harvesting'!AU40+'[1]Oct 31 harvesting'!AU40</f>
        <v>0</v>
      </c>
      <c r="AV40" s="254">
        <f t="shared" si="15"/>
        <v>0</v>
      </c>
      <c r="AW40" s="254">
        <f>'[1]Dec 29 harvesting '!AW40+'[1]Nov 29 harvesting'!AW40+'[1]Oct 31 harvesting'!AW40</f>
        <v>0</v>
      </c>
      <c r="AX40" s="254">
        <f>'[1]Dec 29 harvesting '!AX40+'[1]Nov 29 harvesting'!AX40+'[1]Oct 31 harvesting'!AX40</f>
        <v>0</v>
      </c>
      <c r="AY40" s="254">
        <f t="shared" si="16"/>
        <v>0</v>
      </c>
      <c r="AZ40" s="254">
        <f>'[1]Dec 29 harvesting '!AZ40+'[1]Nov 29 harvesting'!AZ40+'[1]Oct 31 harvesting'!AZ40</f>
        <v>0</v>
      </c>
      <c r="BA40" s="254">
        <f>'[1]Dec 29 harvesting '!BA40+'[1]Nov 29 harvesting'!BA40+'[1]Oct 31 harvesting'!BA40</f>
        <v>0</v>
      </c>
      <c r="BB40" s="254">
        <f t="shared" si="17"/>
        <v>0</v>
      </c>
      <c r="BC40" s="254">
        <f>'[1]Dec 29 harvesting '!BC40+'[1]Nov 29 harvesting'!BC40+'[1]Oct 31 harvesting'!BC40</f>
        <v>0</v>
      </c>
      <c r="BD40" s="254">
        <f>'[1]Dec 29 harvesting '!BD40+'[1]Nov 29 harvesting'!BD40+'[1]Oct 31 harvesting'!BD40</f>
        <v>0</v>
      </c>
      <c r="BE40" s="254">
        <f t="shared" si="18"/>
        <v>0</v>
      </c>
      <c r="BF40" s="254">
        <f>'[1]Dec 29 harvesting '!BF40+'[1]Nov 29 harvesting'!BF40+'[1]Oct 31 harvesting'!BF40</f>
        <v>0</v>
      </c>
      <c r="BG40" s="254">
        <f>'[1]Dec 29 harvesting '!BG40+'[1]Nov 29 harvesting'!BG40+'[1]Oct 31 harvesting'!BG40</f>
        <v>0</v>
      </c>
      <c r="BH40" s="254">
        <f t="shared" si="19"/>
        <v>0</v>
      </c>
      <c r="BI40" s="254">
        <f>'[1]Dec 29 harvesting '!BI40+'[1]Nov 29 harvesting'!BI40+'[1]Oct 31 harvesting'!BI40</f>
        <v>0</v>
      </c>
      <c r="BJ40" s="254">
        <f>'[1]Dec 29 harvesting '!BJ40+'[1]Nov 29 harvesting'!BJ40+'[1]Oct 31 harvesting'!BJ40</f>
        <v>0</v>
      </c>
      <c r="BK40" s="254">
        <f t="shared" si="20"/>
        <v>0</v>
      </c>
      <c r="BL40" s="254">
        <f>'[1]Dec 29 harvesting '!BL40+'[1]Nov 29 harvesting'!BL40+'[1]Oct 31 harvesting'!BL40</f>
        <v>0</v>
      </c>
      <c r="BM40" s="254">
        <f>'[1]Dec 29 harvesting '!BM40+'[1]Nov 29 harvesting'!BM40+'[1]Oct 31 harvesting'!BM40</f>
        <v>0</v>
      </c>
      <c r="BN40" s="254">
        <f t="shared" si="21"/>
        <v>0</v>
      </c>
      <c r="BO40" s="254">
        <f>'[1]Dec 29 harvesting '!BO40+'[1]Nov 29 harvesting'!BO40+'[1]Oct 31 harvesting'!BO40</f>
        <v>0</v>
      </c>
      <c r="BP40" s="254">
        <f>'[1]Dec 29 harvesting '!BP40+'[1]Nov 29 harvesting'!BP40+'[1]Oct 31 harvesting'!BP40</f>
        <v>0</v>
      </c>
      <c r="BQ40" s="254">
        <f t="shared" si="22"/>
        <v>0</v>
      </c>
      <c r="BR40" s="254">
        <f>'[1]Dec 29 harvesting '!BR40+'[1]Nov 29 harvesting'!BR40+'[1]Oct 31 harvesting'!BR40</f>
        <v>835.46560000000011</v>
      </c>
      <c r="BS40" s="254">
        <f>'[1]Dec 29 harvesting '!BS40+'[1]Nov 29 harvesting'!BS40+'[1]Oct 31 harvesting'!BS40</f>
        <v>4200.38</v>
      </c>
      <c r="BT40" s="254">
        <f t="shared" si="23"/>
        <v>5.0275918003087137</v>
      </c>
      <c r="BU40" s="254">
        <f>'[1]Dec 29 harvesting '!BU40+'[1]Nov 29 harvesting'!BU40+'[1]Oct 31 harvesting'!BU40</f>
        <v>83.34</v>
      </c>
      <c r="BV40" s="254">
        <f>'[1]Dec 29 harvesting '!BV40+'[1]Nov 29 harvesting'!BV40+'[1]Oct 31 harvesting'!BV40</f>
        <v>367.88</v>
      </c>
      <c r="BW40" s="254">
        <f t="shared" si="24"/>
        <v>4.4142068634509233</v>
      </c>
      <c r="BX40" s="254">
        <f>'[1]Dec 29 harvesting '!BX40+'[1]Nov 29 harvesting'!BX40+'[1]Oct 31 harvesting'!BX40</f>
        <v>135.80000000000001</v>
      </c>
      <c r="BY40" s="254">
        <f>'[1]Dec 29 harvesting '!BY40+'[1]Nov 29 harvesting'!BY40+'[1]Oct 31 harvesting'!BY40</f>
        <v>553.33999999999992</v>
      </c>
      <c r="BZ40" s="254">
        <f t="shared" si="25"/>
        <v>4.0746686303387323</v>
      </c>
      <c r="CA40" s="254">
        <f>'[1]Dec 29 harvesting '!CA40+'[1]Nov 29 harvesting'!CA40+'[1]Oct 31 harvesting'!CA40</f>
        <v>1722.9175399999999</v>
      </c>
      <c r="CB40" s="254">
        <f>'[1]Dec 29 harvesting '!CB40+'[1]Nov 29 harvesting'!CB40+'[1]Oct 31 harvesting'!CB40</f>
        <v>6191.0153999999993</v>
      </c>
      <c r="CC40" s="254">
        <f t="shared" si="26"/>
        <v>3.5933323889662181</v>
      </c>
      <c r="CD40" s="254">
        <f>'[1]Dec 29 harvesting '!CD40+'[1]Nov 29 harvesting'!CD40+'[1]Oct 31 harvesting'!CD40</f>
        <v>360.3691</v>
      </c>
      <c r="CE40" s="254">
        <f>'[1]Dec 29 harvesting '!CE40+'[1]Nov 29 harvesting'!CE40+'[1]Oct 31 harvesting'!CE40</f>
        <v>1272.3700000000001</v>
      </c>
      <c r="CF40" s="254">
        <f t="shared" si="27"/>
        <v>3.5307411207009705</v>
      </c>
      <c r="CG40" s="254">
        <f>'[1]Dec 29 harvesting '!CG40+'[1]Nov 29 harvesting'!CG40+'[1]Oct 31 harvesting'!CG40</f>
        <v>1177.819</v>
      </c>
      <c r="CH40" s="254">
        <f>'[1]Dec 29 harvesting '!CH40+'[1]Nov 29 harvesting'!CH40+'[1]Oct 31 harvesting'!CH40</f>
        <v>4696.82</v>
      </c>
      <c r="CI40" s="254">
        <f t="shared" si="28"/>
        <v>3.9877264673094932</v>
      </c>
      <c r="CJ40" s="254">
        <f>'[1]Dec 29 harvesting '!CJ40+'[1]Nov 29 harvesting'!CJ40+'[1]Oct 31 harvesting'!CJ40</f>
        <v>4315.7112399999996</v>
      </c>
      <c r="CK40" s="254">
        <f>'[1]Dec 29 harvesting '!CK40+'[1]Nov 29 harvesting'!CK40+'[1]Oct 31 harvesting'!CK40</f>
        <v>17281.805400000001</v>
      </c>
      <c r="CL40" s="254">
        <f t="shared" si="29"/>
        <v>4.0043933523226176</v>
      </c>
    </row>
    <row r="41" spans="1:140" x14ac:dyDescent="0.25">
      <c r="A41" s="262" t="s">
        <v>33</v>
      </c>
      <c r="B41" s="251">
        <v>1701</v>
      </c>
      <c r="C41" s="412">
        <f t="shared" si="0"/>
        <v>13.639035861258083</v>
      </c>
      <c r="D41" s="254">
        <f>'[1]Dec 29 harvesting '!D41+'[1]Nov 29 harvesting'!D41+'[1]Oct 31 harvesting'!D41</f>
        <v>32.5</v>
      </c>
      <c r="E41" s="254">
        <f>'[1]Dec 29 harvesting '!E41+'[1]Nov 29 harvesting'!E41+'[1]Oct 31 harvesting'!E41</f>
        <v>151.69999999999999</v>
      </c>
      <c r="F41" s="254">
        <f t="shared" si="1"/>
        <v>4.6676923076923069</v>
      </c>
      <c r="G41" s="254">
        <f>'[1]Dec 29 harvesting '!G41+'[1]Nov 29 harvesting'!G41+'[1]Oct 31 harvesting'!G41</f>
        <v>8</v>
      </c>
      <c r="H41" s="254">
        <f>'[1]Dec 29 harvesting '!H41+'[1]Nov 29 harvesting'!H41+'[1]Oct 31 harvesting'!H41</f>
        <v>42.4</v>
      </c>
      <c r="I41" s="254">
        <f t="shared" si="2"/>
        <v>5.3</v>
      </c>
      <c r="J41" s="254">
        <f>'[1]Dec 29 harvesting '!J41+'[1]Nov 29 harvesting'!J41+'[1]Oct 31 harvesting'!J41</f>
        <v>17</v>
      </c>
      <c r="K41" s="254">
        <f>'[1]Dec 29 harvesting '!K41+'[1]Nov 29 harvesting'!K41+'[1]Oct 31 harvesting'!K41</f>
        <v>100</v>
      </c>
      <c r="L41" s="254">
        <f t="shared" si="3"/>
        <v>5.882352941176471</v>
      </c>
      <c r="M41" s="254">
        <f>'[1]Dec 29 harvesting '!M41+'[1]Nov 29 harvesting'!M41+'[1]Oct 31 harvesting'!M41</f>
        <v>65</v>
      </c>
      <c r="N41" s="254">
        <f>'[1]Dec 29 harvesting '!N41+'[1]Nov 29 harvesting'!N41+'[1]Oct 31 harvesting'!N41</f>
        <v>293</v>
      </c>
      <c r="O41" s="254">
        <f t="shared" si="4"/>
        <v>4.5076923076923077</v>
      </c>
      <c r="P41" s="254">
        <f>'[1]Dec 29 harvesting '!P41+'[1]Nov 29 harvesting'!P41+'[1]Oct 31 harvesting'!P41</f>
        <v>0</v>
      </c>
      <c r="Q41" s="254">
        <f>'[1]Dec 29 harvesting '!Q41+'[1]Nov 29 harvesting'!Q41+'[1]Oct 31 harvesting'!Q41</f>
        <v>0</v>
      </c>
      <c r="R41" s="254">
        <f t="shared" si="5"/>
        <v>0</v>
      </c>
      <c r="S41" s="254">
        <f>'[1]Dec 29 harvesting '!S41+'[1]Nov 29 harvesting'!S41+'[1]Oct 31 harvesting'!S41</f>
        <v>109.5</v>
      </c>
      <c r="T41" s="254">
        <f>'[1]Dec 29 harvesting '!T41+'[1]Nov 29 harvesting'!T41+'[1]Oct 31 harvesting'!T41</f>
        <v>462.32000000000005</v>
      </c>
      <c r="U41" s="254">
        <f t="shared" si="6"/>
        <v>4.2221004566210052</v>
      </c>
      <c r="V41" s="254">
        <f>'[1]Dec 29 harvesting '!V41+'[1]Nov 29 harvesting'!V41+'[1]Oct 31 harvesting'!V41</f>
        <v>232</v>
      </c>
      <c r="W41" s="254">
        <f>'[1]Dec 29 harvesting '!W41+'[1]Nov 29 harvesting'!W41+'[1]Oct 31 harvesting'!W41</f>
        <v>1049.42</v>
      </c>
      <c r="X41" s="254">
        <f t="shared" si="7"/>
        <v>4.5233620689655174</v>
      </c>
      <c r="Y41" s="254">
        <f>'[1]Dec 29 harvesting '!Y41+'[1]Nov 29 harvesting'!Y41+'[1]Oct 31 harvesting'!Y41</f>
        <v>0</v>
      </c>
      <c r="Z41" s="254">
        <f>'[1]Dec 29 harvesting '!Z41+'[1]Nov 29 harvesting'!Z41+'[1]Oct 31 harvesting'!Z41</f>
        <v>0</v>
      </c>
      <c r="AA41" s="254">
        <f t="shared" si="8"/>
        <v>0</v>
      </c>
      <c r="AB41" s="254">
        <f>'[1]Dec 29 harvesting '!AB41+'[1]Nov 29 harvesting'!AB41+'[1]Oct 31 harvesting'!AB41</f>
        <v>0</v>
      </c>
      <c r="AC41" s="254">
        <f>'[1]Dec 29 harvesting '!AC41+'[1]Nov 29 harvesting'!AC41+'[1]Oct 31 harvesting'!AC41</f>
        <v>0</v>
      </c>
      <c r="AD41" s="254">
        <f t="shared" si="9"/>
        <v>0</v>
      </c>
      <c r="AE41" s="254">
        <f>'[1]Dec 29 harvesting '!AE41+'[1]Nov 29 harvesting'!AE41+'[1]Oct 31 harvesting'!AE41</f>
        <v>0</v>
      </c>
      <c r="AF41" s="254">
        <f>'[1]Dec 29 harvesting '!AF41+'[1]Nov 29 harvesting'!AF41+'[1]Oct 31 harvesting'!AF41</f>
        <v>0</v>
      </c>
      <c r="AG41" s="254">
        <f t="shared" si="10"/>
        <v>0</v>
      </c>
      <c r="AH41" s="254">
        <f>'[1]Dec 29 harvesting '!AH41+'[1]Nov 29 harvesting'!AH41+'[1]Oct 31 harvesting'!AH41</f>
        <v>0</v>
      </c>
      <c r="AI41" s="254">
        <f>'[1]Dec 29 harvesting '!AI41+'[1]Nov 29 harvesting'!AI41+'[1]Oct 31 harvesting'!AI41</f>
        <v>0</v>
      </c>
      <c r="AJ41" s="254">
        <f t="shared" si="11"/>
        <v>0</v>
      </c>
      <c r="AK41" s="254">
        <f>'[1]Dec 29 harvesting '!AK41+'[1]Nov 29 harvesting'!AK41+'[1]Oct 31 harvesting'!AK41</f>
        <v>0</v>
      </c>
      <c r="AL41" s="254">
        <f>'[1]Dec 29 harvesting '!AL41+'[1]Nov 29 harvesting'!AL41+'[1]Oct 31 harvesting'!AL41</f>
        <v>0</v>
      </c>
      <c r="AM41" s="254">
        <f t="shared" si="12"/>
        <v>0</v>
      </c>
      <c r="AN41" s="254">
        <f>'[1]Dec 29 harvesting '!AN41+'[1]Nov 29 harvesting'!AN41+'[1]Oct 31 harvesting'!AN41</f>
        <v>0</v>
      </c>
      <c r="AO41" s="254">
        <f>'[1]Dec 29 harvesting '!AO41+'[1]Nov 29 harvesting'!AO41+'[1]Oct 31 harvesting'!AO41</f>
        <v>0</v>
      </c>
      <c r="AP41" s="254">
        <f t="shared" si="13"/>
        <v>0</v>
      </c>
      <c r="AQ41" s="254">
        <f>'[1]Dec 29 harvesting '!AQ41+'[1]Nov 29 harvesting'!AQ41+'[1]Oct 31 harvesting'!AQ41</f>
        <v>0</v>
      </c>
      <c r="AR41" s="254">
        <f>'[1]Dec 29 harvesting '!AR41+'[1]Nov 29 harvesting'!AR41+'[1]Oct 31 harvesting'!AR41</f>
        <v>0</v>
      </c>
      <c r="AS41" s="254">
        <f t="shared" si="14"/>
        <v>0</v>
      </c>
      <c r="AT41" s="254">
        <f>'[1]Dec 29 harvesting '!AT41+'[1]Nov 29 harvesting'!AT41+'[1]Oct 31 harvesting'!AT41</f>
        <v>0</v>
      </c>
      <c r="AU41" s="254">
        <f>'[1]Dec 29 harvesting '!AU41+'[1]Nov 29 harvesting'!AU41+'[1]Oct 31 harvesting'!AU41</f>
        <v>0</v>
      </c>
      <c r="AV41" s="254">
        <f t="shared" si="15"/>
        <v>0</v>
      </c>
      <c r="AW41" s="254">
        <f>'[1]Dec 29 harvesting '!AW41+'[1]Nov 29 harvesting'!AW41+'[1]Oct 31 harvesting'!AW41</f>
        <v>0</v>
      </c>
      <c r="AX41" s="254">
        <f>'[1]Dec 29 harvesting '!AX41+'[1]Nov 29 harvesting'!AX41+'[1]Oct 31 harvesting'!AX41</f>
        <v>0</v>
      </c>
      <c r="AY41" s="254">
        <f t="shared" si="16"/>
        <v>0</v>
      </c>
      <c r="AZ41" s="254">
        <f>'[1]Dec 29 harvesting '!AZ41+'[1]Nov 29 harvesting'!AZ41+'[1]Oct 31 harvesting'!AZ41</f>
        <v>0</v>
      </c>
      <c r="BA41" s="254">
        <f>'[1]Dec 29 harvesting '!BA41+'[1]Nov 29 harvesting'!BA41+'[1]Oct 31 harvesting'!BA41</f>
        <v>0</v>
      </c>
      <c r="BB41" s="254">
        <f t="shared" si="17"/>
        <v>0</v>
      </c>
      <c r="BC41" s="254">
        <f>'[1]Dec 29 harvesting '!BC41+'[1]Nov 29 harvesting'!BC41+'[1]Oct 31 harvesting'!BC41</f>
        <v>0</v>
      </c>
      <c r="BD41" s="254">
        <f>'[1]Dec 29 harvesting '!BD41+'[1]Nov 29 harvesting'!BD41+'[1]Oct 31 harvesting'!BD41</f>
        <v>0</v>
      </c>
      <c r="BE41" s="254">
        <f t="shared" si="18"/>
        <v>0</v>
      </c>
      <c r="BF41" s="254">
        <f>'[1]Dec 29 harvesting '!BF41+'[1]Nov 29 harvesting'!BF41+'[1]Oct 31 harvesting'!BF41</f>
        <v>0</v>
      </c>
      <c r="BG41" s="254">
        <f>'[1]Dec 29 harvesting '!BG41+'[1]Nov 29 harvesting'!BG41+'[1]Oct 31 harvesting'!BG41</f>
        <v>0</v>
      </c>
      <c r="BH41" s="254">
        <f t="shared" si="19"/>
        <v>0</v>
      </c>
      <c r="BI41" s="254">
        <f>'[1]Dec 29 harvesting '!BI41+'[1]Nov 29 harvesting'!BI41+'[1]Oct 31 harvesting'!BI41</f>
        <v>0</v>
      </c>
      <c r="BJ41" s="254">
        <f>'[1]Dec 29 harvesting '!BJ41+'[1]Nov 29 harvesting'!BJ41+'[1]Oct 31 harvesting'!BJ41</f>
        <v>0</v>
      </c>
      <c r="BK41" s="254">
        <f t="shared" si="20"/>
        <v>0</v>
      </c>
      <c r="BL41" s="254">
        <f>'[1]Dec 29 harvesting '!BL41+'[1]Nov 29 harvesting'!BL41+'[1]Oct 31 harvesting'!BL41</f>
        <v>0</v>
      </c>
      <c r="BM41" s="254">
        <f>'[1]Dec 29 harvesting '!BM41+'[1]Nov 29 harvesting'!BM41+'[1]Oct 31 harvesting'!BM41</f>
        <v>0</v>
      </c>
      <c r="BN41" s="254">
        <f t="shared" si="21"/>
        <v>0</v>
      </c>
      <c r="BO41" s="254">
        <f>'[1]Dec 29 harvesting '!BO41+'[1]Nov 29 harvesting'!BO41+'[1]Oct 31 harvesting'!BO41</f>
        <v>0</v>
      </c>
      <c r="BP41" s="254">
        <f>'[1]Dec 29 harvesting '!BP41+'[1]Nov 29 harvesting'!BP41+'[1]Oct 31 harvesting'!BP41</f>
        <v>0</v>
      </c>
      <c r="BQ41" s="254">
        <f t="shared" si="22"/>
        <v>0</v>
      </c>
      <c r="BR41" s="254">
        <f>'[1]Dec 29 harvesting '!BR41+'[1]Nov 29 harvesting'!BR41+'[1]Oct 31 harvesting'!BR41</f>
        <v>32.5</v>
      </c>
      <c r="BS41" s="254">
        <f>'[1]Dec 29 harvesting '!BS41+'[1]Nov 29 harvesting'!BS41+'[1]Oct 31 harvesting'!BS41</f>
        <v>151.69999999999999</v>
      </c>
      <c r="BT41" s="254">
        <f t="shared" si="23"/>
        <v>4.6676923076923069</v>
      </c>
      <c r="BU41" s="254">
        <f>'[1]Dec 29 harvesting '!BU41+'[1]Nov 29 harvesting'!BU41+'[1]Oct 31 harvesting'!BU41</f>
        <v>8</v>
      </c>
      <c r="BV41" s="254">
        <f>'[1]Dec 29 harvesting '!BV41+'[1]Nov 29 harvesting'!BV41+'[1]Oct 31 harvesting'!BV41</f>
        <v>42.4</v>
      </c>
      <c r="BW41" s="254">
        <f t="shared" si="24"/>
        <v>5.3</v>
      </c>
      <c r="BX41" s="254">
        <f>'[1]Dec 29 harvesting '!BX41+'[1]Nov 29 harvesting'!BX41+'[1]Oct 31 harvesting'!BX41</f>
        <v>17</v>
      </c>
      <c r="BY41" s="254">
        <f>'[1]Dec 29 harvesting '!BY41+'[1]Nov 29 harvesting'!BY41+'[1]Oct 31 harvesting'!BY41</f>
        <v>100</v>
      </c>
      <c r="BZ41" s="254">
        <f t="shared" si="25"/>
        <v>5.882352941176471</v>
      </c>
      <c r="CA41" s="254">
        <f>'[1]Dec 29 harvesting '!CA41+'[1]Nov 29 harvesting'!CA41+'[1]Oct 31 harvesting'!CA41</f>
        <v>65</v>
      </c>
      <c r="CB41" s="254">
        <f>'[1]Dec 29 harvesting '!CB41+'[1]Nov 29 harvesting'!CB41+'[1]Oct 31 harvesting'!CB41</f>
        <v>293</v>
      </c>
      <c r="CC41" s="254">
        <f t="shared" si="26"/>
        <v>4.5076923076923077</v>
      </c>
      <c r="CD41" s="254">
        <f>'[1]Dec 29 harvesting '!CD41+'[1]Nov 29 harvesting'!CD41+'[1]Oct 31 harvesting'!CD41</f>
        <v>0</v>
      </c>
      <c r="CE41" s="254">
        <f>'[1]Dec 29 harvesting '!CE41+'[1]Nov 29 harvesting'!CE41+'[1]Oct 31 harvesting'!CE41</f>
        <v>0</v>
      </c>
      <c r="CF41" s="254">
        <f t="shared" si="27"/>
        <v>0</v>
      </c>
      <c r="CG41" s="254">
        <f>'[1]Dec 29 harvesting '!CG41+'[1]Nov 29 harvesting'!CG41+'[1]Oct 31 harvesting'!CG41</f>
        <v>109.5</v>
      </c>
      <c r="CH41" s="254">
        <f>'[1]Dec 29 harvesting '!CH41+'[1]Nov 29 harvesting'!CH41+'[1]Oct 31 harvesting'!CH41</f>
        <v>462.32000000000005</v>
      </c>
      <c r="CI41" s="254">
        <f t="shared" si="28"/>
        <v>4.2221004566210052</v>
      </c>
      <c r="CJ41" s="254">
        <f>'[1]Dec 29 harvesting '!CJ41+'[1]Nov 29 harvesting'!CJ41+'[1]Oct 31 harvesting'!CJ41</f>
        <v>232</v>
      </c>
      <c r="CK41" s="254">
        <f>'[1]Dec 29 harvesting '!CK41+'[1]Nov 29 harvesting'!CK41+'[1]Oct 31 harvesting'!CK41</f>
        <v>1049.42</v>
      </c>
      <c r="CL41" s="254">
        <f t="shared" si="29"/>
        <v>4.5233620689655174</v>
      </c>
      <c r="DH41" s="255" t="s">
        <v>130</v>
      </c>
      <c r="DI41" s="255" t="s">
        <v>130</v>
      </c>
      <c r="DJ41" s="391" t="s">
        <v>138</v>
      </c>
    </row>
    <row r="42" spans="1:140" x14ac:dyDescent="0.25">
      <c r="A42" s="262" t="s">
        <v>34</v>
      </c>
      <c r="B42" s="251">
        <v>166.57</v>
      </c>
      <c r="C42" s="412">
        <f t="shared" si="0"/>
        <v>34.279882331752418</v>
      </c>
      <c r="D42" s="254">
        <f>'[1]Dec 29 harvesting '!D42+'[1]Nov 29 harvesting'!D42+'[1]Oct 31 harvesting'!D42</f>
        <v>0</v>
      </c>
      <c r="E42" s="254">
        <f>'[1]Dec 29 harvesting '!E42+'[1]Nov 29 harvesting'!E42+'[1]Oct 31 harvesting'!E42</f>
        <v>0</v>
      </c>
      <c r="F42" s="254">
        <f t="shared" si="1"/>
        <v>0</v>
      </c>
      <c r="G42" s="254">
        <f>'[1]Dec 29 harvesting '!G42+'[1]Nov 29 harvesting'!G42+'[1]Oct 31 harvesting'!G42</f>
        <v>0</v>
      </c>
      <c r="H42" s="254">
        <f>'[1]Dec 29 harvesting '!H42+'[1]Nov 29 harvesting'!H42+'[1]Oct 31 harvesting'!H42</f>
        <v>0</v>
      </c>
      <c r="I42" s="254">
        <f t="shared" si="2"/>
        <v>0</v>
      </c>
      <c r="J42" s="254">
        <f>'[1]Dec 29 harvesting '!J42+'[1]Nov 29 harvesting'!J42+'[1]Oct 31 harvesting'!J42</f>
        <v>0</v>
      </c>
      <c r="K42" s="254">
        <f>'[1]Dec 29 harvesting '!K42+'[1]Nov 29 harvesting'!K42+'[1]Oct 31 harvesting'!K42</f>
        <v>0</v>
      </c>
      <c r="L42" s="254">
        <f t="shared" si="3"/>
        <v>0</v>
      </c>
      <c r="M42" s="254">
        <f>'[1]Dec 29 harvesting '!M42+'[1]Nov 29 harvesting'!M42+'[1]Oct 31 harvesting'!M42</f>
        <v>0</v>
      </c>
      <c r="N42" s="254">
        <f>'[1]Dec 29 harvesting '!N42+'[1]Nov 29 harvesting'!N42+'[1]Oct 31 harvesting'!N42</f>
        <v>0</v>
      </c>
      <c r="O42" s="254">
        <f t="shared" si="4"/>
        <v>0</v>
      </c>
      <c r="P42" s="254">
        <f>'[1]Dec 29 harvesting '!P42+'[1]Nov 29 harvesting'!P42+'[1]Oct 31 harvesting'!P42</f>
        <v>0</v>
      </c>
      <c r="Q42" s="254">
        <f>'[1]Dec 29 harvesting '!Q42+'[1]Nov 29 harvesting'!Q42+'[1]Oct 31 harvesting'!Q42</f>
        <v>0</v>
      </c>
      <c r="R42" s="254">
        <f t="shared" si="5"/>
        <v>0</v>
      </c>
      <c r="S42" s="254">
        <f>'[1]Dec 29 harvesting '!S42+'[1]Nov 29 harvesting'!S42+'[1]Oct 31 harvesting'!S42</f>
        <v>0</v>
      </c>
      <c r="T42" s="254">
        <f>'[1]Dec 29 harvesting '!T42+'[1]Nov 29 harvesting'!T42+'[1]Oct 31 harvesting'!T42</f>
        <v>0</v>
      </c>
      <c r="U42" s="254">
        <f t="shared" si="6"/>
        <v>0</v>
      </c>
      <c r="V42" s="254">
        <f>'[1]Dec 29 harvesting '!V42+'[1]Nov 29 harvesting'!V42+'[1]Oct 31 harvesting'!V42</f>
        <v>0</v>
      </c>
      <c r="W42" s="254">
        <f>'[1]Dec 29 harvesting '!W42+'[1]Nov 29 harvesting'!W42+'[1]Oct 31 harvesting'!W42</f>
        <v>0</v>
      </c>
      <c r="X42" s="254">
        <f t="shared" si="7"/>
        <v>0</v>
      </c>
      <c r="Y42" s="254">
        <f>'[1]Dec 29 harvesting '!Y42+'[1]Nov 29 harvesting'!Y42+'[1]Oct 31 harvesting'!Y42</f>
        <v>0</v>
      </c>
      <c r="Z42" s="254">
        <f>'[1]Dec 29 harvesting '!Z42+'[1]Nov 29 harvesting'!Z42+'[1]Oct 31 harvesting'!Z42</f>
        <v>0</v>
      </c>
      <c r="AA42" s="254">
        <f t="shared" si="8"/>
        <v>0</v>
      </c>
      <c r="AB42" s="254">
        <f>'[1]Dec 29 harvesting '!AB42+'[1]Nov 29 harvesting'!AB42+'[1]Oct 31 harvesting'!AB42</f>
        <v>0</v>
      </c>
      <c r="AC42" s="254">
        <f>'[1]Dec 29 harvesting '!AC42+'[1]Nov 29 harvesting'!AC42+'[1]Oct 31 harvesting'!AC42</f>
        <v>0</v>
      </c>
      <c r="AD42" s="254">
        <f t="shared" si="9"/>
        <v>0</v>
      </c>
      <c r="AE42" s="254">
        <f>'[1]Dec 29 harvesting '!AE42+'[1]Nov 29 harvesting'!AE42+'[1]Oct 31 harvesting'!AE42</f>
        <v>0</v>
      </c>
      <c r="AF42" s="254">
        <f>'[1]Dec 29 harvesting '!AF42+'[1]Nov 29 harvesting'!AF42+'[1]Oct 31 harvesting'!AF42</f>
        <v>0</v>
      </c>
      <c r="AG42" s="254">
        <f t="shared" si="10"/>
        <v>0</v>
      </c>
      <c r="AH42" s="254">
        <f>'[1]Dec 29 harvesting '!AH42+'[1]Nov 29 harvesting'!AH42+'[1]Oct 31 harvesting'!AH42</f>
        <v>57.1</v>
      </c>
      <c r="AI42" s="254">
        <f>'[1]Dec 29 harvesting '!AI42+'[1]Nov 29 harvesting'!AI42+'[1]Oct 31 harvesting'!AI42</f>
        <v>250</v>
      </c>
      <c r="AJ42" s="254">
        <f t="shared" si="11"/>
        <v>4.3782837127845884</v>
      </c>
      <c r="AK42" s="254">
        <f>'[1]Dec 29 harvesting '!AK42+'[1]Nov 29 harvesting'!AK42+'[1]Oct 31 harvesting'!AK42</f>
        <v>0</v>
      </c>
      <c r="AL42" s="254">
        <f>'[1]Dec 29 harvesting '!AL42+'[1]Nov 29 harvesting'!AL42+'[1]Oct 31 harvesting'!AL42</f>
        <v>0</v>
      </c>
      <c r="AM42" s="254">
        <f t="shared" si="12"/>
        <v>0</v>
      </c>
      <c r="AN42" s="254">
        <f>'[1]Dec 29 harvesting '!AN42+'[1]Nov 29 harvesting'!AN42+'[1]Oct 31 harvesting'!AN42</f>
        <v>0</v>
      </c>
      <c r="AO42" s="254">
        <f>'[1]Dec 29 harvesting '!AO42+'[1]Nov 29 harvesting'!AO42+'[1]Oct 31 harvesting'!AO42</f>
        <v>0</v>
      </c>
      <c r="AP42" s="254">
        <f t="shared" si="13"/>
        <v>0</v>
      </c>
      <c r="AQ42" s="254">
        <f>'[1]Dec 29 harvesting '!AQ42+'[1]Nov 29 harvesting'!AQ42+'[1]Oct 31 harvesting'!AQ42</f>
        <v>57.1</v>
      </c>
      <c r="AR42" s="254">
        <f>'[1]Dec 29 harvesting '!AR42+'[1]Nov 29 harvesting'!AR42+'[1]Oct 31 harvesting'!AR42</f>
        <v>250</v>
      </c>
      <c r="AS42" s="254">
        <f t="shared" si="14"/>
        <v>4.3782837127845884</v>
      </c>
      <c r="AT42" s="254">
        <f>'[1]Dec 29 harvesting '!AT42+'[1]Nov 29 harvesting'!AT42+'[1]Oct 31 harvesting'!AT42</f>
        <v>0</v>
      </c>
      <c r="AU42" s="254">
        <f>'[1]Dec 29 harvesting '!AU42+'[1]Nov 29 harvesting'!AU42+'[1]Oct 31 harvesting'!AU42</f>
        <v>0</v>
      </c>
      <c r="AV42" s="254">
        <f t="shared" si="15"/>
        <v>0</v>
      </c>
      <c r="AW42" s="254">
        <f>'[1]Dec 29 harvesting '!AW42+'[1]Nov 29 harvesting'!AW42+'[1]Oct 31 harvesting'!AW42</f>
        <v>0</v>
      </c>
      <c r="AX42" s="254">
        <f>'[1]Dec 29 harvesting '!AX42+'[1]Nov 29 harvesting'!AX42+'[1]Oct 31 harvesting'!AX42</f>
        <v>0</v>
      </c>
      <c r="AY42" s="254">
        <f t="shared" si="16"/>
        <v>0</v>
      </c>
      <c r="AZ42" s="254">
        <f>'[1]Dec 29 harvesting '!AZ42+'[1]Nov 29 harvesting'!AZ42+'[1]Oct 31 harvesting'!AZ42</f>
        <v>0</v>
      </c>
      <c r="BA42" s="254">
        <f>'[1]Dec 29 harvesting '!BA42+'[1]Nov 29 harvesting'!BA42+'[1]Oct 31 harvesting'!BA42</f>
        <v>0</v>
      </c>
      <c r="BB42" s="254">
        <f t="shared" si="17"/>
        <v>0</v>
      </c>
      <c r="BC42" s="254">
        <f>'[1]Dec 29 harvesting '!BC42+'[1]Nov 29 harvesting'!BC42+'[1]Oct 31 harvesting'!BC42</f>
        <v>0</v>
      </c>
      <c r="BD42" s="254">
        <f>'[1]Dec 29 harvesting '!BD42+'[1]Nov 29 harvesting'!BD42+'[1]Oct 31 harvesting'!BD42</f>
        <v>0</v>
      </c>
      <c r="BE42" s="254">
        <f t="shared" si="18"/>
        <v>0</v>
      </c>
      <c r="BF42" s="254">
        <f>'[1]Dec 29 harvesting '!BF42+'[1]Nov 29 harvesting'!BF42+'[1]Oct 31 harvesting'!BF42</f>
        <v>0</v>
      </c>
      <c r="BG42" s="254">
        <f>'[1]Dec 29 harvesting '!BG42+'[1]Nov 29 harvesting'!BG42+'[1]Oct 31 harvesting'!BG42</f>
        <v>0</v>
      </c>
      <c r="BH42" s="254">
        <f t="shared" si="19"/>
        <v>0</v>
      </c>
      <c r="BI42" s="254">
        <f>'[1]Dec 29 harvesting '!BI42+'[1]Nov 29 harvesting'!BI42+'[1]Oct 31 harvesting'!BI42</f>
        <v>0</v>
      </c>
      <c r="BJ42" s="254">
        <f>'[1]Dec 29 harvesting '!BJ42+'[1]Nov 29 harvesting'!BJ42+'[1]Oct 31 harvesting'!BJ42</f>
        <v>0</v>
      </c>
      <c r="BK42" s="254">
        <f t="shared" si="20"/>
        <v>0</v>
      </c>
      <c r="BL42" s="254">
        <f>'[1]Dec 29 harvesting '!BL42+'[1]Nov 29 harvesting'!BL42+'[1]Oct 31 harvesting'!BL42</f>
        <v>0</v>
      </c>
      <c r="BM42" s="254">
        <f>'[1]Dec 29 harvesting '!BM42+'[1]Nov 29 harvesting'!BM42+'[1]Oct 31 harvesting'!BM42</f>
        <v>0</v>
      </c>
      <c r="BN42" s="254">
        <f t="shared" si="21"/>
        <v>0</v>
      </c>
      <c r="BO42" s="254">
        <f>'[1]Dec 29 harvesting '!BO42+'[1]Nov 29 harvesting'!BO42+'[1]Oct 31 harvesting'!BO42</f>
        <v>0</v>
      </c>
      <c r="BP42" s="254">
        <f>'[1]Dec 29 harvesting '!BP42+'[1]Nov 29 harvesting'!BP42+'[1]Oct 31 harvesting'!BP42</f>
        <v>0</v>
      </c>
      <c r="BQ42" s="254">
        <f t="shared" si="22"/>
        <v>0</v>
      </c>
      <c r="BR42" s="254">
        <f>'[1]Dec 29 harvesting '!BR42+'[1]Nov 29 harvesting'!BR42+'[1]Oct 31 harvesting'!BR42</f>
        <v>0</v>
      </c>
      <c r="BS42" s="254">
        <f>'[1]Dec 29 harvesting '!BS42+'[1]Nov 29 harvesting'!BS42+'[1]Oct 31 harvesting'!BS42</f>
        <v>0</v>
      </c>
      <c r="BT42" s="254">
        <f t="shared" si="23"/>
        <v>0</v>
      </c>
      <c r="BU42" s="254">
        <f>'[1]Dec 29 harvesting '!BU42+'[1]Nov 29 harvesting'!BU42+'[1]Oct 31 harvesting'!BU42</f>
        <v>0</v>
      </c>
      <c r="BV42" s="254">
        <f>'[1]Dec 29 harvesting '!BV42+'[1]Nov 29 harvesting'!BV42+'[1]Oct 31 harvesting'!BV42</f>
        <v>0</v>
      </c>
      <c r="BW42" s="254">
        <f t="shared" si="24"/>
        <v>0</v>
      </c>
      <c r="BX42" s="254">
        <f>'[1]Dec 29 harvesting '!BX42+'[1]Nov 29 harvesting'!BX42+'[1]Oct 31 harvesting'!BX42</f>
        <v>0</v>
      </c>
      <c r="BY42" s="254">
        <f>'[1]Dec 29 harvesting '!BY42+'[1]Nov 29 harvesting'!BY42+'[1]Oct 31 harvesting'!BY42</f>
        <v>0</v>
      </c>
      <c r="BZ42" s="254">
        <f t="shared" si="25"/>
        <v>0</v>
      </c>
      <c r="CA42" s="254">
        <f>'[1]Dec 29 harvesting '!CA42+'[1]Nov 29 harvesting'!CA42+'[1]Oct 31 harvesting'!CA42</f>
        <v>57.1</v>
      </c>
      <c r="CB42" s="254">
        <f>'[1]Dec 29 harvesting '!CB42+'[1]Nov 29 harvesting'!CB42+'[1]Oct 31 harvesting'!CB42</f>
        <v>250</v>
      </c>
      <c r="CC42" s="254">
        <f t="shared" si="26"/>
        <v>4.3782837127845884</v>
      </c>
      <c r="CD42" s="254">
        <f>'[1]Dec 29 harvesting '!CD42+'[1]Nov 29 harvesting'!CD42+'[1]Oct 31 harvesting'!CD42</f>
        <v>0</v>
      </c>
      <c r="CE42" s="254">
        <f>'[1]Dec 29 harvesting '!CE42+'[1]Nov 29 harvesting'!CE42+'[1]Oct 31 harvesting'!CE42</f>
        <v>0</v>
      </c>
      <c r="CF42" s="254">
        <f t="shared" si="27"/>
        <v>0</v>
      </c>
      <c r="CG42" s="254">
        <f>'[1]Dec 29 harvesting '!CG42+'[1]Nov 29 harvesting'!CG42+'[1]Oct 31 harvesting'!CG42</f>
        <v>0</v>
      </c>
      <c r="CH42" s="254">
        <f>'[1]Dec 29 harvesting '!CH42+'[1]Nov 29 harvesting'!CH42+'[1]Oct 31 harvesting'!CH42</f>
        <v>0</v>
      </c>
      <c r="CI42" s="254">
        <f t="shared" si="28"/>
        <v>0</v>
      </c>
      <c r="CJ42" s="254">
        <f>'[1]Dec 29 harvesting '!CJ42+'[1]Nov 29 harvesting'!CJ42+'[1]Oct 31 harvesting'!CJ42</f>
        <v>57.1</v>
      </c>
      <c r="CK42" s="254">
        <f>'[1]Dec 29 harvesting '!CK42+'[1]Nov 29 harvesting'!CK42+'[1]Oct 31 harvesting'!CK42</f>
        <v>250</v>
      </c>
      <c r="CL42" s="254">
        <f t="shared" si="29"/>
        <v>4.3782837127845884</v>
      </c>
      <c r="DI42" s="255" t="s">
        <v>130</v>
      </c>
      <c r="DJ42" s="391" t="s">
        <v>143</v>
      </c>
    </row>
    <row r="43" spans="1:140" x14ac:dyDescent="0.25">
      <c r="A43" s="262" t="s">
        <v>35</v>
      </c>
      <c r="B43" s="251">
        <v>1008</v>
      </c>
      <c r="C43" s="412">
        <f t="shared" si="0"/>
        <v>88.343253968253961</v>
      </c>
      <c r="D43" s="254">
        <f>'[1]Dec 29 harvesting '!D43+'[1]Nov 29 harvesting'!D43+'[1]Oct 31 harvesting'!D43</f>
        <v>148</v>
      </c>
      <c r="E43" s="254">
        <f>'[1]Dec 29 harvesting '!E43+'[1]Nov 29 harvesting'!E43+'[1]Oct 31 harvesting'!E43</f>
        <v>875.2</v>
      </c>
      <c r="F43" s="254">
        <f t="shared" si="1"/>
        <v>5.9135135135135135</v>
      </c>
      <c r="G43" s="254">
        <f>'[1]Dec 29 harvesting '!G43+'[1]Nov 29 harvesting'!G43+'[1]Oct 31 harvesting'!G43</f>
        <v>0</v>
      </c>
      <c r="H43" s="254">
        <f>'[1]Dec 29 harvesting '!H43+'[1]Nov 29 harvesting'!H43+'[1]Oct 31 harvesting'!H43</f>
        <v>0</v>
      </c>
      <c r="I43" s="254">
        <f t="shared" si="2"/>
        <v>0</v>
      </c>
      <c r="J43" s="254">
        <f>'[1]Dec 29 harvesting '!J43+'[1]Nov 29 harvesting'!J43+'[1]Oct 31 harvesting'!J43</f>
        <v>26.5</v>
      </c>
      <c r="K43" s="254">
        <f>'[1]Dec 29 harvesting '!K43+'[1]Nov 29 harvesting'!K43+'[1]Oct 31 harvesting'!K43</f>
        <v>132</v>
      </c>
      <c r="L43" s="254">
        <f t="shared" si="3"/>
        <v>4.9811320754716979</v>
      </c>
      <c r="M43" s="254">
        <f>'[1]Dec 29 harvesting '!M43+'[1]Nov 29 harvesting'!M43+'[1]Oct 31 harvesting'!M43</f>
        <v>0</v>
      </c>
      <c r="N43" s="254">
        <f>'[1]Dec 29 harvesting '!N43+'[1]Nov 29 harvesting'!N43+'[1]Oct 31 harvesting'!N43</f>
        <v>0</v>
      </c>
      <c r="O43" s="254">
        <f t="shared" si="4"/>
        <v>0</v>
      </c>
      <c r="P43" s="254">
        <f>'[1]Dec 29 harvesting '!P43+'[1]Nov 29 harvesting'!P43+'[1]Oct 31 harvesting'!P43</f>
        <v>20</v>
      </c>
      <c r="Q43" s="254">
        <f>'[1]Dec 29 harvesting '!Q43+'[1]Nov 29 harvesting'!Q43+'[1]Oct 31 harvesting'!Q43</f>
        <v>76</v>
      </c>
      <c r="R43" s="254">
        <f t="shared" si="5"/>
        <v>3.8</v>
      </c>
      <c r="S43" s="254">
        <f>'[1]Dec 29 harvesting '!S43+'[1]Nov 29 harvesting'!S43+'[1]Oct 31 harvesting'!S43</f>
        <v>190</v>
      </c>
      <c r="T43" s="254">
        <f>'[1]Dec 29 harvesting '!T43+'[1]Nov 29 harvesting'!T43+'[1]Oct 31 harvesting'!T43</f>
        <v>606</v>
      </c>
      <c r="U43" s="254">
        <f t="shared" si="6"/>
        <v>3.1894736842105265</v>
      </c>
      <c r="V43" s="254">
        <f>'[1]Dec 29 harvesting '!V43+'[1]Nov 29 harvesting'!V43+'[1]Oct 31 harvesting'!V43</f>
        <v>384.5</v>
      </c>
      <c r="W43" s="254">
        <f>'[1]Dec 29 harvesting '!W43+'[1]Nov 29 harvesting'!W43+'[1]Oct 31 harvesting'!W43</f>
        <v>1689.2</v>
      </c>
      <c r="X43" s="254">
        <f t="shared" si="7"/>
        <v>4.3932379713914171</v>
      </c>
      <c r="Y43" s="254">
        <f>'[1]Dec 29 harvesting '!Y43+'[1]Nov 29 harvesting'!Y43+'[1]Oct 31 harvesting'!Y43</f>
        <v>57</v>
      </c>
      <c r="Z43" s="254">
        <f>'[1]Dec 29 harvesting '!Z43+'[1]Nov 29 harvesting'!Z43+'[1]Oct 31 harvesting'!Z43</f>
        <v>342</v>
      </c>
      <c r="AA43" s="254">
        <f t="shared" si="8"/>
        <v>6</v>
      </c>
      <c r="AB43" s="254">
        <f>'[1]Dec 29 harvesting '!AB43+'[1]Nov 29 harvesting'!AB43+'[1]Oct 31 harvesting'!AB43</f>
        <v>0</v>
      </c>
      <c r="AC43" s="254">
        <f>'[1]Dec 29 harvesting '!AC43+'[1]Nov 29 harvesting'!AC43+'[1]Oct 31 harvesting'!AC43</f>
        <v>0</v>
      </c>
      <c r="AD43" s="254">
        <f t="shared" si="9"/>
        <v>0</v>
      </c>
      <c r="AE43" s="254">
        <f>'[1]Dec 29 harvesting '!AE43+'[1]Nov 29 harvesting'!AE43+'[1]Oct 31 harvesting'!AE43</f>
        <v>0</v>
      </c>
      <c r="AF43" s="254">
        <f>'[1]Dec 29 harvesting '!AF43+'[1]Nov 29 harvesting'!AF43+'[1]Oct 31 harvesting'!AF43</f>
        <v>0</v>
      </c>
      <c r="AG43" s="254">
        <f t="shared" si="10"/>
        <v>0</v>
      </c>
      <c r="AH43" s="254">
        <f>'[1]Dec 29 harvesting '!AH43+'[1]Nov 29 harvesting'!AH43+'[1]Oct 31 harvesting'!AH43</f>
        <v>0</v>
      </c>
      <c r="AI43" s="254">
        <f>'[1]Dec 29 harvesting '!AI43+'[1]Nov 29 harvesting'!AI43+'[1]Oct 31 harvesting'!AI43</f>
        <v>0</v>
      </c>
      <c r="AJ43" s="254">
        <f t="shared" si="11"/>
        <v>0</v>
      </c>
      <c r="AK43" s="254">
        <f>'[1]Dec 29 harvesting '!AK43+'[1]Nov 29 harvesting'!AK43+'[1]Oct 31 harvesting'!AK43</f>
        <v>43</v>
      </c>
      <c r="AL43" s="254">
        <f>'[1]Dec 29 harvesting '!AL43+'[1]Nov 29 harvesting'!AL43+'[1]Oct 31 harvesting'!AL43</f>
        <v>177</v>
      </c>
      <c r="AM43" s="254">
        <f t="shared" si="12"/>
        <v>4.1162790697674421</v>
      </c>
      <c r="AN43" s="254">
        <f>'[1]Dec 29 harvesting '!AN43+'[1]Nov 29 harvesting'!AN43+'[1]Oct 31 harvesting'!AN43</f>
        <v>406</v>
      </c>
      <c r="AO43" s="254">
        <f>'[1]Dec 29 harvesting '!AO43+'[1]Nov 29 harvesting'!AO43+'[1]Oct 31 harvesting'!AO43</f>
        <v>1543</v>
      </c>
      <c r="AP43" s="254">
        <f t="shared" si="13"/>
        <v>3.8004926108374386</v>
      </c>
      <c r="AQ43" s="254">
        <f>'[1]Dec 29 harvesting '!AQ43+'[1]Nov 29 harvesting'!AQ43+'[1]Oct 31 harvesting'!AQ43</f>
        <v>506</v>
      </c>
      <c r="AR43" s="254">
        <f>'[1]Dec 29 harvesting '!AR43+'[1]Nov 29 harvesting'!AR43+'[1]Oct 31 harvesting'!AR43</f>
        <v>2062</v>
      </c>
      <c r="AS43" s="254">
        <f t="shared" si="14"/>
        <v>4.075098814229249</v>
      </c>
      <c r="AT43" s="254">
        <f>'[1]Dec 29 harvesting '!AT43+'[1]Nov 29 harvesting'!AT43+'[1]Oct 31 harvesting'!AT43</f>
        <v>0</v>
      </c>
      <c r="AU43" s="254">
        <f>'[1]Dec 29 harvesting '!AU43+'[1]Nov 29 harvesting'!AU43+'[1]Oct 31 harvesting'!AU43</f>
        <v>0</v>
      </c>
      <c r="AV43" s="254">
        <f t="shared" si="15"/>
        <v>0</v>
      </c>
      <c r="AW43" s="254">
        <f>'[1]Dec 29 harvesting '!AW43+'[1]Nov 29 harvesting'!AW43+'[1]Oct 31 harvesting'!AW43</f>
        <v>0</v>
      </c>
      <c r="AX43" s="254">
        <f>'[1]Dec 29 harvesting '!AX43+'[1]Nov 29 harvesting'!AX43+'[1]Oct 31 harvesting'!AX43</f>
        <v>0</v>
      </c>
      <c r="AY43" s="254">
        <f t="shared" si="16"/>
        <v>0</v>
      </c>
      <c r="AZ43" s="254">
        <f>'[1]Dec 29 harvesting '!AZ43+'[1]Nov 29 harvesting'!AZ43+'[1]Oct 31 harvesting'!AZ43</f>
        <v>0</v>
      </c>
      <c r="BA43" s="254">
        <f>'[1]Dec 29 harvesting '!BA43+'[1]Nov 29 harvesting'!BA43+'[1]Oct 31 harvesting'!BA43</f>
        <v>0</v>
      </c>
      <c r="BB43" s="254">
        <f t="shared" si="17"/>
        <v>0</v>
      </c>
      <c r="BC43" s="254">
        <f>'[1]Dec 29 harvesting '!BC43+'[1]Nov 29 harvesting'!BC43+'[1]Oct 31 harvesting'!BC43</f>
        <v>0</v>
      </c>
      <c r="BD43" s="254">
        <f>'[1]Dec 29 harvesting '!BD43+'[1]Nov 29 harvesting'!BD43+'[1]Oct 31 harvesting'!BD43</f>
        <v>0</v>
      </c>
      <c r="BE43" s="254">
        <f t="shared" si="18"/>
        <v>0</v>
      </c>
      <c r="BF43" s="254">
        <f>'[1]Dec 29 harvesting '!BF43+'[1]Nov 29 harvesting'!BF43+'[1]Oct 31 harvesting'!BF43</f>
        <v>0</v>
      </c>
      <c r="BG43" s="254">
        <f>'[1]Dec 29 harvesting '!BG43+'[1]Nov 29 harvesting'!BG43+'[1]Oct 31 harvesting'!BG43</f>
        <v>0</v>
      </c>
      <c r="BH43" s="254">
        <f t="shared" si="19"/>
        <v>0</v>
      </c>
      <c r="BI43" s="254">
        <f>'[1]Dec 29 harvesting '!BI43+'[1]Nov 29 harvesting'!BI43+'[1]Oct 31 harvesting'!BI43</f>
        <v>0</v>
      </c>
      <c r="BJ43" s="254">
        <f>'[1]Dec 29 harvesting '!BJ43+'[1]Nov 29 harvesting'!BJ43+'[1]Oct 31 harvesting'!BJ43</f>
        <v>0</v>
      </c>
      <c r="BK43" s="254">
        <f t="shared" si="20"/>
        <v>0</v>
      </c>
      <c r="BL43" s="254">
        <f>'[1]Dec 29 harvesting '!BL43+'[1]Nov 29 harvesting'!BL43+'[1]Oct 31 harvesting'!BL43</f>
        <v>0</v>
      </c>
      <c r="BM43" s="254">
        <f>'[1]Dec 29 harvesting '!BM43+'[1]Nov 29 harvesting'!BM43+'[1]Oct 31 harvesting'!BM43</f>
        <v>0</v>
      </c>
      <c r="BN43" s="254">
        <f t="shared" si="21"/>
        <v>0</v>
      </c>
      <c r="BO43" s="254">
        <f>'[1]Dec 29 harvesting '!BO43+'[1]Nov 29 harvesting'!BO43+'[1]Oct 31 harvesting'!BO43</f>
        <v>0</v>
      </c>
      <c r="BP43" s="254">
        <f>'[1]Dec 29 harvesting '!BP43+'[1]Nov 29 harvesting'!BP43+'[1]Oct 31 harvesting'!BP43</f>
        <v>0</v>
      </c>
      <c r="BQ43" s="254">
        <f t="shared" si="22"/>
        <v>0</v>
      </c>
      <c r="BR43" s="254">
        <f>'[1]Dec 29 harvesting '!BR43+'[1]Nov 29 harvesting'!BR43+'[1]Oct 31 harvesting'!BR43</f>
        <v>205</v>
      </c>
      <c r="BS43" s="254">
        <f>'[1]Dec 29 harvesting '!BS43+'[1]Nov 29 harvesting'!BS43+'[1]Oct 31 harvesting'!BS43</f>
        <v>1217.2</v>
      </c>
      <c r="BT43" s="254">
        <f t="shared" si="23"/>
        <v>5.937560975609756</v>
      </c>
      <c r="BU43" s="254">
        <f>'[1]Dec 29 harvesting '!BU43+'[1]Nov 29 harvesting'!BU43+'[1]Oct 31 harvesting'!BU43</f>
        <v>0</v>
      </c>
      <c r="BV43" s="254">
        <f>'[1]Dec 29 harvesting '!BV43+'[1]Nov 29 harvesting'!BV43+'[1]Oct 31 harvesting'!BV43</f>
        <v>0</v>
      </c>
      <c r="BW43" s="254">
        <f t="shared" si="24"/>
        <v>0</v>
      </c>
      <c r="BX43" s="254">
        <f>'[1]Dec 29 harvesting '!BX43+'[1]Nov 29 harvesting'!BX43+'[1]Oct 31 harvesting'!BX43</f>
        <v>26.5</v>
      </c>
      <c r="BY43" s="254">
        <f>'[1]Dec 29 harvesting '!BY43+'[1]Nov 29 harvesting'!BY43+'[1]Oct 31 harvesting'!BY43</f>
        <v>132</v>
      </c>
      <c r="BZ43" s="254">
        <f t="shared" si="25"/>
        <v>4.9811320754716979</v>
      </c>
      <c r="CA43" s="254">
        <f>'[1]Dec 29 harvesting '!CA43+'[1]Nov 29 harvesting'!CA43+'[1]Oct 31 harvesting'!CA43</f>
        <v>0</v>
      </c>
      <c r="CB43" s="254">
        <f>'[1]Dec 29 harvesting '!CB43+'[1]Nov 29 harvesting'!CB43+'[1]Oct 31 harvesting'!CB43</f>
        <v>0</v>
      </c>
      <c r="CC43" s="254">
        <f t="shared" si="26"/>
        <v>0</v>
      </c>
      <c r="CD43" s="254">
        <f>'[1]Dec 29 harvesting '!CD43+'[1]Nov 29 harvesting'!CD43+'[1]Oct 31 harvesting'!CD43</f>
        <v>63</v>
      </c>
      <c r="CE43" s="254">
        <f>'[1]Dec 29 harvesting '!CE43+'[1]Nov 29 harvesting'!CE43+'[1]Oct 31 harvesting'!CE43</f>
        <v>253</v>
      </c>
      <c r="CF43" s="254">
        <f t="shared" si="27"/>
        <v>4.0158730158730158</v>
      </c>
      <c r="CG43" s="254">
        <f>'[1]Dec 29 harvesting '!CG43+'[1]Nov 29 harvesting'!CG43+'[1]Oct 31 harvesting'!CG43</f>
        <v>596</v>
      </c>
      <c r="CH43" s="254">
        <f>'[1]Dec 29 harvesting '!CH43+'[1]Nov 29 harvesting'!CH43+'[1]Oct 31 harvesting'!CH43</f>
        <v>2149</v>
      </c>
      <c r="CI43" s="254">
        <f t="shared" si="28"/>
        <v>3.6057046979865772</v>
      </c>
      <c r="CJ43" s="254">
        <f>'[1]Dec 29 harvesting '!CJ43+'[1]Nov 29 harvesting'!CJ43+'[1]Oct 31 harvesting'!CJ43</f>
        <v>890.5</v>
      </c>
      <c r="CK43" s="254">
        <f>'[1]Dec 29 harvesting '!CK43+'[1]Nov 29 harvesting'!CK43+'[1]Oct 31 harvesting'!CK43</f>
        <v>3751.2</v>
      </c>
      <c r="CL43" s="254">
        <f t="shared" si="29"/>
        <v>4.2124649073554181</v>
      </c>
      <c r="DI43" s="255" t="s">
        <v>130</v>
      </c>
      <c r="DJ43" s="391" t="s">
        <v>138</v>
      </c>
    </row>
    <row r="44" spans="1:140" x14ac:dyDescent="0.25">
      <c r="A44" s="262" t="s">
        <v>36</v>
      </c>
      <c r="B44" s="251">
        <v>1140.8399999999999</v>
      </c>
      <c r="C44" s="412">
        <f t="shared" si="0"/>
        <v>91.89222853336139</v>
      </c>
      <c r="D44" s="254">
        <f>'[1]Dec 29 harvesting '!D44+'[1]Nov 29 harvesting'!D44+'[1]Oct 31 harvesting'!D44</f>
        <v>291.19330000000002</v>
      </c>
      <c r="E44" s="254">
        <f>'[1]Dec 29 harvesting '!E44+'[1]Nov 29 harvesting'!E44+'[1]Oct 31 harvesting'!E44</f>
        <v>1550</v>
      </c>
      <c r="F44" s="254">
        <f t="shared" si="1"/>
        <v>5.3229246689398408</v>
      </c>
      <c r="G44" s="254">
        <f>'[1]Dec 29 harvesting '!G44+'[1]Nov 29 harvesting'!G44+'[1]Oct 31 harvesting'!G44</f>
        <v>14.97</v>
      </c>
      <c r="H44" s="254">
        <f>'[1]Dec 29 harvesting '!H44+'[1]Nov 29 harvesting'!H44+'[1]Oct 31 harvesting'!H44</f>
        <v>55</v>
      </c>
      <c r="I44" s="254">
        <f t="shared" si="2"/>
        <v>3.6740146960587841</v>
      </c>
      <c r="J44" s="254">
        <f>'[1]Dec 29 harvesting '!J44+'[1]Nov 29 harvesting'!J44+'[1]Oct 31 harvesting'!J44</f>
        <v>0</v>
      </c>
      <c r="K44" s="254">
        <f>'[1]Dec 29 harvesting '!K44+'[1]Nov 29 harvesting'!K44+'[1]Oct 31 harvesting'!K44</f>
        <v>0</v>
      </c>
      <c r="L44" s="254">
        <f t="shared" si="3"/>
        <v>0</v>
      </c>
      <c r="M44" s="254">
        <f>'[1]Dec 29 harvesting '!M44+'[1]Nov 29 harvesting'!M44+'[1]Oct 31 harvesting'!M44</f>
        <v>2</v>
      </c>
      <c r="N44" s="254">
        <f>'[1]Dec 29 harvesting '!N44+'[1]Nov 29 harvesting'!N44+'[1]Oct 31 harvesting'!N44</f>
        <v>9.5</v>
      </c>
      <c r="O44" s="254">
        <f t="shared" si="4"/>
        <v>4.75</v>
      </c>
      <c r="P44" s="254">
        <f>'[1]Dec 29 harvesting '!P44+'[1]Nov 29 harvesting'!P44+'[1]Oct 31 harvesting'!P44</f>
        <v>580.01999999999987</v>
      </c>
      <c r="Q44" s="254">
        <f>'[1]Dec 29 harvesting '!Q44+'[1]Nov 29 harvesting'!Q44+'[1]Oct 31 harvesting'!Q44</f>
        <v>2400</v>
      </c>
      <c r="R44" s="254">
        <f t="shared" si="5"/>
        <v>4.1377883521257894</v>
      </c>
      <c r="S44" s="254">
        <f>'[1]Dec 29 harvesting '!S44+'[1]Nov 29 harvesting'!S44+'[1]Oct 31 harvesting'!S44</f>
        <v>1.5</v>
      </c>
      <c r="T44" s="254">
        <f>'[1]Dec 29 harvesting '!T44+'[1]Nov 29 harvesting'!T44+'[1]Oct 31 harvesting'!T44</f>
        <v>6.6</v>
      </c>
      <c r="U44" s="254">
        <f t="shared" si="6"/>
        <v>4.3999999999999995</v>
      </c>
      <c r="V44" s="254">
        <f>'[1]Dec 29 harvesting '!V44+'[1]Nov 29 harvesting'!V44+'[1]Oct 31 harvesting'!V44</f>
        <v>889.68329999999992</v>
      </c>
      <c r="W44" s="254">
        <f>'[1]Dec 29 harvesting '!W44+'[1]Nov 29 harvesting'!W44+'[1]Oct 31 harvesting'!W44</f>
        <v>4021.1</v>
      </c>
      <c r="X44" s="254">
        <f t="shared" si="7"/>
        <v>4.5196981892320567</v>
      </c>
      <c r="Y44" s="254">
        <f>'[1]Dec 29 harvesting '!Y44+'[1]Nov 29 harvesting'!Y44+'[1]Oct 31 harvesting'!Y44</f>
        <v>1.81</v>
      </c>
      <c r="Z44" s="254">
        <f>'[1]Dec 29 harvesting '!Z44+'[1]Nov 29 harvesting'!Z44+'[1]Oct 31 harvesting'!Z44</f>
        <v>9</v>
      </c>
      <c r="AA44" s="254">
        <f t="shared" si="8"/>
        <v>4.972375690607735</v>
      </c>
      <c r="AB44" s="254">
        <f>'[1]Dec 29 harvesting '!AB44+'[1]Nov 29 harvesting'!AB44+'[1]Oct 31 harvesting'!AB44</f>
        <v>0</v>
      </c>
      <c r="AC44" s="254">
        <f>'[1]Dec 29 harvesting '!AC44+'[1]Nov 29 harvesting'!AC44+'[1]Oct 31 harvesting'!AC44</f>
        <v>0</v>
      </c>
      <c r="AD44" s="254">
        <f t="shared" si="9"/>
        <v>0</v>
      </c>
      <c r="AE44" s="254">
        <f>'[1]Dec 29 harvesting '!AE44+'[1]Nov 29 harvesting'!AE44+'[1]Oct 31 harvesting'!AE44</f>
        <v>0</v>
      </c>
      <c r="AF44" s="254">
        <f>'[1]Dec 29 harvesting '!AF44+'[1]Nov 29 harvesting'!AF44+'[1]Oct 31 harvesting'!AF44</f>
        <v>0</v>
      </c>
      <c r="AG44" s="254">
        <f t="shared" si="10"/>
        <v>0</v>
      </c>
      <c r="AH44" s="254">
        <f>'[1]Dec 29 harvesting '!AH44+'[1]Nov 29 harvesting'!AH44+'[1]Oct 31 harvesting'!AH44</f>
        <v>0</v>
      </c>
      <c r="AI44" s="254">
        <f>'[1]Dec 29 harvesting '!AI44+'[1]Nov 29 harvesting'!AI44+'[1]Oct 31 harvesting'!AI44</f>
        <v>0</v>
      </c>
      <c r="AJ44" s="254">
        <f t="shared" si="11"/>
        <v>0</v>
      </c>
      <c r="AK44" s="254">
        <f>'[1]Dec 29 harvesting '!AK44+'[1]Nov 29 harvesting'!AK44+'[1]Oct 31 harvesting'!AK44</f>
        <v>156.85</v>
      </c>
      <c r="AL44" s="254">
        <f>'[1]Dec 29 harvesting '!AL44+'[1]Nov 29 harvesting'!AL44+'[1]Oct 31 harvesting'!AL44</f>
        <v>640</v>
      </c>
      <c r="AM44" s="254">
        <f t="shared" si="12"/>
        <v>4.0803315269365639</v>
      </c>
      <c r="AN44" s="254">
        <f>'[1]Dec 29 harvesting '!AN44+'[1]Nov 29 harvesting'!AN44+'[1]Oct 31 harvesting'!AN44</f>
        <v>0</v>
      </c>
      <c r="AO44" s="254">
        <f>'[1]Dec 29 harvesting '!AO44+'[1]Nov 29 harvesting'!AO44+'[1]Oct 31 harvesting'!AO44</f>
        <v>0</v>
      </c>
      <c r="AP44" s="254">
        <f t="shared" si="13"/>
        <v>0</v>
      </c>
      <c r="AQ44" s="254">
        <f>'[1]Dec 29 harvesting '!AQ44+'[1]Nov 29 harvesting'!AQ44+'[1]Oct 31 harvesting'!AQ44</f>
        <v>158.66</v>
      </c>
      <c r="AR44" s="254">
        <f>'[1]Dec 29 harvesting '!AR44+'[1]Nov 29 harvesting'!AR44+'[1]Oct 31 harvesting'!AR44</f>
        <v>649</v>
      </c>
      <c r="AS44" s="254">
        <f t="shared" si="14"/>
        <v>4.0905080045380062</v>
      </c>
      <c r="AT44" s="254">
        <f>'[1]Dec 29 harvesting '!AT44+'[1]Nov 29 harvesting'!AT44+'[1]Oct 31 harvesting'!AT44</f>
        <v>0</v>
      </c>
      <c r="AU44" s="254">
        <f>'[1]Dec 29 harvesting '!AU44+'[1]Nov 29 harvesting'!AU44+'[1]Oct 31 harvesting'!AU44</f>
        <v>0</v>
      </c>
      <c r="AV44" s="254">
        <f t="shared" si="15"/>
        <v>0</v>
      </c>
      <c r="AW44" s="254">
        <f>'[1]Dec 29 harvesting '!AW44+'[1]Nov 29 harvesting'!AW44+'[1]Oct 31 harvesting'!AW44</f>
        <v>0</v>
      </c>
      <c r="AX44" s="254">
        <f>'[1]Dec 29 harvesting '!AX44+'[1]Nov 29 harvesting'!AX44+'[1]Oct 31 harvesting'!AX44</f>
        <v>0</v>
      </c>
      <c r="AY44" s="254">
        <f t="shared" si="16"/>
        <v>0</v>
      </c>
      <c r="AZ44" s="254">
        <f>'[1]Dec 29 harvesting '!AZ44+'[1]Nov 29 harvesting'!AZ44+'[1]Oct 31 harvesting'!AZ44</f>
        <v>0</v>
      </c>
      <c r="BA44" s="254">
        <f>'[1]Dec 29 harvesting '!BA44+'[1]Nov 29 harvesting'!BA44+'[1]Oct 31 harvesting'!BA44</f>
        <v>0</v>
      </c>
      <c r="BB44" s="254">
        <f t="shared" si="17"/>
        <v>0</v>
      </c>
      <c r="BC44" s="254">
        <f>'[1]Dec 29 harvesting '!BC44+'[1]Nov 29 harvesting'!BC44+'[1]Oct 31 harvesting'!BC44</f>
        <v>0</v>
      </c>
      <c r="BD44" s="254">
        <f>'[1]Dec 29 harvesting '!BD44+'[1]Nov 29 harvesting'!BD44+'[1]Oct 31 harvesting'!BD44</f>
        <v>0</v>
      </c>
      <c r="BE44" s="254">
        <f t="shared" si="18"/>
        <v>0</v>
      </c>
      <c r="BF44" s="254">
        <f>'[1]Dec 29 harvesting '!BF44+'[1]Nov 29 harvesting'!BF44+'[1]Oct 31 harvesting'!BF44</f>
        <v>0</v>
      </c>
      <c r="BG44" s="254">
        <f>'[1]Dec 29 harvesting '!BG44+'[1]Nov 29 harvesting'!BG44+'[1]Oct 31 harvesting'!BG44</f>
        <v>0</v>
      </c>
      <c r="BH44" s="254">
        <f t="shared" si="19"/>
        <v>0</v>
      </c>
      <c r="BI44" s="254">
        <f>'[1]Dec 29 harvesting '!BI44+'[1]Nov 29 harvesting'!BI44+'[1]Oct 31 harvesting'!BI44</f>
        <v>0</v>
      </c>
      <c r="BJ44" s="254">
        <f>'[1]Dec 29 harvesting '!BJ44+'[1]Nov 29 harvesting'!BJ44+'[1]Oct 31 harvesting'!BJ44</f>
        <v>0</v>
      </c>
      <c r="BK44" s="254">
        <f t="shared" si="20"/>
        <v>0</v>
      </c>
      <c r="BL44" s="254">
        <f>'[1]Dec 29 harvesting '!BL44+'[1]Nov 29 harvesting'!BL44+'[1]Oct 31 harvesting'!BL44</f>
        <v>0</v>
      </c>
      <c r="BM44" s="254">
        <f>'[1]Dec 29 harvesting '!BM44+'[1]Nov 29 harvesting'!BM44+'[1]Oct 31 harvesting'!BM44</f>
        <v>0</v>
      </c>
      <c r="BN44" s="254">
        <f t="shared" si="21"/>
        <v>0</v>
      </c>
      <c r="BO44" s="254">
        <f>'[1]Dec 29 harvesting '!BO44+'[1]Nov 29 harvesting'!BO44+'[1]Oct 31 harvesting'!BO44</f>
        <v>0</v>
      </c>
      <c r="BP44" s="254">
        <f>'[1]Dec 29 harvesting '!BP44+'[1]Nov 29 harvesting'!BP44+'[1]Oct 31 harvesting'!BP44</f>
        <v>0</v>
      </c>
      <c r="BQ44" s="254">
        <f t="shared" si="22"/>
        <v>0</v>
      </c>
      <c r="BR44" s="254">
        <f>'[1]Dec 29 harvesting '!BR44+'[1]Nov 29 harvesting'!BR44+'[1]Oct 31 harvesting'!BR44</f>
        <v>293.00330000000002</v>
      </c>
      <c r="BS44" s="254">
        <f>'[1]Dec 29 harvesting '!BS44+'[1]Nov 29 harvesting'!BS44+'[1]Oct 31 harvesting'!BS44</f>
        <v>1559</v>
      </c>
      <c r="BT44" s="254">
        <f t="shared" si="23"/>
        <v>5.32075918598869</v>
      </c>
      <c r="BU44" s="254">
        <f>'[1]Dec 29 harvesting '!BU44+'[1]Nov 29 harvesting'!BU44+'[1]Oct 31 harvesting'!BU44</f>
        <v>14.97</v>
      </c>
      <c r="BV44" s="254">
        <f>'[1]Dec 29 harvesting '!BV44+'[1]Nov 29 harvesting'!BV44+'[1]Oct 31 harvesting'!BV44</f>
        <v>55</v>
      </c>
      <c r="BW44" s="254">
        <f t="shared" si="24"/>
        <v>3.6740146960587841</v>
      </c>
      <c r="BX44" s="254">
        <f>'[1]Dec 29 harvesting '!BX44+'[1]Nov 29 harvesting'!BX44+'[1]Oct 31 harvesting'!BX44</f>
        <v>0</v>
      </c>
      <c r="BY44" s="254">
        <f>'[1]Dec 29 harvesting '!BY44+'[1]Nov 29 harvesting'!BY44+'[1]Oct 31 harvesting'!BY44</f>
        <v>0</v>
      </c>
      <c r="BZ44" s="254">
        <f t="shared" si="25"/>
        <v>0</v>
      </c>
      <c r="CA44" s="254">
        <f>'[1]Dec 29 harvesting '!CA44+'[1]Nov 29 harvesting'!CA44+'[1]Oct 31 harvesting'!CA44</f>
        <v>2</v>
      </c>
      <c r="CB44" s="254">
        <f>'[1]Dec 29 harvesting '!CB44+'[1]Nov 29 harvesting'!CB44+'[1]Oct 31 harvesting'!CB44</f>
        <v>9.5</v>
      </c>
      <c r="CC44" s="254">
        <f t="shared" si="26"/>
        <v>4.75</v>
      </c>
      <c r="CD44" s="254">
        <f>'[1]Dec 29 harvesting '!CD44+'[1]Nov 29 harvesting'!CD44+'[1]Oct 31 harvesting'!CD44</f>
        <v>736.86999999999989</v>
      </c>
      <c r="CE44" s="254">
        <f>'[1]Dec 29 harvesting '!CE44+'[1]Nov 29 harvesting'!CE44+'[1]Oct 31 harvesting'!CE44</f>
        <v>3040</v>
      </c>
      <c r="CF44" s="254">
        <f t="shared" si="27"/>
        <v>4.125558103871783</v>
      </c>
      <c r="CG44" s="254">
        <f>'[1]Dec 29 harvesting '!CG44+'[1]Nov 29 harvesting'!CG44+'[1]Oct 31 harvesting'!CG44</f>
        <v>1.5</v>
      </c>
      <c r="CH44" s="254">
        <f>'[1]Dec 29 harvesting '!CH44+'[1]Nov 29 harvesting'!CH44+'[1]Oct 31 harvesting'!CH44</f>
        <v>6.6</v>
      </c>
      <c r="CI44" s="254">
        <f t="shared" si="28"/>
        <v>4.3999999999999995</v>
      </c>
      <c r="CJ44" s="254">
        <f>'[1]Dec 29 harvesting '!CJ44+'[1]Nov 29 harvesting'!CJ44+'[1]Oct 31 harvesting'!CJ44</f>
        <v>1048.3433</v>
      </c>
      <c r="CK44" s="254">
        <f>'[1]Dec 29 harvesting '!CK44+'[1]Nov 29 harvesting'!CK44+'[1]Oct 31 harvesting'!CK44</f>
        <v>4670.1000000000004</v>
      </c>
      <c r="CL44" s="254">
        <f t="shared" si="29"/>
        <v>4.4547430216800166</v>
      </c>
      <c r="DH44" s="255"/>
      <c r="DI44" s="255" t="s">
        <v>130</v>
      </c>
      <c r="DJ44" s="391" t="s">
        <v>138</v>
      </c>
    </row>
    <row r="45" spans="1:140" x14ac:dyDescent="0.25">
      <c r="A45" s="262" t="s">
        <v>37</v>
      </c>
      <c r="B45" s="251">
        <v>1657</v>
      </c>
      <c r="C45" s="412">
        <f t="shared" si="0"/>
        <v>97.821363910681953</v>
      </c>
      <c r="D45" s="254">
        <f>'[1]Dec 29 harvesting '!D45+'[1]Nov 29 harvesting'!D45+'[1]Oct 31 harvesting'!D45</f>
        <v>153.97</v>
      </c>
      <c r="E45" s="254">
        <f>'[1]Dec 29 harvesting '!E45+'[1]Nov 29 harvesting'!E45+'[1]Oct 31 harvesting'!E45</f>
        <v>917.55</v>
      </c>
      <c r="F45" s="254">
        <f t="shared" si="1"/>
        <v>5.9592777813859836</v>
      </c>
      <c r="G45" s="254">
        <f>'[1]Dec 29 harvesting '!G45+'[1]Nov 29 harvesting'!G45+'[1]Oct 31 harvesting'!G45</f>
        <v>10</v>
      </c>
      <c r="H45" s="254">
        <f>'[1]Dec 29 harvesting '!H45+'[1]Nov 29 harvesting'!H45+'[1]Oct 31 harvesting'!H45</f>
        <v>56</v>
      </c>
      <c r="I45" s="254">
        <f t="shared" si="2"/>
        <v>5.6</v>
      </c>
      <c r="J45" s="254">
        <f>'[1]Dec 29 harvesting '!J45+'[1]Nov 29 harvesting'!J45+'[1]Oct 31 harvesting'!J45</f>
        <v>38.24</v>
      </c>
      <c r="K45" s="254">
        <f>'[1]Dec 29 harvesting '!K45+'[1]Nov 29 harvesting'!K45+'[1]Oct 31 harvesting'!K45</f>
        <v>172.55</v>
      </c>
      <c r="L45" s="254">
        <f t="shared" si="3"/>
        <v>4.5122907949790791</v>
      </c>
      <c r="M45" s="254">
        <f>'[1]Dec 29 harvesting '!M45+'[1]Nov 29 harvesting'!M45+'[1]Oct 31 harvesting'!M45</f>
        <v>108.43</v>
      </c>
      <c r="N45" s="254">
        <f>'[1]Dec 29 harvesting '!N45+'[1]Nov 29 harvesting'!N45+'[1]Oct 31 harvesting'!N45</f>
        <v>496.98</v>
      </c>
      <c r="O45" s="254">
        <f t="shared" si="4"/>
        <v>4.5834178732823014</v>
      </c>
      <c r="P45" s="254">
        <f>'[1]Dec 29 harvesting '!P45+'[1]Nov 29 harvesting'!P45+'[1]Oct 31 harvesting'!P45</f>
        <v>955.51</v>
      </c>
      <c r="Q45" s="254">
        <f>'[1]Dec 29 harvesting '!Q45+'[1]Nov 29 harvesting'!Q45+'[1]Oct 31 harvesting'!Q45</f>
        <v>3751</v>
      </c>
      <c r="R45" s="254">
        <f t="shared" si="5"/>
        <v>3.9256522694686606</v>
      </c>
      <c r="S45" s="254">
        <f>'[1]Dec 29 harvesting '!S45+'[1]Nov 29 harvesting'!S45+'[1]Oct 31 harvesting'!S45</f>
        <v>0</v>
      </c>
      <c r="T45" s="254">
        <f>'[1]Dec 29 harvesting '!T45+'[1]Nov 29 harvesting'!T45+'[1]Oct 31 harvesting'!T45</f>
        <v>0</v>
      </c>
      <c r="U45" s="254">
        <f t="shared" si="6"/>
        <v>0</v>
      </c>
      <c r="V45" s="254">
        <f>'[1]Dec 29 harvesting '!V45+'[1]Nov 29 harvesting'!V45+'[1]Oct 31 harvesting'!V45</f>
        <v>1266.1500000000001</v>
      </c>
      <c r="W45" s="254">
        <f>'[1]Dec 29 harvesting '!W45+'[1]Nov 29 harvesting'!W45+'[1]Oct 31 harvesting'!W45</f>
        <v>5394.08</v>
      </c>
      <c r="X45" s="254">
        <f t="shared" si="7"/>
        <v>4.2602219326304143</v>
      </c>
      <c r="Y45" s="254">
        <f>'[1]Dec 29 harvesting '!Y45+'[1]Nov 29 harvesting'!Y45+'[1]Oct 31 harvesting'!Y45</f>
        <v>0.5</v>
      </c>
      <c r="Z45" s="254">
        <f>'[1]Dec 29 harvesting '!Z45+'[1]Nov 29 harvesting'!Z45+'[1]Oct 31 harvesting'!Z45</f>
        <v>3.1</v>
      </c>
      <c r="AA45" s="254">
        <f t="shared" si="8"/>
        <v>6.2</v>
      </c>
      <c r="AB45" s="254">
        <f>'[1]Dec 29 harvesting '!AB45+'[1]Nov 29 harvesting'!AB45+'[1]Oct 31 harvesting'!AB45</f>
        <v>0</v>
      </c>
      <c r="AC45" s="254">
        <f>'[1]Dec 29 harvesting '!AC45+'[1]Nov 29 harvesting'!AC45+'[1]Oct 31 harvesting'!AC45</f>
        <v>0</v>
      </c>
      <c r="AD45" s="254">
        <f t="shared" si="9"/>
        <v>0</v>
      </c>
      <c r="AE45" s="254">
        <f>'[1]Dec 29 harvesting '!AE45+'[1]Nov 29 harvesting'!AE45+'[1]Oct 31 harvesting'!AE45</f>
        <v>1</v>
      </c>
      <c r="AF45" s="254">
        <f>'[1]Dec 29 harvesting '!AF45+'[1]Nov 29 harvesting'!AF45+'[1]Oct 31 harvesting'!AF45</f>
        <v>4.5</v>
      </c>
      <c r="AG45" s="254">
        <f t="shared" si="10"/>
        <v>4.5</v>
      </c>
      <c r="AH45" s="254">
        <f>'[1]Dec 29 harvesting '!AH45+'[1]Nov 29 harvesting'!AH45+'[1]Oct 31 harvesting'!AH45</f>
        <v>23.25</v>
      </c>
      <c r="AI45" s="254">
        <f>'[1]Dec 29 harvesting '!AI45+'[1]Nov 29 harvesting'!AI45+'[1]Oct 31 harvesting'!AI45</f>
        <v>89</v>
      </c>
      <c r="AJ45" s="254">
        <f t="shared" si="11"/>
        <v>3.827956989247312</v>
      </c>
      <c r="AK45" s="254">
        <f>'[1]Dec 29 harvesting '!AK45+'[1]Nov 29 harvesting'!AK45+'[1]Oct 31 harvesting'!AK45</f>
        <v>330</v>
      </c>
      <c r="AL45" s="254">
        <f>'[1]Dec 29 harvesting '!AL45+'[1]Nov 29 harvesting'!AL45+'[1]Oct 31 harvesting'!AL45</f>
        <v>1150</v>
      </c>
      <c r="AM45" s="254">
        <f t="shared" si="12"/>
        <v>3.4848484848484849</v>
      </c>
      <c r="AN45" s="254">
        <f>'[1]Dec 29 harvesting '!AN45+'[1]Nov 29 harvesting'!AN45+'[1]Oct 31 harvesting'!AN45</f>
        <v>0</v>
      </c>
      <c r="AO45" s="254">
        <f>'[1]Dec 29 harvesting '!AO45+'[1]Nov 29 harvesting'!AO45+'[1]Oct 31 harvesting'!AO45</f>
        <v>0</v>
      </c>
      <c r="AP45" s="254">
        <f t="shared" si="13"/>
        <v>0</v>
      </c>
      <c r="AQ45" s="254">
        <f>'[1]Dec 29 harvesting '!AQ45+'[1]Nov 29 harvesting'!AQ45+'[1]Oct 31 harvesting'!AQ45</f>
        <v>354.75</v>
      </c>
      <c r="AR45" s="254">
        <f>'[1]Dec 29 harvesting '!AR45+'[1]Nov 29 harvesting'!AR45+'[1]Oct 31 harvesting'!AR45</f>
        <v>1246.5999999999999</v>
      </c>
      <c r="AS45" s="254">
        <f t="shared" si="14"/>
        <v>3.5140239605355883</v>
      </c>
      <c r="AT45" s="254">
        <f>'[1]Dec 29 harvesting '!AT45+'[1]Nov 29 harvesting'!AT45+'[1]Oct 31 harvesting'!AT45</f>
        <v>0</v>
      </c>
      <c r="AU45" s="254">
        <f>'[1]Dec 29 harvesting '!AU45+'[1]Nov 29 harvesting'!AU45+'[1]Oct 31 harvesting'!AU45</f>
        <v>0</v>
      </c>
      <c r="AV45" s="254">
        <f t="shared" si="15"/>
        <v>0</v>
      </c>
      <c r="AW45" s="254">
        <f>'[1]Dec 29 harvesting '!AW45+'[1]Nov 29 harvesting'!AW45+'[1]Oct 31 harvesting'!AW45</f>
        <v>0</v>
      </c>
      <c r="AX45" s="254">
        <f>'[1]Dec 29 harvesting '!AX45+'[1]Nov 29 harvesting'!AX45+'[1]Oct 31 harvesting'!AX45</f>
        <v>0</v>
      </c>
      <c r="AY45" s="254">
        <f t="shared" si="16"/>
        <v>0</v>
      </c>
      <c r="AZ45" s="254">
        <f>'[1]Dec 29 harvesting '!AZ45+'[1]Nov 29 harvesting'!AZ45+'[1]Oct 31 harvesting'!AZ45</f>
        <v>0</v>
      </c>
      <c r="BA45" s="254">
        <f>'[1]Dec 29 harvesting '!BA45+'[1]Nov 29 harvesting'!BA45+'[1]Oct 31 harvesting'!BA45</f>
        <v>0</v>
      </c>
      <c r="BB45" s="254">
        <f t="shared" si="17"/>
        <v>0</v>
      </c>
      <c r="BC45" s="254">
        <f>'[1]Dec 29 harvesting '!BC45+'[1]Nov 29 harvesting'!BC45+'[1]Oct 31 harvesting'!BC45</f>
        <v>0</v>
      </c>
      <c r="BD45" s="254">
        <f>'[1]Dec 29 harvesting '!BD45+'[1]Nov 29 harvesting'!BD45+'[1]Oct 31 harvesting'!BD45</f>
        <v>0</v>
      </c>
      <c r="BE45" s="254">
        <f t="shared" si="18"/>
        <v>0</v>
      </c>
      <c r="BF45" s="254">
        <f>'[1]Dec 29 harvesting '!BF45+'[1]Nov 29 harvesting'!BF45+'[1]Oct 31 harvesting'!BF45</f>
        <v>0</v>
      </c>
      <c r="BG45" s="254">
        <f>'[1]Dec 29 harvesting '!BG45+'[1]Nov 29 harvesting'!BG45+'[1]Oct 31 harvesting'!BG45</f>
        <v>0</v>
      </c>
      <c r="BH45" s="254">
        <f t="shared" si="19"/>
        <v>0</v>
      </c>
      <c r="BI45" s="254">
        <f>'[1]Dec 29 harvesting '!BI45+'[1]Nov 29 harvesting'!BI45+'[1]Oct 31 harvesting'!BI45</f>
        <v>0</v>
      </c>
      <c r="BJ45" s="254">
        <f>'[1]Dec 29 harvesting '!BJ45+'[1]Nov 29 harvesting'!BJ45+'[1]Oct 31 harvesting'!BJ45</f>
        <v>0</v>
      </c>
      <c r="BK45" s="254">
        <f t="shared" si="20"/>
        <v>0</v>
      </c>
      <c r="BL45" s="254">
        <f>'[1]Dec 29 harvesting '!BL45+'[1]Nov 29 harvesting'!BL45+'[1]Oct 31 harvesting'!BL45</f>
        <v>0</v>
      </c>
      <c r="BM45" s="254">
        <f>'[1]Dec 29 harvesting '!BM45+'[1]Nov 29 harvesting'!BM45+'[1]Oct 31 harvesting'!BM45</f>
        <v>0</v>
      </c>
      <c r="BN45" s="254">
        <f t="shared" si="21"/>
        <v>0</v>
      </c>
      <c r="BO45" s="254">
        <f>'[1]Dec 29 harvesting '!BO45+'[1]Nov 29 harvesting'!BO45+'[1]Oct 31 harvesting'!BO45</f>
        <v>0</v>
      </c>
      <c r="BP45" s="254">
        <f>'[1]Dec 29 harvesting '!BP45+'[1]Nov 29 harvesting'!BP45+'[1]Oct 31 harvesting'!BP45</f>
        <v>0</v>
      </c>
      <c r="BQ45" s="254">
        <f t="shared" si="22"/>
        <v>0</v>
      </c>
      <c r="BR45" s="254">
        <f>'[1]Dec 29 harvesting '!BR45+'[1]Nov 29 harvesting'!BR45+'[1]Oct 31 harvesting'!BR45</f>
        <v>154.47</v>
      </c>
      <c r="BS45" s="254">
        <f>'[1]Dec 29 harvesting '!BS45+'[1]Nov 29 harvesting'!BS45+'[1]Oct 31 harvesting'!BS45</f>
        <v>920.65</v>
      </c>
      <c r="BT45" s="254">
        <f t="shared" si="23"/>
        <v>5.9600569689907426</v>
      </c>
      <c r="BU45" s="254">
        <f>'[1]Dec 29 harvesting '!BU45+'[1]Nov 29 harvesting'!BU45+'[1]Oct 31 harvesting'!BU45</f>
        <v>10</v>
      </c>
      <c r="BV45" s="254">
        <f>'[1]Dec 29 harvesting '!BV45+'[1]Nov 29 harvesting'!BV45+'[1]Oct 31 harvesting'!BV45</f>
        <v>56</v>
      </c>
      <c r="BW45" s="254">
        <f t="shared" si="24"/>
        <v>5.6</v>
      </c>
      <c r="BX45" s="254">
        <f>'[1]Dec 29 harvesting '!BX45+'[1]Nov 29 harvesting'!BX45+'[1]Oct 31 harvesting'!BX45</f>
        <v>39.24</v>
      </c>
      <c r="BY45" s="254">
        <f>'[1]Dec 29 harvesting '!BY45+'[1]Nov 29 harvesting'!BY45+'[1]Oct 31 harvesting'!BY45</f>
        <v>177.05</v>
      </c>
      <c r="BZ45" s="254">
        <f t="shared" si="25"/>
        <v>4.5119775739041792</v>
      </c>
      <c r="CA45" s="254">
        <f>'[1]Dec 29 harvesting '!CA45+'[1]Nov 29 harvesting'!CA45+'[1]Oct 31 harvesting'!CA45</f>
        <v>131.68</v>
      </c>
      <c r="CB45" s="254">
        <f>'[1]Dec 29 harvesting '!CB45+'[1]Nov 29 harvesting'!CB45+'[1]Oct 31 harvesting'!CB45</f>
        <v>585.98</v>
      </c>
      <c r="CC45" s="254">
        <f t="shared" si="26"/>
        <v>4.4500303766707168</v>
      </c>
      <c r="CD45" s="254">
        <f>'[1]Dec 29 harvesting '!CD45+'[1]Nov 29 harvesting'!CD45+'[1]Oct 31 harvesting'!CD45</f>
        <v>1285.51</v>
      </c>
      <c r="CE45" s="254">
        <f>'[1]Dec 29 harvesting '!CE45+'[1]Nov 29 harvesting'!CE45+'[1]Oct 31 harvesting'!CE45</f>
        <v>4901</v>
      </c>
      <c r="CF45" s="254">
        <f t="shared" si="27"/>
        <v>3.8124946519280285</v>
      </c>
      <c r="CG45" s="254">
        <f>'[1]Dec 29 harvesting '!CG45+'[1]Nov 29 harvesting'!CG45+'[1]Oct 31 harvesting'!CG45</f>
        <v>0</v>
      </c>
      <c r="CH45" s="254">
        <f>'[1]Dec 29 harvesting '!CH45+'[1]Nov 29 harvesting'!CH45+'[1]Oct 31 harvesting'!CH45</f>
        <v>0</v>
      </c>
      <c r="CI45" s="254">
        <f t="shared" si="28"/>
        <v>0</v>
      </c>
      <c r="CJ45" s="254">
        <f>'[1]Dec 29 harvesting '!CJ45+'[1]Nov 29 harvesting'!CJ45+'[1]Oct 31 harvesting'!CJ45</f>
        <v>1620.9</v>
      </c>
      <c r="CK45" s="254">
        <f>'[1]Dec 29 harvesting '!CK45+'[1]Nov 29 harvesting'!CK45+'[1]Oct 31 harvesting'!CK45</f>
        <v>6640.6799999999994</v>
      </c>
      <c r="CL45" s="254">
        <f t="shared" si="29"/>
        <v>4.0969091245604288</v>
      </c>
      <c r="DH45" s="255" t="s">
        <v>130</v>
      </c>
      <c r="DI45" s="255" t="s">
        <v>130</v>
      </c>
      <c r="DJ45" s="391" t="s">
        <v>138</v>
      </c>
    </row>
    <row r="46" spans="1:140" x14ac:dyDescent="0.25">
      <c r="A46" s="262" t="s">
        <v>38</v>
      </c>
      <c r="B46" s="251">
        <v>3677.73</v>
      </c>
      <c r="C46" s="412">
        <f t="shared" si="0"/>
        <v>85.283449301607234</v>
      </c>
      <c r="D46" s="254">
        <f>'[1]Dec 29 harvesting '!D46+'[1]Nov 29 harvesting'!D46+'[1]Oct 31 harvesting'!D46</f>
        <v>162.05000000000001</v>
      </c>
      <c r="E46" s="254">
        <f>'[1]Dec 29 harvesting '!E46+'[1]Nov 29 harvesting'!E46+'[1]Oct 31 harvesting'!E46</f>
        <v>1002</v>
      </c>
      <c r="F46" s="254">
        <f t="shared" si="1"/>
        <v>6.1832767664301134</v>
      </c>
      <c r="G46" s="254">
        <f>'[1]Dec 29 harvesting '!G46+'[1]Nov 29 harvesting'!G46+'[1]Oct 31 harvesting'!G46</f>
        <v>63</v>
      </c>
      <c r="H46" s="254">
        <f>'[1]Dec 29 harvesting '!H46+'[1]Nov 29 harvesting'!H46+'[1]Oct 31 harvesting'!H46</f>
        <v>312</v>
      </c>
      <c r="I46" s="254">
        <f t="shared" si="2"/>
        <v>4.9523809523809526</v>
      </c>
      <c r="J46" s="254">
        <f>'[1]Dec 29 harvesting '!J46+'[1]Nov 29 harvesting'!J46+'[1]Oct 31 harvesting'!J46</f>
        <v>73.25</v>
      </c>
      <c r="K46" s="254">
        <f>'[1]Dec 29 harvesting '!K46+'[1]Nov 29 harvesting'!K46+'[1]Oct 31 harvesting'!K46</f>
        <v>318.38</v>
      </c>
      <c r="L46" s="254">
        <f t="shared" si="3"/>
        <v>4.3464846416382255</v>
      </c>
      <c r="M46" s="254">
        <f>'[1]Dec 29 harvesting '!M46+'[1]Nov 29 harvesting'!M46+'[1]Oct 31 harvesting'!M46</f>
        <v>157.94999999999999</v>
      </c>
      <c r="N46" s="254">
        <f>'[1]Dec 29 harvesting '!N46+'[1]Nov 29 harvesting'!N46+'[1]Oct 31 harvesting'!N46</f>
        <v>674</v>
      </c>
      <c r="O46" s="254">
        <f t="shared" si="4"/>
        <v>4.2671731560620456</v>
      </c>
      <c r="P46" s="254">
        <f>'[1]Dec 29 harvesting '!P46+'[1]Nov 29 harvesting'!P46+'[1]Oct 31 harvesting'!P46</f>
        <v>536.35</v>
      </c>
      <c r="Q46" s="254">
        <f>'[1]Dec 29 harvesting '!Q46+'[1]Nov 29 harvesting'!Q46+'[1]Oct 31 harvesting'!Q46</f>
        <v>2111.87</v>
      </c>
      <c r="R46" s="254">
        <f t="shared" si="5"/>
        <v>3.9374848513097787</v>
      </c>
      <c r="S46" s="254">
        <f>'[1]Dec 29 harvesting '!S46+'[1]Nov 29 harvesting'!S46+'[1]Oct 31 harvesting'!S46</f>
        <v>495.96000000000004</v>
      </c>
      <c r="T46" s="254">
        <f>'[1]Dec 29 harvesting '!T46+'[1]Nov 29 harvesting'!T46+'[1]Oct 31 harvesting'!T46</f>
        <v>1930.9100000000003</v>
      </c>
      <c r="U46" s="254">
        <f t="shared" si="6"/>
        <v>3.8932776836841683</v>
      </c>
      <c r="V46" s="254">
        <f>'[1]Dec 29 harvesting '!V46+'[1]Nov 29 harvesting'!V46+'[1]Oct 31 harvesting'!V46</f>
        <v>1488.56</v>
      </c>
      <c r="W46" s="254">
        <f>'[1]Dec 29 harvesting '!W46+'[1]Nov 29 harvesting'!W46+'[1]Oct 31 harvesting'!W46</f>
        <v>6349.1600000000008</v>
      </c>
      <c r="X46" s="254">
        <f t="shared" si="7"/>
        <v>4.265303380448219</v>
      </c>
      <c r="Y46" s="254">
        <f>'[1]Dec 29 harvesting '!Y46+'[1]Nov 29 harvesting'!Y46+'[1]Oct 31 harvesting'!Y46</f>
        <v>0</v>
      </c>
      <c r="Z46" s="254">
        <f>'[1]Dec 29 harvesting '!Z46+'[1]Nov 29 harvesting'!Z46+'[1]Oct 31 harvesting'!Z46</f>
        <v>0</v>
      </c>
      <c r="AA46" s="254">
        <f t="shared" si="8"/>
        <v>0</v>
      </c>
      <c r="AB46" s="254">
        <f>'[1]Dec 29 harvesting '!AB46+'[1]Nov 29 harvesting'!AB46+'[1]Oct 31 harvesting'!AB46</f>
        <v>0</v>
      </c>
      <c r="AC46" s="254">
        <f>'[1]Dec 29 harvesting '!AC46+'[1]Nov 29 harvesting'!AC46+'[1]Oct 31 harvesting'!AC46</f>
        <v>0</v>
      </c>
      <c r="AD46" s="254">
        <f t="shared" si="9"/>
        <v>0</v>
      </c>
      <c r="AE46" s="254">
        <f>'[1]Dec 29 harvesting '!AE46+'[1]Nov 29 harvesting'!AE46+'[1]Oct 31 harvesting'!AE46</f>
        <v>1.25</v>
      </c>
      <c r="AF46" s="254">
        <f>'[1]Dec 29 harvesting '!AF46+'[1]Nov 29 harvesting'!AF46+'[1]Oct 31 harvesting'!AF46</f>
        <v>5</v>
      </c>
      <c r="AG46" s="254">
        <f t="shared" si="10"/>
        <v>4</v>
      </c>
      <c r="AH46" s="254">
        <f>'[1]Dec 29 harvesting '!AH46+'[1]Nov 29 harvesting'!AH46+'[1]Oct 31 harvesting'!AH46</f>
        <v>13.5</v>
      </c>
      <c r="AI46" s="254">
        <f>'[1]Dec 29 harvesting '!AI46+'[1]Nov 29 harvesting'!AI46+'[1]Oct 31 harvesting'!AI46</f>
        <v>79</v>
      </c>
      <c r="AJ46" s="254">
        <f t="shared" si="11"/>
        <v>5.8518518518518521</v>
      </c>
      <c r="AK46" s="254">
        <f>'[1]Dec 29 harvesting '!AK46+'[1]Nov 29 harvesting'!AK46+'[1]Oct 31 harvesting'!AK46</f>
        <v>558.07500000000005</v>
      </c>
      <c r="AL46" s="254">
        <f>'[1]Dec 29 harvesting '!AL46+'[1]Nov 29 harvesting'!AL46+'[1]Oct 31 harvesting'!AL46</f>
        <v>1973.55</v>
      </c>
      <c r="AM46" s="254">
        <f t="shared" si="12"/>
        <v>3.5363526407740893</v>
      </c>
      <c r="AN46" s="254">
        <f>'[1]Dec 29 harvesting '!AN46+'[1]Nov 29 harvesting'!AN46+'[1]Oct 31 harvesting'!AN46</f>
        <v>1068.26</v>
      </c>
      <c r="AO46" s="254">
        <f>'[1]Dec 29 harvesting '!AO46+'[1]Nov 29 harvesting'!AO46+'[1]Oct 31 harvesting'!AO46</f>
        <v>4183.3399999999992</v>
      </c>
      <c r="AP46" s="254">
        <f t="shared" si="13"/>
        <v>3.9160316776814628</v>
      </c>
      <c r="AQ46" s="254">
        <f>'[1]Dec 29 harvesting '!AQ46+'[1]Nov 29 harvesting'!AQ46+'[1]Oct 31 harvesting'!AQ46</f>
        <v>1641.085</v>
      </c>
      <c r="AR46" s="254">
        <f>'[1]Dec 29 harvesting '!AR46+'[1]Nov 29 harvesting'!AR46+'[1]Oct 31 harvesting'!AR46</f>
        <v>6240.8899999999994</v>
      </c>
      <c r="AS46" s="254">
        <f t="shared" si="14"/>
        <v>3.8029047855534595</v>
      </c>
      <c r="AT46" s="254">
        <f>'[1]Dec 29 harvesting '!AT46+'[1]Nov 29 harvesting'!AT46+'[1]Oct 31 harvesting'!AT46</f>
        <v>0</v>
      </c>
      <c r="AU46" s="254">
        <f>'[1]Dec 29 harvesting '!AU46+'[1]Nov 29 harvesting'!AU46+'[1]Oct 31 harvesting'!AU46</f>
        <v>0</v>
      </c>
      <c r="AV46" s="254">
        <f t="shared" si="15"/>
        <v>0</v>
      </c>
      <c r="AW46" s="254">
        <f>'[1]Dec 29 harvesting '!AW46+'[1]Nov 29 harvesting'!AW46+'[1]Oct 31 harvesting'!AW46</f>
        <v>2</v>
      </c>
      <c r="AX46" s="254">
        <f>'[1]Dec 29 harvesting '!AX46+'[1]Nov 29 harvesting'!AX46+'[1]Oct 31 harvesting'!AX46</f>
        <v>8</v>
      </c>
      <c r="AY46" s="254">
        <f t="shared" si="16"/>
        <v>4</v>
      </c>
      <c r="AZ46" s="254">
        <f>'[1]Dec 29 harvesting '!AZ46+'[1]Nov 29 harvesting'!AZ46+'[1]Oct 31 harvesting'!AZ46</f>
        <v>4.5999999999999996</v>
      </c>
      <c r="BA46" s="254">
        <f>'[1]Dec 29 harvesting '!BA46+'[1]Nov 29 harvesting'!BA46+'[1]Oct 31 harvesting'!BA46</f>
        <v>18.899999999999999</v>
      </c>
      <c r="BB46" s="254">
        <f t="shared" si="17"/>
        <v>4.1086956521739131</v>
      </c>
      <c r="BC46" s="254">
        <f>'[1]Dec 29 harvesting '!BC46+'[1]Nov 29 harvesting'!BC46+'[1]Oct 31 harvesting'!BC46</f>
        <v>0</v>
      </c>
      <c r="BD46" s="254">
        <f>'[1]Dec 29 harvesting '!BD46+'[1]Nov 29 harvesting'!BD46+'[1]Oct 31 harvesting'!BD46</f>
        <v>0</v>
      </c>
      <c r="BE46" s="254">
        <f t="shared" si="18"/>
        <v>0</v>
      </c>
      <c r="BF46" s="254">
        <f>'[1]Dec 29 harvesting '!BF46+'[1]Nov 29 harvesting'!BF46+'[1]Oct 31 harvesting'!BF46</f>
        <v>0</v>
      </c>
      <c r="BG46" s="254">
        <f>'[1]Dec 29 harvesting '!BG46+'[1]Nov 29 harvesting'!BG46+'[1]Oct 31 harvesting'!BG46</f>
        <v>0</v>
      </c>
      <c r="BH46" s="254">
        <f t="shared" si="19"/>
        <v>0</v>
      </c>
      <c r="BI46" s="254">
        <f>'[1]Dec 29 harvesting '!BI46+'[1]Nov 29 harvesting'!BI46+'[1]Oct 31 harvesting'!BI46</f>
        <v>0.25</v>
      </c>
      <c r="BJ46" s="254">
        <f>'[1]Dec 29 harvesting '!BJ46+'[1]Nov 29 harvesting'!BJ46+'[1]Oct 31 harvesting'!BJ46</f>
        <v>0.75</v>
      </c>
      <c r="BK46" s="254">
        <f t="shared" si="20"/>
        <v>3</v>
      </c>
      <c r="BL46" s="254">
        <f>'[1]Dec 29 harvesting '!BL46+'[1]Nov 29 harvesting'!BL46+'[1]Oct 31 harvesting'!BL46</f>
        <v>6.85</v>
      </c>
      <c r="BM46" s="254">
        <f>'[1]Dec 29 harvesting '!BM46+'[1]Nov 29 harvesting'!BM46+'[1]Oct 31 harvesting'!BM46</f>
        <v>27.65</v>
      </c>
      <c r="BN46" s="254">
        <f t="shared" si="21"/>
        <v>4.0364963503649633</v>
      </c>
      <c r="BO46" s="254">
        <f>'[1]Dec 29 harvesting '!BO46+'[1]Nov 29 harvesting'!BO46+'[1]Oct 31 harvesting'!BO46</f>
        <v>0</v>
      </c>
      <c r="BP46" s="254">
        <f>'[1]Dec 29 harvesting '!BP46+'[1]Nov 29 harvesting'!BP46+'[1]Oct 31 harvesting'!BP46</f>
        <v>0</v>
      </c>
      <c r="BQ46" s="254">
        <f t="shared" si="22"/>
        <v>0</v>
      </c>
      <c r="BR46" s="254">
        <f>'[1]Dec 29 harvesting '!BR46+'[1]Nov 29 harvesting'!BR46+'[1]Oct 31 harvesting'!BR46</f>
        <v>162.05000000000001</v>
      </c>
      <c r="BS46" s="254">
        <f>'[1]Dec 29 harvesting '!BS46+'[1]Nov 29 harvesting'!BS46+'[1]Oct 31 harvesting'!BS46</f>
        <v>1002</v>
      </c>
      <c r="BT46" s="254">
        <f t="shared" si="23"/>
        <v>6.1832767664301134</v>
      </c>
      <c r="BU46" s="254">
        <f>'[1]Dec 29 harvesting '!BU46+'[1]Nov 29 harvesting'!BU46+'[1]Oct 31 harvesting'!BU46</f>
        <v>65</v>
      </c>
      <c r="BV46" s="254">
        <f>'[1]Dec 29 harvesting '!BV46+'[1]Nov 29 harvesting'!BV46+'[1]Oct 31 harvesting'!BV46</f>
        <v>320</v>
      </c>
      <c r="BW46" s="254">
        <f t="shared" si="24"/>
        <v>4.9230769230769234</v>
      </c>
      <c r="BX46" s="254">
        <f>'[1]Dec 29 harvesting '!BX46+'[1]Nov 29 harvesting'!BX46+'[1]Oct 31 harvesting'!BX46</f>
        <v>79.099999999999994</v>
      </c>
      <c r="BY46" s="254">
        <f>'[1]Dec 29 harvesting '!BY46+'[1]Nov 29 harvesting'!BY46+'[1]Oct 31 harvesting'!BY46</f>
        <v>342.28</v>
      </c>
      <c r="BZ46" s="254">
        <f t="shared" si="25"/>
        <v>4.3271807838179521</v>
      </c>
      <c r="CA46" s="254">
        <f>'[1]Dec 29 harvesting '!CA46+'[1]Nov 29 harvesting'!CA46+'[1]Oct 31 harvesting'!CA46</f>
        <v>171.45</v>
      </c>
      <c r="CB46" s="254">
        <f>'[1]Dec 29 harvesting '!CB46+'[1]Nov 29 harvesting'!CB46+'[1]Oct 31 harvesting'!CB46</f>
        <v>753</v>
      </c>
      <c r="CC46" s="254">
        <f t="shared" si="26"/>
        <v>4.3919510061242351</v>
      </c>
      <c r="CD46" s="254">
        <f>'[1]Dec 29 harvesting '!CD46+'[1]Nov 29 harvesting'!CD46+'[1]Oct 31 harvesting'!CD46</f>
        <v>1094.4250000000002</v>
      </c>
      <c r="CE46" s="254">
        <f>'[1]Dec 29 harvesting '!CE46+'[1]Nov 29 harvesting'!CE46+'[1]Oct 31 harvesting'!CE46</f>
        <v>4085.42</v>
      </c>
      <c r="CF46" s="254">
        <f t="shared" si="27"/>
        <v>3.7329373872124627</v>
      </c>
      <c r="CG46" s="254">
        <f>'[1]Dec 29 harvesting '!CG46+'[1]Nov 29 harvesting'!CG46+'[1]Oct 31 harvesting'!CG46</f>
        <v>1564.47</v>
      </c>
      <c r="CH46" s="254">
        <f>'[1]Dec 29 harvesting '!CH46+'[1]Nov 29 harvesting'!CH46+'[1]Oct 31 harvesting'!CH46</f>
        <v>6115</v>
      </c>
      <c r="CI46" s="254">
        <f t="shared" si="28"/>
        <v>3.9086719464099664</v>
      </c>
      <c r="CJ46" s="254">
        <f>'[1]Dec 29 harvesting '!CJ46+'[1]Nov 29 harvesting'!CJ46+'[1]Oct 31 harvesting'!CJ46</f>
        <v>3136.4949999999999</v>
      </c>
      <c r="CK46" s="254">
        <f>'[1]Dec 29 harvesting '!CK46+'[1]Nov 29 harvesting'!CK46+'[1]Oct 31 harvesting'!CK46</f>
        <v>12617.699999999999</v>
      </c>
      <c r="CL46" s="254">
        <f t="shared" si="29"/>
        <v>4.0228662886438524</v>
      </c>
      <c r="DI46" s="255" t="s">
        <v>130</v>
      </c>
      <c r="DJ46" s="391" t="s">
        <v>138</v>
      </c>
    </row>
    <row r="47" spans="1:140" x14ac:dyDescent="0.25">
      <c r="A47" s="262" t="s">
        <v>39</v>
      </c>
      <c r="B47" s="251">
        <v>506.5</v>
      </c>
      <c r="C47" s="412">
        <f t="shared" si="0"/>
        <v>88.756169792694976</v>
      </c>
      <c r="D47" s="254">
        <f>'[1]Dec 29 harvesting '!D47+'[1]Nov 29 harvesting'!D47+'[1]Oct 31 harvesting'!D47</f>
        <v>100</v>
      </c>
      <c r="E47" s="254">
        <f>'[1]Dec 29 harvesting '!E47+'[1]Nov 29 harvesting'!E47+'[1]Oct 31 harvesting'!E47</f>
        <v>580</v>
      </c>
      <c r="F47" s="254">
        <f t="shared" si="1"/>
        <v>5.8</v>
      </c>
      <c r="G47" s="254">
        <f>'[1]Dec 29 harvesting '!G47+'[1]Nov 29 harvesting'!G47+'[1]Oct 31 harvesting'!G47</f>
        <v>10</v>
      </c>
      <c r="H47" s="254">
        <f>'[1]Dec 29 harvesting '!H47+'[1]Nov 29 harvesting'!H47+'[1]Oct 31 harvesting'!H47</f>
        <v>53</v>
      </c>
      <c r="I47" s="254">
        <f t="shared" si="2"/>
        <v>5.3</v>
      </c>
      <c r="J47" s="254">
        <f>'[1]Dec 29 harvesting '!J47+'[1]Nov 29 harvesting'!J47+'[1]Oct 31 harvesting'!J47</f>
        <v>2</v>
      </c>
      <c r="K47" s="254">
        <f>'[1]Dec 29 harvesting '!K47+'[1]Nov 29 harvesting'!K47+'[1]Oct 31 harvesting'!K47</f>
        <v>8.5</v>
      </c>
      <c r="L47" s="254">
        <f t="shared" si="3"/>
        <v>4.25</v>
      </c>
      <c r="M47" s="254">
        <f>'[1]Dec 29 harvesting '!M47+'[1]Nov 29 harvesting'!M47+'[1]Oct 31 harvesting'!M47</f>
        <v>65</v>
      </c>
      <c r="N47" s="254">
        <f>'[1]Dec 29 harvesting '!N47+'[1]Nov 29 harvesting'!N47+'[1]Oct 31 harvesting'!N47</f>
        <v>264</v>
      </c>
      <c r="O47" s="254">
        <f t="shared" si="4"/>
        <v>4.0615384615384613</v>
      </c>
      <c r="P47" s="254">
        <f>'[1]Dec 29 harvesting '!P47+'[1]Nov 29 harvesting'!P47+'[1]Oct 31 harvesting'!P47</f>
        <v>36.64</v>
      </c>
      <c r="Q47" s="254">
        <f>'[1]Dec 29 harvesting '!Q47+'[1]Nov 29 harvesting'!Q47+'[1]Oct 31 harvesting'!Q47</f>
        <v>156</v>
      </c>
      <c r="R47" s="254">
        <f t="shared" si="5"/>
        <v>4.2576419213973802</v>
      </c>
      <c r="S47" s="254">
        <f>'[1]Dec 29 harvesting '!S47+'[1]Nov 29 harvesting'!S47+'[1]Oct 31 harvesting'!S47</f>
        <v>41.64</v>
      </c>
      <c r="T47" s="254">
        <f>'[1]Dec 29 harvesting '!T47+'[1]Nov 29 harvesting'!T47+'[1]Oct 31 harvesting'!T47</f>
        <v>175</v>
      </c>
      <c r="U47" s="254">
        <f t="shared" si="6"/>
        <v>4.2026897214217103</v>
      </c>
      <c r="V47" s="254">
        <f>'[1]Dec 29 harvesting '!V47+'[1]Nov 29 harvesting'!V47+'[1]Oct 31 harvesting'!V47</f>
        <v>255.28</v>
      </c>
      <c r="W47" s="254">
        <f>'[1]Dec 29 harvesting '!W47+'[1]Nov 29 harvesting'!W47+'[1]Oct 31 harvesting'!W47</f>
        <v>1236.5</v>
      </c>
      <c r="X47" s="254">
        <f t="shared" si="7"/>
        <v>4.8437010341585713</v>
      </c>
      <c r="Y47" s="254">
        <f>'[1]Dec 29 harvesting '!Y47+'[1]Nov 29 harvesting'!Y47+'[1]Oct 31 harvesting'!Y47</f>
        <v>57</v>
      </c>
      <c r="Z47" s="254">
        <f>'[1]Dec 29 harvesting '!Z47+'[1]Nov 29 harvesting'!Z47+'[1]Oct 31 harvesting'!Z47</f>
        <v>228</v>
      </c>
      <c r="AA47" s="254">
        <f t="shared" si="8"/>
        <v>4</v>
      </c>
      <c r="AB47" s="254">
        <f>'[1]Dec 29 harvesting '!AB47+'[1]Nov 29 harvesting'!AB47+'[1]Oct 31 harvesting'!AB47</f>
        <v>8</v>
      </c>
      <c r="AC47" s="254">
        <f>'[1]Dec 29 harvesting '!AC47+'[1]Nov 29 harvesting'!AC47+'[1]Oct 31 harvesting'!AC47</f>
        <v>35</v>
      </c>
      <c r="AD47" s="254">
        <f t="shared" si="9"/>
        <v>4.375</v>
      </c>
      <c r="AE47" s="254">
        <f>'[1]Dec 29 harvesting '!AE47+'[1]Nov 29 harvesting'!AE47+'[1]Oct 31 harvesting'!AE47</f>
        <v>22.5</v>
      </c>
      <c r="AF47" s="254">
        <f>'[1]Dec 29 harvesting '!AF47+'[1]Nov 29 harvesting'!AF47+'[1]Oct 31 harvesting'!AF47</f>
        <v>95</v>
      </c>
      <c r="AG47" s="254">
        <f t="shared" si="10"/>
        <v>4.2222222222222223</v>
      </c>
      <c r="AH47" s="254">
        <f>'[1]Dec 29 harvesting '!AH47+'[1]Nov 29 harvesting'!AH47+'[1]Oct 31 harvesting'!AH47</f>
        <v>36</v>
      </c>
      <c r="AI47" s="254">
        <f>'[1]Dec 29 harvesting '!AI47+'[1]Nov 29 harvesting'!AI47+'[1]Oct 31 harvesting'!AI47</f>
        <v>185.2</v>
      </c>
      <c r="AJ47" s="254">
        <f t="shared" si="11"/>
        <v>5.1444444444444439</v>
      </c>
      <c r="AK47" s="254">
        <f>'[1]Dec 29 harvesting '!AK47+'[1]Nov 29 harvesting'!AK47+'[1]Oct 31 harvesting'!AK47</f>
        <v>38.770000000000003</v>
      </c>
      <c r="AL47" s="254">
        <f>'[1]Dec 29 harvesting '!AL47+'[1]Nov 29 harvesting'!AL47+'[1]Oct 31 harvesting'!AL47</f>
        <v>166</v>
      </c>
      <c r="AM47" s="254">
        <f t="shared" si="12"/>
        <v>4.2816610781532107</v>
      </c>
      <c r="AN47" s="254">
        <f>'[1]Dec 29 harvesting '!AN47+'[1]Nov 29 harvesting'!AN47+'[1]Oct 31 harvesting'!AN47</f>
        <v>32</v>
      </c>
      <c r="AO47" s="254">
        <f>'[1]Dec 29 harvesting '!AO47+'[1]Nov 29 harvesting'!AO47+'[1]Oct 31 harvesting'!AO47</f>
        <v>130</v>
      </c>
      <c r="AP47" s="254">
        <f t="shared" si="13"/>
        <v>4.0625</v>
      </c>
      <c r="AQ47" s="254">
        <f>'[1]Dec 29 harvesting '!AQ47+'[1]Nov 29 harvesting'!AQ47+'[1]Oct 31 harvesting'!AQ47</f>
        <v>194.27</v>
      </c>
      <c r="AR47" s="254">
        <f>'[1]Dec 29 harvesting '!AR47+'[1]Nov 29 harvesting'!AR47+'[1]Oct 31 harvesting'!AR47</f>
        <v>0</v>
      </c>
      <c r="AS47" s="254">
        <f t="shared" si="14"/>
        <v>0</v>
      </c>
      <c r="AT47" s="254">
        <f>'[1]Dec 29 harvesting '!AT47+'[1]Nov 29 harvesting'!AT47+'[1]Oct 31 harvesting'!AT47</f>
        <v>0</v>
      </c>
      <c r="AU47" s="254">
        <f>'[1]Dec 29 harvesting '!AU47+'[1]Nov 29 harvesting'!AU47+'[1]Oct 31 harvesting'!AU47</f>
        <v>0</v>
      </c>
      <c r="AV47" s="254">
        <f t="shared" si="15"/>
        <v>0</v>
      </c>
      <c r="AW47" s="254">
        <f>'[1]Dec 29 harvesting '!AW47+'[1]Nov 29 harvesting'!AW47+'[1]Oct 31 harvesting'!AW47</f>
        <v>0</v>
      </c>
      <c r="AX47" s="254">
        <f>'[1]Dec 29 harvesting '!AX47+'[1]Nov 29 harvesting'!AX47+'[1]Oct 31 harvesting'!AX47</f>
        <v>0</v>
      </c>
      <c r="AY47" s="254">
        <f t="shared" si="16"/>
        <v>0</v>
      </c>
      <c r="AZ47" s="254">
        <f>'[1]Dec 29 harvesting '!AZ47+'[1]Nov 29 harvesting'!AZ47+'[1]Oct 31 harvesting'!AZ47</f>
        <v>0</v>
      </c>
      <c r="BA47" s="254">
        <f>'[1]Dec 29 harvesting '!BA47+'[1]Nov 29 harvesting'!BA47+'[1]Oct 31 harvesting'!BA47</f>
        <v>0</v>
      </c>
      <c r="BB47" s="254">
        <f t="shared" si="17"/>
        <v>0</v>
      </c>
      <c r="BC47" s="254">
        <f>'[1]Dec 29 harvesting '!BC47+'[1]Nov 29 harvesting'!BC47+'[1]Oct 31 harvesting'!BC47</f>
        <v>0</v>
      </c>
      <c r="BD47" s="254">
        <f>'[1]Dec 29 harvesting '!BD47+'[1]Nov 29 harvesting'!BD47+'[1]Oct 31 harvesting'!BD47</f>
        <v>0</v>
      </c>
      <c r="BE47" s="254">
        <f t="shared" si="18"/>
        <v>0</v>
      </c>
      <c r="BF47" s="254">
        <f>'[1]Dec 29 harvesting '!BF47+'[1]Nov 29 harvesting'!BF47+'[1]Oct 31 harvesting'!BF47</f>
        <v>0</v>
      </c>
      <c r="BG47" s="254">
        <f>'[1]Dec 29 harvesting '!BG47+'[1]Nov 29 harvesting'!BG47+'[1]Oct 31 harvesting'!BG47</f>
        <v>0</v>
      </c>
      <c r="BH47" s="254">
        <f t="shared" si="19"/>
        <v>0</v>
      </c>
      <c r="BI47" s="254">
        <f>'[1]Dec 29 harvesting '!BI47+'[1]Nov 29 harvesting'!BI47+'[1]Oct 31 harvesting'!BI47</f>
        <v>0</v>
      </c>
      <c r="BJ47" s="254">
        <f>'[1]Dec 29 harvesting '!BJ47+'[1]Nov 29 harvesting'!BJ47+'[1]Oct 31 harvesting'!BJ47</f>
        <v>0</v>
      </c>
      <c r="BK47" s="254">
        <f t="shared" si="20"/>
        <v>0</v>
      </c>
      <c r="BL47" s="254">
        <f>'[1]Dec 29 harvesting '!BL47+'[1]Nov 29 harvesting'!BL47+'[1]Oct 31 harvesting'!BL47</f>
        <v>0</v>
      </c>
      <c r="BM47" s="254">
        <f>'[1]Dec 29 harvesting '!BM47+'[1]Nov 29 harvesting'!BM47+'[1]Oct 31 harvesting'!BM47</f>
        <v>0</v>
      </c>
      <c r="BN47" s="254">
        <f t="shared" si="21"/>
        <v>0</v>
      </c>
      <c r="BO47" s="254">
        <f>'[1]Dec 29 harvesting '!BO47+'[1]Nov 29 harvesting'!BO47+'[1]Oct 31 harvesting'!BO47</f>
        <v>0</v>
      </c>
      <c r="BP47" s="254">
        <f>'[1]Dec 29 harvesting '!BP47+'[1]Nov 29 harvesting'!BP47+'[1]Oct 31 harvesting'!BP47</f>
        <v>0</v>
      </c>
      <c r="BQ47" s="254">
        <f t="shared" si="22"/>
        <v>0</v>
      </c>
      <c r="BR47" s="254">
        <f>'[1]Dec 29 harvesting '!BR47+'[1]Nov 29 harvesting'!BR47+'[1]Oct 31 harvesting'!BR47</f>
        <v>157</v>
      </c>
      <c r="BS47" s="254">
        <f>'[1]Dec 29 harvesting '!BS47+'[1]Nov 29 harvesting'!BS47+'[1]Oct 31 harvesting'!BS47</f>
        <v>808</v>
      </c>
      <c r="BT47" s="254">
        <f t="shared" si="23"/>
        <v>5.1464968152866239</v>
      </c>
      <c r="BU47" s="254">
        <f>'[1]Dec 29 harvesting '!BU47+'[1]Nov 29 harvesting'!BU47+'[1]Oct 31 harvesting'!BU47</f>
        <v>18</v>
      </c>
      <c r="BV47" s="254">
        <f>'[1]Dec 29 harvesting '!BV47+'[1]Nov 29 harvesting'!BV47+'[1]Oct 31 harvesting'!BV47</f>
        <v>88</v>
      </c>
      <c r="BW47" s="254">
        <f t="shared" si="24"/>
        <v>4.8888888888888893</v>
      </c>
      <c r="BX47" s="254">
        <f>'[1]Dec 29 harvesting '!BX47+'[1]Nov 29 harvesting'!BX47+'[1]Oct 31 harvesting'!BX47</f>
        <v>24.5</v>
      </c>
      <c r="BY47" s="254">
        <f>'[1]Dec 29 harvesting '!BY47+'[1]Nov 29 harvesting'!BY47+'[1]Oct 31 harvesting'!BY47</f>
        <v>103.5</v>
      </c>
      <c r="BZ47" s="254">
        <f t="shared" si="25"/>
        <v>4.2244897959183669</v>
      </c>
      <c r="CA47" s="254">
        <f>'[1]Dec 29 harvesting '!CA47+'[1]Nov 29 harvesting'!CA47+'[1]Oct 31 harvesting'!CA47</f>
        <v>101</v>
      </c>
      <c r="CB47" s="254">
        <f>'[1]Dec 29 harvesting '!CB47+'[1]Nov 29 harvesting'!CB47+'[1]Oct 31 harvesting'!CB47</f>
        <v>449.2</v>
      </c>
      <c r="CC47" s="254">
        <f t="shared" si="26"/>
        <v>4.447524752475247</v>
      </c>
      <c r="CD47" s="254">
        <f>'[1]Dec 29 harvesting '!CD47+'[1]Nov 29 harvesting'!CD47+'[1]Oct 31 harvesting'!CD47</f>
        <v>75.41</v>
      </c>
      <c r="CE47" s="254">
        <f>'[1]Dec 29 harvesting '!CE47+'[1]Nov 29 harvesting'!CE47+'[1]Oct 31 harvesting'!CE47</f>
        <v>322</v>
      </c>
      <c r="CF47" s="254">
        <f t="shared" si="27"/>
        <v>4.2699907174114839</v>
      </c>
      <c r="CG47" s="254">
        <f>'[1]Dec 29 harvesting '!CG47+'[1]Nov 29 harvesting'!CG47+'[1]Oct 31 harvesting'!CG47</f>
        <v>73.64</v>
      </c>
      <c r="CH47" s="254">
        <f>'[1]Dec 29 harvesting '!CH47+'[1]Nov 29 harvesting'!CH47+'[1]Oct 31 harvesting'!CH47</f>
        <v>305</v>
      </c>
      <c r="CI47" s="254">
        <f t="shared" si="28"/>
        <v>4.1417707767517653</v>
      </c>
      <c r="CJ47" s="254">
        <f>'[1]Dec 29 harvesting '!CJ47+'[1]Nov 29 harvesting'!CJ47+'[1]Oct 31 harvesting'!CJ47</f>
        <v>449.55</v>
      </c>
      <c r="CK47" s="254">
        <f>'[1]Dec 29 harvesting '!CK47+'[1]Nov 29 harvesting'!CK47+'[1]Oct 31 harvesting'!CK47</f>
        <v>1236.5</v>
      </c>
      <c r="CL47" s="254">
        <f t="shared" si="29"/>
        <v>2.7505283060838615</v>
      </c>
    </row>
    <row r="48" spans="1:140" x14ac:dyDescent="0.25">
      <c r="A48" s="262" t="s">
        <v>40</v>
      </c>
      <c r="B48" s="251">
        <v>572</v>
      </c>
      <c r="C48" s="412">
        <f t="shared" si="0"/>
        <v>6.3647068181818103</v>
      </c>
      <c r="D48" s="254">
        <f>'[1]Dec 29 harvesting '!D48+'[1]Nov 29 harvesting'!D48+'[1]Oct 31 harvesting'!D48</f>
        <v>147.89317729999999</v>
      </c>
      <c r="E48" s="254">
        <f>'[1]Dec 29 harvesting '!E48+'[1]Nov 29 harvesting'!E48+'[1]Oct 31 harvesting'!E48</f>
        <v>749.31</v>
      </c>
      <c r="F48" s="254">
        <f t="shared" si="1"/>
        <v>5.0665623234263961</v>
      </c>
      <c r="G48" s="254">
        <f>'[1]Dec 29 harvesting '!G48+'[1]Nov 29 harvesting'!G48+'[1]Oct 31 harvesting'!G48</f>
        <v>1.9</v>
      </c>
      <c r="H48" s="254">
        <f>'[1]Dec 29 harvesting '!H48+'[1]Nov 29 harvesting'!H48+'[1]Oct 31 harvesting'!H48</f>
        <v>13.02</v>
      </c>
      <c r="I48" s="254">
        <f t="shared" si="2"/>
        <v>6.8526315789473689</v>
      </c>
      <c r="J48" s="254">
        <f>'[1]Dec 29 harvesting '!J48+'[1]Nov 29 harvesting'!J48+'[1]Oct 31 harvesting'!J48</f>
        <v>101.8</v>
      </c>
      <c r="K48" s="254">
        <f>'[1]Dec 29 harvesting '!K48+'[1]Nov 29 harvesting'!K48+'[1]Oct 31 harvesting'!K48</f>
        <v>456.12</v>
      </c>
      <c r="L48" s="254">
        <f t="shared" si="3"/>
        <v>4.4805500982318271</v>
      </c>
      <c r="M48" s="254">
        <f>'[1]Dec 29 harvesting '!M48+'[1]Nov 29 harvesting'!M48+'[1]Oct 31 harvesting'!M48</f>
        <v>108.5329457</v>
      </c>
      <c r="N48" s="254">
        <f>'[1]Dec 29 harvesting '!N48+'[1]Nov 29 harvesting'!N48+'[1]Oct 31 harvesting'!N48</f>
        <v>475.79478280000006</v>
      </c>
      <c r="O48" s="254">
        <f t="shared" si="4"/>
        <v>4.3838742211527393</v>
      </c>
      <c r="P48" s="254">
        <f>'[1]Dec 29 harvesting '!P48+'[1]Nov 29 harvesting'!P48+'[1]Oct 31 harvesting'!P48</f>
        <v>14.879999999999995</v>
      </c>
      <c r="Q48" s="254">
        <f>'[1]Dec 29 harvesting '!Q48+'[1]Nov 29 harvesting'!Q48+'[1]Oct 31 harvesting'!Q48</f>
        <v>142.98000000000002</v>
      </c>
      <c r="R48" s="254">
        <f t="shared" si="5"/>
        <v>9.6088709677419395</v>
      </c>
      <c r="S48" s="254">
        <f>'[1]Dec 29 harvesting '!S48+'[1]Nov 29 harvesting'!S48+'[1]Oct 31 harvesting'!S48</f>
        <v>-0.4</v>
      </c>
      <c r="T48" s="254">
        <f>'[1]Dec 29 harvesting '!T48+'[1]Nov 29 harvesting'!T48+'[1]Oct 31 harvesting'!T48</f>
        <v>-1.3</v>
      </c>
      <c r="U48" s="254">
        <f t="shared" si="6"/>
        <v>3.25</v>
      </c>
      <c r="V48" s="254">
        <f>'[1]Dec 29 harvesting '!V48+'[1]Nov 29 harvesting'!V48+'[1]Oct 31 harvesting'!V48</f>
        <v>-43.053877000000057</v>
      </c>
      <c r="W48" s="254">
        <f>'[1]Dec 29 harvesting '!W48+'[1]Nov 29 harvesting'!W48+'[1]Oct 31 harvesting'!W48</f>
        <v>-63.945217199999888</v>
      </c>
      <c r="X48" s="254">
        <f t="shared" si="7"/>
        <v>1.4852371413612717</v>
      </c>
      <c r="Y48" s="254">
        <f>'[1]Dec 29 harvesting '!Y48+'[1]Nov 29 harvesting'!Y48+'[1]Oct 31 harvesting'!Y48</f>
        <v>0</v>
      </c>
      <c r="Z48" s="254">
        <f>'[1]Dec 29 harvesting '!Z48+'[1]Nov 29 harvesting'!Z48+'[1]Oct 31 harvesting'!Z48</f>
        <v>0</v>
      </c>
      <c r="AA48" s="254">
        <f t="shared" si="8"/>
        <v>0</v>
      </c>
      <c r="AB48" s="254">
        <f>'[1]Dec 29 harvesting '!AB48+'[1]Nov 29 harvesting'!AB48+'[1]Oct 31 harvesting'!AB48</f>
        <v>0</v>
      </c>
      <c r="AC48" s="254">
        <f>'[1]Dec 29 harvesting '!AC48+'[1]Nov 29 harvesting'!AC48+'[1]Oct 31 harvesting'!AC48</f>
        <v>0</v>
      </c>
      <c r="AD48" s="254">
        <f t="shared" si="9"/>
        <v>0</v>
      </c>
      <c r="AE48" s="254">
        <f>'[1]Dec 29 harvesting '!AE48+'[1]Nov 29 harvesting'!AE48+'[1]Oct 31 harvesting'!AE48</f>
        <v>0</v>
      </c>
      <c r="AF48" s="254">
        <f>'[1]Dec 29 harvesting '!AF48+'[1]Nov 29 harvesting'!AF48+'[1]Oct 31 harvesting'!AF48</f>
        <v>35.799999999999997</v>
      </c>
      <c r="AG48" s="254">
        <f t="shared" si="10"/>
        <v>0</v>
      </c>
      <c r="AH48" s="254">
        <f>'[1]Dec 29 harvesting '!AH48+'[1]Nov 29 harvesting'!AH48+'[1]Oct 31 harvesting'!AH48</f>
        <v>-11.56</v>
      </c>
      <c r="AI48" s="254">
        <f>'[1]Dec 29 harvesting '!AI48+'[1]Nov 29 harvesting'!AI48+'[1]Oct 31 harvesting'!AI48</f>
        <v>-45.610000000000007</v>
      </c>
      <c r="AJ48" s="254">
        <f t="shared" si="11"/>
        <v>3.9455017301038064</v>
      </c>
      <c r="AK48" s="254">
        <f>'[1]Dec 29 harvesting '!AK48+'[1]Nov 29 harvesting'!AK48+'[1]Oct 31 harvesting'!AK48</f>
        <v>51.58</v>
      </c>
      <c r="AL48" s="254">
        <f>'[1]Dec 29 harvesting '!AL48+'[1]Nov 29 harvesting'!AL48+'[1]Oct 31 harvesting'!AL48</f>
        <v>256.74</v>
      </c>
      <c r="AM48" s="254">
        <f t="shared" si="12"/>
        <v>4.9775106630476929</v>
      </c>
      <c r="AN48" s="254">
        <f>'[1]Dec 29 harvesting '!AN48+'[1]Nov 29 harvesting'!AN48+'[1]Oct 31 harvesting'!AN48</f>
        <v>0</v>
      </c>
      <c r="AO48" s="254">
        <f>'[1]Dec 29 harvesting '!AO48+'[1]Nov 29 harvesting'!AO48+'[1]Oct 31 harvesting'!AO48</f>
        <v>0</v>
      </c>
      <c r="AP48" s="254">
        <f t="shared" si="13"/>
        <v>0</v>
      </c>
      <c r="AQ48" s="254">
        <f>'[1]Dec 29 harvesting '!AQ48+'[1]Nov 29 harvesting'!AQ48+'[1]Oct 31 harvesting'!AQ48</f>
        <v>40.019999999999996</v>
      </c>
      <c r="AR48" s="254">
        <f>'[1]Dec 29 harvesting '!AR48+'[1]Nov 29 harvesting'!AR48+'[1]Oct 31 harvesting'!AR48</f>
        <v>246.92999999999995</v>
      </c>
      <c r="AS48" s="254">
        <f t="shared" si="14"/>
        <v>6.1701649175412285</v>
      </c>
      <c r="AT48" s="254">
        <f>'[1]Dec 29 harvesting '!AT48+'[1]Nov 29 harvesting'!AT48+'[1]Oct 31 harvesting'!AT48</f>
        <v>0</v>
      </c>
      <c r="AU48" s="254">
        <f>'[1]Dec 29 harvesting '!AU48+'[1]Nov 29 harvesting'!AU48+'[1]Oct 31 harvesting'!AU48</f>
        <v>0</v>
      </c>
      <c r="AV48" s="254">
        <f t="shared" si="15"/>
        <v>0</v>
      </c>
      <c r="AW48" s="254">
        <f>'[1]Dec 29 harvesting '!AW48+'[1]Nov 29 harvesting'!AW48+'[1]Oct 31 harvesting'!AW48</f>
        <v>0</v>
      </c>
      <c r="AX48" s="254">
        <f>'[1]Dec 29 harvesting '!AX48+'[1]Nov 29 harvesting'!AX48+'[1]Oct 31 harvesting'!AX48</f>
        <v>0</v>
      </c>
      <c r="AY48" s="254">
        <f t="shared" si="16"/>
        <v>0</v>
      </c>
      <c r="AZ48" s="254">
        <f>'[1]Dec 29 harvesting '!AZ48+'[1]Nov 29 harvesting'!AZ48+'[1]Oct 31 harvesting'!AZ48</f>
        <v>0</v>
      </c>
      <c r="BA48" s="254">
        <f>'[1]Dec 29 harvesting '!BA48+'[1]Nov 29 harvesting'!BA48+'[1]Oct 31 harvesting'!BA48</f>
        <v>0</v>
      </c>
      <c r="BB48" s="254">
        <f t="shared" si="17"/>
        <v>0</v>
      </c>
      <c r="BC48" s="254">
        <f>'[1]Dec 29 harvesting '!BC48+'[1]Nov 29 harvesting'!BC48+'[1]Oct 31 harvesting'!BC48</f>
        <v>0</v>
      </c>
      <c r="BD48" s="254">
        <f>'[1]Dec 29 harvesting '!BD48+'[1]Nov 29 harvesting'!BD48+'[1]Oct 31 harvesting'!BD48</f>
        <v>0</v>
      </c>
      <c r="BE48" s="254">
        <f t="shared" si="18"/>
        <v>0</v>
      </c>
      <c r="BF48" s="254">
        <f>'[1]Dec 29 harvesting '!BF48+'[1]Nov 29 harvesting'!BF48+'[1]Oct 31 harvesting'!BF48</f>
        <v>0</v>
      </c>
      <c r="BG48" s="254">
        <f>'[1]Dec 29 harvesting '!BG48+'[1]Nov 29 harvesting'!BG48+'[1]Oct 31 harvesting'!BG48</f>
        <v>0</v>
      </c>
      <c r="BH48" s="254">
        <f t="shared" si="19"/>
        <v>0</v>
      </c>
      <c r="BI48" s="254">
        <f>'[1]Dec 29 harvesting '!BI48+'[1]Nov 29 harvesting'!BI48+'[1]Oct 31 harvesting'!BI48</f>
        <v>0</v>
      </c>
      <c r="BJ48" s="254">
        <f>'[1]Dec 29 harvesting '!BJ48+'[1]Nov 29 harvesting'!BJ48+'[1]Oct 31 harvesting'!BJ48</f>
        <v>0</v>
      </c>
      <c r="BK48" s="254">
        <f t="shared" si="20"/>
        <v>0</v>
      </c>
      <c r="BL48" s="254">
        <f>'[1]Dec 29 harvesting '!BL48+'[1]Nov 29 harvesting'!BL48+'[1]Oct 31 harvesting'!BL48</f>
        <v>0</v>
      </c>
      <c r="BM48" s="254">
        <f>'[1]Dec 29 harvesting '!BM48+'[1]Nov 29 harvesting'!BM48+'[1]Oct 31 harvesting'!BM48</f>
        <v>0</v>
      </c>
      <c r="BN48" s="254">
        <f t="shared" si="21"/>
        <v>0</v>
      </c>
      <c r="BO48" s="254">
        <f>'[1]Dec 29 harvesting '!BO48+'[1]Nov 29 harvesting'!BO48+'[1]Oct 31 harvesting'!BO48</f>
        <v>0</v>
      </c>
      <c r="BP48" s="254">
        <f>'[1]Dec 29 harvesting '!BP48+'[1]Nov 29 harvesting'!BP48+'[1]Oct 31 harvesting'!BP48</f>
        <v>0</v>
      </c>
      <c r="BQ48" s="254">
        <f t="shared" si="22"/>
        <v>0</v>
      </c>
      <c r="BR48" s="254">
        <f>'[1]Dec 29 harvesting '!BR48+'[1]Nov 29 harvesting'!BR48+'[1]Oct 31 harvesting'!BR48</f>
        <v>147.89317729999999</v>
      </c>
      <c r="BS48" s="254">
        <f>'[1]Dec 29 harvesting '!BS48+'[1]Nov 29 harvesting'!BS48+'[1]Oct 31 harvesting'!BS48</f>
        <v>749.31</v>
      </c>
      <c r="BT48" s="254">
        <f t="shared" si="23"/>
        <v>5.0665623234263961</v>
      </c>
      <c r="BU48" s="254">
        <f>'[1]Dec 29 harvesting '!BU48+'[1]Nov 29 harvesting'!BU48+'[1]Oct 31 harvesting'!BU48</f>
        <v>1.9</v>
      </c>
      <c r="BV48" s="254">
        <f>'[1]Dec 29 harvesting '!BV48+'[1]Nov 29 harvesting'!BV48+'[1]Oct 31 harvesting'!BV48</f>
        <v>13.02</v>
      </c>
      <c r="BW48" s="254">
        <f t="shared" si="24"/>
        <v>6.8526315789473689</v>
      </c>
      <c r="BX48" s="254">
        <f>'[1]Dec 29 harvesting '!BX48+'[1]Nov 29 harvesting'!BX48+'[1]Oct 31 harvesting'!BX48</f>
        <v>101.8</v>
      </c>
      <c r="BY48" s="254">
        <f>'[1]Dec 29 harvesting '!BY48+'[1]Nov 29 harvesting'!BY48+'[1]Oct 31 harvesting'!BY48</f>
        <v>491.92</v>
      </c>
      <c r="BZ48" s="254">
        <f t="shared" si="25"/>
        <v>4.8322200392927313</v>
      </c>
      <c r="CA48" s="254">
        <f>'[1]Dec 29 harvesting '!CA48+'[1]Nov 29 harvesting'!CA48+'[1]Oct 31 harvesting'!CA48</f>
        <v>120.0929457</v>
      </c>
      <c r="CB48" s="254">
        <f>'[1]Dec 29 harvesting '!CB48+'[1]Nov 29 harvesting'!CB48+'[1]Oct 31 harvesting'!CB48</f>
        <v>521.40478280000002</v>
      </c>
      <c r="CC48" s="254">
        <f t="shared" si="26"/>
        <v>4.3416770215837914</v>
      </c>
      <c r="CD48" s="254">
        <f>'[1]Dec 29 harvesting '!CD48+'[1]Nov 29 harvesting'!CD48+'[1]Oct 31 harvesting'!CD48</f>
        <v>66.45999999999998</v>
      </c>
      <c r="CE48" s="254">
        <f>'[1]Dec 29 harvesting '!CE48+'[1]Nov 29 harvesting'!CE48+'[1]Oct 31 harvesting'!CE48</f>
        <v>350.27</v>
      </c>
      <c r="CF48" s="254">
        <f t="shared" si="27"/>
        <v>5.2703882034306364</v>
      </c>
      <c r="CG48" s="254">
        <f>'[1]Dec 29 harvesting '!CG48+'[1]Nov 29 harvesting'!CG48+'[1]Oct 31 harvesting'!CG48</f>
        <v>0.4</v>
      </c>
      <c r="CH48" s="254">
        <f>'[1]Dec 29 harvesting '!CH48+'[1]Nov 29 harvesting'!CH48+'[1]Oct 31 harvesting'!CH48</f>
        <v>1.3</v>
      </c>
      <c r="CI48" s="254">
        <f t="shared" si="28"/>
        <v>3.25</v>
      </c>
      <c r="CJ48" s="254">
        <f>'[1]Dec 29 harvesting '!CJ48+'[1]Nov 29 harvesting'!CJ48+'[1]Oct 31 harvesting'!CJ48</f>
        <v>36.406122999999951</v>
      </c>
      <c r="CK48" s="254">
        <f>'[1]Dec 29 harvesting '!CK48+'[1]Nov 29 harvesting'!CK48+'[1]Oct 31 harvesting'!CK48</f>
        <v>565.76478280000003</v>
      </c>
      <c r="CL48" s="254">
        <f t="shared" si="29"/>
        <v>15.540374425477847</v>
      </c>
      <c r="DI48" s="255" t="s">
        <v>130</v>
      </c>
      <c r="DJ48" s="391" t="s">
        <v>138</v>
      </c>
    </row>
    <row r="49" spans="1:140" x14ac:dyDescent="0.25">
      <c r="A49" s="262" t="s">
        <v>98</v>
      </c>
      <c r="B49" s="251">
        <v>1050</v>
      </c>
      <c r="C49" s="412">
        <f t="shared" si="0"/>
        <v>91.234285714285718</v>
      </c>
      <c r="D49" s="254">
        <f>'[1]Dec 29 harvesting '!D49+'[1]Nov 29 harvesting'!D49+'[1]Oct 31 harvesting'!D49</f>
        <v>362</v>
      </c>
      <c r="E49" s="254">
        <f>'[1]Dec 29 harvesting '!E49+'[1]Nov 29 harvesting'!E49+'[1]Oct 31 harvesting'!E49</f>
        <v>2301</v>
      </c>
      <c r="F49" s="254">
        <f t="shared" si="1"/>
        <v>6.3563535911602207</v>
      </c>
      <c r="G49" s="254">
        <f>'[1]Dec 29 harvesting '!G49+'[1]Nov 29 harvesting'!G49+'[1]Oct 31 harvesting'!G49</f>
        <v>1</v>
      </c>
      <c r="H49" s="254">
        <f>'[1]Dec 29 harvesting '!H49+'[1]Nov 29 harvesting'!H49+'[1]Oct 31 harvesting'!H49</f>
        <v>1.25</v>
      </c>
      <c r="I49" s="254">
        <f t="shared" si="2"/>
        <v>1.25</v>
      </c>
      <c r="J49" s="254">
        <f>'[1]Dec 29 harvesting '!J49+'[1]Nov 29 harvesting'!J49+'[1]Oct 31 harvesting'!J49</f>
        <v>43.75</v>
      </c>
      <c r="K49" s="254">
        <f>'[1]Dec 29 harvesting '!K49+'[1]Nov 29 harvesting'!K49+'[1]Oct 31 harvesting'!K49</f>
        <v>215</v>
      </c>
      <c r="L49" s="254">
        <f t="shared" si="3"/>
        <v>4.9142857142857146</v>
      </c>
      <c r="M49" s="254">
        <f>'[1]Dec 29 harvesting '!M49+'[1]Nov 29 harvesting'!M49+'[1]Oct 31 harvesting'!M49</f>
        <v>182.48</v>
      </c>
      <c r="N49" s="254">
        <f>'[1]Dec 29 harvesting '!N49+'[1]Nov 29 harvesting'!N49+'[1]Oct 31 harvesting'!N49</f>
        <v>864.21</v>
      </c>
      <c r="O49" s="254">
        <f t="shared" si="4"/>
        <v>4.7359162647961428</v>
      </c>
      <c r="P49" s="254">
        <f>'[1]Dec 29 harvesting '!P49+'[1]Nov 29 harvesting'!P49+'[1]Oct 31 harvesting'!P49</f>
        <v>123.5</v>
      </c>
      <c r="Q49" s="254">
        <f>'[1]Dec 29 harvesting '!Q49+'[1]Nov 29 harvesting'!Q49+'[1]Oct 31 harvesting'!Q49</f>
        <v>540</v>
      </c>
      <c r="R49" s="254">
        <f t="shared" si="5"/>
        <v>4.3724696356275308</v>
      </c>
      <c r="S49" s="254">
        <f>'[1]Dec 29 harvesting '!S49+'[1]Nov 29 harvesting'!S49+'[1]Oct 31 harvesting'!S49</f>
        <v>175.23</v>
      </c>
      <c r="T49" s="254">
        <f>'[1]Dec 29 harvesting '!T49+'[1]Nov 29 harvesting'!T49+'[1]Oct 31 harvesting'!T49</f>
        <v>670.44</v>
      </c>
      <c r="U49" s="254">
        <f t="shared" si="6"/>
        <v>3.8260571819893858</v>
      </c>
      <c r="V49" s="254">
        <f>'[1]Dec 29 harvesting '!V49+'[1]Nov 29 harvesting'!V49+'[1]Oct 31 harvesting'!V49</f>
        <v>890.46</v>
      </c>
      <c r="W49" s="254">
        <f>'[1]Dec 29 harvesting '!W49+'[1]Nov 29 harvesting'!W49+'[1]Oct 31 harvesting'!W49</f>
        <v>4604.8999999999996</v>
      </c>
      <c r="X49" s="254">
        <f t="shared" si="7"/>
        <v>5.1713720998135786</v>
      </c>
      <c r="Y49" s="254">
        <f>'[1]Dec 29 harvesting '!Y49+'[1]Nov 29 harvesting'!Y49+'[1]Oct 31 harvesting'!Y49</f>
        <v>0</v>
      </c>
      <c r="Z49" s="254">
        <f>'[1]Dec 29 harvesting '!Z49+'[1]Nov 29 harvesting'!Z49+'[1]Oct 31 harvesting'!Z49</f>
        <v>0</v>
      </c>
      <c r="AA49" s="254">
        <f t="shared" si="8"/>
        <v>0</v>
      </c>
      <c r="AB49" s="254">
        <f>'[1]Dec 29 harvesting '!AB49+'[1]Nov 29 harvesting'!AB49+'[1]Oct 31 harvesting'!AB49</f>
        <v>0</v>
      </c>
      <c r="AC49" s="254">
        <f>'[1]Dec 29 harvesting '!AC49+'[1]Nov 29 harvesting'!AC49+'[1]Oct 31 harvesting'!AC49</f>
        <v>0</v>
      </c>
      <c r="AD49" s="254">
        <f t="shared" si="9"/>
        <v>0</v>
      </c>
      <c r="AE49" s="254">
        <f>'[1]Dec 29 harvesting '!AE49+'[1]Nov 29 harvesting'!AE49+'[1]Oct 31 harvesting'!AE49</f>
        <v>1.5</v>
      </c>
      <c r="AF49" s="254">
        <f>'[1]Dec 29 harvesting '!AF49+'[1]Nov 29 harvesting'!AF49+'[1]Oct 31 harvesting'!AF49</f>
        <v>5.46</v>
      </c>
      <c r="AG49" s="254">
        <f t="shared" si="10"/>
        <v>3.64</v>
      </c>
      <c r="AH49" s="254">
        <f>'[1]Dec 29 harvesting '!AH49+'[1]Nov 29 harvesting'!AH49+'[1]Oct 31 harvesting'!AH49</f>
        <v>0</v>
      </c>
      <c r="AI49" s="254">
        <f>'[1]Dec 29 harvesting '!AI49+'[1]Nov 29 harvesting'!AI49+'[1]Oct 31 harvesting'!AI49</f>
        <v>0</v>
      </c>
      <c r="AJ49" s="254">
        <f t="shared" si="11"/>
        <v>0</v>
      </c>
      <c r="AK49" s="254">
        <f>'[1]Dec 29 harvesting '!AK49+'[1]Nov 29 harvesting'!AK49+'[1]Oct 31 harvesting'!AK49</f>
        <v>6.75</v>
      </c>
      <c r="AL49" s="254">
        <f>'[1]Dec 29 harvesting '!AL49+'[1]Nov 29 harvesting'!AL49+'[1]Oct 31 harvesting'!AL49</f>
        <v>29.27</v>
      </c>
      <c r="AM49" s="254">
        <f t="shared" si="12"/>
        <v>4.3362962962962959</v>
      </c>
      <c r="AN49" s="254">
        <f>'[1]Dec 29 harvesting '!AN49+'[1]Nov 29 harvesting'!AN49+'[1]Oct 31 harvesting'!AN49</f>
        <v>61.75</v>
      </c>
      <c r="AO49" s="254">
        <f>'[1]Dec 29 harvesting '!AO49+'[1]Nov 29 harvesting'!AO49+'[1]Oct 31 harvesting'!AO49</f>
        <v>223.44</v>
      </c>
      <c r="AP49" s="254">
        <f t="shared" si="13"/>
        <v>3.6184615384615384</v>
      </c>
      <c r="AQ49" s="254">
        <f>'[1]Dec 29 harvesting '!AQ49+'[1]Nov 29 harvesting'!AQ49+'[1]Oct 31 harvesting'!AQ49</f>
        <v>70</v>
      </c>
      <c r="AR49" s="254">
        <f>'[1]Dec 29 harvesting '!AR49+'[1]Nov 29 harvesting'!AR49+'[1]Oct 31 harvesting'!AR49</f>
        <v>258.17</v>
      </c>
      <c r="AS49" s="254">
        <f t="shared" si="14"/>
        <v>3.6881428571428572</v>
      </c>
      <c r="AT49" s="254">
        <f>'[1]Dec 29 harvesting '!AT49+'[1]Nov 29 harvesting'!AT49+'[1]Oct 31 harvesting'!AT49</f>
        <v>0</v>
      </c>
      <c r="AU49" s="254">
        <f>'[1]Dec 29 harvesting '!AU49+'[1]Nov 29 harvesting'!AU49+'[1]Oct 31 harvesting'!AU49</f>
        <v>0</v>
      </c>
      <c r="AV49" s="254">
        <f t="shared" si="15"/>
        <v>0</v>
      </c>
      <c r="AW49" s="254">
        <f>'[1]Dec 29 harvesting '!AW49+'[1]Nov 29 harvesting'!AW49+'[1]Oct 31 harvesting'!AW49</f>
        <v>0</v>
      </c>
      <c r="AX49" s="254">
        <f>'[1]Dec 29 harvesting '!AX49+'[1]Nov 29 harvesting'!AX49+'[1]Oct 31 harvesting'!AX49</f>
        <v>0</v>
      </c>
      <c r="AY49" s="254">
        <f t="shared" si="16"/>
        <v>0</v>
      </c>
      <c r="AZ49" s="254">
        <f>'[1]Dec 29 harvesting '!AZ49+'[1]Nov 29 harvesting'!AZ49+'[1]Oct 31 harvesting'!AZ49</f>
        <v>0</v>
      </c>
      <c r="BA49" s="254">
        <f>'[1]Dec 29 harvesting '!BA49+'[1]Nov 29 harvesting'!BA49+'[1]Oct 31 harvesting'!BA49</f>
        <v>0</v>
      </c>
      <c r="BB49" s="254">
        <f t="shared" si="17"/>
        <v>0</v>
      </c>
      <c r="BC49" s="254">
        <f>'[1]Dec 29 harvesting '!BC49+'[1]Nov 29 harvesting'!BC49+'[1]Oct 31 harvesting'!BC49</f>
        <v>0</v>
      </c>
      <c r="BD49" s="254">
        <f>'[1]Dec 29 harvesting '!BD49+'[1]Nov 29 harvesting'!BD49+'[1]Oct 31 harvesting'!BD49</f>
        <v>0</v>
      </c>
      <c r="BE49" s="254">
        <f t="shared" si="18"/>
        <v>0</v>
      </c>
      <c r="BF49" s="254">
        <f>'[1]Dec 29 harvesting '!BF49+'[1]Nov 29 harvesting'!BF49+'[1]Oct 31 harvesting'!BF49</f>
        <v>0</v>
      </c>
      <c r="BG49" s="254">
        <f>'[1]Dec 29 harvesting '!BG49+'[1]Nov 29 harvesting'!BG49+'[1]Oct 31 harvesting'!BG49</f>
        <v>0</v>
      </c>
      <c r="BH49" s="254">
        <f t="shared" si="19"/>
        <v>0</v>
      </c>
      <c r="BI49" s="254">
        <f>'[1]Dec 29 harvesting '!BI49+'[1]Nov 29 harvesting'!BI49+'[1]Oct 31 harvesting'!BI49</f>
        <v>0</v>
      </c>
      <c r="BJ49" s="254">
        <f>'[1]Dec 29 harvesting '!BJ49+'[1]Nov 29 harvesting'!BJ49+'[1]Oct 31 harvesting'!BJ49</f>
        <v>0</v>
      </c>
      <c r="BK49" s="254">
        <f t="shared" si="20"/>
        <v>0</v>
      </c>
      <c r="BL49" s="254">
        <f>'[1]Dec 29 harvesting '!BL49+'[1]Nov 29 harvesting'!BL49+'[1]Oct 31 harvesting'!BL49</f>
        <v>0</v>
      </c>
      <c r="BM49" s="254">
        <f>'[1]Dec 29 harvesting '!BM49+'[1]Nov 29 harvesting'!BM49+'[1]Oct 31 harvesting'!BM49</f>
        <v>0</v>
      </c>
      <c r="BN49" s="254">
        <f t="shared" si="21"/>
        <v>0</v>
      </c>
      <c r="BO49" s="254">
        <f>'[1]Dec 29 harvesting '!BO49+'[1]Nov 29 harvesting'!BO49+'[1]Oct 31 harvesting'!BO49</f>
        <v>0</v>
      </c>
      <c r="BP49" s="254">
        <f>'[1]Dec 29 harvesting '!BP49+'[1]Nov 29 harvesting'!BP49+'[1]Oct 31 harvesting'!BP49</f>
        <v>0</v>
      </c>
      <c r="BQ49" s="254">
        <f t="shared" si="22"/>
        <v>0</v>
      </c>
      <c r="BR49" s="254">
        <f>'[1]Dec 29 harvesting '!BR49+'[1]Nov 29 harvesting'!BR49+'[1]Oct 31 harvesting'!BR49</f>
        <v>362</v>
      </c>
      <c r="BS49" s="254">
        <f>'[1]Dec 29 harvesting '!BS49+'[1]Nov 29 harvesting'!BS49+'[1]Oct 31 harvesting'!BS49</f>
        <v>2301</v>
      </c>
      <c r="BT49" s="254">
        <f t="shared" si="23"/>
        <v>6.3563535911602207</v>
      </c>
      <c r="BU49" s="254">
        <f>'[1]Dec 29 harvesting '!BU49+'[1]Nov 29 harvesting'!BU49+'[1]Oct 31 harvesting'!BU49</f>
        <v>1</v>
      </c>
      <c r="BV49" s="254">
        <f>'[1]Dec 29 harvesting '!BV49+'[1]Nov 29 harvesting'!BV49+'[1]Oct 31 harvesting'!BV49</f>
        <v>1.25</v>
      </c>
      <c r="BW49" s="254">
        <f t="shared" si="24"/>
        <v>1.25</v>
      </c>
      <c r="BX49" s="254">
        <f>'[1]Dec 29 harvesting '!BX49+'[1]Nov 29 harvesting'!BX49+'[1]Oct 31 harvesting'!BX49</f>
        <v>45.25</v>
      </c>
      <c r="BY49" s="254">
        <f>'[1]Dec 29 harvesting '!BY49+'[1]Nov 29 harvesting'!BY49+'[1]Oct 31 harvesting'!BY49</f>
        <v>220.46</v>
      </c>
      <c r="BZ49" s="254">
        <f t="shared" si="25"/>
        <v>4.8720441988950274</v>
      </c>
      <c r="CA49" s="254">
        <f>'[1]Dec 29 harvesting '!CA49+'[1]Nov 29 harvesting'!CA49+'[1]Oct 31 harvesting'!CA49</f>
        <v>182.48</v>
      </c>
      <c r="CB49" s="254">
        <f>'[1]Dec 29 harvesting '!CB49+'[1]Nov 29 harvesting'!CB49+'[1]Oct 31 harvesting'!CB49</f>
        <v>864.21</v>
      </c>
      <c r="CC49" s="254">
        <f t="shared" si="26"/>
        <v>4.7359162647961428</v>
      </c>
      <c r="CD49" s="254">
        <f>'[1]Dec 29 harvesting '!CD49+'[1]Nov 29 harvesting'!CD49+'[1]Oct 31 harvesting'!CD49</f>
        <v>130.25</v>
      </c>
      <c r="CE49" s="254">
        <f>'[1]Dec 29 harvesting '!CE49+'[1]Nov 29 harvesting'!CE49+'[1]Oct 31 harvesting'!CE49</f>
        <v>569.27</v>
      </c>
      <c r="CF49" s="254">
        <f t="shared" si="27"/>
        <v>4.3705950095969293</v>
      </c>
      <c r="CG49" s="254">
        <f>'[1]Dec 29 harvesting '!CG49+'[1]Nov 29 harvesting'!CG49+'[1]Oct 31 harvesting'!CG49</f>
        <v>236.98</v>
      </c>
      <c r="CH49" s="254">
        <f>'[1]Dec 29 harvesting '!CH49+'[1]Nov 29 harvesting'!CH49+'[1]Oct 31 harvesting'!CH49</f>
        <v>893.88000000000011</v>
      </c>
      <c r="CI49" s="254">
        <f t="shared" si="28"/>
        <v>3.7719638788083389</v>
      </c>
      <c r="CJ49" s="254">
        <f>'[1]Dec 29 harvesting '!CJ49+'[1]Nov 29 harvesting'!CJ49+'[1]Oct 31 harvesting'!CJ49</f>
        <v>957.96</v>
      </c>
      <c r="CK49" s="254">
        <f>'[1]Dec 29 harvesting '!CK49+'[1]Nov 29 harvesting'!CK49+'[1]Oct 31 harvesting'!CK49</f>
        <v>4850.07</v>
      </c>
      <c r="CL49" s="254">
        <f t="shared" si="29"/>
        <v>5.0629149442565451</v>
      </c>
      <c r="DI49" s="255" t="s">
        <v>130</v>
      </c>
      <c r="DJ49" s="391" t="s">
        <v>144</v>
      </c>
    </row>
    <row r="50" spans="1:140" s="418" customFormat="1" x14ac:dyDescent="0.25">
      <c r="A50" s="415" t="s">
        <v>42</v>
      </c>
      <c r="B50" s="416">
        <v>2479.4499999999998</v>
      </c>
      <c r="C50" s="417">
        <f t="shared" si="0"/>
        <v>25.668192542701007</v>
      </c>
      <c r="D50" s="254">
        <f>'[1]Dec 29 harvesting '!D50+'[1]Nov 29 harvesting'!D50+'[1]Oct 31 harvesting'!D50</f>
        <v>93.36</v>
      </c>
      <c r="E50" s="254">
        <f>'[1]Dec 29 harvesting '!E50+'[1]Nov 29 harvesting'!E50+'[1]Oct 31 harvesting'!E50</f>
        <v>672.42</v>
      </c>
      <c r="F50" s="254">
        <f t="shared" si="1"/>
        <v>7.2024421593830334</v>
      </c>
      <c r="G50" s="254">
        <f>'[1]Dec 29 harvesting '!G50+'[1]Nov 29 harvesting'!G50+'[1]Oct 31 harvesting'!G50</f>
        <v>0</v>
      </c>
      <c r="H50" s="254">
        <f>'[1]Dec 29 harvesting '!H50+'[1]Nov 29 harvesting'!H50+'[1]Oct 31 harvesting'!H50</f>
        <v>0</v>
      </c>
      <c r="I50" s="254">
        <f t="shared" si="2"/>
        <v>0</v>
      </c>
      <c r="J50" s="254">
        <f>'[1]Dec 29 harvesting '!J50+'[1]Nov 29 harvesting'!J50+'[1]Oct 31 harvesting'!J50</f>
        <v>31.88</v>
      </c>
      <c r="K50" s="254">
        <f>'[1]Dec 29 harvesting '!K50+'[1]Nov 29 harvesting'!K50+'[1]Oct 31 harvesting'!K50</f>
        <v>111.06</v>
      </c>
      <c r="L50" s="254">
        <f t="shared" si="3"/>
        <v>3.4836888331242162</v>
      </c>
      <c r="M50" s="254">
        <f>'[1]Dec 29 harvesting '!M50+'[1]Nov 29 harvesting'!M50+'[1]Oct 31 harvesting'!M50</f>
        <v>0</v>
      </c>
      <c r="N50" s="254">
        <f>'[1]Dec 29 harvesting '!N50+'[1]Nov 29 harvesting'!N50+'[1]Oct 31 harvesting'!N50</f>
        <v>0</v>
      </c>
      <c r="O50" s="254">
        <f t="shared" si="4"/>
        <v>0</v>
      </c>
      <c r="P50" s="254">
        <f>'[1]Dec 29 harvesting '!P50+'[1]Nov 29 harvesting'!P50+'[1]Oct 31 harvesting'!P50</f>
        <v>0</v>
      </c>
      <c r="Q50" s="254">
        <f>'[1]Dec 29 harvesting '!Q50+'[1]Nov 29 harvesting'!Q50+'[1]Oct 31 harvesting'!Q50</f>
        <v>0</v>
      </c>
      <c r="R50" s="254">
        <f t="shared" si="5"/>
        <v>0</v>
      </c>
      <c r="S50" s="254">
        <f>'[1]Dec 29 harvesting '!S50+'[1]Nov 29 harvesting'!S50+'[1]Oct 31 harvesting'!S50</f>
        <v>371</v>
      </c>
      <c r="T50" s="254">
        <f>'[1]Dec 29 harvesting '!T50+'[1]Nov 29 harvesting'!T50+'[1]Oct 31 harvesting'!T50</f>
        <v>1070</v>
      </c>
      <c r="U50" s="254">
        <f t="shared" si="6"/>
        <v>2.8840970350404311</v>
      </c>
      <c r="V50" s="254">
        <f>'[1]Dec 29 harvesting '!V50+'[1]Nov 29 harvesting'!V50+'[1]Oct 31 harvesting'!V50</f>
        <v>513.12</v>
      </c>
      <c r="W50" s="254">
        <f>'[1]Dec 29 harvesting '!W50+'[1]Nov 29 harvesting'!W50+'[1]Oct 31 harvesting'!W50</f>
        <v>1863.7000000000003</v>
      </c>
      <c r="X50" s="254">
        <f t="shared" si="7"/>
        <v>3.6320938571874031</v>
      </c>
      <c r="Y50" s="254">
        <f>'[1]Dec 29 harvesting '!Y50+'[1]Nov 29 harvesting'!Y50+'[1]Oct 31 harvesting'!Y50</f>
        <v>0.24</v>
      </c>
      <c r="Z50" s="254">
        <f>'[1]Dec 29 harvesting '!Z50+'[1]Nov 29 harvesting'!Z50+'[1]Oct 31 harvesting'!Z50</f>
        <v>4.09</v>
      </c>
      <c r="AA50" s="254">
        <f t="shared" si="8"/>
        <v>17.041666666666668</v>
      </c>
      <c r="AB50" s="254">
        <f>'[1]Dec 29 harvesting '!AB50+'[1]Nov 29 harvesting'!AB50+'[1]Oct 31 harvesting'!AB50</f>
        <v>0</v>
      </c>
      <c r="AC50" s="254">
        <f>'[1]Dec 29 harvesting '!AC50+'[1]Nov 29 harvesting'!AC50+'[1]Oct 31 harvesting'!AC50</f>
        <v>0</v>
      </c>
      <c r="AD50" s="254">
        <f t="shared" si="9"/>
        <v>0</v>
      </c>
      <c r="AE50" s="254">
        <f>'[1]Dec 29 harvesting '!AE50+'[1]Nov 29 harvesting'!AE50+'[1]Oct 31 harvesting'!AE50</f>
        <v>7.5</v>
      </c>
      <c r="AF50" s="254">
        <f>'[1]Dec 29 harvesting '!AF50+'[1]Nov 29 harvesting'!AF50+'[1]Oct 31 harvesting'!AF50</f>
        <v>22.91</v>
      </c>
      <c r="AG50" s="254">
        <f t="shared" si="10"/>
        <v>3.0546666666666669</v>
      </c>
      <c r="AH50" s="254">
        <f>'[1]Dec 29 harvesting '!AH50+'[1]Nov 29 harvesting'!AH50+'[1]Oct 31 harvesting'!AH50</f>
        <v>0</v>
      </c>
      <c r="AI50" s="254">
        <f>'[1]Dec 29 harvesting '!AI50+'[1]Nov 29 harvesting'!AI50+'[1]Oct 31 harvesting'!AI50</f>
        <v>0</v>
      </c>
      <c r="AJ50" s="254">
        <f t="shared" si="11"/>
        <v>0</v>
      </c>
      <c r="AK50" s="254">
        <f>'[1]Dec 29 harvesting '!AK50+'[1]Nov 29 harvesting'!AK50+'[1]Oct 31 harvesting'!AK50</f>
        <v>0</v>
      </c>
      <c r="AL50" s="254">
        <f>'[1]Dec 29 harvesting '!AL50+'[1]Nov 29 harvesting'!AL50+'[1]Oct 31 harvesting'!AL50</f>
        <v>0</v>
      </c>
      <c r="AM50" s="254">
        <f t="shared" si="12"/>
        <v>0</v>
      </c>
      <c r="AN50" s="254">
        <f>'[1]Dec 29 harvesting '!AN50+'[1]Nov 29 harvesting'!AN50+'[1]Oct 31 harvesting'!AN50</f>
        <v>132.44999999999999</v>
      </c>
      <c r="AO50" s="254">
        <f>'[1]Dec 29 harvesting '!AO50+'[1]Nov 29 harvesting'!AO50+'[1]Oct 31 harvesting'!AO50</f>
        <v>379.81</v>
      </c>
      <c r="AP50" s="254">
        <f t="shared" si="13"/>
        <v>2.8675726689316727</v>
      </c>
      <c r="AQ50" s="254">
        <f>'[1]Dec 29 harvesting '!AQ50+'[1]Nov 29 harvesting'!AQ50+'[1]Oct 31 harvesting'!AQ50</f>
        <v>147.69</v>
      </c>
      <c r="AR50" s="254">
        <f>'[1]Dec 29 harvesting '!AR50+'[1]Nov 29 harvesting'!AR50+'[1]Oct 31 harvesting'!AR50</f>
        <v>429.72</v>
      </c>
      <c r="AS50" s="254">
        <f t="shared" si="14"/>
        <v>2.9096079626244165</v>
      </c>
      <c r="AT50" s="254">
        <f>'[1]Dec 29 harvesting '!AT50+'[1]Nov 29 harvesting'!AT50+'[1]Oct 31 harvesting'!AT50</f>
        <v>0</v>
      </c>
      <c r="AU50" s="254">
        <f>'[1]Dec 29 harvesting '!AU50+'[1]Nov 29 harvesting'!AU50+'[1]Oct 31 harvesting'!AU50</f>
        <v>0</v>
      </c>
      <c r="AV50" s="254">
        <f t="shared" si="15"/>
        <v>0</v>
      </c>
      <c r="AW50" s="254">
        <f>'[1]Dec 29 harvesting '!AW50+'[1]Nov 29 harvesting'!AW50+'[1]Oct 31 harvesting'!AW50</f>
        <v>0</v>
      </c>
      <c r="AX50" s="254">
        <f>'[1]Dec 29 harvesting '!AX50+'[1]Nov 29 harvesting'!AX50+'[1]Oct 31 harvesting'!AX50</f>
        <v>0</v>
      </c>
      <c r="AY50" s="254">
        <f t="shared" si="16"/>
        <v>0</v>
      </c>
      <c r="AZ50" s="254">
        <f>'[1]Dec 29 harvesting '!AZ50+'[1]Nov 29 harvesting'!AZ50+'[1]Oct 31 harvesting'!AZ50</f>
        <v>0</v>
      </c>
      <c r="BA50" s="254">
        <f>'[1]Dec 29 harvesting '!BA50+'[1]Nov 29 harvesting'!BA50+'[1]Oct 31 harvesting'!BA50</f>
        <v>0</v>
      </c>
      <c r="BB50" s="254">
        <f t="shared" si="17"/>
        <v>0</v>
      </c>
      <c r="BC50" s="254">
        <f>'[1]Dec 29 harvesting '!BC50+'[1]Nov 29 harvesting'!BC50+'[1]Oct 31 harvesting'!BC50</f>
        <v>0</v>
      </c>
      <c r="BD50" s="254">
        <f>'[1]Dec 29 harvesting '!BD50+'[1]Nov 29 harvesting'!BD50+'[1]Oct 31 harvesting'!BD50</f>
        <v>0</v>
      </c>
      <c r="BE50" s="254">
        <f t="shared" si="18"/>
        <v>0</v>
      </c>
      <c r="BF50" s="254">
        <f>'[1]Dec 29 harvesting '!BF50+'[1]Nov 29 harvesting'!BF50+'[1]Oct 31 harvesting'!BF50</f>
        <v>0</v>
      </c>
      <c r="BG50" s="254">
        <f>'[1]Dec 29 harvesting '!BG50+'[1]Nov 29 harvesting'!BG50+'[1]Oct 31 harvesting'!BG50</f>
        <v>0</v>
      </c>
      <c r="BH50" s="254">
        <f t="shared" si="19"/>
        <v>0</v>
      </c>
      <c r="BI50" s="254">
        <f>'[1]Dec 29 harvesting '!BI50+'[1]Nov 29 harvesting'!BI50+'[1]Oct 31 harvesting'!BI50</f>
        <v>0</v>
      </c>
      <c r="BJ50" s="254">
        <f>'[1]Dec 29 harvesting '!BJ50+'[1]Nov 29 harvesting'!BJ50+'[1]Oct 31 harvesting'!BJ50</f>
        <v>0</v>
      </c>
      <c r="BK50" s="254">
        <f t="shared" si="20"/>
        <v>0</v>
      </c>
      <c r="BL50" s="254">
        <f>'[1]Dec 29 harvesting '!BL50+'[1]Nov 29 harvesting'!BL50+'[1]Oct 31 harvesting'!BL50</f>
        <v>0</v>
      </c>
      <c r="BM50" s="254">
        <f>'[1]Dec 29 harvesting '!BM50+'[1]Nov 29 harvesting'!BM50+'[1]Oct 31 harvesting'!BM50</f>
        <v>0</v>
      </c>
      <c r="BN50" s="254">
        <f t="shared" si="21"/>
        <v>0</v>
      </c>
      <c r="BO50" s="254">
        <f>'[1]Dec 29 harvesting '!BO50+'[1]Nov 29 harvesting'!BO50+'[1]Oct 31 harvesting'!BO50</f>
        <v>0</v>
      </c>
      <c r="BP50" s="254">
        <f>'[1]Dec 29 harvesting '!BP50+'[1]Nov 29 harvesting'!BP50+'[1]Oct 31 harvesting'!BP50</f>
        <v>0</v>
      </c>
      <c r="BQ50" s="254">
        <f t="shared" si="22"/>
        <v>0</v>
      </c>
      <c r="BR50" s="254">
        <f>'[1]Dec 29 harvesting '!BR50+'[1]Nov 29 harvesting'!BR50+'[1]Oct 31 harvesting'!BR50</f>
        <v>93.6</v>
      </c>
      <c r="BS50" s="254">
        <f>'[1]Dec 29 harvesting '!BS50+'[1]Nov 29 harvesting'!BS50+'[1]Oct 31 harvesting'!BS50</f>
        <v>676.51</v>
      </c>
      <c r="BT50" s="254">
        <f t="shared" si="23"/>
        <v>7.2276709401709409</v>
      </c>
      <c r="BU50" s="254">
        <f>'[1]Dec 29 harvesting '!BU50+'[1]Nov 29 harvesting'!BU50+'[1]Oct 31 harvesting'!BU50</f>
        <v>0</v>
      </c>
      <c r="BV50" s="254">
        <f>'[1]Dec 29 harvesting '!BV50+'[1]Nov 29 harvesting'!BV50+'[1]Oct 31 harvesting'!BV50</f>
        <v>0</v>
      </c>
      <c r="BW50" s="254">
        <f t="shared" si="24"/>
        <v>0</v>
      </c>
      <c r="BX50" s="254">
        <f>'[1]Dec 29 harvesting '!BX50+'[1]Nov 29 harvesting'!BX50+'[1]Oct 31 harvesting'!BX50</f>
        <v>39.379999999999995</v>
      </c>
      <c r="BY50" s="254">
        <f>'[1]Dec 29 harvesting '!BY50+'[1]Nov 29 harvesting'!BY50+'[1]Oct 31 harvesting'!BY50</f>
        <v>133.97</v>
      </c>
      <c r="BZ50" s="254">
        <f t="shared" si="25"/>
        <v>3.4019807008633829</v>
      </c>
      <c r="CA50" s="254">
        <f>'[1]Dec 29 harvesting '!CA50+'[1]Nov 29 harvesting'!CA50+'[1]Oct 31 harvesting'!CA50</f>
        <v>0</v>
      </c>
      <c r="CB50" s="254">
        <f>'[1]Dec 29 harvesting '!CB50+'[1]Nov 29 harvesting'!CB50+'[1]Oct 31 harvesting'!CB50</f>
        <v>0</v>
      </c>
      <c r="CC50" s="254">
        <f t="shared" si="26"/>
        <v>0</v>
      </c>
      <c r="CD50" s="254">
        <f>'[1]Dec 29 harvesting '!CD50+'[1]Nov 29 harvesting'!CD50+'[1]Oct 31 harvesting'!CD50</f>
        <v>0</v>
      </c>
      <c r="CE50" s="254">
        <f>'[1]Dec 29 harvesting '!CE50+'[1]Nov 29 harvesting'!CE50+'[1]Oct 31 harvesting'!CE50</f>
        <v>0</v>
      </c>
      <c r="CF50" s="254">
        <f t="shared" si="27"/>
        <v>0</v>
      </c>
      <c r="CG50" s="254">
        <f>'[1]Dec 29 harvesting '!CG50+'[1]Nov 29 harvesting'!CG50+'[1]Oct 31 harvesting'!CG50</f>
        <v>503.45</v>
      </c>
      <c r="CH50" s="254">
        <f>'[1]Dec 29 harvesting '!CH50+'[1]Nov 29 harvesting'!CH50+'[1]Oct 31 harvesting'!CH50</f>
        <v>1449.81</v>
      </c>
      <c r="CI50" s="254">
        <f t="shared" si="28"/>
        <v>2.8797497268844969</v>
      </c>
      <c r="CJ50" s="254">
        <f>'[1]Dec 29 harvesting '!CJ50+'[1]Nov 29 harvesting'!CJ50+'[1]Oct 31 harvesting'!CJ50</f>
        <v>636.43000000000006</v>
      </c>
      <c r="CK50" s="254">
        <f>'[1]Dec 29 harvesting '!CK50+'[1]Nov 29 harvesting'!CK50+'[1]Oct 31 harvesting'!CK50</f>
        <v>2147.62</v>
      </c>
      <c r="CL50" s="254">
        <f t="shared" si="29"/>
        <v>3.3744795185644922</v>
      </c>
      <c r="DF50" s="419"/>
      <c r="DG50" s="419"/>
      <c r="DH50" s="419"/>
      <c r="DI50" s="420" t="s">
        <v>130</v>
      </c>
      <c r="DJ50" s="419" t="s">
        <v>145</v>
      </c>
      <c r="DK50" s="419"/>
      <c r="DL50" s="419"/>
      <c r="DM50" s="419"/>
      <c r="DN50" s="419"/>
      <c r="DO50" s="419"/>
      <c r="DP50" s="419"/>
      <c r="DQ50" s="419"/>
      <c r="DR50" s="419"/>
      <c r="DS50" s="419"/>
      <c r="DT50" s="419"/>
      <c r="DU50" s="419"/>
      <c r="DV50" s="419"/>
      <c r="DW50" s="419"/>
      <c r="DX50" s="419"/>
      <c r="DY50" s="419"/>
      <c r="DZ50" s="419"/>
      <c r="EA50" s="419"/>
      <c r="EB50" s="419"/>
      <c r="EC50" s="419"/>
      <c r="ED50" s="419"/>
      <c r="EE50" s="419"/>
      <c r="EF50" s="419"/>
      <c r="EG50" s="421"/>
      <c r="EH50" s="421"/>
      <c r="EI50" s="421"/>
      <c r="EJ50" s="421"/>
    </row>
    <row r="51" spans="1:140" x14ac:dyDescent="0.25">
      <c r="A51" s="262" t="s">
        <v>43</v>
      </c>
      <c r="B51" s="251">
        <v>849.88</v>
      </c>
      <c r="C51" s="412">
        <f t="shared" si="0"/>
        <v>90.060949781145581</v>
      </c>
      <c r="D51" s="254">
        <f>'[1]Dec 29 harvesting '!D51+'[1]Nov 29 harvesting'!D51+'[1]Oct 31 harvesting'!D51</f>
        <v>43</v>
      </c>
      <c r="E51" s="254">
        <f>'[1]Dec 29 harvesting '!E51+'[1]Nov 29 harvesting'!E51+'[1]Oct 31 harvesting'!E51</f>
        <v>196</v>
      </c>
      <c r="F51" s="254">
        <f t="shared" si="1"/>
        <v>4.558139534883721</v>
      </c>
      <c r="G51" s="254">
        <f>'[1]Dec 29 harvesting '!G51+'[1]Nov 29 harvesting'!G51+'[1]Oct 31 harvesting'!G51</f>
        <v>0.6</v>
      </c>
      <c r="H51" s="254">
        <f>'[1]Dec 29 harvesting '!H51+'[1]Nov 29 harvesting'!H51+'[1]Oct 31 harvesting'!H51</f>
        <v>3</v>
      </c>
      <c r="I51" s="254">
        <f t="shared" si="2"/>
        <v>5</v>
      </c>
      <c r="J51" s="254">
        <f>'[1]Dec 29 harvesting '!J51+'[1]Nov 29 harvesting'!J51+'[1]Oct 31 harvesting'!J51</f>
        <v>17.899999999999999</v>
      </c>
      <c r="K51" s="254">
        <f>'[1]Dec 29 harvesting '!K51+'[1]Nov 29 harvesting'!K51+'[1]Oct 31 harvesting'!K51</f>
        <v>75</v>
      </c>
      <c r="L51" s="254">
        <f t="shared" si="3"/>
        <v>4.1899441340782122</v>
      </c>
      <c r="M51" s="254">
        <f>'[1]Dec 29 harvesting '!M51+'[1]Nov 29 harvesting'!M51+'[1]Oct 31 harvesting'!M51</f>
        <v>48.12</v>
      </c>
      <c r="N51" s="254">
        <f>'[1]Dec 29 harvesting '!N51+'[1]Nov 29 harvesting'!N51+'[1]Oct 31 harvesting'!N51</f>
        <v>190</v>
      </c>
      <c r="O51" s="254">
        <f t="shared" si="4"/>
        <v>3.948462177888612</v>
      </c>
      <c r="P51" s="254">
        <f>'[1]Dec 29 harvesting '!P51+'[1]Nov 29 harvesting'!P51+'[1]Oct 31 harvesting'!P51</f>
        <v>396</v>
      </c>
      <c r="Q51" s="254">
        <f>'[1]Dec 29 harvesting '!Q51+'[1]Nov 29 harvesting'!Q51+'[1]Oct 31 harvesting'!Q51</f>
        <v>1768</v>
      </c>
      <c r="R51" s="254">
        <f t="shared" si="5"/>
        <v>4.4646464646464645</v>
      </c>
      <c r="S51" s="254">
        <f>'[1]Dec 29 harvesting '!S51+'[1]Nov 29 harvesting'!S51+'[1]Oct 31 harvesting'!S51</f>
        <v>102</v>
      </c>
      <c r="T51" s="254">
        <f>'[1]Dec 29 harvesting '!T51+'[1]Nov 29 harvesting'!T51+'[1]Oct 31 harvesting'!T51</f>
        <v>332</v>
      </c>
      <c r="U51" s="254">
        <f t="shared" si="6"/>
        <v>3.2549019607843137</v>
      </c>
      <c r="V51" s="254">
        <f>'[1]Dec 29 harvesting '!V51+'[1]Nov 29 harvesting'!V51+'[1]Oct 31 harvesting'!V51</f>
        <v>607.62</v>
      </c>
      <c r="W51" s="254">
        <f>'[1]Dec 29 harvesting '!W51+'[1]Nov 29 harvesting'!W51+'[1]Oct 31 harvesting'!W51</f>
        <v>2564</v>
      </c>
      <c r="X51" s="254">
        <f t="shared" si="7"/>
        <v>4.2197426022843221</v>
      </c>
      <c r="Y51" s="254">
        <f>'[1]Dec 29 harvesting '!Y51+'[1]Nov 29 harvesting'!Y51+'[1]Oct 31 harvesting'!Y51</f>
        <v>8.9</v>
      </c>
      <c r="Z51" s="254">
        <f>'[1]Dec 29 harvesting '!Z51+'[1]Nov 29 harvesting'!Z51+'[1]Oct 31 harvesting'!Z51</f>
        <v>25.9</v>
      </c>
      <c r="AA51" s="254">
        <f t="shared" si="8"/>
        <v>2.9101123595505616</v>
      </c>
      <c r="AB51" s="254">
        <f>'[1]Dec 29 harvesting '!AB51+'[1]Nov 29 harvesting'!AB51+'[1]Oct 31 harvesting'!AB51</f>
        <v>0.2</v>
      </c>
      <c r="AC51" s="254">
        <f>'[1]Dec 29 harvesting '!AC51+'[1]Nov 29 harvesting'!AC51+'[1]Oct 31 harvesting'!AC51</f>
        <v>0.6</v>
      </c>
      <c r="AD51" s="254">
        <f t="shared" si="9"/>
        <v>2.9999999999999996</v>
      </c>
      <c r="AE51" s="254">
        <f>'[1]Dec 29 harvesting '!AE51+'[1]Nov 29 harvesting'!AE51+'[1]Oct 31 harvesting'!AE51</f>
        <v>5.4</v>
      </c>
      <c r="AF51" s="254">
        <f>'[1]Dec 29 harvesting '!AF51+'[1]Nov 29 harvesting'!AF51+'[1]Oct 31 harvesting'!AF51</f>
        <v>19</v>
      </c>
      <c r="AG51" s="254">
        <f t="shared" si="10"/>
        <v>3.5185185185185182</v>
      </c>
      <c r="AH51" s="254">
        <f>'[1]Dec 29 harvesting '!AH51+'[1]Nov 29 harvesting'!AH51+'[1]Oct 31 harvesting'!AH51</f>
        <v>16.98</v>
      </c>
      <c r="AI51" s="254">
        <f>'[1]Dec 29 harvesting '!AI51+'[1]Nov 29 harvesting'!AI51+'[1]Oct 31 harvesting'!AI51</f>
        <v>70.8</v>
      </c>
      <c r="AJ51" s="254">
        <f t="shared" si="11"/>
        <v>4.1696113074204941</v>
      </c>
      <c r="AK51" s="254">
        <f>'[1]Dec 29 harvesting '!AK51+'[1]Nov 29 harvesting'!AK51+'[1]Oct 31 harvesting'!AK51</f>
        <v>41.86</v>
      </c>
      <c r="AL51" s="254">
        <f>'[1]Dec 29 harvesting '!AL51+'[1]Nov 29 harvesting'!AL51+'[1]Oct 31 harvesting'!AL51</f>
        <v>168</v>
      </c>
      <c r="AM51" s="254">
        <f t="shared" si="12"/>
        <v>4.0133779264214047</v>
      </c>
      <c r="AN51" s="254">
        <f>'[1]Dec 29 harvesting '!AN51+'[1]Nov 29 harvesting'!AN51+'[1]Oct 31 harvesting'!AN51</f>
        <v>84.449999999999989</v>
      </c>
      <c r="AO51" s="254">
        <f>'[1]Dec 29 harvesting '!AO51+'[1]Nov 29 harvesting'!AO51+'[1]Oct 31 harvesting'!AO51</f>
        <v>342</v>
      </c>
      <c r="AP51" s="254">
        <f t="shared" si="13"/>
        <v>4.0497335701598587</v>
      </c>
      <c r="AQ51" s="254">
        <f>'[1]Dec 29 harvesting '!AQ51+'[1]Nov 29 harvesting'!AQ51+'[1]Oct 31 harvesting'!AQ51</f>
        <v>157.79</v>
      </c>
      <c r="AR51" s="254">
        <f>'[1]Dec 29 harvesting '!AR51+'[1]Nov 29 harvesting'!AR51+'[1]Oct 31 harvesting'!AR51</f>
        <v>626.29999999999995</v>
      </c>
      <c r="AS51" s="254">
        <f t="shared" si="14"/>
        <v>3.969199569047468</v>
      </c>
      <c r="AT51" s="254">
        <f>'[1]Dec 29 harvesting '!AT51+'[1]Nov 29 harvesting'!AT51+'[1]Oct 31 harvesting'!AT51</f>
        <v>0</v>
      </c>
      <c r="AU51" s="254">
        <f>'[1]Dec 29 harvesting '!AU51+'[1]Nov 29 harvesting'!AU51+'[1]Oct 31 harvesting'!AU51</f>
        <v>0</v>
      </c>
      <c r="AV51" s="254">
        <f t="shared" si="15"/>
        <v>0</v>
      </c>
      <c r="AW51" s="254">
        <f>'[1]Dec 29 harvesting '!AW51+'[1]Nov 29 harvesting'!AW51+'[1]Oct 31 harvesting'!AW51</f>
        <v>0</v>
      </c>
      <c r="AX51" s="254">
        <f>'[1]Dec 29 harvesting '!AX51+'[1]Nov 29 harvesting'!AX51+'[1]Oct 31 harvesting'!AX51</f>
        <v>0</v>
      </c>
      <c r="AY51" s="254">
        <f t="shared" si="16"/>
        <v>0</v>
      </c>
      <c r="AZ51" s="254">
        <f>'[1]Dec 29 harvesting '!AZ51+'[1]Nov 29 harvesting'!AZ51+'[1]Oct 31 harvesting'!AZ51</f>
        <v>0</v>
      </c>
      <c r="BA51" s="254">
        <f>'[1]Dec 29 harvesting '!BA51+'[1]Nov 29 harvesting'!BA51+'[1]Oct 31 harvesting'!BA51</f>
        <v>0</v>
      </c>
      <c r="BB51" s="254">
        <f t="shared" si="17"/>
        <v>0</v>
      </c>
      <c r="BC51" s="254">
        <f>'[1]Dec 29 harvesting '!BC51+'[1]Nov 29 harvesting'!BC51+'[1]Oct 31 harvesting'!BC51</f>
        <v>0</v>
      </c>
      <c r="BD51" s="254">
        <f>'[1]Dec 29 harvesting '!BD51+'[1]Nov 29 harvesting'!BD51+'[1]Oct 31 harvesting'!BD51</f>
        <v>0</v>
      </c>
      <c r="BE51" s="254">
        <f t="shared" si="18"/>
        <v>0</v>
      </c>
      <c r="BF51" s="254">
        <f>'[1]Dec 29 harvesting '!BF51+'[1]Nov 29 harvesting'!BF51+'[1]Oct 31 harvesting'!BF51</f>
        <v>0</v>
      </c>
      <c r="BG51" s="254">
        <f>'[1]Dec 29 harvesting '!BG51+'[1]Nov 29 harvesting'!BG51+'[1]Oct 31 harvesting'!BG51</f>
        <v>0</v>
      </c>
      <c r="BH51" s="254">
        <f t="shared" si="19"/>
        <v>0</v>
      </c>
      <c r="BI51" s="254">
        <f>'[1]Dec 29 harvesting '!BI51+'[1]Nov 29 harvesting'!BI51+'[1]Oct 31 harvesting'!BI51</f>
        <v>0</v>
      </c>
      <c r="BJ51" s="254">
        <f>'[1]Dec 29 harvesting '!BJ51+'[1]Nov 29 harvesting'!BJ51+'[1]Oct 31 harvesting'!BJ51</f>
        <v>0</v>
      </c>
      <c r="BK51" s="254">
        <f t="shared" si="20"/>
        <v>0</v>
      </c>
      <c r="BL51" s="254">
        <f>'[1]Dec 29 harvesting '!BL51+'[1]Nov 29 harvesting'!BL51+'[1]Oct 31 harvesting'!BL51</f>
        <v>0</v>
      </c>
      <c r="BM51" s="254">
        <f>'[1]Dec 29 harvesting '!BM51+'[1]Nov 29 harvesting'!BM51+'[1]Oct 31 harvesting'!BM51</f>
        <v>0</v>
      </c>
      <c r="BN51" s="254">
        <f t="shared" si="21"/>
        <v>0</v>
      </c>
      <c r="BO51" s="254">
        <f>'[1]Dec 29 harvesting '!BO51+'[1]Nov 29 harvesting'!BO51+'[1]Oct 31 harvesting'!BO51</f>
        <v>0</v>
      </c>
      <c r="BP51" s="254">
        <f>'[1]Dec 29 harvesting '!BP51+'[1]Nov 29 harvesting'!BP51+'[1]Oct 31 harvesting'!BP51</f>
        <v>0</v>
      </c>
      <c r="BQ51" s="254">
        <f t="shared" si="22"/>
        <v>0</v>
      </c>
      <c r="BR51" s="254">
        <f>'[1]Dec 29 harvesting '!BR51+'[1]Nov 29 harvesting'!BR51+'[1]Oct 31 harvesting'!BR51</f>
        <v>51.9</v>
      </c>
      <c r="BS51" s="254">
        <f>'[1]Dec 29 harvesting '!BS51+'[1]Nov 29 harvesting'!BS51+'[1]Oct 31 harvesting'!BS51</f>
        <v>221.9</v>
      </c>
      <c r="BT51" s="254">
        <f t="shared" si="23"/>
        <v>4.2755298651252414</v>
      </c>
      <c r="BU51" s="254">
        <f>'[1]Dec 29 harvesting '!BU51+'[1]Nov 29 harvesting'!BU51+'[1]Oct 31 harvesting'!BU51</f>
        <v>0.8</v>
      </c>
      <c r="BV51" s="254">
        <f>'[1]Dec 29 harvesting '!BV51+'[1]Nov 29 harvesting'!BV51+'[1]Oct 31 harvesting'!BV51</f>
        <v>3.6</v>
      </c>
      <c r="BW51" s="254">
        <f t="shared" si="24"/>
        <v>4.5</v>
      </c>
      <c r="BX51" s="254">
        <f>'[1]Dec 29 harvesting '!BX51+'[1]Nov 29 harvesting'!BX51+'[1]Oct 31 harvesting'!BX51</f>
        <v>23.299999999999997</v>
      </c>
      <c r="BY51" s="254">
        <f>'[1]Dec 29 harvesting '!BY51+'[1]Nov 29 harvesting'!BY51+'[1]Oct 31 harvesting'!BY51</f>
        <v>94</v>
      </c>
      <c r="BZ51" s="254">
        <f t="shared" si="25"/>
        <v>4.0343347639484985</v>
      </c>
      <c r="CA51" s="254">
        <f>'[1]Dec 29 harvesting '!CA51+'[1]Nov 29 harvesting'!CA51+'[1]Oct 31 harvesting'!CA51</f>
        <v>65.099999999999994</v>
      </c>
      <c r="CB51" s="254">
        <f>'[1]Dec 29 harvesting '!CB51+'[1]Nov 29 harvesting'!CB51+'[1]Oct 31 harvesting'!CB51</f>
        <v>260.8</v>
      </c>
      <c r="CC51" s="254">
        <f t="shared" si="26"/>
        <v>4.0061443932411676</v>
      </c>
      <c r="CD51" s="254">
        <f>'[1]Dec 29 harvesting '!CD51+'[1]Nov 29 harvesting'!CD51+'[1]Oct 31 harvesting'!CD51</f>
        <v>437.86</v>
      </c>
      <c r="CE51" s="254">
        <f>'[1]Dec 29 harvesting '!CE51+'[1]Nov 29 harvesting'!CE51+'[1]Oct 31 harvesting'!CE51</f>
        <v>1936</v>
      </c>
      <c r="CF51" s="254">
        <f t="shared" si="27"/>
        <v>4.4215045905083814</v>
      </c>
      <c r="CG51" s="254">
        <f>'[1]Dec 29 harvesting '!CG51+'[1]Nov 29 harvesting'!CG51+'[1]Oct 31 harvesting'!CG51</f>
        <v>186.45</v>
      </c>
      <c r="CH51" s="254">
        <f>'[1]Dec 29 harvesting '!CH51+'[1]Nov 29 harvesting'!CH51+'[1]Oct 31 harvesting'!CH51</f>
        <v>674</v>
      </c>
      <c r="CI51" s="254">
        <f t="shared" si="28"/>
        <v>3.6149101635827301</v>
      </c>
      <c r="CJ51" s="254">
        <f>'[1]Dec 29 harvesting '!CJ51+'[1]Nov 29 harvesting'!CJ51+'[1]Oct 31 harvesting'!CJ51</f>
        <v>765.41000000000008</v>
      </c>
      <c r="CK51" s="254">
        <f>'[1]Dec 29 harvesting '!CK51+'[1]Nov 29 harvesting'!CK51+'[1]Oct 31 harvesting'!CK51</f>
        <v>3190.3</v>
      </c>
      <c r="CL51" s="254">
        <f t="shared" si="29"/>
        <v>4.1680929175213279</v>
      </c>
    </row>
    <row r="52" spans="1:140" x14ac:dyDescent="0.25">
      <c r="A52" s="262" t="s">
        <v>44</v>
      </c>
      <c r="B52" s="251">
        <v>84</v>
      </c>
      <c r="C52" s="412">
        <f t="shared" si="0"/>
        <v>81.071428571428555</v>
      </c>
      <c r="D52" s="254">
        <f>'[1]Dec 29 harvesting '!D52+'[1]Nov 29 harvesting'!D52+'[1]Oct 31 harvesting'!D52</f>
        <v>63.35</v>
      </c>
      <c r="E52" s="254">
        <f>'[1]Dec 29 harvesting '!E52+'[1]Nov 29 harvesting'!E52+'[1]Oct 31 harvesting'!E52</f>
        <v>274.82</v>
      </c>
      <c r="F52" s="254">
        <f t="shared" si="1"/>
        <v>4.3381215469613261</v>
      </c>
      <c r="G52" s="254">
        <f>'[1]Dec 29 harvesting '!G52+'[1]Nov 29 harvesting'!G52+'[1]Oct 31 harvesting'!G52</f>
        <v>0</v>
      </c>
      <c r="H52" s="254">
        <f>'[1]Dec 29 harvesting '!H52+'[1]Nov 29 harvesting'!H52+'[1]Oct 31 harvesting'!H52</f>
        <v>0</v>
      </c>
      <c r="I52" s="254">
        <f t="shared" si="2"/>
        <v>0</v>
      </c>
      <c r="J52" s="254">
        <f>'[1]Dec 29 harvesting '!J52+'[1]Nov 29 harvesting'!J52+'[1]Oct 31 harvesting'!J52</f>
        <v>4.75</v>
      </c>
      <c r="K52" s="254">
        <f>'[1]Dec 29 harvesting '!K52+'[1]Nov 29 harvesting'!K52+'[1]Oct 31 harvesting'!K52</f>
        <v>17</v>
      </c>
      <c r="L52" s="254">
        <f t="shared" si="3"/>
        <v>3.5789473684210527</v>
      </c>
      <c r="M52" s="254">
        <f>'[1]Dec 29 harvesting '!M52+'[1]Nov 29 harvesting'!M52+'[1]Oct 31 harvesting'!M52</f>
        <v>0</v>
      </c>
      <c r="N52" s="254">
        <f>'[1]Dec 29 harvesting '!N52+'[1]Nov 29 harvesting'!N52+'[1]Oct 31 harvesting'!N52</f>
        <v>0</v>
      </c>
      <c r="O52" s="254">
        <f t="shared" si="4"/>
        <v>0</v>
      </c>
      <c r="P52" s="254">
        <f>'[1]Dec 29 harvesting '!P52+'[1]Nov 29 harvesting'!P52+'[1]Oct 31 harvesting'!P52</f>
        <v>0</v>
      </c>
      <c r="Q52" s="254">
        <f>'[1]Dec 29 harvesting '!Q52+'[1]Nov 29 harvesting'!Q52+'[1]Oct 31 harvesting'!Q52</f>
        <v>0</v>
      </c>
      <c r="R52" s="254">
        <f t="shared" si="5"/>
        <v>0</v>
      </c>
      <c r="S52" s="254">
        <f>'[1]Dec 29 harvesting '!S52+'[1]Nov 29 harvesting'!S52+'[1]Oct 31 harvesting'!S52</f>
        <v>0</v>
      </c>
      <c r="T52" s="254">
        <f>'[1]Dec 29 harvesting '!T52+'[1]Nov 29 harvesting'!T52+'[1]Oct 31 harvesting'!T52</f>
        <v>0</v>
      </c>
      <c r="U52" s="254">
        <f t="shared" si="6"/>
        <v>0</v>
      </c>
      <c r="V52" s="254">
        <f>'[1]Dec 29 harvesting '!V52+'[1]Nov 29 harvesting'!V52+'[1]Oct 31 harvesting'!V52</f>
        <v>68.099999999999994</v>
      </c>
      <c r="W52" s="254">
        <f>'[1]Dec 29 harvesting '!W52+'[1]Nov 29 harvesting'!W52+'[1]Oct 31 harvesting'!W52</f>
        <v>291.82</v>
      </c>
      <c r="X52" s="254">
        <f t="shared" si="7"/>
        <v>4.2851688693098389</v>
      </c>
      <c r="Y52" s="254">
        <f>'[1]Dec 29 harvesting '!Y52+'[1]Nov 29 harvesting'!Y52+'[1]Oct 31 harvesting'!Y52</f>
        <v>0</v>
      </c>
      <c r="Z52" s="254">
        <f>'[1]Dec 29 harvesting '!Z52+'[1]Nov 29 harvesting'!Z52+'[1]Oct 31 harvesting'!Z52</f>
        <v>0</v>
      </c>
      <c r="AA52" s="254">
        <f t="shared" si="8"/>
        <v>0</v>
      </c>
      <c r="AB52" s="254">
        <f>'[1]Dec 29 harvesting '!AB52+'[1]Nov 29 harvesting'!AB52+'[1]Oct 31 harvesting'!AB52</f>
        <v>0</v>
      </c>
      <c r="AC52" s="254">
        <f>'[1]Dec 29 harvesting '!AC52+'[1]Nov 29 harvesting'!AC52+'[1]Oct 31 harvesting'!AC52</f>
        <v>0</v>
      </c>
      <c r="AD52" s="254">
        <f t="shared" si="9"/>
        <v>0</v>
      </c>
      <c r="AE52" s="254">
        <f>'[1]Dec 29 harvesting '!AE52+'[1]Nov 29 harvesting'!AE52+'[1]Oct 31 harvesting'!AE52</f>
        <v>0</v>
      </c>
      <c r="AF52" s="254">
        <f>'[1]Dec 29 harvesting '!AF52+'[1]Nov 29 harvesting'!AF52+'[1]Oct 31 harvesting'!AF52</f>
        <v>0</v>
      </c>
      <c r="AG52" s="254">
        <f t="shared" si="10"/>
        <v>0</v>
      </c>
      <c r="AH52" s="254">
        <f>'[1]Dec 29 harvesting '!AH52+'[1]Nov 29 harvesting'!AH52+'[1]Oct 31 harvesting'!AH52</f>
        <v>0</v>
      </c>
      <c r="AI52" s="254">
        <f>'[1]Dec 29 harvesting '!AI52+'[1]Nov 29 harvesting'!AI52+'[1]Oct 31 harvesting'!AI52</f>
        <v>0</v>
      </c>
      <c r="AJ52" s="254">
        <f t="shared" si="11"/>
        <v>0</v>
      </c>
      <c r="AK52" s="254">
        <f>'[1]Dec 29 harvesting '!AK52+'[1]Nov 29 harvesting'!AK52+'[1]Oct 31 harvesting'!AK52</f>
        <v>0</v>
      </c>
      <c r="AL52" s="254">
        <f>'[1]Dec 29 harvesting '!AL52+'[1]Nov 29 harvesting'!AL52+'[1]Oct 31 harvesting'!AL52</f>
        <v>0</v>
      </c>
      <c r="AM52" s="254">
        <f t="shared" si="12"/>
        <v>0</v>
      </c>
      <c r="AN52" s="254">
        <f>'[1]Dec 29 harvesting '!AN52+'[1]Nov 29 harvesting'!AN52+'[1]Oct 31 harvesting'!AN52</f>
        <v>0</v>
      </c>
      <c r="AO52" s="254">
        <f>'[1]Dec 29 harvesting '!AO52+'[1]Nov 29 harvesting'!AO52+'[1]Oct 31 harvesting'!AO52</f>
        <v>0</v>
      </c>
      <c r="AP52" s="254">
        <f t="shared" si="13"/>
        <v>0</v>
      </c>
      <c r="AQ52" s="254">
        <f>'[1]Dec 29 harvesting '!AQ52+'[1]Nov 29 harvesting'!AQ52+'[1]Oct 31 harvesting'!AQ52</f>
        <v>0</v>
      </c>
      <c r="AR52" s="254">
        <f>'[1]Dec 29 harvesting '!AR52+'[1]Nov 29 harvesting'!AR52+'[1]Oct 31 harvesting'!AR52</f>
        <v>0</v>
      </c>
      <c r="AS52" s="254">
        <f t="shared" si="14"/>
        <v>0</v>
      </c>
      <c r="AT52" s="254">
        <f>'[1]Dec 29 harvesting '!AT52+'[1]Nov 29 harvesting'!AT52+'[1]Oct 31 harvesting'!AT52</f>
        <v>0</v>
      </c>
      <c r="AU52" s="254">
        <f>'[1]Dec 29 harvesting '!AU52+'[1]Nov 29 harvesting'!AU52+'[1]Oct 31 harvesting'!AU52</f>
        <v>0</v>
      </c>
      <c r="AV52" s="254">
        <f t="shared" si="15"/>
        <v>0</v>
      </c>
      <c r="AW52" s="254">
        <f>'[1]Dec 29 harvesting '!AW52+'[1]Nov 29 harvesting'!AW52+'[1]Oct 31 harvesting'!AW52</f>
        <v>0</v>
      </c>
      <c r="AX52" s="254">
        <f>'[1]Dec 29 harvesting '!AX52+'[1]Nov 29 harvesting'!AX52+'[1]Oct 31 harvesting'!AX52</f>
        <v>0</v>
      </c>
      <c r="AY52" s="254">
        <f t="shared" si="16"/>
        <v>0</v>
      </c>
      <c r="AZ52" s="254">
        <f>'[1]Dec 29 harvesting '!AZ52+'[1]Nov 29 harvesting'!AZ52+'[1]Oct 31 harvesting'!AZ52</f>
        <v>0</v>
      </c>
      <c r="BA52" s="254">
        <f>'[1]Dec 29 harvesting '!BA52+'[1]Nov 29 harvesting'!BA52+'[1]Oct 31 harvesting'!BA52</f>
        <v>0</v>
      </c>
      <c r="BB52" s="254">
        <f t="shared" si="17"/>
        <v>0</v>
      </c>
      <c r="BC52" s="254">
        <f>'[1]Dec 29 harvesting '!BC52+'[1]Nov 29 harvesting'!BC52+'[1]Oct 31 harvesting'!BC52</f>
        <v>0</v>
      </c>
      <c r="BD52" s="254">
        <f>'[1]Dec 29 harvesting '!BD52+'[1]Nov 29 harvesting'!BD52+'[1]Oct 31 harvesting'!BD52</f>
        <v>0</v>
      </c>
      <c r="BE52" s="254">
        <f t="shared" si="18"/>
        <v>0</v>
      </c>
      <c r="BF52" s="254">
        <f>'[1]Dec 29 harvesting '!BF52+'[1]Nov 29 harvesting'!BF52+'[1]Oct 31 harvesting'!BF52</f>
        <v>0</v>
      </c>
      <c r="BG52" s="254">
        <f>'[1]Dec 29 harvesting '!BG52+'[1]Nov 29 harvesting'!BG52+'[1]Oct 31 harvesting'!BG52</f>
        <v>0</v>
      </c>
      <c r="BH52" s="254">
        <f t="shared" si="19"/>
        <v>0</v>
      </c>
      <c r="BI52" s="254">
        <f>'[1]Dec 29 harvesting '!BI52+'[1]Nov 29 harvesting'!BI52+'[1]Oct 31 harvesting'!BI52</f>
        <v>0</v>
      </c>
      <c r="BJ52" s="254">
        <f>'[1]Dec 29 harvesting '!BJ52+'[1]Nov 29 harvesting'!BJ52+'[1]Oct 31 harvesting'!BJ52</f>
        <v>0</v>
      </c>
      <c r="BK52" s="254">
        <f t="shared" si="20"/>
        <v>0</v>
      </c>
      <c r="BL52" s="254">
        <f>'[1]Dec 29 harvesting '!BL52+'[1]Nov 29 harvesting'!BL52+'[1]Oct 31 harvesting'!BL52</f>
        <v>0</v>
      </c>
      <c r="BM52" s="254">
        <f>'[1]Dec 29 harvesting '!BM52+'[1]Nov 29 harvesting'!BM52+'[1]Oct 31 harvesting'!BM52</f>
        <v>0</v>
      </c>
      <c r="BN52" s="254">
        <f t="shared" si="21"/>
        <v>0</v>
      </c>
      <c r="BO52" s="254">
        <f>'[1]Dec 29 harvesting '!BO52+'[1]Nov 29 harvesting'!BO52+'[1]Oct 31 harvesting'!BO52</f>
        <v>0</v>
      </c>
      <c r="BP52" s="254">
        <f>'[1]Dec 29 harvesting '!BP52+'[1]Nov 29 harvesting'!BP52+'[1]Oct 31 harvesting'!BP52</f>
        <v>0</v>
      </c>
      <c r="BQ52" s="254">
        <f t="shared" si="22"/>
        <v>0</v>
      </c>
      <c r="BR52" s="254">
        <f>'[1]Dec 29 harvesting '!BR52+'[1]Nov 29 harvesting'!BR52+'[1]Oct 31 harvesting'!BR52</f>
        <v>63.35</v>
      </c>
      <c r="BS52" s="254">
        <f>'[1]Dec 29 harvesting '!BS52+'[1]Nov 29 harvesting'!BS52+'[1]Oct 31 harvesting'!BS52</f>
        <v>274.82</v>
      </c>
      <c r="BT52" s="254">
        <f t="shared" si="23"/>
        <v>4.3381215469613261</v>
      </c>
      <c r="BU52" s="254">
        <f>'[1]Dec 29 harvesting '!BU52+'[1]Nov 29 harvesting'!BU52+'[1]Oct 31 harvesting'!BU52</f>
        <v>0</v>
      </c>
      <c r="BV52" s="254">
        <f>'[1]Dec 29 harvesting '!BV52+'[1]Nov 29 harvesting'!BV52+'[1]Oct 31 harvesting'!BV52</f>
        <v>0</v>
      </c>
      <c r="BW52" s="254">
        <f t="shared" si="24"/>
        <v>0</v>
      </c>
      <c r="BX52" s="254">
        <f>'[1]Dec 29 harvesting '!BX52+'[1]Nov 29 harvesting'!BX52+'[1]Oct 31 harvesting'!BX52</f>
        <v>4.75</v>
      </c>
      <c r="BY52" s="254">
        <f>'[1]Dec 29 harvesting '!BY52+'[1]Nov 29 harvesting'!BY52+'[1]Oct 31 harvesting'!BY52</f>
        <v>17</v>
      </c>
      <c r="BZ52" s="254">
        <f t="shared" si="25"/>
        <v>3.5789473684210527</v>
      </c>
      <c r="CA52" s="254">
        <f>'[1]Dec 29 harvesting '!CA52+'[1]Nov 29 harvesting'!CA52+'[1]Oct 31 harvesting'!CA52</f>
        <v>0</v>
      </c>
      <c r="CB52" s="254">
        <f>'[1]Dec 29 harvesting '!CB52+'[1]Nov 29 harvesting'!CB52+'[1]Oct 31 harvesting'!CB52</f>
        <v>0</v>
      </c>
      <c r="CC52" s="254">
        <f t="shared" si="26"/>
        <v>0</v>
      </c>
      <c r="CD52" s="254">
        <f>'[1]Dec 29 harvesting '!CD52+'[1]Nov 29 harvesting'!CD52+'[1]Oct 31 harvesting'!CD52</f>
        <v>0</v>
      </c>
      <c r="CE52" s="254">
        <f>'[1]Dec 29 harvesting '!CE52+'[1]Nov 29 harvesting'!CE52+'[1]Oct 31 harvesting'!CE52</f>
        <v>0</v>
      </c>
      <c r="CF52" s="254">
        <f t="shared" si="27"/>
        <v>0</v>
      </c>
      <c r="CG52" s="254">
        <f>'[1]Dec 29 harvesting '!CG52+'[1]Nov 29 harvesting'!CG52+'[1]Oct 31 harvesting'!CG52</f>
        <v>0</v>
      </c>
      <c r="CH52" s="254">
        <f>'[1]Dec 29 harvesting '!CH52+'[1]Nov 29 harvesting'!CH52+'[1]Oct 31 harvesting'!CH52</f>
        <v>0</v>
      </c>
      <c r="CI52" s="254">
        <f t="shared" si="28"/>
        <v>0</v>
      </c>
      <c r="CJ52" s="254">
        <f>'[1]Dec 29 harvesting '!CJ52+'[1]Nov 29 harvesting'!CJ52+'[1]Oct 31 harvesting'!CJ52</f>
        <v>68.099999999999994</v>
      </c>
      <c r="CK52" s="254">
        <f>'[1]Dec 29 harvesting '!CK52+'[1]Nov 29 harvesting'!CK52+'[1]Oct 31 harvesting'!CK52</f>
        <v>291.82</v>
      </c>
      <c r="CL52" s="254">
        <f t="shared" si="29"/>
        <v>4.2851688693098389</v>
      </c>
      <c r="CM52" s="263"/>
      <c r="CN52" s="263"/>
      <c r="DI52" s="255" t="s">
        <v>130</v>
      </c>
      <c r="DJ52" s="391" t="s">
        <v>146</v>
      </c>
    </row>
    <row r="53" spans="1:140" x14ac:dyDescent="0.25">
      <c r="A53" s="262" t="s">
        <v>45</v>
      </c>
      <c r="B53" s="251">
        <v>130</v>
      </c>
      <c r="C53" s="412">
        <f t="shared" si="0"/>
        <v>71.3</v>
      </c>
      <c r="D53" s="254">
        <f>'[1]Dec 29 harvesting '!D53+'[1]Nov 29 harvesting'!D53+'[1]Oct 31 harvesting'!D53</f>
        <v>2.33</v>
      </c>
      <c r="E53" s="254">
        <f>'[1]Dec 29 harvesting '!E53+'[1]Nov 29 harvesting'!E53+'[1]Oct 31 harvesting'!E53</f>
        <v>9.92</v>
      </c>
      <c r="F53" s="254">
        <f t="shared" si="1"/>
        <v>4.2575107296137338</v>
      </c>
      <c r="G53" s="254">
        <f>'[1]Dec 29 harvesting '!G53+'[1]Nov 29 harvesting'!G53+'[1]Oct 31 harvesting'!G53</f>
        <v>0</v>
      </c>
      <c r="H53" s="254">
        <f>'[1]Dec 29 harvesting '!H53+'[1]Nov 29 harvesting'!H53+'[1]Oct 31 harvesting'!H53</f>
        <v>0</v>
      </c>
      <c r="I53" s="254">
        <f t="shared" si="2"/>
        <v>0</v>
      </c>
      <c r="J53" s="254">
        <f>'[1]Dec 29 harvesting '!J53+'[1]Nov 29 harvesting'!J53+'[1]Oct 31 harvesting'!J53</f>
        <v>1</v>
      </c>
      <c r="K53" s="254">
        <f>'[1]Dec 29 harvesting '!K53+'[1]Nov 29 harvesting'!K53+'[1]Oct 31 harvesting'!K53</f>
        <v>4</v>
      </c>
      <c r="L53" s="254">
        <f t="shared" si="3"/>
        <v>4</v>
      </c>
      <c r="M53" s="254">
        <f>'[1]Dec 29 harvesting '!M53+'[1]Nov 29 harvesting'!M53+'[1]Oct 31 harvesting'!M53</f>
        <v>0</v>
      </c>
      <c r="N53" s="254">
        <f>'[1]Dec 29 harvesting '!N53+'[1]Nov 29 harvesting'!N53+'[1]Oct 31 harvesting'!N53</f>
        <v>0</v>
      </c>
      <c r="O53" s="254">
        <f t="shared" si="4"/>
        <v>0</v>
      </c>
      <c r="P53" s="254">
        <f>'[1]Dec 29 harvesting '!P53+'[1]Nov 29 harvesting'!P53+'[1]Oct 31 harvesting'!P53</f>
        <v>0</v>
      </c>
      <c r="Q53" s="254">
        <f>'[1]Dec 29 harvesting '!Q53+'[1]Nov 29 harvesting'!Q53+'[1]Oct 31 harvesting'!Q53</f>
        <v>0</v>
      </c>
      <c r="R53" s="254">
        <f t="shared" si="5"/>
        <v>0</v>
      </c>
      <c r="S53" s="254">
        <f>'[1]Dec 29 harvesting '!S53+'[1]Nov 29 harvesting'!S53+'[1]Oct 31 harvesting'!S53</f>
        <v>27.71</v>
      </c>
      <c r="T53" s="254">
        <f>'[1]Dec 29 harvesting '!T53+'[1]Nov 29 harvesting'!T53+'[1]Oct 31 harvesting'!T53</f>
        <v>91</v>
      </c>
      <c r="U53" s="254">
        <f t="shared" si="6"/>
        <v>3.2840129916997474</v>
      </c>
      <c r="V53" s="254">
        <f>'[1]Dec 29 harvesting '!V53+'[1]Nov 29 harvesting'!V53+'[1]Oct 31 harvesting'!V53</f>
        <v>31.04</v>
      </c>
      <c r="W53" s="254">
        <f>'[1]Dec 29 harvesting '!W53+'[1]Nov 29 harvesting'!W53+'[1]Oct 31 harvesting'!W53</f>
        <v>104.92</v>
      </c>
      <c r="X53" s="254">
        <f t="shared" si="7"/>
        <v>3.3801546391752577</v>
      </c>
      <c r="Y53" s="254">
        <f>'[1]Dec 29 harvesting '!Y53+'[1]Nov 29 harvesting'!Y53+'[1]Oct 31 harvesting'!Y53</f>
        <v>0.6</v>
      </c>
      <c r="Z53" s="254">
        <f>'[1]Dec 29 harvesting '!Z53+'[1]Nov 29 harvesting'!Z53+'[1]Oct 31 harvesting'!Z53</f>
        <v>2.35</v>
      </c>
      <c r="AA53" s="254">
        <f t="shared" si="8"/>
        <v>3.916666666666667</v>
      </c>
      <c r="AB53" s="254">
        <f>'[1]Dec 29 harvesting '!AB53+'[1]Nov 29 harvesting'!AB53+'[1]Oct 31 harvesting'!AB53</f>
        <v>0</v>
      </c>
      <c r="AC53" s="254">
        <f>'[1]Dec 29 harvesting '!AC53+'[1]Nov 29 harvesting'!AC53+'[1]Oct 31 harvesting'!AC53</f>
        <v>0</v>
      </c>
      <c r="AD53" s="254">
        <f t="shared" si="9"/>
        <v>0</v>
      </c>
      <c r="AE53" s="254">
        <f>'[1]Dec 29 harvesting '!AE53+'[1]Nov 29 harvesting'!AE53+'[1]Oct 31 harvesting'!AE53</f>
        <v>2</v>
      </c>
      <c r="AF53" s="254">
        <f>'[1]Dec 29 harvesting '!AF53+'[1]Nov 29 harvesting'!AF53+'[1]Oct 31 harvesting'!AF53</f>
        <v>7.35</v>
      </c>
      <c r="AG53" s="254">
        <f t="shared" si="10"/>
        <v>3.6749999999999998</v>
      </c>
      <c r="AH53" s="254">
        <f>'[1]Dec 29 harvesting '!AH53+'[1]Nov 29 harvesting'!AH53+'[1]Oct 31 harvesting'!AH53</f>
        <v>0</v>
      </c>
      <c r="AI53" s="254">
        <f>'[1]Dec 29 harvesting '!AI53+'[1]Nov 29 harvesting'!AI53+'[1]Oct 31 harvesting'!AI53</f>
        <v>0</v>
      </c>
      <c r="AJ53" s="254">
        <f t="shared" si="11"/>
        <v>0</v>
      </c>
      <c r="AK53" s="254">
        <f>'[1]Dec 29 harvesting '!AK53+'[1]Nov 29 harvesting'!AK53+'[1]Oct 31 harvesting'!AK53</f>
        <v>0</v>
      </c>
      <c r="AL53" s="254">
        <f>'[1]Dec 29 harvesting '!AL53+'[1]Nov 29 harvesting'!AL53+'[1]Oct 31 harvesting'!AL53</f>
        <v>0</v>
      </c>
      <c r="AM53" s="254">
        <f t="shared" si="12"/>
        <v>0</v>
      </c>
      <c r="AN53" s="254">
        <f>'[1]Dec 29 harvesting '!AN53+'[1]Nov 29 harvesting'!AN53+'[1]Oct 31 harvesting'!AN53</f>
        <v>59.05</v>
      </c>
      <c r="AO53" s="254">
        <f>'[1]Dec 29 harvesting '!AO53+'[1]Nov 29 harvesting'!AO53+'[1]Oct 31 harvesting'!AO53</f>
        <v>181</v>
      </c>
      <c r="AP53" s="254">
        <f t="shared" si="13"/>
        <v>3.0651989839119391</v>
      </c>
      <c r="AQ53" s="254">
        <f>'[1]Dec 29 harvesting '!AQ53+'[1]Nov 29 harvesting'!AQ53+'[1]Oct 31 harvesting'!AQ53</f>
        <v>61.65</v>
      </c>
      <c r="AR53" s="254">
        <f>'[1]Dec 29 harvesting '!AR53+'[1]Nov 29 harvesting'!AR53+'[1]Oct 31 harvesting'!AR53</f>
        <v>190.7</v>
      </c>
      <c r="AS53" s="254">
        <f t="shared" si="14"/>
        <v>3.0932684509326842</v>
      </c>
      <c r="AT53" s="254">
        <f>'[1]Dec 29 harvesting '!AT53+'[1]Nov 29 harvesting'!AT53+'[1]Oct 31 harvesting'!AT53</f>
        <v>0</v>
      </c>
      <c r="AU53" s="254">
        <f>'[1]Dec 29 harvesting '!AU53+'[1]Nov 29 harvesting'!AU53+'[1]Oct 31 harvesting'!AU53</f>
        <v>0</v>
      </c>
      <c r="AV53" s="254">
        <f t="shared" si="15"/>
        <v>0</v>
      </c>
      <c r="AW53" s="254">
        <f>'[1]Dec 29 harvesting '!AW53+'[1]Nov 29 harvesting'!AW53+'[1]Oct 31 harvesting'!AW53</f>
        <v>0</v>
      </c>
      <c r="AX53" s="254">
        <f>'[1]Dec 29 harvesting '!AX53+'[1]Nov 29 harvesting'!AX53+'[1]Oct 31 harvesting'!AX53</f>
        <v>0</v>
      </c>
      <c r="AY53" s="254">
        <f t="shared" si="16"/>
        <v>0</v>
      </c>
      <c r="AZ53" s="254">
        <f>'[1]Dec 29 harvesting '!AZ53+'[1]Nov 29 harvesting'!AZ53+'[1]Oct 31 harvesting'!AZ53</f>
        <v>0</v>
      </c>
      <c r="BA53" s="254">
        <f>'[1]Dec 29 harvesting '!BA53+'[1]Nov 29 harvesting'!BA53+'[1]Oct 31 harvesting'!BA53</f>
        <v>0</v>
      </c>
      <c r="BB53" s="254">
        <f t="shared" si="17"/>
        <v>0</v>
      </c>
      <c r="BC53" s="254">
        <f>'[1]Dec 29 harvesting '!BC53+'[1]Nov 29 harvesting'!BC53+'[1]Oct 31 harvesting'!BC53</f>
        <v>0</v>
      </c>
      <c r="BD53" s="254">
        <f>'[1]Dec 29 harvesting '!BD53+'[1]Nov 29 harvesting'!BD53+'[1]Oct 31 harvesting'!BD53</f>
        <v>0</v>
      </c>
      <c r="BE53" s="254">
        <f t="shared" si="18"/>
        <v>0</v>
      </c>
      <c r="BF53" s="254">
        <f>'[1]Dec 29 harvesting '!BF53+'[1]Nov 29 harvesting'!BF53+'[1]Oct 31 harvesting'!BF53</f>
        <v>0</v>
      </c>
      <c r="BG53" s="254">
        <f>'[1]Dec 29 harvesting '!BG53+'[1]Nov 29 harvesting'!BG53+'[1]Oct 31 harvesting'!BG53</f>
        <v>0</v>
      </c>
      <c r="BH53" s="254">
        <f t="shared" si="19"/>
        <v>0</v>
      </c>
      <c r="BI53" s="254">
        <f>'[1]Dec 29 harvesting '!BI53+'[1]Nov 29 harvesting'!BI53+'[1]Oct 31 harvesting'!BI53</f>
        <v>0</v>
      </c>
      <c r="BJ53" s="254">
        <f>'[1]Dec 29 harvesting '!BJ53+'[1]Nov 29 harvesting'!BJ53+'[1]Oct 31 harvesting'!BJ53</f>
        <v>0</v>
      </c>
      <c r="BK53" s="254">
        <f t="shared" si="20"/>
        <v>0</v>
      </c>
      <c r="BL53" s="254">
        <f>'[1]Dec 29 harvesting '!BL53+'[1]Nov 29 harvesting'!BL53+'[1]Oct 31 harvesting'!BL53</f>
        <v>0</v>
      </c>
      <c r="BM53" s="254">
        <f>'[1]Dec 29 harvesting '!BM53+'[1]Nov 29 harvesting'!BM53+'[1]Oct 31 harvesting'!BM53</f>
        <v>0</v>
      </c>
      <c r="BN53" s="254">
        <f t="shared" si="21"/>
        <v>0</v>
      </c>
      <c r="BO53" s="254">
        <f>'[1]Dec 29 harvesting '!BO53+'[1]Nov 29 harvesting'!BO53+'[1]Oct 31 harvesting'!BO53</f>
        <v>0</v>
      </c>
      <c r="BP53" s="254">
        <f>'[1]Dec 29 harvesting '!BP53+'[1]Nov 29 harvesting'!BP53+'[1]Oct 31 harvesting'!BP53</f>
        <v>0</v>
      </c>
      <c r="BQ53" s="254">
        <f t="shared" si="22"/>
        <v>0</v>
      </c>
      <c r="BR53" s="254">
        <f>'[1]Dec 29 harvesting '!BR53+'[1]Nov 29 harvesting'!BR53+'[1]Oct 31 harvesting'!BR53</f>
        <v>2.93</v>
      </c>
      <c r="BS53" s="254">
        <f>'[1]Dec 29 harvesting '!BS53+'[1]Nov 29 harvesting'!BS53+'[1]Oct 31 harvesting'!BS53</f>
        <v>12.27</v>
      </c>
      <c r="BT53" s="254">
        <f t="shared" si="23"/>
        <v>4.1877133105802047</v>
      </c>
      <c r="BU53" s="254">
        <f>'[1]Dec 29 harvesting '!BU53+'[1]Nov 29 harvesting'!BU53+'[1]Oct 31 harvesting'!BU53</f>
        <v>0</v>
      </c>
      <c r="BV53" s="254">
        <f>'[1]Dec 29 harvesting '!BV53+'[1]Nov 29 harvesting'!BV53+'[1]Oct 31 harvesting'!BV53</f>
        <v>0</v>
      </c>
      <c r="BW53" s="254">
        <f t="shared" si="24"/>
        <v>0</v>
      </c>
      <c r="BX53" s="254">
        <f>'[1]Dec 29 harvesting '!BX53+'[1]Nov 29 harvesting'!BX53+'[1]Oct 31 harvesting'!BX53</f>
        <v>3</v>
      </c>
      <c r="BY53" s="254">
        <f>'[1]Dec 29 harvesting '!BY53+'[1]Nov 29 harvesting'!BY53+'[1]Oct 31 harvesting'!BY53</f>
        <v>11.35</v>
      </c>
      <c r="BZ53" s="254">
        <f t="shared" si="25"/>
        <v>3.7833333333333332</v>
      </c>
      <c r="CA53" s="254">
        <f>'[1]Dec 29 harvesting '!CA53+'[1]Nov 29 harvesting'!CA53+'[1]Oct 31 harvesting'!CA53</f>
        <v>0</v>
      </c>
      <c r="CB53" s="254">
        <f>'[1]Dec 29 harvesting '!CB53+'[1]Nov 29 harvesting'!CB53+'[1]Oct 31 harvesting'!CB53</f>
        <v>0</v>
      </c>
      <c r="CC53" s="254">
        <f t="shared" si="26"/>
        <v>0</v>
      </c>
      <c r="CD53" s="254">
        <f>'[1]Dec 29 harvesting '!CD53+'[1]Nov 29 harvesting'!CD53+'[1]Oct 31 harvesting'!CD53</f>
        <v>0</v>
      </c>
      <c r="CE53" s="254">
        <f>'[1]Dec 29 harvesting '!CE53+'[1]Nov 29 harvesting'!CE53+'[1]Oct 31 harvesting'!CE53</f>
        <v>0</v>
      </c>
      <c r="CF53" s="254">
        <f t="shared" si="27"/>
        <v>0</v>
      </c>
      <c r="CG53" s="254">
        <f>'[1]Dec 29 harvesting '!CG53+'[1]Nov 29 harvesting'!CG53+'[1]Oct 31 harvesting'!CG53</f>
        <v>86.759999999999991</v>
      </c>
      <c r="CH53" s="254">
        <f>'[1]Dec 29 harvesting '!CH53+'[1]Nov 29 harvesting'!CH53+'[1]Oct 31 harvesting'!CH53</f>
        <v>272</v>
      </c>
      <c r="CI53" s="254">
        <f t="shared" si="28"/>
        <v>3.1350852927616417</v>
      </c>
      <c r="CJ53" s="254">
        <f>'[1]Dec 29 harvesting '!CJ53+'[1]Nov 29 harvesting'!CJ53+'[1]Oct 31 harvesting'!CJ53</f>
        <v>92.69</v>
      </c>
      <c r="CK53" s="254">
        <f>'[1]Dec 29 harvesting '!CK53+'[1]Nov 29 harvesting'!CK53+'[1]Oct 31 harvesting'!CK53</f>
        <v>295.62</v>
      </c>
      <c r="CL53" s="254">
        <f t="shared" si="29"/>
        <v>3.1893408134642356</v>
      </c>
      <c r="DI53" s="255" t="s">
        <v>130</v>
      </c>
      <c r="DJ53" s="391" t="s">
        <v>138</v>
      </c>
    </row>
    <row r="54" spans="1:140" x14ac:dyDescent="0.25">
      <c r="A54" s="262" t="s">
        <v>46</v>
      </c>
      <c r="B54" s="251">
        <v>391.65</v>
      </c>
      <c r="C54" s="412">
        <f t="shared" si="0"/>
        <v>100.05106600280864</v>
      </c>
      <c r="D54" s="254">
        <f>'[1]Dec 29 harvesting '!D54+'[1]Nov 29 harvesting'!D54+'[1]Oct 31 harvesting'!D54</f>
        <v>9.5</v>
      </c>
      <c r="E54" s="254">
        <f>'[1]Dec 29 harvesting '!E54+'[1]Nov 29 harvesting'!E54+'[1]Oct 31 harvesting'!E54</f>
        <v>56</v>
      </c>
      <c r="F54" s="254">
        <f t="shared" si="1"/>
        <v>5.8947368421052628</v>
      </c>
      <c r="G54" s="254">
        <f>'[1]Dec 29 harvesting '!G54+'[1]Nov 29 harvesting'!G54+'[1]Oct 31 harvesting'!G54</f>
        <v>0</v>
      </c>
      <c r="H54" s="254">
        <f>'[1]Dec 29 harvesting '!H54+'[1]Nov 29 harvesting'!H54+'[1]Oct 31 harvesting'!H54</f>
        <v>0</v>
      </c>
      <c r="I54" s="254">
        <f t="shared" si="2"/>
        <v>0</v>
      </c>
      <c r="J54" s="254">
        <f>'[1]Dec 29 harvesting '!J54+'[1]Nov 29 harvesting'!J54+'[1]Oct 31 harvesting'!J54</f>
        <v>10</v>
      </c>
      <c r="K54" s="254">
        <f>'[1]Dec 29 harvesting '!K54+'[1]Nov 29 harvesting'!K54+'[1]Oct 31 harvesting'!K54</f>
        <v>51</v>
      </c>
      <c r="L54" s="254">
        <f t="shared" si="3"/>
        <v>5.0999999999999996</v>
      </c>
      <c r="M54" s="254">
        <f>'[1]Dec 29 harvesting '!M54+'[1]Nov 29 harvesting'!M54+'[1]Oct 31 harvesting'!M54</f>
        <v>6.3</v>
      </c>
      <c r="N54" s="254">
        <f>'[1]Dec 29 harvesting '!N54+'[1]Nov 29 harvesting'!N54+'[1]Oct 31 harvesting'!N54</f>
        <v>25.2</v>
      </c>
      <c r="O54" s="254">
        <f t="shared" si="4"/>
        <v>4</v>
      </c>
      <c r="P54" s="254">
        <f>'[1]Dec 29 harvesting '!P54+'[1]Nov 29 harvesting'!P54+'[1]Oct 31 harvesting'!P54</f>
        <v>49.45</v>
      </c>
      <c r="Q54" s="254">
        <f>'[1]Dec 29 harvesting '!Q54+'[1]Nov 29 harvesting'!Q54+'[1]Oct 31 harvesting'!Q54</f>
        <v>210</v>
      </c>
      <c r="R54" s="254">
        <f t="shared" si="5"/>
        <v>4.2467138523761374</v>
      </c>
      <c r="S54" s="254">
        <f>'[1]Dec 29 harvesting '!S54+'[1]Nov 29 harvesting'!S54+'[1]Oct 31 harvesting'!S54</f>
        <v>0</v>
      </c>
      <c r="T54" s="254">
        <f>'[1]Dec 29 harvesting '!T54+'[1]Nov 29 harvesting'!T54+'[1]Oct 31 harvesting'!T54</f>
        <v>0</v>
      </c>
      <c r="U54" s="254">
        <f t="shared" si="6"/>
        <v>0</v>
      </c>
      <c r="V54" s="254">
        <f>'[1]Dec 29 harvesting '!V54+'[1]Nov 29 harvesting'!V54+'[1]Oct 31 harvesting'!V54</f>
        <v>75.25</v>
      </c>
      <c r="W54" s="254">
        <f>'[1]Dec 29 harvesting '!W54+'[1]Nov 29 harvesting'!W54+'[1]Oct 31 harvesting'!W54</f>
        <v>342.2</v>
      </c>
      <c r="X54" s="254">
        <f t="shared" si="7"/>
        <v>4.54750830564784</v>
      </c>
      <c r="Y54" s="254">
        <f>'[1]Dec 29 harvesting '!Y54+'[1]Nov 29 harvesting'!Y54+'[1]Oct 31 harvesting'!Y54</f>
        <v>8</v>
      </c>
      <c r="Z54" s="254">
        <f>'[1]Dec 29 harvesting '!Z54+'[1]Nov 29 harvesting'!Z54+'[1]Oct 31 harvesting'!Z54</f>
        <v>45</v>
      </c>
      <c r="AA54" s="254">
        <f t="shared" si="8"/>
        <v>5.625</v>
      </c>
      <c r="AB54" s="254">
        <f>'[1]Dec 29 harvesting '!AB54+'[1]Nov 29 harvesting'!AB54+'[1]Oct 31 harvesting'!AB54</f>
        <v>0</v>
      </c>
      <c r="AC54" s="254">
        <f>'[1]Dec 29 harvesting '!AC54+'[1]Nov 29 harvesting'!AC54+'[1]Oct 31 harvesting'!AC54</f>
        <v>0</v>
      </c>
      <c r="AD54" s="254">
        <f t="shared" si="9"/>
        <v>0</v>
      </c>
      <c r="AE54" s="254">
        <f>'[1]Dec 29 harvesting '!AE54+'[1]Nov 29 harvesting'!AE54+'[1]Oct 31 harvesting'!AE54</f>
        <v>3</v>
      </c>
      <c r="AF54" s="254">
        <f>'[1]Dec 29 harvesting '!AF54+'[1]Nov 29 harvesting'!AF54+'[1]Oct 31 harvesting'!AF54</f>
        <v>12</v>
      </c>
      <c r="AG54" s="254">
        <f t="shared" si="10"/>
        <v>4</v>
      </c>
      <c r="AH54" s="254">
        <f>'[1]Dec 29 harvesting '!AH54+'[1]Nov 29 harvesting'!AH54+'[1]Oct 31 harvesting'!AH54</f>
        <v>14</v>
      </c>
      <c r="AI54" s="254">
        <f>'[1]Dec 29 harvesting '!AI54+'[1]Nov 29 harvesting'!AI54+'[1]Oct 31 harvesting'!AI54</f>
        <v>52.69</v>
      </c>
      <c r="AJ54" s="254">
        <f t="shared" si="11"/>
        <v>3.7635714285714283</v>
      </c>
      <c r="AK54" s="254">
        <f>'[1]Dec 29 harvesting '!AK54+'[1]Nov 29 harvesting'!AK54+'[1]Oct 31 harvesting'!AK54</f>
        <v>291.60000000000002</v>
      </c>
      <c r="AL54" s="254">
        <f>'[1]Dec 29 harvesting '!AL54+'[1]Nov 29 harvesting'!AL54+'[1]Oct 31 harvesting'!AL54</f>
        <v>1027.32</v>
      </c>
      <c r="AM54" s="254">
        <f t="shared" si="12"/>
        <v>3.5230452674897115</v>
      </c>
      <c r="AN54" s="254">
        <f>'[1]Dec 29 harvesting '!AN54+'[1]Nov 29 harvesting'!AN54+'[1]Oct 31 harvesting'!AN54</f>
        <v>0</v>
      </c>
      <c r="AO54" s="254">
        <f>'[1]Dec 29 harvesting '!AO54+'[1]Nov 29 harvesting'!AO54+'[1]Oct 31 harvesting'!AO54</f>
        <v>0</v>
      </c>
      <c r="AP54" s="254">
        <f t="shared" si="13"/>
        <v>0</v>
      </c>
      <c r="AQ54" s="254">
        <f>'[1]Dec 29 harvesting '!AQ54+'[1]Nov 29 harvesting'!AQ54+'[1]Oct 31 harvesting'!AQ54</f>
        <v>316.60000000000002</v>
      </c>
      <c r="AR54" s="254">
        <f>'[1]Dec 29 harvesting '!AR54+'[1]Nov 29 harvesting'!AR54+'[1]Oct 31 harvesting'!AR54</f>
        <v>1137.01</v>
      </c>
      <c r="AS54" s="254">
        <f t="shared" si="14"/>
        <v>3.5913139608338596</v>
      </c>
      <c r="AT54" s="254">
        <f>'[1]Dec 29 harvesting '!AT54+'[1]Nov 29 harvesting'!AT54+'[1]Oct 31 harvesting'!AT54</f>
        <v>0</v>
      </c>
      <c r="AU54" s="254">
        <f>'[1]Dec 29 harvesting '!AU54+'[1]Nov 29 harvesting'!AU54+'[1]Oct 31 harvesting'!AU54</f>
        <v>0</v>
      </c>
      <c r="AV54" s="254">
        <f t="shared" si="15"/>
        <v>0</v>
      </c>
      <c r="AW54" s="254">
        <f>'[1]Dec 29 harvesting '!AW54+'[1]Nov 29 harvesting'!AW54+'[1]Oct 31 harvesting'!AW54</f>
        <v>0</v>
      </c>
      <c r="AX54" s="254">
        <f>'[1]Dec 29 harvesting '!AX54+'[1]Nov 29 harvesting'!AX54+'[1]Oct 31 harvesting'!AX54</f>
        <v>0</v>
      </c>
      <c r="AY54" s="254">
        <f t="shared" si="16"/>
        <v>0</v>
      </c>
      <c r="AZ54" s="254">
        <f>'[1]Dec 29 harvesting '!AZ54+'[1]Nov 29 harvesting'!AZ54+'[1]Oct 31 harvesting'!AZ54</f>
        <v>0</v>
      </c>
      <c r="BA54" s="254">
        <f>'[1]Dec 29 harvesting '!BA54+'[1]Nov 29 harvesting'!BA54+'[1]Oct 31 harvesting'!BA54</f>
        <v>0</v>
      </c>
      <c r="BB54" s="254">
        <f t="shared" si="17"/>
        <v>0</v>
      </c>
      <c r="BC54" s="254">
        <f>'[1]Dec 29 harvesting '!BC54+'[1]Nov 29 harvesting'!BC54+'[1]Oct 31 harvesting'!BC54</f>
        <v>0</v>
      </c>
      <c r="BD54" s="254">
        <f>'[1]Dec 29 harvesting '!BD54+'[1]Nov 29 harvesting'!BD54+'[1]Oct 31 harvesting'!BD54</f>
        <v>0</v>
      </c>
      <c r="BE54" s="254">
        <f t="shared" si="18"/>
        <v>0</v>
      </c>
      <c r="BF54" s="254">
        <f>'[1]Dec 29 harvesting '!BF54+'[1]Nov 29 harvesting'!BF54+'[1]Oct 31 harvesting'!BF54</f>
        <v>0</v>
      </c>
      <c r="BG54" s="254">
        <f>'[1]Dec 29 harvesting '!BG54+'[1]Nov 29 harvesting'!BG54+'[1]Oct 31 harvesting'!BG54</f>
        <v>0</v>
      </c>
      <c r="BH54" s="254">
        <f t="shared" si="19"/>
        <v>0</v>
      </c>
      <c r="BI54" s="254">
        <f>'[1]Dec 29 harvesting '!BI54+'[1]Nov 29 harvesting'!BI54+'[1]Oct 31 harvesting'!BI54</f>
        <v>0</v>
      </c>
      <c r="BJ54" s="254">
        <f>'[1]Dec 29 harvesting '!BJ54+'[1]Nov 29 harvesting'!BJ54+'[1]Oct 31 harvesting'!BJ54</f>
        <v>0</v>
      </c>
      <c r="BK54" s="254">
        <f t="shared" si="20"/>
        <v>0</v>
      </c>
      <c r="BL54" s="254">
        <f>'[1]Dec 29 harvesting '!BL54+'[1]Nov 29 harvesting'!BL54+'[1]Oct 31 harvesting'!BL54</f>
        <v>0</v>
      </c>
      <c r="BM54" s="254">
        <f>'[1]Dec 29 harvesting '!BM54+'[1]Nov 29 harvesting'!BM54+'[1]Oct 31 harvesting'!BM54</f>
        <v>0</v>
      </c>
      <c r="BN54" s="254">
        <f t="shared" si="21"/>
        <v>0</v>
      </c>
      <c r="BO54" s="254">
        <f>'[1]Dec 29 harvesting '!BO54+'[1]Nov 29 harvesting'!BO54+'[1]Oct 31 harvesting'!BO54</f>
        <v>0</v>
      </c>
      <c r="BP54" s="254">
        <f>'[1]Dec 29 harvesting '!BP54+'[1]Nov 29 harvesting'!BP54+'[1]Oct 31 harvesting'!BP54</f>
        <v>0</v>
      </c>
      <c r="BQ54" s="254">
        <f t="shared" si="22"/>
        <v>0</v>
      </c>
      <c r="BR54" s="254">
        <f>'[1]Dec 29 harvesting '!BR54+'[1]Nov 29 harvesting'!BR54+'[1]Oct 31 harvesting'!BR54</f>
        <v>17.5</v>
      </c>
      <c r="BS54" s="254">
        <f>'[1]Dec 29 harvesting '!BS54+'[1]Nov 29 harvesting'!BS54+'[1]Oct 31 harvesting'!BS54</f>
        <v>101</v>
      </c>
      <c r="BT54" s="254">
        <f t="shared" si="23"/>
        <v>5.7714285714285714</v>
      </c>
      <c r="BU54" s="254">
        <f>'[1]Dec 29 harvesting '!BU54+'[1]Nov 29 harvesting'!BU54+'[1]Oct 31 harvesting'!BU54</f>
        <v>0</v>
      </c>
      <c r="BV54" s="254">
        <f>'[1]Dec 29 harvesting '!BV54+'[1]Nov 29 harvesting'!BV54+'[1]Oct 31 harvesting'!BV54</f>
        <v>0</v>
      </c>
      <c r="BW54" s="254">
        <f t="shared" si="24"/>
        <v>0</v>
      </c>
      <c r="BX54" s="254">
        <f>'[1]Dec 29 harvesting '!BX54+'[1]Nov 29 harvesting'!BX54+'[1]Oct 31 harvesting'!BX54</f>
        <v>13</v>
      </c>
      <c r="BY54" s="254">
        <f>'[1]Dec 29 harvesting '!BY54+'[1]Nov 29 harvesting'!BY54+'[1]Oct 31 harvesting'!BY54</f>
        <v>63</v>
      </c>
      <c r="BZ54" s="254">
        <f t="shared" si="25"/>
        <v>4.8461538461538458</v>
      </c>
      <c r="CA54" s="254">
        <f>'[1]Dec 29 harvesting '!CA54+'[1]Nov 29 harvesting'!CA54+'[1]Oct 31 harvesting'!CA54</f>
        <v>20.3</v>
      </c>
      <c r="CB54" s="254">
        <f>'[1]Dec 29 harvesting '!CB54+'[1]Nov 29 harvesting'!CB54+'[1]Oct 31 harvesting'!CB54</f>
        <v>77.89</v>
      </c>
      <c r="CC54" s="254">
        <f t="shared" si="26"/>
        <v>3.8369458128078815</v>
      </c>
      <c r="CD54" s="254">
        <f>'[1]Dec 29 harvesting '!CD54+'[1]Nov 29 harvesting'!CD54+'[1]Oct 31 harvesting'!CD54</f>
        <v>341.05</v>
      </c>
      <c r="CE54" s="254">
        <f>'[1]Dec 29 harvesting '!CE54+'[1]Nov 29 harvesting'!CE54+'[1]Oct 31 harvesting'!CE54</f>
        <v>1237.32</v>
      </c>
      <c r="CF54" s="254">
        <f t="shared" si="27"/>
        <v>3.6279724380589355</v>
      </c>
      <c r="CG54" s="254">
        <f>'[1]Dec 29 harvesting '!CG54+'[1]Nov 29 harvesting'!CG54+'[1]Oct 31 harvesting'!CG54</f>
        <v>0</v>
      </c>
      <c r="CH54" s="254">
        <f>'[1]Dec 29 harvesting '!CH54+'[1]Nov 29 harvesting'!CH54+'[1]Oct 31 harvesting'!CH54</f>
        <v>0</v>
      </c>
      <c r="CI54" s="254">
        <f t="shared" si="28"/>
        <v>0</v>
      </c>
      <c r="CJ54" s="254">
        <f>'[1]Dec 29 harvesting '!CJ54+'[1]Nov 29 harvesting'!CJ54+'[1]Oct 31 harvesting'!CJ54</f>
        <v>391.85</v>
      </c>
      <c r="CK54" s="254">
        <f>'[1]Dec 29 harvesting '!CK54+'[1]Nov 29 harvesting'!CK54+'[1]Oct 31 harvesting'!CK54</f>
        <v>1479.21</v>
      </c>
      <c r="CL54" s="254">
        <f t="shared" si="29"/>
        <v>3.7749393900727317</v>
      </c>
    </row>
    <row r="55" spans="1:140" x14ac:dyDescent="0.25">
      <c r="A55" s="262" t="s">
        <v>47</v>
      </c>
      <c r="B55" s="251">
        <v>1406.05</v>
      </c>
      <c r="C55" s="412">
        <f t="shared" si="0"/>
        <v>100.38263219657905</v>
      </c>
      <c r="D55" s="254">
        <f>'[1]Dec 29 harvesting '!D55+'[1]Nov 29 harvesting'!D55+'[1]Oct 31 harvesting'!D55</f>
        <v>57</v>
      </c>
      <c r="E55" s="254">
        <f>'[1]Dec 29 harvesting '!E55+'[1]Nov 29 harvesting'!E55+'[1]Oct 31 harvesting'!E55</f>
        <v>254</v>
      </c>
      <c r="F55" s="254">
        <f t="shared" si="1"/>
        <v>4.4561403508771926</v>
      </c>
      <c r="G55" s="254">
        <f>'[1]Dec 29 harvesting '!G55+'[1]Nov 29 harvesting'!G55+'[1]Oct 31 harvesting'!G55</f>
        <v>2.75</v>
      </c>
      <c r="H55" s="254">
        <f>'[1]Dec 29 harvesting '!H55+'[1]Nov 29 harvesting'!H55+'[1]Oct 31 harvesting'!H55</f>
        <v>12</v>
      </c>
      <c r="I55" s="254">
        <f t="shared" si="2"/>
        <v>4.3636363636363633</v>
      </c>
      <c r="J55" s="254">
        <f>'[1]Dec 29 harvesting '!J55+'[1]Nov 29 harvesting'!J55+'[1]Oct 31 harvesting'!J55</f>
        <v>7</v>
      </c>
      <c r="K55" s="254">
        <f>'[1]Dec 29 harvesting '!K55+'[1]Nov 29 harvesting'!K55+'[1]Oct 31 harvesting'!K55</f>
        <v>31</v>
      </c>
      <c r="L55" s="254">
        <f t="shared" si="3"/>
        <v>4.4285714285714288</v>
      </c>
      <c r="M55" s="254">
        <f>'[1]Dec 29 harvesting '!M55+'[1]Nov 29 harvesting'!M55+'[1]Oct 31 harvesting'!M55</f>
        <v>34</v>
      </c>
      <c r="N55" s="254">
        <f>'[1]Dec 29 harvesting '!N55+'[1]Nov 29 harvesting'!N55+'[1]Oct 31 harvesting'!N55</f>
        <v>108</v>
      </c>
      <c r="O55" s="254">
        <f t="shared" si="4"/>
        <v>3.1764705882352939</v>
      </c>
      <c r="P55" s="254">
        <f>'[1]Dec 29 harvesting '!P55+'[1]Nov 29 harvesting'!P55+'[1]Oct 31 harvesting'!P55</f>
        <v>186.61</v>
      </c>
      <c r="Q55" s="254">
        <f>'[1]Dec 29 harvesting '!Q55+'[1]Nov 29 harvesting'!Q55+'[1]Oct 31 harvesting'!Q55</f>
        <v>576</v>
      </c>
      <c r="R55" s="254">
        <f t="shared" si="5"/>
        <v>3.0866513048604038</v>
      </c>
      <c r="S55" s="254">
        <f>'[1]Dec 29 harvesting '!S55+'[1]Nov 29 harvesting'!S55+'[1]Oct 31 harvesting'!S55</f>
        <v>0</v>
      </c>
      <c r="T55" s="254">
        <f>'[1]Dec 29 harvesting '!T55+'[1]Nov 29 harvesting'!T55+'[1]Oct 31 harvesting'!T55</f>
        <v>0</v>
      </c>
      <c r="U55" s="254">
        <f t="shared" si="6"/>
        <v>0</v>
      </c>
      <c r="V55" s="254">
        <f>'[1]Dec 29 harvesting '!V55+'[1]Nov 29 harvesting'!V55+'[1]Oct 31 harvesting'!V55</f>
        <v>287.36</v>
      </c>
      <c r="W55" s="254">
        <f>'[1]Dec 29 harvesting '!W55+'[1]Nov 29 harvesting'!W55+'[1]Oct 31 harvesting'!W55</f>
        <v>981</v>
      </c>
      <c r="X55" s="254">
        <f t="shared" si="7"/>
        <v>3.4138363028953229</v>
      </c>
      <c r="Y55" s="254">
        <f>'[1]Dec 29 harvesting '!Y55+'[1]Nov 29 harvesting'!Y55+'[1]Oct 31 harvesting'!Y55</f>
        <v>24.6</v>
      </c>
      <c r="Z55" s="254">
        <f>'[1]Dec 29 harvesting '!Z55+'[1]Nov 29 harvesting'!Z55+'[1]Oct 31 harvesting'!Z55</f>
        <v>108</v>
      </c>
      <c r="AA55" s="254">
        <f t="shared" si="8"/>
        <v>4.3902439024390238</v>
      </c>
      <c r="AB55" s="254">
        <f>'[1]Dec 29 harvesting '!AB55+'[1]Nov 29 harvesting'!AB55+'[1]Oct 31 harvesting'!AB55</f>
        <v>0</v>
      </c>
      <c r="AC55" s="254">
        <f>'[1]Dec 29 harvesting '!AC55+'[1]Nov 29 harvesting'!AC55+'[1]Oct 31 harvesting'!AC55</f>
        <v>0</v>
      </c>
      <c r="AD55" s="254">
        <f t="shared" si="9"/>
        <v>0</v>
      </c>
      <c r="AE55" s="254">
        <f>'[1]Dec 29 harvesting '!AE55+'[1]Nov 29 harvesting'!AE55+'[1]Oct 31 harvesting'!AE55</f>
        <v>45</v>
      </c>
      <c r="AF55" s="254">
        <f>'[1]Dec 29 harvesting '!AF55+'[1]Nov 29 harvesting'!AF55+'[1]Oct 31 harvesting'!AF55</f>
        <v>155</v>
      </c>
      <c r="AG55" s="254">
        <f t="shared" si="10"/>
        <v>3.4444444444444446</v>
      </c>
      <c r="AH55" s="254">
        <f>'[1]Dec 29 harvesting '!AH55+'[1]Nov 29 harvesting'!AH55+'[1]Oct 31 harvesting'!AH55</f>
        <v>53.2</v>
      </c>
      <c r="AI55" s="254">
        <f>'[1]Dec 29 harvesting '!AI55+'[1]Nov 29 harvesting'!AI55+'[1]Oct 31 harvesting'!AI55</f>
        <v>198</v>
      </c>
      <c r="AJ55" s="254">
        <f t="shared" si="11"/>
        <v>3.7218045112781954</v>
      </c>
      <c r="AK55" s="254">
        <f>'[1]Dec 29 harvesting '!AK55+'[1]Nov 29 harvesting'!AK55+'[1]Oct 31 harvesting'!AK55</f>
        <v>1001.27</v>
      </c>
      <c r="AL55" s="254">
        <f>'[1]Dec 29 harvesting '!AL55+'[1]Nov 29 harvesting'!AL55+'[1]Oct 31 harvesting'!AL55</f>
        <v>3121</v>
      </c>
      <c r="AM55" s="254">
        <f t="shared" si="12"/>
        <v>3.1170413574760056</v>
      </c>
      <c r="AN55" s="254">
        <f>'[1]Dec 29 harvesting '!AN55+'[1]Nov 29 harvesting'!AN55+'[1]Oct 31 harvesting'!AN55</f>
        <v>0</v>
      </c>
      <c r="AO55" s="254">
        <f>'[1]Dec 29 harvesting '!AO55+'[1]Nov 29 harvesting'!AO55+'[1]Oct 31 harvesting'!AO55</f>
        <v>0</v>
      </c>
      <c r="AP55" s="254">
        <f t="shared" si="13"/>
        <v>0</v>
      </c>
      <c r="AQ55" s="254">
        <f>'[1]Dec 29 harvesting '!AQ55+'[1]Nov 29 harvesting'!AQ55+'[1]Oct 31 harvesting'!AQ55</f>
        <v>1124.07</v>
      </c>
      <c r="AR55" s="254">
        <f>'[1]Dec 29 harvesting '!AR55+'[1]Nov 29 harvesting'!AR55+'[1]Oct 31 harvesting'!AR55</f>
        <v>3582</v>
      </c>
      <c r="AS55" s="254">
        <f t="shared" si="14"/>
        <v>3.1866342843417228</v>
      </c>
      <c r="AT55" s="254">
        <f>'[1]Dec 29 harvesting '!AT55+'[1]Nov 29 harvesting'!AT55+'[1]Oct 31 harvesting'!AT55</f>
        <v>0</v>
      </c>
      <c r="AU55" s="254">
        <f>'[1]Dec 29 harvesting '!AU55+'[1]Nov 29 harvesting'!AU55+'[1]Oct 31 harvesting'!AU55</f>
        <v>0</v>
      </c>
      <c r="AV55" s="254">
        <f t="shared" si="15"/>
        <v>0</v>
      </c>
      <c r="AW55" s="254">
        <f>'[1]Dec 29 harvesting '!AW55+'[1]Nov 29 harvesting'!AW55+'[1]Oct 31 harvesting'!AW55</f>
        <v>0</v>
      </c>
      <c r="AX55" s="254">
        <f>'[1]Dec 29 harvesting '!AX55+'[1]Nov 29 harvesting'!AX55+'[1]Oct 31 harvesting'!AX55</f>
        <v>0</v>
      </c>
      <c r="AY55" s="254">
        <f t="shared" si="16"/>
        <v>0</v>
      </c>
      <c r="AZ55" s="254">
        <f>'[1]Dec 29 harvesting '!AZ55+'[1]Nov 29 harvesting'!AZ55+'[1]Oct 31 harvesting'!AZ55</f>
        <v>0</v>
      </c>
      <c r="BA55" s="254">
        <f>'[1]Dec 29 harvesting '!BA55+'[1]Nov 29 harvesting'!BA55+'[1]Oct 31 harvesting'!BA55</f>
        <v>0</v>
      </c>
      <c r="BB55" s="254">
        <f t="shared" si="17"/>
        <v>0</v>
      </c>
      <c r="BC55" s="254">
        <f>'[1]Dec 29 harvesting '!BC55+'[1]Nov 29 harvesting'!BC55+'[1]Oct 31 harvesting'!BC55</f>
        <v>0</v>
      </c>
      <c r="BD55" s="254">
        <f>'[1]Dec 29 harvesting '!BD55+'[1]Nov 29 harvesting'!BD55+'[1]Oct 31 harvesting'!BD55</f>
        <v>0</v>
      </c>
      <c r="BE55" s="254">
        <f t="shared" si="18"/>
        <v>0</v>
      </c>
      <c r="BF55" s="254">
        <f>'[1]Dec 29 harvesting '!BF55+'[1]Nov 29 harvesting'!BF55+'[1]Oct 31 harvesting'!BF55</f>
        <v>0</v>
      </c>
      <c r="BG55" s="254">
        <f>'[1]Dec 29 harvesting '!BG55+'[1]Nov 29 harvesting'!BG55+'[1]Oct 31 harvesting'!BG55</f>
        <v>0</v>
      </c>
      <c r="BH55" s="254">
        <f t="shared" si="19"/>
        <v>0</v>
      </c>
      <c r="BI55" s="254">
        <f>'[1]Dec 29 harvesting '!BI55+'[1]Nov 29 harvesting'!BI55+'[1]Oct 31 harvesting'!BI55</f>
        <v>0</v>
      </c>
      <c r="BJ55" s="254">
        <f>'[1]Dec 29 harvesting '!BJ55+'[1]Nov 29 harvesting'!BJ55+'[1]Oct 31 harvesting'!BJ55</f>
        <v>0</v>
      </c>
      <c r="BK55" s="254">
        <f t="shared" si="20"/>
        <v>0</v>
      </c>
      <c r="BL55" s="254">
        <f>'[1]Dec 29 harvesting '!BL55+'[1]Nov 29 harvesting'!BL55+'[1]Oct 31 harvesting'!BL55</f>
        <v>0</v>
      </c>
      <c r="BM55" s="254">
        <f>'[1]Dec 29 harvesting '!BM55+'[1]Nov 29 harvesting'!BM55+'[1]Oct 31 harvesting'!BM55</f>
        <v>0</v>
      </c>
      <c r="BN55" s="254">
        <f t="shared" si="21"/>
        <v>0</v>
      </c>
      <c r="BO55" s="254">
        <f>'[1]Dec 29 harvesting '!BO55+'[1]Nov 29 harvesting'!BO55+'[1]Oct 31 harvesting'!BO55</f>
        <v>0</v>
      </c>
      <c r="BP55" s="254">
        <f>'[1]Dec 29 harvesting '!BP55+'[1]Nov 29 harvesting'!BP55+'[1]Oct 31 harvesting'!BP55</f>
        <v>0</v>
      </c>
      <c r="BQ55" s="254">
        <f t="shared" si="22"/>
        <v>0</v>
      </c>
      <c r="BR55" s="254">
        <f>'[1]Dec 29 harvesting '!BR55+'[1]Nov 29 harvesting'!BR55+'[1]Oct 31 harvesting'!BR55</f>
        <v>81.599999999999994</v>
      </c>
      <c r="BS55" s="254">
        <f>'[1]Dec 29 harvesting '!BS55+'[1]Nov 29 harvesting'!BS55+'[1]Oct 31 harvesting'!BS55</f>
        <v>362</v>
      </c>
      <c r="BT55" s="254">
        <f t="shared" si="23"/>
        <v>4.4362745098039218</v>
      </c>
      <c r="BU55" s="254">
        <f>'[1]Dec 29 harvesting '!BU55+'[1]Nov 29 harvesting'!BU55+'[1]Oct 31 harvesting'!BU55</f>
        <v>2.75</v>
      </c>
      <c r="BV55" s="254">
        <f>'[1]Dec 29 harvesting '!BV55+'[1]Nov 29 harvesting'!BV55+'[1]Oct 31 harvesting'!BV55</f>
        <v>12</v>
      </c>
      <c r="BW55" s="254">
        <f t="shared" si="24"/>
        <v>4.3636363636363633</v>
      </c>
      <c r="BX55" s="254">
        <f>'[1]Dec 29 harvesting '!BX55+'[1]Nov 29 harvesting'!BX55+'[1]Oct 31 harvesting'!BX55</f>
        <v>52</v>
      </c>
      <c r="BY55" s="254">
        <f>'[1]Dec 29 harvesting '!BY55+'[1]Nov 29 harvesting'!BY55+'[1]Oct 31 harvesting'!BY55</f>
        <v>186</v>
      </c>
      <c r="BZ55" s="254">
        <f t="shared" si="25"/>
        <v>3.5769230769230771</v>
      </c>
      <c r="CA55" s="254">
        <f>'[1]Dec 29 harvesting '!CA55+'[1]Nov 29 harvesting'!CA55+'[1]Oct 31 harvesting'!CA55</f>
        <v>87.2</v>
      </c>
      <c r="CB55" s="254">
        <f>'[1]Dec 29 harvesting '!CB55+'[1]Nov 29 harvesting'!CB55+'[1]Oct 31 harvesting'!CB55</f>
        <v>306</v>
      </c>
      <c r="CC55" s="254">
        <f t="shared" si="26"/>
        <v>3.5091743119266052</v>
      </c>
      <c r="CD55" s="254">
        <f>'[1]Dec 29 harvesting '!CD55+'[1]Nov 29 harvesting'!CD55+'[1]Oct 31 harvesting'!CD55</f>
        <v>1187.8800000000001</v>
      </c>
      <c r="CE55" s="254">
        <f>'[1]Dec 29 harvesting '!CE55+'[1]Nov 29 harvesting'!CE55+'[1]Oct 31 harvesting'!CE55</f>
        <v>3697</v>
      </c>
      <c r="CF55" s="254">
        <f t="shared" si="27"/>
        <v>3.1122672323803746</v>
      </c>
      <c r="CG55" s="254">
        <f>'[1]Dec 29 harvesting '!CG55+'[1]Nov 29 harvesting'!CG55+'[1]Oct 31 harvesting'!CG55</f>
        <v>0</v>
      </c>
      <c r="CH55" s="254">
        <f>'[1]Dec 29 harvesting '!CH55+'[1]Nov 29 harvesting'!CH55+'[1]Oct 31 harvesting'!CH55</f>
        <v>0</v>
      </c>
      <c r="CI55" s="254">
        <f t="shared" si="28"/>
        <v>0</v>
      </c>
      <c r="CJ55" s="254">
        <f>'[1]Dec 29 harvesting '!CJ55+'[1]Nov 29 harvesting'!CJ55+'[1]Oct 31 harvesting'!CJ55</f>
        <v>1411.4299999999998</v>
      </c>
      <c r="CK55" s="254">
        <f>'[1]Dec 29 harvesting '!CK55+'[1]Nov 29 harvesting'!CK55+'[1]Oct 31 harvesting'!CK55</f>
        <v>4563</v>
      </c>
      <c r="CL55" s="254">
        <f t="shared" si="29"/>
        <v>3.2328914646847529</v>
      </c>
    </row>
    <row r="56" spans="1:140" x14ac:dyDescent="0.25">
      <c r="A56" s="262" t="s">
        <v>48</v>
      </c>
      <c r="B56" s="251">
        <v>3944.61</v>
      </c>
      <c r="C56" s="412">
        <f t="shared" si="0"/>
        <v>103.48754376224771</v>
      </c>
      <c r="D56" s="254">
        <f>'[1]Dec 29 harvesting '!D56+'[1]Nov 29 harvesting'!D56+'[1]Oct 31 harvesting'!D56</f>
        <v>420.81</v>
      </c>
      <c r="E56" s="254">
        <f>'[1]Dec 29 harvesting '!E56+'[1]Nov 29 harvesting'!E56+'[1]Oct 31 harvesting'!E56</f>
        <v>3065</v>
      </c>
      <c r="F56" s="254">
        <f t="shared" si="1"/>
        <v>7.2835721584563107</v>
      </c>
      <c r="G56" s="254">
        <f>'[1]Dec 29 harvesting '!G56+'[1]Nov 29 harvesting'!G56+'[1]Oct 31 harvesting'!G56</f>
        <v>25</v>
      </c>
      <c r="H56" s="254">
        <f>'[1]Dec 29 harvesting '!H56+'[1]Nov 29 harvesting'!H56+'[1]Oct 31 harvesting'!H56</f>
        <v>183.1</v>
      </c>
      <c r="I56" s="254">
        <f t="shared" si="2"/>
        <v>7.3239999999999998</v>
      </c>
      <c r="J56" s="254">
        <f>'[1]Dec 29 harvesting '!J56+'[1]Nov 29 harvesting'!J56+'[1]Oct 31 harvesting'!J56</f>
        <v>166.45</v>
      </c>
      <c r="K56" s="254">
        <f>'[1]Dec 29 harvesting '!K56+'[1]Nov 29 harvesting'!K56+'[1]Oct 31 harvesting'!K56</f>
        <v>1130.7</v>
      </c>
      <c r="L56" s="254">
        <f t="shared" si="3"/>
        <v>6.7930309402222901</v>
      </c>
      <c r="M56" s="254">
        <f>'[1]Dec 29 harvesting '!M56+'[1]Nov 29 harvesting'!M56+'[1]Oct 31 harvesting'!M56</f>
        <v>997.04</v>
      </c>
      <c r="N56" s="254">
        <f>'[1]Dec 29 harvesting '!N56+'[1]Nov 29 harvesting'!N56+'[1]Oct 31 harvesting'!N56</f>
        <v>5563.5</v>
      </c>
      <c r="O56" s="254">
        <f t="shared" si="4"/>
        <v>5.5800168498756317</v>
      </c>
      <c r="P56" s="254">
        <f>'[1]Dec 29 harvesting '!P56+'[1]Nov 29 harvesting'!P56+'[1]Oct 31 harvesting'!P56</f>
        <v>633.75</v>
      </c>
      <c r="Q56" s="254">
        <f>'[1]Dec 29 harvesting '!Q56+'[1]Nov 29 harvesting'!Q56+'[1]Oct 31 harvesting'!Q56</f>
        <v>2534</v>
      </c>
      <c r="R56" s="254">
        <f t="shared" si="5"/>
        <v>3.9984220907297829</v>
      </c>
      <c r="S56" s="254">
        <f>'[1]Dec 29 harvesting '!S56+'[1]Nov 29 harvesting'!S56+'[1]Oct 31 harvesting'!S56</f>
        <v>370.26</v>
      </c>
      <c r="T56" s="254">
        <f>'[1]Dec 29 harvesting '!T56+'[1]Nov 29 harvesting'!T56+'[1]Oct 31 harvesting'!T56</f>
        <v>1279.6600000000001</v>
      </c>
      <c r="U56" s="254">
        <f t="shared" si="6"/>
        <v>3.4561119213525635</v>
      </c>
      <c r="V56" s="254">
        <f>'[1]Dec 29 harvesting '!V56+'[1]Nov 29 harvesting'!V56+'[1]Oct 31 harvesting'!V56</f>
        <v>2613.31</v>
      </c>
      <c r="W56" s="254">
        <f>'[1]Dec 29 harvesting '!W56+'[1]Nov 29 harvesting'!W56+'[1]Oct 31 harvesting'!W56</f>
        <v>13755.960000000001</v>
      </c>
      <c r="X56" s="254">
        <f t="shared" si="7"/>
        <v>5.2638072023602254</v>
      </c>
      <c r="Y56" s="254">
        <f>'[1]Dec 29 harvesting '!Y56+'[1]Nov 29 harvesting'!Y56+'[1]Oct 31 harvesting'!Y56</f>
        <v>71.400000000000006</v>
      </c>
      <c r="Z56" s="254">
        <f>'[1]Dec 29 harvesting '!Z56+'[1]Nov 29 harvesting'!Z56+'[1]Oct 31 harvesting'!Z56</f>
        <v>474.98</v>
      </c>
      <c r="AA56" s="254">
        <f t="shared" si="8"/>
        <v>6.6523809523809518</v>
      </c>
      <c r="AB56" s="254">
        <f>'[1]Dec 29 harvesting '!AB56+'[1]Nov 29 harvesting'!AB56+'[1]Oct 31 harvesting'!AB56</f>
        <v>50.4</v>
      </c>
      <c r="AC56" s="254">
        <f>'[1]Dec 29 harvesting '!AC56+'[1]Nov 29 harvesting'!AC56+'[1]Oct 31 harvesting'!AC56</f>
        <v>312.48</v>
      </c>
      <c r="AD56" s="254">
        <f t="shared" si="9"/>
        <v>6.2</v>
      </c>
      <c r="AE56" s="254">
        <f>'[1]Dec 29 harvesting '!AE56+'[1]Nov 29 harvesting'!AE56+'[1]Oct 31 harvesting'!AE56</f>
        <v>20</v>
      </c>
      <c r="AF56" s="254">
        <f>'[1]Dec 29 harvesting '!AF56+'[1]Nov 29 harvesting'!AF56+'[1]Oct 31 harvesting'!AF56</f>
        <v>114</v>
      </c>
      <c r="AG56" s="254">
        <f t="shared" si="10"/>
        <v>5.7</v>
      </c>
      <c r="AH56" s="254">
        <f>'[1]Dec 29 harvesting '!AH56+'[1]Nov 29 harvesting'!AH56+'[1]Oct 31 harvesting'!AH56</f>
        <v>559.62</v>
      </c>
      <c r="AI56" s="254">
        <f>'[1]Dec 29 harvesting '!AI56+'[1]Nov 29 harvesting'!AI56+'[1]Oct 31 harvesting'!AI56</f>
        <v>2688.76</v>
      </c>
      <c r="AJ56" s="254">
        <f t="shared" si="11"/>
        <v>4.8046174189628683</v>
      </c>
      <c r="AK56" s="254">
        <f>'[1]Dec 29 harvesting '!AK56+'[1]Nov 29 harvesting'!AK56+'[1]Oct 31 harvesting'!AK56</f>
        <v>443.33</v>
      </c>
      <c r="AL56" s="254">
        <f>'[1]Dec 29 harvesting '!AL56+'[1]Nov 29 harvesting'!AL56+'[1]Oct 31 harvesting'!AL56</f>
        <v>1825</v>
      </c>
      <c r="AM56" s="254">
        <f t="shared" si="12"/>
        <v>4.116572305054925</v>
      </c>
      <c r="AN56" s="254">
        <f>'[1]Dec 29 harvesting '!AN56+'[1]Nov 29 harvesting'!AN56+'[1]Oct 31 harvesting'!AN56</f>
        <v>324.12</v>
      </c>
      <c r="AO56" s="254">
        <f>'[1]Dec 29 harvesting '!AO56+'[1]Nov 29 harvesting'!AO56+'[1]Oct 31 harvesting'!AO56</f>
        <v>1275</v>
      </c>
      <c r="AP56" s="254">
        <f t="shared" si="13"/>
        <v>3.9337282487967418</v>
      </c>
      <c r="AQ56" s="254">
        <f>'[1]Dec 29 harvesting '!AQ56+'[1]Nov 29 harvesting'!AQ56+'[1]Oct 31 harvesting'!AQ56</f>
        <v>1468.87</v>
      </c>
      <c r="AR56" s="254">
        <f>'[1]Dec 29 harvesting '!AR56+'[1]Nov 29 harvesting'!AR56+'[1]Oct 31 harvesting'!AR56</f>
        <v>6690.2199999999993</v>
      </c>
      <c r="AS56" s="254">
        <f t="shared" si="14"/>
        <v>4.5546712779211234</v>
      </c>
      <c r="AT56" s="254">
        <f>'[1]Dec 29 harvesting '!AT56+'[1]Nov 29 harvesting'!AT56+'[1]Oct 31 harvesting'!AT56</f>
        <v>0</v>
      </c>
      <c r="AU56" s="254">
        <f>'[1]Dec 29 harvesting '!AU56+'[1]Nov 29 harvesting'!AU56+'[1]Oct 31 harvesting'!AU56</f>
        <v>0</v>
      </c>
      <c r="AV56" s="254">
        <f t="shared" si="15"/>
        <v>0</v>
      </c>
      <c r="AW56" s="254">
        <f>'[1]Dec 29 harvesting '!AW56+'[1]Nov 29 harvesting'!AW56+'[1]Oct 31 harvesting'!AW56</f>
        <v>0</v>
      </c>
      <c r="AX56" s="254">
        <f>'[1]Dec 29 harvesting '!AX56+'[1]Nov 29 harvesting'!AX56+'[1]Oct 31 harvesting'!AX56</f>
        <v>0</v>
      </c>
      <c r="AY56" s="254">
        <f t="shared" si="16"/>
        <v>0</v>
      </c>
      <c r="AZ56" s="254">
        <f>'[1]Dec 29 harvesting '!AZ56+'[1]Nov 29 harvesting'!AZ56+'[1]Oct 31 harvesting'!AZ56</f>
        <v>0</v>
      </c>
      <c r="BA56" s="254">
        <f>'[1]Dec 29 harvesting '!BA56+'[1]Nov 29 harvesting'!BA56+'[1]Oct 31 harvesting'!BA56</f>
        <v>0</v>
      </c>
      <c r="BB56" s="254">
        <f t="shared" si="17"/>
        <v>0</v>
      </c>
      <c r="BC56" s="254">
        <f>'[1]Dec 29 harvesting '!BC56+'[1]Nov 29 harvesting'!BC56+'[1]Oct 31 harvesting'!BC56</f>
        <v>0</v>
      </c>
      <c r="BD56" s="254">
        <f>'[1]Dec 29 harvesting '!BD56+'[1]Nov 29 harvesting'!BD56+'[1]Oct 31 harvesting'!BD56</f>
        <v>0</v>
      </c>
      <c r="BE56" s="254">
        <f t="shared" si="18"/>
        <v>0</v>
      </c>
      <c r="BF56" s="254">
        <f>'[1]Dec 29 harvesting '!BF56+'[1]Nov 29 harvesting'!BF56+'[1]Oct 31 harvesting'!BF56</f>
        <v>0</v>
      </c>
      <c r="BG56" s="254">
        <f>'[1]Dec 29 harvesting '!BG56+'[1]Nov 29 harvesting'!BG56+'[1]Oct 31 harvesting'!BG56</f>
        <v>0</v>
      </c>
      <c r="BH56" s="254">
        <f t="shared" si="19"/>
        <v>0</v>
      </c>
      <c r="BI56" s="254">
        <f>'[1]Dec 29 harvesting '!BI56+'[1]Nov 29 harvesting'!BI56+'[1]Oct 31 harvesting'!BI56</f>
        <v>0</v>
      </c>
      <c r="BJ56" s="254">
        <f>'[1]Dec 29 harvesting '!BJ56+'[1]Nov 29 harvesting'!BJ56+'[1]Oct 31 harvesting'!BJ56</f>
        <v>0</v>
      </c>
      <c r="BK56" s="254">
        <f t="shared" si="20"/>
        <v>0</v>
      </c>
      <c r="BL56" s="254">
        <f>'[1]Dec 29 harvesting '!BL56+'[1]Nov 29 harvesting'!BL56+'[1]Oct 31 harvesting'!BL56</f>
        <v>0</v>
      </c>
      <c r="BM56" s="254">
        <f>'[1]Dec 29 harvesting '!BM56+'[1]Nov 29 harvesting'!BM56+'[1]Oct 31 harvesting'!BM56</f>
        <v>0</v>
      </c>
      <c r="BN56" s="254">
        <f t="shared" si="21"/>
        <v>0</v>
      </c>
      <c r="BO56" s="254">
        <f>'[1]Dec 29 harvesting '!BO56+'[1]Nov 29 harvesting'!BO56+'[1]Oct 31 harvesting'!BO56</f>
        <v>0</v>
      </c>
      <c r="BP56" s="254">
        <f>'[1]Dec 29 harvesting '!BP56+'[1]Nov 29 harvesting'!BP56+'[1]Oct 31 harvesting'!BP56</f>
        <v>0</v>
      </c>
      <c r="BQ56" s="254">
        <f t="shared" si="22"/>
        <v>0</v>
      </c>
      <c r="BR56" s="254">
        <f>'[1]Dec 29 harvesting '!BR56+'[1]Nov 29 harvesting'!BR56+'[1]Oct 31 harvesting'!BR56</f>
        <v>492.21000000000004</v>
      </c>
      <c r="BS56" s="254">
        <f>'[1]Dec 29 harvesting '!BS56+'[1]Nov 29 harvesting'!BS56+'[1]Oct 31 harvesting'!BS56</f>
        <v>3539.98</v>
      </c>
      <c r="BT56" s="254">
        <f t="shared" si="23"/>
        <v>7.1920115397899265</v>
      </c>
      <c r="BU56" s="254">
        <f>'[1]Dec 29 harvesting '!BU56+'[1]Nov 29 harvesting'!BU56+'[1]Oct 31 harvesting'!BU56</f>
        <v>75.400000000000006</v>
      </c>
      <c r="BV56" s="254">
        <f>'[1]Dec 29 harvesting '!BV56+'[1]Nov 29 harvesting'!BV56+'[1]Oct 31 harvesting'!BV56</f>
        <v>495.58000000000004</v>
      </c>
      <c r="BW56" s="254">
        <f t="shared" si="24"/>
        <v>6.5726790450928378</v>
      </c>
      <c r="BX56" s="254">
        <f>'[1]Dec 29 harvesting '!BX56+'[1]Nov 29 harvesting'!BX56+'[1]Oct 31 harvesting'!BX56</f>
        <v>186.45</v>
      </c>
      <c r="BY56" s="254">
        <f>'[1]Dec 29 harvesting '!BY56+'[1]Nov 29 harvesting'!BY56+'[1]Oct 31 harvesting'!BY56</f>
        <v>1244.7</v>
      </c>
      <c r="BZ56" s="254">
        <f t="shared" si="25"/>
        <v>6.6757843925985529</v>
      </c>
      <c r="CA56" s="254">
        <f>'[1]Dec 29 harvesting '!CA56+'[1]Nov 29 harvesting'!CA56+'[1]Oct 31 harvesting'!CA56</f>
        <v>1556.6599999999999</v>
      </c>
      <c r="CB56" s="254">
        <f>'[1]Dec 29 harvesting '!CB56+'[1]Nov 29 harvesting'!CB56+'[1]Oct 31 harvesting'!CB56</f>
        <v>8252.26</v>
      </c>
      <c r="CC56" s="254">
        <f t="shared" si="26"/>
        <v>5.3012603908367923</v>
      </c>
      <c r="CD56" s="254">
        <f>'[1]Dec 29 harvesting '!CD56+'[1]Nov 29 harvesting'!CD56+'[1]Oct 31 harvesting'!CD56</f>
        <v>1077.08</v>
      </c>
      <c r="CE56" s="254">
        <f>'[1]Dec 29 harvesting '!CE56+'[1]Nov 29 harvesting'!CE56+'[1]Oct 31 harvesting'!CE56</f>
        <v>4359</v>
      </c>
      <c r="CF56" s="254">
        <f t="shared" si="27"/>
        <v>4.0470531436847779</v>
      </c>
      <c r="CG56" s="254">
        <f>'[1]Dec 29 harvesting '!CG56+'[1]Nov 29 harvesting'!CG56+'[1]Oct 31 harvesting'!CG56</f>
        <v>694.38</v>
      </c>
      <c r="CH56" s="254">
        <f>'[1]Dec 29 harvesting '!CH56+'[1]Nov 29 harvesting'!CH56+'[1]Oct 31 harvesting'!CH56</f>
        <v>2554.66</v>
      </c>
      <c r="CI56" s="254">
        <f t="shared" si="28"/>
        <v>3.6790518160085255</v>
      </c>
      <c r="CJ56" s="254">
        <f>'[1]Dec 29 harvesting '!CJ56+'[1]Nov 29 harvesting'!CJ56+'[1]Oct 31 harvesting'!CJ56</f>
        <v>4082.18</v>
      </c>
      <c r="CK56" s="254">
        <f>'[1]Dec 29 harvesting '!CK56+'[1]Nov 29 harvesting'!CK56+'[1]Oct 31 harvesting'!CK56</f>
        <v>20446.18</v>
      </c>
      <c r="CL56" s="254">
        <f t="shared" si="29"/>
        <v>5.0086424410486554</v>
      </c>
    </row>
    <row r="57" spans="1:140" x14ac:dyDescent="0.25">
      <c r="A57" s="262" t="s">
        <v>49</v>
      </c>
      <c r="B57" s="251">
        <v>558</v>
      </c>
      <c r="C57" s="412">
        <f t="shared" si="0"/>
        <v>91.279569892473106</v>
      </c>
      <c r="D57" s="254">
        <f>'[1]Dec 29 harvesting '!D57+'[1]Nov 29 harvesting'!D57+'[1]Oct 31 harvesting'!D57</f>
        <v>0</v>
      </c>
      <c r="E57" s="254">
        <f>'[1]Dec 29 harvesting '!E57+'[1]Nov 29 harvesting'!E57+'[1]Oct 31 harvesting'!E57</f>
        <v>0</v>
      </c>
      <c r="F57" s="254">
        <f t="shared" si="1"/>
        <v>0</v>
      </c>
      <c r="G57" s="254">
        <f>'[1]Dec 29 harvesting '!G57+'[1]Nov 29 harvesting'!G57+'[1]Oct 31 harvesting'!G57</f>
        <v>0</v>
      </c>
      <c r="H57" s="254">
        <f>'[1]Dec 29 harvesting '!H57+'[1]Nov 29 harvesting'!H57+'[1]Oct 31 harvesting'!H57</f>
        <v>0</v>
      </c>
      <c r="I57" s="254">
        <f t="shared" si="2"/>
        <v>0</v>
      </c>
      <c r="J57" s="254">
        <f>'[1]Dec 29 harvesting '!J57+'[1]Nov 29 harvesting'!J57+'[1]Oct 31 harvesting'!J57</f>
        <v>0</v>
      </c>
      <c r="K57" s="254">
        <f>'[1]Dec 29 harvesting '!K57+'[1]Nov 29 harvesting'!K57+'[1]Oct 31 harvesting'!K57</f>
        <v>0</v>
      </c>
      <c r="L57" s="254">
        <f t="shared" si="3"/>
        <v>0</v>
      </c>
      <c r="M57" s="254">
        <f>'[1]Dec 29 harvesting '!M57+'[1]Nov 29 harvesting'!M57+'[1]Oct 31 harvesting'!M57</f>
        <v>0</v>
      </c>
      <c r="N57" s="254">
        <f>'[1]Dec 29 harvesting '!N57+'[1]Nov 29 harvesting'!N57+'[1]Oct 31 harvesting'!N57</f>
        <v>0</v>
      </c>
      <c r="O57" s="254">
        <f t="shared" si="4"/>
        <v>0</v>
      </c>
      <c r="P57" s="254">
        <f>'[1]Dec 29 harvesting '!P57+'[1]Nov 29 harvesting'!P57+'[1]Oct 31 harvesting'!P57</f>
        <v>0</v>
      </c>
      <c r="Q57" s="254">
        <f>'[1]Dec 29 harvesting '!Q57+'[1]Nov 29 harvesting'!Q57+'[1]Oct 31 harvesting'!Q57</f>
        <v>0</v>
      </c>
      <c r="R57" s="254">
        <f t="shared" si="5"/>
        <v>0</v>
      </c>
      <c r="S57" s="254">
        <f>'[1]Dec 29 harvesting '!S57+'[1]Nov 29 harvesting'!S57+'[1]Oct 31 harvesting'!S57</f>
        <v>0</v>
      </c>
      <c r="T57" s="254">
        <f>'[1]Dec 29 harvesting '!T57+'[1]Nov 29 harvesting'!T57+'[1]Oct 31 harvesting'!T57</f>
        <v>0</v>
      </c>
      <c r="U57" s="254">
        <f t="shared" si="6"/>
        <v>0</v>
      </c>
      <c r="V57" s="254">
        <f>'[1]Dec 29 harvesting '!V57+'[1]Nov 29 harvesting'!V57+'[1]Oct 31 harvesting'!V57</f>
        <v>0</v>
      </c>
      <c r="W57" s="254">
        <f>'[1]Dec 29 harvesting '!W57+'[1]Nov 29 harvesting'!W57+'[1]Oct 31 harvesting'!W57</f>
        <v>0</v>
      </c>
      <c r="X57" s="254">
        <f t="shared" si="7"/>
        <v>0</v>
      </c>
      <c r="Y57" s="254">
        <f>'[1]Dec 29 harvesting '!Y57+'[1]Nov 29 harvesting'!Y57+'[1]Oct 31 harvesting'!Y57</f>
        <v>25.96</v>
      </c>
      <c r="Z57" s="254">
        <f>'[1]Dec 29 harvesting '!Z57+'[1]Nov 29 harvesting'!Z57+'[1]Oct 31 harvesting'!Z57</f>
        <v>150</v>
      </c>
      <c r="AA57" s="254">
        <f t="shared" si="8"/>
        <v>5.778120184899846</v>
      </c>
      <c r="AB57" s="254">
        <f>'[1]Dec 29 harvesting '!AB57+'[1]Nov 29 harvesting'!AB57+'[1]Oct 31 harvesting'!AB57</f>
        <v>0</v>
      </c>
      <c r="AC57" s="254">
        <f>'[1]Dec 29 harvesting '!AC57+'[1]Nov 29 harvesting'!AC57+'[1]Oct 31 harvesting'!AC57</f>
        <v>0</v>
      </c>
      <c r="AD57" s="254">
        <f t="shared" si="9"/>
        <v>0</v>
      </c>
      <c r="AE57" s="254">
        <f>'[1]Dec 29 harvesting '!AE57+'[1]Nov 29 harvesting'!AE57+'[1]Oct 31 harvesting'!AE57</f>
        <v>4.3</v>
      </c>
      <c r="AF57" s="254">
        <f>'[1]Dec 29 harvesting '!AF57+'[1]Nov 29 harvesting'!AF57+'[1]Oct 31 harvesting'!AF57</f>
        <v>16</v>
      </c>
      <c r="AG57" s="254">
        <f t="shared" si="10"/>
        <v>3.7209302325581395</v>
      </c>
      <c r="AH57" s="254">
        <f>'[1]Dec 29 harvesting '!AH57+'[1]Nov 29 harvesting'!AH57+'[1]Oct 31 harvesting'!AH57</f>
        <v>0.5</v>
      </c>
      <c r="AI57" s="254">
        <f>'[1]Dec 29 harvesting '!AI57+'[1]Nov 29 harvesting'!AI57+'[1]Oct 31 harvesting'!AI57</f>
        <v>1.75</v>
      </c>
      <c r="AJ57" s="254">
        <f t="shared" si="11"/>
        <v>3.5</v>
      </c>
      <c r="AK57" s="254">
        <f>'[1]Dec 29 harvesting '!AK57+'[1]Nov 29 harvesting'!AK57+'[1]Oct 31 harvesting'!AK57</f>
        <v>0</v>
      </c>
      <c r="AL57" s="254">
        <f>'[1]Dec 29 harvesting '!AL57+'[1]Nov 29 harvesting'!AL57+'[1]Oct 31 harvesting'!AL57</f>
        <v>0</v>
      </c>
      <c r="AM57" s="254">
        <f t="shared" si="12"/>
        <v>0</v>
      </c>
      <c r="AN57" s="254">
        <f>'[1]Dec 29 harvesting '!AN57+'[1]Nov 29 harvesting'!AN57+'[1]Oct 31 harvesting'!AN57</f>
        <v>478.58</v>
      </c>
      <c r="AO57" s="254">
        <f>'[1]Dec 29 harvesting '!AO57+'[1]Nov 29 harvesting'!AO57+'[1]Oct 31 harvesting'!AO57</f>
        <v>1534</v>
      </c>
      <c r="AP57" s="254">
        <f t="shared" si="13"/>
        <v>3.2053157256884952</v>
      </c>
      <c r="AQ57" s="254">
        <f>'[1]Dec 29 harvesting '!AQ57+'[1]Nov 29 harvesting'!AQ57+'[1]Oct 31 harvesting'!AQ57</f>
        <v>509.34</v>
      </c>
      <c r="AR57" s="254">
        <f>'[1]Dec 29 harvesting '!AR57+'[1]Nov 29 harvesting'!AR57+'[1]Oct 31 harvesting'!AR57</f>
        <v>1701.75</v>
      </c>
      <c r="AS57" s="254">
        <f t="shared" si="14"/>
        <v>3.3410884674284369</v>
      </c>
      <c r="AT57" s="254">
        <f>'[1]Dec 29 harvesting '!AT57+'[1]Nov 29 harvesting'!AT57+'[1]Oct 31 harvesting'!AT57</f>
        <v>0</v>
      </c>
      <c r="AU57" s="254">
        <f>'[1]Dec 29 harvesting '!AU57+'[1]Nov 29 harvesting'!AU57+'[1]Oct 31 harvesting'!AU57</f>
        <v>0</v>
      </c>
      <c r="AV57" s="254">
        <f t="shared" si="15"/>
        <v>0</v>
      </c>
      <c r="AW57" s="254">
        <f>'[1]Dec 29 harvesting '!AW57+'[1]Nov 29 harvesting'!AW57+'[1]Oct 31 harvesting'!AW57</f>
        <v>0</v>
      </c>
      <c r="AX57" s="254">
        <f>'[1]Dec 29 harvesting '!AX57+'[1]Nov 29 harvesting'!AX57+'[1]Oct 31 harvesting'!AX57</f>
        <v>0</v>
      </c>
      <c r="AY57" s="254">
        <f t="shared" si="16"/>
        <v>0</v>
      </c>
      <c r="AZ57" s="254">
        <f>'[1]Dec 29 harvesting '!AZ57+'[1]Nov 29 harvesting'!AZ57+'[1]Oct 31 harvesting'!AZ57</f>
        <v>0</v>
      </c>
      <c r="BA57" s="254">
        <f>'[1]Dec 29 harvesting '!BA57+'[1]Nov 29 harvesting'!BA57+'[1]Oct 31 harvesting'!BA57</f>
        <v>0</v>
      </c>
      <c r="BB57" s="254">
        <f t="shared" si="17"/>
        <v>0</v>
      </c>
      <c r="BC57" s="254">
        <f>'[1]Dec 29 harvesting '!BC57+'[1]Nov 29 harvesting'!BC57+'[1]Oct 31 harvesting'!BC57</f>
        <v>0</v>
      </c>
      <c r="BD57" s="254">
        <f>'[1]Dec 29 harvesting '!BD57+'[1]Nov 29 harvesting'!BD57+'[1]Oct 31 harvesting'!BD57</f>
        <v>0</v>
      </c>
      <c r="BE57" s="254">
        <f t="shared" si="18"/>
        <v>0</v>
      </c>
      <c r="BF57" s="254">
        <f>'[1]Dec 29 harvesting '!BF57+'[1]Nov 29 harvesting'!BF57+'[1]Oct 31 harvesting'!BF57</f>
        <v>0</v>
      </c>
      <c r="BG57" s="254">
        <f>'[1]Dec 29 harvesting '!BG57+'[1]Nov 29 harvesting'!BG57+'[1]Oct 31 harvesting'!BG57</f>
        <v>0</v>
      </c>
      <c r="BH57" s="254">
        <f t="shared" si="19"/>
        <v>0</v>
      </c>
      <c r="BI57" s="254">
        <f>'[1]Dec 29 harvesting '!BI57+'[1]Nov 29 harvesting'!BI57+'[1]Oct 31 harvesting'!BI57</f>
        <v>0</v>
      </c>
      <c r="BJ57" s="254">
        <f>'[1]Dec 29 harvesting '!BJ57+'[1]Nov 29 harvesting'!BJ57+'[1]Oct 31 harvesting'!BJ57</f>
        <v>0</v>
      </c>
      <c r="BK57" s="254">
        <f t="shared" si="20"/>
        <v>0</v>
      </c>
      <c r="BL57" s="254">
        <f>'[1]Dec 29 harvesting '!BL57+'[1]Nov 29 harvesting'!BL57+'[1]Oct 31 harvesting'!BL57</f>
        <v>0</v>
      </c>
      <c r="BM57" s="254">
        <f>'[1]Dec 29 harvesting '!BM57+'[1]Nov 29 harvesting'!BM57+'[1]Oct 31 harvesting'!BM57</f>
        <v>0</v>
      </c>
      <c r="BN57" s="254">
        <f t="shared" si="21"/>
        <v>0</v>
      </c>
      <c r="BO57" s="254">
        <f>'[1]Dec 29 harvesting '!BO57+'[1]Nov 29 harvesting'!BO57+'[1]Oct 31 harvesting'!BO57</f>
        <v>0</v>
      </c>
      <c r="BP57" s="254">
        <f>'[1]Dec 29 harvesting '!BP57+'[1]Nov 29 harvesting'!BP57+'[1]Oct 31 harvesting'!BP57</f>
        <v>0</v>
      </c>
      <c r="BQ57" s="254">
        <f t="shared" si="22"/>
        <v>0</v>
      </c>
      <c r="BR57" s="254">
        <f>'[1]Dec 29 harvesting '!BR57+'[1]Nov 29 harvesting'!BR57+'[1]Oct 31 harvesting'!BR57</f>
        <v>25.96</v>
      </c>
      <c r="BS57" s="254">
        <f>'[1]Dec 29 harvesting '!BS57+'[1]Nov 29 harvesting'!BS57+'[1]Oct 31 harvesting'!BS57</f>
        <v>150</v>
      </c>
      <c r="BT57" s="254">
        <f t="shared" si="23"/>
        <v>5.778120184899846</v>
      </c>
      <c r="BU57" s="254">
        <f>'[1]Dec 29 harvesting '!BU57+'[1]Nov 29 harvesting'!BU57+'[1]Oct 31 harvesting'!BU57</f>
        <v>0</v>
      </c>
      <c r="BV57" s="254">
        <f>'[1]Dec 29 harvesting '!BV57+'[1]Nov 29 harvesting'!BV57+'[1]Oct 31 harvesting'!BV57</f>
        <v>0</v>
      </c>
      <c r="BW57" s="254">
        <f t="shared" si="24"/>
        <v>0</v>
      </c>
      <c r="BX57" s="254">
        <f>'[1]Dec 29 harvesting '!BX57+'[1]Nov 29 harvesting'!BX57+'[1]Oct 31 harvesting'!BX57</f>
        <v>4.3</v>
      </c>
      <c r="BY57" s="254">
        <f>'[1]Dec 29 harvesting '!BY57+'[1]Nov 29 harvesting'!BY57+'[1]Oct 31 harvesting'!BY57</f>
        <v>16</v>
      </c>
      <c r="BZ57" s="254">
        <f t="shared" si="25"/>
        <v>3.7209302325581395</v>
      </c>
      <c r="CA57" s="254">
        <f>'[1]Dec 29 harvesting '!CA57+'[1]Nov 29 harvesting'!CA57+'[1]Oct 31 harvesting'!CA57</f>
        <v>0.5</v>
      </c>
      <c r="CB57" s="254">
        <f>'[1]Dec 29 harvesting '!CB57+'[1]Nov 29 harvesting'!CB57+'[1]Oct 31 harvesting'!CB57</f>
        <v>1.75</v>
      </c>
      <c r="CC57" s="254">
        <f t="shared" si="26"/>
        <v>3.5</v>
      </c>
      <c r="CD57" s="254">
        <f>'[1]Dec 29 harvesting '!CD57+'[1]Nov 29 harvesting'!CD57+'[1]Oct 31 harvesting'!CD57</f>
        <v>0</v>
      </c>
      <c r="CE57" s="254">
        <f>'[1]Dec 29 harvesting '!CE57+'[1]Nov 29 harvesting'!CE57+'[1]Oct 31 harvesting'!CE57</f>
        <v>0</v>
      </c>
      <c r="CF57" s="254">
        <f t="shared" si="27"/>
        <v>0</v>
      </c>
      <c r="CG57" s="254">
        <f>'[1]Dec 29 harvesting '!CG57+'[1]Nov 29 harvesting'!CG57+'[1]Oct 31 harvesting'!CG57</f>
        <v>478.58</v>
      </c>
      <c r="CH57" s="254">
        <f>'[1]Dec 29 harvesting '!CH57+'[1]Nov 29 harvesting'!CH57+'[1]Oct 31 harvesting'!CH57</f>
        <v>1534</v>
      </c>
      <c r="CI57" s="254">
        <f t="shared" si="28"/>
        <v>3.2053157256884952</v>
      </c>
      <c r="CJ57" s="254">
        <f>'[1]Dec 29 harvesting '!CJ57+'[1]Nov 29 harvesting'!CJ57+'[1]Oct 31 harvesting'!CJ57</f>
        <v>509.34</v>
      </c>
      <c r="CK57" s="254">
        <f>'[1]Dec 29 harvesting '!CK57+'[1]Nov 29 harvesting'!CK57+'[1]Oct 31 harvesting'!CK57</f>
        <v>1701.75</v>
      </c>
      <c r="CL57" s="254">
        <f t="shared" si="29"/>
        <v>3.3410884674284369</v>
      </c>
    </row>
    <row r="58" spans="1:140" x14ac:dyDescent="0.25">
      <c r="A58" s="262" t="s">
        <v>50</v>
      </c>
      <c r="B58" s="251">
        <v>2431.71</v>
      </c>
      <c r="C58" s="412">
        <f t="shared" si="0"/>
        <v>96.296844607292797</v>
      </c>
      <c r="D58" s="254">
        <f>'[1]Dec 29 harvesting '!D58+'[1]Nov 29 harvesting'!D58+'[1]Oct 31 harvesting'!D58</f>
        <v>396</v>
      </c>
      <c r="E58" s="254">
        <f>'[1]Dec 29 harvesting '!E58+'[1]Nov 29 harvesting'!E58+'[1]Oct 31 harvesting'!E58</f>
        <v>2431.91</v>
      </c>
      <c r="F58" s="254">
        <f t="shared" si="1"/>
        <v>6.1411868686868685</v>
      </c>
      <c r="G58" s="254">
        <f>'[1]Dec 29 harvesting '!G58+'[1]Nov 29 harvesting'!G58+'[1]Oct 31 harvesting'!G58</f>
        <v>21.5</v>
      </c>
      <c r="H58" s="254">
        <f>'[1]Dec 29 harvesting '!H58+'[1]Nov 29 harvesting'!H58+'[1]Oct 31 harvesting'!H58</f>
        <v>115</v>
      </c>
      <c r="I58" s="254">
        <f t="shared" si="2"/>
        <v>5.3488372093023253</v>
      </c>
      <c r="J58" s="254">
        <f>'[1]Dec 29 harvesting '!J58+'[1]Nov 29 harvesting'!J58+'[1]Oct 31 harvesting'!J58</f>
        <v>67.75</v>
      </c>
      <c r="K58" s="254">
        <f>'[1]Dec 29 harvesting '!K58+'[1]Nov 29 harvesting'!K58+'[1]Oct 31 harvesting'!K58</f>
        <v>276</v>
      </c>
      <c r="L58" s="254">
        <f t="shared" si="3"/>
        <v>4.07380073800738</v>
      </c>
      <c r="M58" s="254">
        <f>'[1]Dec 29 harvesting '!M58+'[1]Nov 29 harvesting'!M58+'[1]Oct 31 harvesting'!M58</f>
        <v>157.93</v>
      </c>
      <c r="N58" s="254">
        <f>'[1]Dec 29 harvesting '!N58+'[1]Nov 29 harvesting'!N58+'[1]Oct 31 harvesting'!N58</f>
        <v>717.28</v>
      </c>
      <c r="O58" s="254">
        <f t="shared" si="4"/>
        <v>4.5417590071550684</v>
      </c>
      <c r="P58" s="254">
        <f>'[1]Dec 29 harvesting '!P58+'[1]Nov 29 harvesting'!P58+'[1]Oct 31 harvesting'!P58</f>
        <v>494.80489999999998</v>
      </c>
      <c r="Q58" s="254">
        <f>'[1]Dec 29 harvesting '!Q58+'[1]Nov 29 harvesting'!Q58+'[1]Oct 31 harvesting'!Q58</f>
        <v>2036.4620000000007</v>
      </c>
      <c r="R58" s="254">
        <f t="shared" si="5"/>
        <v>4.1156868090837433</v>
      </c>
      <c r="S58" s="254">
        <f>'[1]Dec 29 harvesting '!S58+'[1]Nov 29 harvesting'!S58+'[1]Oct 31 harvesting'!S58</f>
        <v>228.18</v>
      </c>
      <c r="T58" s="254">
        <f>'[1]Dec 29 harvesting '!T58+'[1]Nov 29 harvesting'!T58+'[1]Oct 31 harvesting'!T58</f>
        <v>810.58</v>
      </c>
      <c r="U58" s="254">
        <f t="shared" si="6"/>
        <v>3.5523709352265755</v>
      </c>
      <c r="V58" s="254">
        <f>'[1]Dec 29 harvesting '!V58+'[1]Nov 29 harvesting'!V58+'[1]Oct 31 harvesting'!V58</f>
        <v>1370.1649</v>
      </c>
      <c r="W58" s="254">
        <f>'[1]Dec 29 harvesting '!W58+'[1]Nov 29 harvesting'!W58+'[1]Oct 31 harvesting'!W58</f>
        <v>6395.9319999999998</v>
      </c>
      <c r="X58" s="254">
        <f t="shared" si="7"/>
        <v>4.6680016398026254</v>
      </c>
      <c r="Y58" s="254">
        <f>'[1]Dec 29 harvesting '!Y58+'[1]Nov 29 harvesting'!Y58+'[1]Oct 31 harvesting'!Y58</f>
        <v>0</v>
      </c>
      <c r="Z58" s="254">
        <f>'[1]Dec 29 harvesting '!Z58+'[1]Nov 29 harvesting'!Z58+'[1]Oct 31 harvesting'!Z58</f>
        <v>0</v>
      </c>
      <c r="AA58" s="254">
        <f t="shared" si="8"/>
        <v>0</v>
      </c>
      <c r="AB58" s="254">
        <f>'[1]Dec 29 harvesting '!AB58+'[1]Nov 29 harvesting'!AB58+'[1]Oct 31 harvesting'!AB58</f>
        <v>0</v>
      </c>
      <c r="AC58" s="254">
        <f>'[1]Dec 29 harvesting '!AC58+'[1]Nov 29 harvesting'!AC58+'[1]Oct 31 harvesting'!AC58</f>
        <v>0</v>
      </c>
      <c r="AD58" s="254">
        <f t="shared" si="9"/>
        <v>0</v>
      </c>
      <c r="AE58" s="254">
        <f>'[1]Dec 29 harvesting '!AE58+'[1]Nov 29 harvesting'!AE58+'[1]Oct 31 harvesting'!AE58</f>
        <v>0</v>
      </c>
      <c r="AF58" s="254">
        <f>'[1]Dec 29 harvesting '!AF58+'[1]Nov 29 harvesting'!AF58+'[1]Oct 31 harvesting'!AF58</f>
        <v>0</v>
      </c>
      <c r="AG58" s="254">
        <f t="shared" si="10"/>
        <v>0</v>
      </c>
      <c r="AH58" s="254">
        <f>'[1]Dec 29 harvesting '!AH58+'[1]Nov 29 harvesting'!AH58+'[1]Oct 31 harvesting'!AH58</f>
        <v>0</v>
      </c>
      <c r="AI58" s="254">
        <f>'[1]Dec 29 harvesting '!AI58+'[1]Nov 29 harvesting'!AI58+'[1]Oct 31 harvesting'!AI58</f>
        <v>0</v>
      </c>
      <c r="AJ58" s="254">
        <f t="shared" si="11"/>
        <v>0</v>
      </c>
      <c r="AK58" s="254">
        <f>'[1]Dec 29 harvesting '!AK58+'[1]Nov 29 harvesting'!AK58+'[1]Oct 31 harvesting'!AK58</f>
        <v>420</v>
      </c>
      <c r="AL58" s="254">
        <f>'[1]Dec 29 harvesting '!AL58+'[1]Nov 29 harvesting'!AL58+'[1]Oct 31 harvesting'!AL58</f>
        <v>1664.65</v>
      </c>
      <c r="AM58" s="254">
        <f t="shared" si="12"/>
        <v>3.9634523809523809</v>
      </c>
      <c r="AN58" s="254">
        <f>'[1]Dec 29 harvesting '!AN58+'[1]Nov 29 harvesting'!AN58+'[1]Oct 31 harvesting'!AN58</f>
        <v>581</v>
      </c>
      <c r="AO58" s="254">
        <f>'[1]Dec 29 harvesting '!AO58+'[1]Nov 29 harvesting'!AO58+'[1]Oct 31 harvesting'!AO58</f>
        <v>2059</v>
      </c>
      <c r="AP58" s="254">
        <f t="shared" si="13"/>
        <v>3.5438898450946645</v>
      </c>
      <c r="AQ58" s="254">
        <f>'[1]Dec 29 harvesting '!AQ58+'[1]Nov 29 harvesting'!AQ58+'[1]Oct 31 harvesting'!AQ58</f>
        <v>1001</v>
      </c>
      <c r="AR58" s="254">
        <f>'[1]Dec 29 harvesting '!AR58+'[1]Nov 29 harvesting'!AR58+'[1]Oct 31 harvesting'!AR58</f>
        <v>3723.65</v>
      </c>
      <c r="AS58" s="254">
        <f t="shared" si="14"/>
        <v>3.7199300699300699</v>
      </c>
      <c r="AT58" s="254">
        <f>'[1]Dec 29 harvesting '!AT58+'[1]Nov 29 harvesting'!AT58+'[1]Oct 31 harvesting'!AT58</f>
        <v>0</v>
      </c>
      <c r="AU58" s="254">
        <f>'[1]Dec 29 harvesting '!AU58+'[1]Nov 29 harvesting'!AU58+'[1]Oct 31 harvesting'!AU58</f>
        <v>0</v>
      </c>
      <c r="AV58" s="254">
        <f t="shared" si="15"/>
        <v>0</v>
      </c>
      <c r="AW58" s="254">
        <f>'[1]Dec 29 harvesting '!AW58+'[1]Nov 29 harvesting'!AW58+'[1]Oct 31 harvesting'!AW58</f>
        <v>0</v>
      </c>
      <c r="AX58" s="254">
        <f>'[1]Dec 29 harvesting '!AX58+'[1]Nov 29 harvesting'!AX58+'[1]Oct 31 harvesting'!AX58</f>
        <v>0</v>
      </c>
      <c r="AY58" s="254">
        <f t="shared" si="16"/>
        <v>0</v>
      </c>
      <c r="AZ58" s="254">
        <f>'[1]Dec 29 harvesting '!AZ58+'[1]Nov 29 harvesting'!AZ58+'[1]Oct 31 harvesting'!AZ58</f>
        <v>0</v>
      </c>
      <c r="BA58" s="254">
        <f>'[1]Dec 29 harvesting '!BA58+'[1]Nov 29 harvesting'!BA58+'[1]Oct 31 harvesting'!BA58</f>
        <v>0</v>
      </c>
      <c r="BB58" s="254">
        <f t="shared" si="17"/>
        <v>0</v>
      </c>
      <c r="BC58" s="254">
        <f>'[1]Dec 29 harvesting '!BC58+'[1]Nov 29 harvesting'!BC58+'[1]Oct 31 harvesting'!BC58</f>
        <v>20.499999999999996</v>
      </c>
      <c r="BD58" s="254">
        <f>'[1]Dec 29 harvesting '!BD58+'[1]Nov 29 harvesting'!BD58+'[1]Oct 31 harvesting'!BD58</f>
        <v>47.05</v>
      </c>
      <c r="BE58" s="254">
        <f t="shared" si="18"/>
        <v>2.2951219512195125</v>
      </c>
      <c r="BF58" s="254">
        <f>'[1]Dec 29 harvesting '!BF58+'[1]Nov 29 harvesting'!BF58+'[1]Oct 31 harvesting'!BF58</f>
        <v>0</v>
      </c>
      <c r="BG58" s="254">
        <f>'[1]Dec 29 harvesting '!BG58+'[1]Nov 29 harvesting'!BG58+'[1]Oct 31 harvesting'!BG58</f>
        <v>0</v>
      </c>
      <c r="BH58" s="254">
        <f t="shared" si="19"/>
        <v>0</v>
      </c>
      <c r="BI58" s="254">
        <f>'[1]Dec 29 harvesting '!BI58+'[1]Nov 29 harvesting'!BI58+'[1]Oct 31 harvesting'!BI58</f>
        <v>0</v>
      </c>
      <c r="BJ58" s="254">
        <f>'[1]Dec 29 harvesting '!BJ58+'[1]Nov 29 harvesting'!BJ58+'[1]Oct 31 harvesting'!BJ58</f>
        <v>0</v>
      </c>
      <c r="BK58" s="254">
        <f t="shared" si="20"/>
        <v>0</v>
      </c>
      <c r="BL58" s="254">
        <f>'[1]Dec 29 harvesting '!BL58+'[1]Nov 29 harvesting'!BL58+'[1]Oct 31 harvesting'!BL58</f>
        <v>20.499999999999996</v>
      </c>
      <c r="BM58" s="254">
        <f>'[1]Dec 29 harvesting '!BM58+'[1]Nov 29 harvesting'!BM58+'[1]Oct 31 harvesting'!BM58</f>
        <v>47.05</v>
      </c>
      <c r="BN58" s="254">
        <f t="shared" si="21"/>
        <v>2.2951219512195125</v>
      </c>
      <c r="BO58" s="254">
        <f>'[1]Dec 29 harvesting '!BO58+'[1]Nov 29 harvesting'!BO58+'[1]Oct 31 harvesting'!BO58</f>
        <v>0</v>
      </c>
      <c r="BP58" s="254">
        <f>'[1]Dec 29 harvesting '!BP58+'[1]Nov 29 harvesting'!BP58+'[1]Oct 31 harvesting'!BP58</f>
        <v>0</v>
      </c>
      <c r="BQ58" s="254">
        <f t="shared" si="22"/>
        <v>0</v>
      </c>
      <c r="BR58" s="254">
        <f>'[1]Dec 29 harvesting '!BR58+'[1]Nov 29 harvesting'!BR58+'[1]Oct 31 harvesting'!BR58</f>
        <v>396</v>
      </c>
      <c r="BS58" s="254">
        <f>'[1]Dec 29 harvesting '!BS58+'[1]Nov 29 harvesting'!BS58+'[1]Oct 31 harvesting'!BS58</f>
        <v>2431.91</v>
      </c>
      <c r="BT58" s="254">
        <f t="shared" si="23"/>
        <v>6.1411868686868685</v>
      </c>
      <c r="BU58" s="254">
        <f>'[1]Dec 29 harvesting '!BU58+'[1]Nov 29 harvesting'!BU58+'[1]Oct 31 harvesting'!BU58</f>
        <v>21.5</v>
      </c>
      <c r="BV58" s="254">
        <f>'[1]Dec 29 harvesting '!BV58+'[1]Nov 29 harvesting'!BV58+'[1]Oct 31 harvesting'!BV58</f>
        <v>115</v>
      </c>
      <c r="BW58" s="254">
        <f t="shared" si="24"/>
        <v>5.3488372093023253</v>
      </c>
      <c r="BX58" s="254">
        <f>'[1]Dec 29 harvesting '!BX58+'[1]Nov 29 harvesting'!BX58+'[1]Oct 31 harvesting'!BX58</f>
        <v>67.75</v>
      </c>
      <c r="BY58" s="254">
        <f>'[1]Dec 29 harvesting '!BY58+'[1]Nov 29 harvesting'!BY58+'[1]Oct 31 harvesting'!BY58</f>
        <v>276</v>
      </c>
      <c r="BZ58" s="254">
        <f t="shared" si="25"/>
        <v>4.07380073800738</v>
      </c>
      <c r="CA58" s="254">
        <f>'[1]Dec 29 harvesting '!CA58+'[1]Nov 29 harvesting'!CA58+'[1]Oct 31 harvesting'!CA58</f>
        <v>178.43</v>
      </c>
      <c r="CB58" s="254">
        <f>'[1]Dec 29 harvesting '!CB58+'[1]Nov 29 harvesting'!CB58+'[1]Oct 31 harvesting'!CB58</f>
        <v>764.32999999999993</v>
      </c>
      <c r="CC58" s="254">
        <f t="shared" si="26"/>
        <v>4.283640643389564</v>
      </c>
      <c r="CD58" s="254">
        <f>'[1]Dec 29 harvesting '!CD58+'[1]Nov 29 harvesting'!CD58+'[1]Oct 31 harvesting'!CD58</f>
        <v>885.8</v>
      </c>
      <c r="CE58" s="254">
        <f>'[1]Dec 29 harvesting '!CE58+'[1]Nov 29 harvesting'!CE58+'[1]Oct 31 harvesting'!CE58</f>
        <v>3701.112000000001</v>
      </c>
      <c r="CF58" s="254">
        <f t="shared" si="27"/>
        <v>4.1782704899525864</v>
      </c>
      <c r="CG58" s="254">
        <f>'[1]Dec 29 harvesting '!CG58+'[1]Nov 29 harvesting'!CG58+'[1]Oct 31 harvesting'!CG58</f>
        <v>809.18</v>
      </c>
      <c r="CH58" s="254">
        <f>'[1]Dec 29 harvesting '!CH58+'[1]Nov 29 harvesting'!CH58+'[1]Oct 31 harvesting'!CH58</f>
        <v>2869.58</v>
      </c>
      <c r="CI58" s="254">
        <f t="shared" si="28"/>
        <v>3.5462814206974964</v>
      </c>
      <c r="CJ58" s="254">
        <f>'[1]Dec 29 harvesting '!CJ58+'[1]Nov 29 harvesting'!CJ58+'[1]Oct 31 harvesting'!CJ58</f>
        <v>2341.66</v>
      </c>
      <c r="CK58" s="254">
        <f>'[1]Dec 29 harvesting '!CK58+'[1]Nov 29 harvesting'!CK58+'[1]Oct 31 harvesting'!CK58</f>
        <v>9963.1999999999989</v>
      </c>
      <c r="CL58" s="254">
        <f t="shared" si="29"/>
        <v>4.2547594441550007</v>
      </c>
      <c r="DH58" s="255" t="s">
        <v>130</v>
      </c>
      <c r="DI58" s="255" t="s">
        <v>130</v>
      </c>
      <c r="DJ58" s="391" t="s">
        <v>138</v>
      </c>
    </row>
    <row r="59" spans="1:140" x14ac:dyDescent="0.25">
      <c r="A59" s="262" t="s">
        <v>51</v>
      </c>
      <c r="B59" s="251">
        <v>818.06</v>
      </c>
      <c r="C59" s="412">
        <f t="shared" si="0"/>
        <v>86.058479818106264</v>
      </c>
      <c r="D59" s="254">
        <f>'[1]Dec 29 harvesting '!D59+'[1]Nov 29 harvesting'!D59+'[1]Oct 31 harvesting'!D59</f>
        <v>99</v>
      </c>
      <c r="E59" s="254">
        <f>'[1]Dec 29 harvesting '!E59+'[1]Nov 29 harvesting'!E59+'[1]Oct 31 harvesting'!E59</f>
        <v>590.99999999999989</v>
      </c>
      <c r="F59" s="254">
        <f t="shared" si="1"/>
        <v>5.9696969696969688</v>
      </c>
      <c r="G59" s="254">
        <f>'[1]Dec 29 harvesting '!G59+'[1]Nov 29 harvesting'!G59+'[1]Oct 31 harvesting'!G59</f>
        <v>0</v>
      </c>
      <c r="H59" s="254">
        <f>'[1]Dec 29 harvesting '!H59+'[1]Nov 29 harvesting'!H59+'[1]Oct 31 harvesting'!H59</f>
        <v>0</v>
      </c>
      <c r="I59" s="254">
        <f t="shared" si="2"/>
        <v>0</v>
      </c>
      <c r="J59" s="254">
        <f>'[1]Dec 29 harvesting '!J59+'[1]Nov 29 harvesting'!J59+'[1]Oct 31 harvesting'!J59</f>
        <v>7.75</v>
      </c>
      <c r="K59" s="254">
        <f>'[1]Dec 29 harvesting '!K59+'[1]Nov 29 harvesting'!K59+'[1]Oct 31 harvesting'!K59</f>
        <v>33</v>
      </c>
      <c r="L59" s="254">
        <f t="shared" si="3"/>
        <v>4.258064516129032</v>
      </c>
      <c r="M59" s="254">
        <f>'[1]Dec 29 harvesting '!M59+'[1]Nov 29 harvesting'!M59+'[1]Oct 31 harvesting'!M59</f>
        <v>30.79</v>
      </c>
      <c r="N59" s="254">
        <f>'[1]Dec 29 harvesting '!N59+'[1]Nov 29 harvesting'!N59+'[1]Oct 31 harvesting'!N59</f>
        <v>140</v>
      </c>
      <c r="O59" s="254">
        <f t="shared" si="4"/>
        <v>4.5469308216953559</v>
      </c>
      <c r="P59" s="254">
        <f>'[1]Dec 29 harvesting '!P59+'[1]Nov 29 harvesting'!P59+'[1]Oct 31 harvesting'!P59</f>
        <v>0</v>
      </c>
      <c r="Q59" s="254">
        <f>'[1]Dec 29 harvesting '!Q59+'[1]Nov 29 harvesting'!Q59+'[1]Oct 31 harvesting'!Q59</f>
        <v>3.4000000000000004</v>
      </c>
      <c r="R59" s="254">
        <f t="shared" si="5"/>
        <v>0</v>
      </c>
      <c r="S59" s="254">
        <f>'[1]Dec 29 harvesting '!S59+'[1]Nov 29 harvesting'!S59+'[1]Oct 31 harvesting'!S59</f>
        <v>489.24</v>
      </c>
      <c r="T59" s="254">
        <f>'[1]Dec 29 harvesting '!T59+'[1]Nov 29 harvesting'!T59+'[1]Oct 31 harvesting'!T59</f>
        <v>1842.64</v>
      </c>
      <c r="U59" s="254">
        <f t="shared" si="6"/>
        <v>3.7663314528656695</v>
      </c>
      <c r="V59" s="254">
        <f>'[1]Dec 29 harvesting '!V59+'[1]Nov 29 harvesting'!V59+'[1]Oct 31 harvesting'!V59</f>
        <v>630.53000000000009</v>
      </c>
      <c r="W59" s="254">
        <f>'[1]Dec 29 harvesting '!W59+'[1]Nov 29 harvesting'!W59+'[1]Oct 31 harvesting'!W59</f>
        <v>2622.04</v>
      </c>
      <c r="X59" s="254">
        <f t="shared" si="7"/>
        <v>4.1584698586903075</v>
      </c>
      <c r="Y59" s="254">
        <f>'[1]Dec 29 harvesting '!Y59+'[1]Nov 29 harvesting'!Y59+'[1]Oct 31 harvesting'!Y59</f>
        <v>6.75</v>
      </c>
      <c r="Z59" s="254">
        <f>'[1]Dec 29 harvesting '!Z59+'[1]Nov 29 harvesting'!Z59+'[1]Oct 31 harvesting'!Z59</f>
        <v>32</v>
      </c>
      <c r="AA59" s="254">
        <f t="shared" si="8"/>
        <v>4.7407407407407405</v>
      </c>
      <c r="AB59" s="254">
        <f>'[1]Dec 29 harvesting '!AB59+'[1]Nov 29 harvesting'!AB59+'[1]Oct 31 harvesting'!AB59</f>
        <v>0</v>
      </c>
      <c r="AC59" s="254">
        <f>'[1]Dec 29 harvesting '!AC59+'[1]Nov 29 harvesting'!AC59+'[1]Oct 31 harvesting'!AC59</f>
        <v>0</v>
      </c>
      <c r="AD59" s="254">
        <f t="shared" si="9"/>
        <v>0</v>
      </c>
      <c r="AE59" s="254">
        <f>'[1]Dec 29 harvesting '!AE59+'[1]Nov 29 harvesting'!AE59+'[1]Oct 31 harvesting'!AE59</f>
        <v>1</v>
      </c>
      <c r="AF59" s="254">
        <f>'[1]Dec 29 harvesting '!AF59+'[1]Nov 29 harvesting'!AF59+'[1]Oct 31 harvesting'!AF59</f>
        <v>4</v>
      </c>
      <c r="AG59" s="254">
        <f t="shared" si="10"/>
        <v>4</v>
      </c>
      <c r="AH59" s="254">
        <f>'[1]Dec 29 harvesting '!AH59+'[1]Nov 29 harvesting'!AH59+'[1]Oct 31 harvesting'!AH59</f>
        <v>3</v>
      </c>
      <c r="AI59" s="254">
        <f>'[1]Dec 29 harvesting '!AI59+'[1]Nov 29 harvesting'!AI59+'[1]Oct 31 harvesting'!AI59</f>
        <v>11.1</v>
      </c>
      <c r="AJ59" s="254">
        <f t="shared" si="11"/>
        <v>3.6999999999999997</v>
      </c>
      <c r="AK59" s="254">
        <f>'[1]Dec 29 harvesting '!AK59+'[1]Nov 29 harvesting'!AK59+'[1]Oct 31 harvesting'!AK59</f>
        <v>0</v>
      </c>
      <c r="AL59" s="254">
        <f>'[1]Dec 29 harvesting '!AL59+'[1]Nov 29 harvesting'!AL59+'[1]Oct 31 harvesting'!AL59</f>
        <v>0</v>
      </c>
      <c r="AM59" s="254">
        <f t="shared" si="12"/>
        <v>0</v>
      </c>
      <c r="AN59" s="254">
        <f>'[1]Dec 29 harvesting '!AN59+'[1]Nov 29 harvesting'!AN59+'[1]Oct 31 harvesting'!AN59</f>
        <v>66.48</v>
      </c>
      <c r="AO59" s="254">
        <f>'[1]Dec 29 harvesting '!AO59+'[1]Nov 29 harvesting'!AO59+'[1]Oct 31 harvesting'!AO59</f>
        <v>218</v>
      </c>
      <c r="AP59" s="254">
        <f t="shared" si="13"/>
        <v>3.2791817087845967</v>
      </c>
      <c r="AQ59" s="254">
        <f>'[1]Dec 29 harvesting '!AQ59+'[1]Nov 29 harvesting'!AQ59+'[1]Oct 31 harvesting'!AQ59</f>
        <v>77.23</v>
      </c>
      <c r="AR59" s="254">
        <f>'[1]Dec 29 harvesting '!AR59+'[1]Nov 29 harvesting'!AR59+'[1]Oct 31 harvesting'!AR59</f>
        <v>265.10000000000002</v>
      </c>
      <c r="AS59" s="254">
        <f t="shared" si="14"/>
        <v>3.4326039103975141</v>
      </c>
      <c r="AT59" s="254">
        <f>'[1]Dec 29 harvesting '!AT59+'[1]Nov 29 harvesting'!AT59+'[1]Oct 31 harvesting'!AT59</f>
        <v>0</v>
      </c>
      <c r="AU59" s="254">
        <f>'[1]Dec 29 harvesting '!AU59+'[1]Nov 29 harvesting'!AU59+'[1]Oct 31 harvesting'!AU59</f>
        <v>0</v>
      </c>
      <c r="AV59" s="254">
        <f t="shared" si="15"/>
        <v>0</v>
      </c>
      <c r="AW59" s="254">
        <f>'[1]Dec 29 harvesting '!AW59+'[1]Nov 29 harvesting'!AW59+'[1]Oct 31 harvesting'!AW59</f>
        <v>0</v>
      </c>
      <c r="AX59" s="254">
        <f>'[1]Dec 29 harvesting '!AX59+'[1]Nov 29 harvesting'!AX59+'[1]Oct 31 harvesting'!AX59</f>
        <v>0</v>
      </c>
      <c r="AY59" s="254">
        <f t="shared" si="16"/>
        <v>0</v>
      </c>
      <c r="AZ59" s="254">
        <f>'[1]Dec 29 harvesting '!AZ59+'[1]Nov 29 harvesting'!AZ59+'[1]Oct 31 harvesting'!AZ59</f>
        <v>0</v>
      </c>
      <c r="BA59" s="254">
        <f>'[1]Dec 29 harvesting '!BA59+'[1]Nov 29 harvesting'!BA59+'[1]Oct 31 harvesting'!BA59</f>
        <v>0</v>
      </c>
      <c r="BB59" s="254">
        <f t="shared" si="17"/>
        <v>0</v>
      </c>
      <c r="BC59" s="254">
        <f>'[1]Dec 29 harvesting '!BC59+'[1]Nov 29 harvesting'!BC59+'[1]Oct 31 harvesting'!BC59</f>
        <v>0</v>
      </c>
      <c r="BD59" s="254">
        <f>'[1]Dec 29 harvesting '!BD59+'[1]Nov 29 harvesting'!BD59+'[1]Oct 31 harvesting'!BD59</f>
        <v>0</v>
      </c>
      <c r="BE59" s="254">
        <f t="shared" si="18"/>
        <v>0</v>
      </c>
      <c r="BF59" s="254">
        <f>'[1]Dec 29 harvesting '!BF59+'[1]Nov 29 harvesting'!BF59+'[1]Oct 31 harvesting'!BF59</f>
        <v>0</v>
      </c>
      <c r="BG59" s="254">
        <f>'[1]Dec 29 harvesting '!BG59+'[1]Nov 29 harvesting'!BG59+'[1]Oct 31 harvesting'!BG59</f>
        <v>0</v>
      </c>
      <c r="BH59" s="254">
        <f t="shared" si="19"/>
        <v>0</v>
      </c>
      <c r="BI59" s="254">
        <f>'[1]Dec 29 harvesting '!BI59+'[1]Nov 29 harvesting'!BI59+'[1]Oct 31 harvesting'!BI59</f>
        <v>0</v>
      </c>
      <c r="BJ59" s="254">
        <f>'[1]Dec 29 harvesting '!BJ59+'[1]Nov 29 harvesting'!BJ59+'[1]Oct 31 harvesting'!BJ59</f>
        <v>0</v>
      </c>
      <c r="BK59" s="254">
        <f t="shared" si="20"/>
        <v>0</v>
      </c>
      <c r="BL59" s="254">
        <f>'[1]Dec 29 harvesting '!BL59+'[1]Nov 29 harvesting'!BL59+'[1]Oct 31 harvesting'!BL59</f>
        <v>0</v>
      </c>
      <c r="BM59" s="254">
        <f>'[1]Dec 29 harvesting '!BM59+'[1]Nov 29 harvesting'!BM59+'[1]Oct 31 harvesting'!BM59</f>
        <v>0</v>
      </c>
      <c r="BN59" s="254">
        <f t="shared" si="21"/>
        <v>0</v>
      </c>
      <c r="BO59" s="254">
        <f>'[1]Dec 29 harvesting '!BO59+'[1]Nov 29 harvesting'!BO59+'[1]Oct 31 harvesting'!BO59</f>
        <v>0</v>
      </c>
      <c r="BP59" s="254">
        <f>'[1]Dec 29 harvesting '!BP59+'[1]Nov 29 harvesting'!BP59+'[1]Oct 31 harvesting'!BP59</f>
        <v>0</v>
      </c>
      <c r="BQ59" s="254">
        <f t="shared" si="22"/>
        <v>0</v>
      </c>
      <c r="BR59" s="254">
        <f>'[1]Dec 29 harvesting '!BR59+'[1]Nov 29 harvesting'!BR59+'[1]Oct 31 harvesting'!BR59</f>
        <v>105.75</v>
      </c>
      <c r="BS59" s="254">
        <f>'[1]Dec 29 harvesting '!BS59+'[1]Nov 29 harvesting'!BS59+'[1]Oct 31 harvesting'!BS59</f>
        <v>623.00000000000011</v>
      </c>
      <c r="BT59" s="254">
        <f t="shared" si="23"/>
        <v>5.8912529550827433</v>
      </c>
      <c r="BU59" s="254">
        <f>'[1]Dec 29 harvesting '!BU59+'[1]Nov 29 harvesting'!BU59+'[1]Oct 31 harvesting'!BU59</f>
        <v>0</v>
      </c>
      <c r="BV59" s="254">
        <f>'[1]Dec 29 harvesting '!BV59+'[1]Nov 29 harvesting'!BV59+'[1]Oct 31 harvesting'!BV59</f>
        <v>0</v>
      </c>
      <c r="BW59" s="254">
        <f t="shared" si="24"/>
        <v>0</v>
      </c>
      <c r="BX59" s="254">
        <f>'[1]Dec 29 harvesting '!BX59+'[1]Nov 29 harvesting'!BX59+'[1]Oct 31 harvesting'!BX59</f>
        <v>8.75</v>
      </c>
      <c r="BY59" s="254">
        <f>'[1]Dec 29 harvesting '!BY59+'[1]Nov 29 harvesting'!BY59+'[1]Oct 31 harvesting'!BY59</f>
        <v>37</v>
      </c>
      <c r="BZ59" s="254">
        <f t="shared" si="25"/>
        <v>4.2285714285714286</v>
      </c>
      <c r="CA59" s="254">
        <f>'[1]Dec 29 harvesting '!CA59+'[1]Nov 29 harvesting'!CA59+'[1]Oct 31 harvesting'!CA59</f>
        <v>33.79</v>
      </c>
      <c r="CB59" s="254">
        <f>'[1]Dec 29 harvesting '!CB59+'[1]Nov 29 harvesting'!CB59+'[1]Oct 31 harvesting'!CB59</f>
        <v>151.1</v>
      </c>
      <c r="CC59" s="254">
        <f t="shared" si="26"/>
        <v>4.4717372003551343</v>
      </c>
      <c r="CD59" s="254">
        <f>'[1]Dec 29 harvesting '!CD59+'[1]Nov 29 harvesting'!CD59+'[1]Oct 31 harvesting'!CD59</f>
        <v>0</v>
      </c>
      <c r="CE59" s="254">
        <f>'[1]Dec 29 harvesting '!CE59+'[1]Nov 29 harvesting'!CE59+'[1]Oct 31 harvesting'!CE59</f>
        <v>3.4000000000000004</v>
      </c>
      <c r="CF59" s="254">
        <f t="shared" si="27"/>
        <v>0</v>
      </c>
      <c r="CG59" s="254">
        <f>'[1]Dec 29 harvesting '!CG59+'[1]Nov 29 harvesting'!CG59+'[1]Oct 31 harvesting'!CG59</f>
        <v>555.72</v>
      </c>
      <c r="CH59" s="254">
        <f>'[1]Dec 29 harvesting '!CH59+'[1]Nov 29 harvesting'!CH59+'[1]Oct 31 harvesting'!CH59</f>
        <v>1936.6399999999999</v>
      </c>
      <c r="CI59" s="254">
        <f t="shared" si="28"/>
        <v>3.4849204635427911</v>
      </c>
      <c r="CJ59" s="254">
        <f>'[1]Dec 29 harvesting '!CJ59+'[1]Nov 29 harvesting'!CJ59+'[1]Oct 31 harvesting'!CJ59</f>
        <v>704.01</v>
      </c>
      <c r="CK59" s="254">
        <f>'[1]Dec 29 harvesting '!CK59+'[1]Nov 29 harvesting'!CK59+'[1]Oct 31 harvesting'!CK59</f>
        <v>2684.63</v>
      </c>
      <c r="CL59" s="254">
        <f t="shared" si="29"/>
        <v>3.8133407195920515</v>
      </c>
      <c r="DI59" s="255" t="s">
        <v>130</v>
      </c>
      <c r="DJ59" s="391" t="s">
        <v>138</v>
      </c>
    </row>
    <row r="61" spans="1:140" x14ac:dyDescent="0.25">
      <c r="BR61" s="395"/>
    </row>
    <row r="62" spans="1:140" x14ac:dyDescent="0.25"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5"/>
      <c r="P62" s="395"/>
      <c r="Q62" s="395"/>
      <c r="Y62" s="395"/>
      <c r="Z62" s="395"/>
      <c r="AH62" s="395"/>
      <c r="AN62" s="395"/>
    </row>
    <row r="63" spans="1:140" ht="15.75" x14ac:dyDescent="0.25">
      <c r="BP63" s="326" t="s">
        <v>155</v>
      </c>
      <c r="BQ63" s="326"/>
      <c r="BR63" s="326"/>
      <c r="BS63" s="326"/>
      <c r="BT63" s="326"/>
      <c r="BU63" s="326" t="s">
        <v>115</v>
      </c>
      <c r="BV63" s="293"/>
      <c r="BW63" s="293"/>
      <c r="BX63" s="293"/>
      <c r="BY63" s="293"/>
      <c r="BZ63" s="293"/>
      <c r="CA63" s="326" t="s">
        <v>117</v>
      </c>
      <c r="CB63" s="293"/>
      <c r="CC63" s="293"/>
      <c r="CD63" s="326"/>
      <c r="CE63" s="326"/>
      <c r="CF63" s="326"/>
      <c r="CG63" s="293" t="s">
        <v>123</v>
      </c>
      <c r="CH63" s="349"/>
      <c r="CI63" s="349"/>
      <c r="CJ63" s="326"/>
      <c r="CK63" s="349"/>
      <c r="CL63" s="349"/>
      <c r="CM63" s="349"/>
      <c r="CN63" s="349"/>
    </row>
    <row r="64" spans="1:140" s="326" customFormat="1" ht="15.75" x14ac:dyDescent="0.25">
      <c r="BP64" s="232" t="s">
        <v>119</v>
      </c>
      <c r="BQ64" s="390"/>
      <c r="BR64" s="390"/>
      <c r="BS64" s="390"/>
      <c r="BT64" s="390"/>
      <c r="BU64" s="390" t="s">
        <v>118</v>
      </c>
      <c r="BV64" s="293"/>
      <c r="BW64" s="293"/>
      <c r="BX64" s="293"/>
      <c r="BY64" s="293"/>
      <c r="BZ64" s="293"/>
      <c r="CA64" s="232" t="s">
        <v>156</v>
      </c>
      <c r="CB64" s="293"/>
      <c r="CC64" s="293"/>
      <c r="CD64" s="390"/>
      <c r="CE64" s="390"/>
      <c r="CF64" s="390"/>
      <c r="CG64" s="293" t="s">
        <v>157</v>
      </c>
      <c r="CI64" s="293"/>
      <c r="CJ64" s="390"/>
      <c r="CK64" s="293"/>
      <c r="CL64" s="293"/>
      <c r="CM64" s="293"/>
      <c r="CN64" s="293"/>
      <c r="DF64" s="422"/>
      <c r="DG64" s="422"/>
      <c r="DH64" s="422"/>
      <c r="DI64" s="422"/>
      <c r="DJ64" s="422"/>
      <c r="DK64" s="422"/>
      <c r="DL64" s="422"/>
      <c r="DM64" s="422"/>
      <c r="DN64" s="422"/>
      <c r="DO64" s="422"/>
      <c r="DP64" s="422"/>
      <c r="DQ64" s="422"/>
      <c r="DR64" s="422"/>
      <c r="DS64" s="422"/>
      <c r="DT64" s="422"/>
      <c r="DU64" s="422"/>
      <c r="DV64" s="422"/>
      <c r="DW64" s="422"/>
      <c r="DX64" s="422"/>
      <c r="DY64" s="422"/>
      <c r="DZ64" s="422"/>
      <c r="EA64" s="422"/>
      <c r="EB64" s="422"/>
      <c r="EC64" s="422"/>
      <c r="ED64" s="422"/>
      <c r="EE64" s="422"/>
      <c r="EF64" s="422"/>
      <c r="EG64" s="423"/>
      <c r="EH64" s="423"/>
      <c r="EI64" s="423"/>
      <c r="EJ64" s="423"/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pageMargins left="0.2" right="0.7" top="0.25" bottom="0.25" header="0.3" footer="0.3"/>
  <pageSetup paperSize="5" scale="52" orientation="landscape" horizontalDpi="300" verticalDpi="300" r:id="rId1"/>
  <headerFooter alignWithMargins="0"/>
  <colBreaks count="3" manualBreakCount="3">
    <brk id="33" max="1048575" man="1"/>
    <brk id="66" max="1048575" man="1"/>
    <brk id="10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="90" zoomScaleNormal="100" zoomScaleSheetLayoutView="90" workbookViewId="0">
      <pane xSplit="4" ySplit="12" topLeftCell="Q14" activePane="bottomRight" state="frozen"/>
      <selection activeCell="A6" sqref="A6"/>
      <selection pane="topRight" activeCell="E6" sqref="E6"/>
      <selection pane="bottomLeft" activeCell="A14" sqref="A14"/>
      <selection pane="bottomRight" activeCell="BM14" sqref="BM14"/>
    </sheetView>
  </sheetViews>
  <sheetFormatPr defaultColWidth="8.85546875" defaultRowHeight="18.75" x14ac:dyDescent="0.3"/>
  <cols>
    <col min="1" max="1" width="14.42578125" style="353" customWidth="1"/>
    <col min="2" max="2" width="7.7109375" style="293" customWidth="1"/>
    <col min="3" max="3" width="8.7109375" style="293" customWidth="1"/>
    <col min="4" max="4" width="16.85546875" style="293" customWidth="1"/>
    <col min="5" max="5" width="8" style="293" customWidth="1"/>
    <col min="6" max="6" width="6.7109375" style="293" customWidth="1"/>
    <col min="7" max="7" width="7.5703125" style="293" customWidth="1"/>
    <col min="8" max="8" width="6.7109375" style="293" customWidth="1"/>
    <col min="9" max="9" width="7.42578125" style="293" customWidth="1"/>
    <col min="10" max="10" width="6.7109375" style="293" customWidth="1"/>
    <col min="11" max="11" width="7.7109375" style="293" customWidth="1"/>
    <col min="12" max="12" width="6.7109375" style="293" customWidth="1"/>
    <col min="13" max="13" width="8.28515625" style="293" customWidth="1"/>
    <col min="14" max="14" width="6.7109375" style="293" customWidth="1"/>
    <col min="15" max="15" width="9.28515625" style="293" customWidth="1"/>
    <col min="16" max="16" width="7.7109375" style="293" customWidth="1"/>
    <col min="17" max="17" width="8" style="293" customWidth="1"/>
    <col min="18" max="18" width="6.7109375" style="293" customWidth="1"/>
    <col min="19" max="19" width="7.42578125" style="293" customWidth="1"/>
    <col min="20" max="20" width="7.7109375" style="293" customWidth="1"/>
    <col min="21" max="27" width="6.7109375" style="293" customWidth="1"/>
    <col min="28" max="28" width="9.7109375" style="293" customWidth="1"/>
    <col min="29" max="29" width="6.7109375" style="293" customWidth="1"/>
    <col min="30" max="30" width="7.7109375" style="293" customWidth="1"/>
    <col min="31" max="31" width="6.7109375" style="293" customWidth="1"/>
    <col min="32" max="32" width="7.85546875" style="293" customWidth="1"/>
    <col min="33" max="33" width="6.7109375" style="293" customWidth="1"/>
    <col min="34" max="34" width="6.28515625" style="293" customWidth="1"/>
    <col min="35" max="52" width="6.7109375" style="293" customWidth="1"/>
    <col min="53" max="53" width="7.7109375" style="293" customWidth="1"/>
    <col min="54" max="54" width="6.5703125" style="293" customWidth="1"/>
    <col min="55" max="58" width="6.7109375" style="293" customWidth="1"/>
    <col min="59" max="59" width="8.28515625" style="293" customWidth="1"/>
    <col min="60" max="60" width="6.5703125" style="293" customWidth="1"/>
    <col min="61" max="61" width="7.5703125" style="293" customWidth="1"/>
    <col min="62" max="64" width="6.7109375" style="293" customWidth="1"/>
    <col min="65" max="65" width="9" style="293" customWidth="1"/>
    <col min="66" max="66" width="8.7109375" style="293" customWidth="1"/>
    <col min="67" max="67" width="16.7109375" style="293" hidden="1" customWidth="1"/>
    <col min="68" max="68" width="17.28515625" style="352" hidden="1" customWidth="1"/>
    <col min="69" max="69" width="11.28515625" style="293" customWidth="1"/>
    <col min="70" max="71" width="8.85546875" style="293"/>
    <col min="72" max="72" width="1.7109375" style="293" customWidth="1"/>
    <col min="73" max="73" width="8.85546875" style="293" hidden="1" customWidth="1"/>
    <col min="74" max="16384" width="8.85546875" style="293"/>
  </cols>
  <sheetData>
    <row r="1" spans="1:70" s="271" customFormat="1" ht="12.75" x14ac:dyDescent="0.2">
      <c r="A1" s="269" t="s">
        <v>111</v>
      </c>
      <c r="B1" s="270"/>
      <c r="C1" s="270"/>
      <c r="D1" s="270"/>
      <c r="E1" s="270"/>
      <c r="F1" s="270"/>
      <c r="G1" s="270"/>
      <c r="H1" s="270"/>
      <c r="I1" s="270"/>
      <c r="K1" s="270" t="s">
        <v>70</v>
      </c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BP1" s="272"/>
    </row>
    <row r="2" spans="1:70" s="271" customFormat="1" ht="12.75" hidden="1" x14ac:dyDescent="0.2">
      <c r="B2" s="273"/>
      <c r="D2" s="273"/>
      <c r="F2" s="273"/>
      <c r="G2" s="273"/>
      <c r="H2" s="273"/>
      <c r="I2" s="273"/>
      <c r="J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</row>
    <row r="3" spans="1:70" s="271" customFormat="1" ht="15" customHeight="1" x14ac:dyDescent="0.2">
      <c r="A3" s="270" t="s">
        <v>71</v>
      </c>
      <c r="B3" s="372"/>
      <c r="D3" s="372"/>
      <c r="F3" s="372"/>
      <c r="G3" s="372"/>
      <c r="H3" s="372"/>
      <c r="I3" s="372"/>
      <c r="J3" s="372"/>
      <c r="L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BP3" s="272"/>
    </row>
    <row r="4" spans="1:70" s="271" customFormat="1" ht="12.75" x14ac:dyDescent="0.2">
      <c r="A4" s="372" t="s">
        <v>72</v>
      </c>
      <c r="B4" s="273" t="s">
        <v>164</v>
      </c>
      <c r="D4" s="273"/>
      <c r="F4" s="273"/>
      <c r="G4" s="273"/>
      <c r="H4" s="273"/>
      <c r="I4" s="273"/>
      <c r="J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BP4" s="272"/>
    </row>
    <row r="5" spans="1:70" s="271" customFormat="1" ht="12.75" x14ac:dyDescent="0.2">
      <c r="A5" s="273" t="s">
        <v>73</v>
      </c>
      <c r="B5" s="274" t="s">
        <v>74</v>
      </c>
      <c r="C5" s="426" t="s">
        <v>165</v>
      </c>
      <c r="D5" s="373" t="s">
        <v>151</v>
      </c>
      <c r="G5" s="275"/>
      <c r="H5" s="275"/>
      <c r="I5" s="275"/>
      <c r="J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BP5" s="272"/>
    </row>
    <row r="6" spans="1:70" s="278" customFormat="1" ht="14.25" customHeight="1" x14ac:dyDescent="0.2">
      <c r="A6" s="1208" t="s">
        <v>0</v>
      </c>
      <c r="B6" s="1131"/>
      <c r="C6" s="1132"/>
      <c r="D6" s="1131" t="s">
        <v>75</v>
      </c>
      <c r="E6" s="1143"/>
      <c r="F6" s="1143"/>
      <c r="G6" s="1143"/>
      <c r="H6" s="1143"/>
      <c r="I6" s="1143"/>
      <c r="J6" s="1143"/>
      <c r="K6" s="1143"/>
      <c r="L6" s="1143"/>
      <c r="M6" s="1143"/>
      <c r="N6" s="1143"/>
      <c r="O6" s="1143"/>
      <c r="P6" s="1143"/>
      <c r="Q6" s="1143"/>
      <c r="R6" s="1132"/>
      <c r="S6" s="1145" t="s">
        <v>152</v>
      </c>
      <c r="T6" s="1146"/>
      <c r="U6" s="1146"/>
      <c r="V6" s="1146"/>
      <c r="W6" s="1146"/>
      <c r="X6" s="1146"/>
      <c r="Y6" s="1146"/>
      <c r="Z6" s="1146"/>
      <c r="AA6" s="1146"/>
      <c r="AB6" s="1146"/>
      <c r="AC6" s="1146"/>
      <c r="AD6" s="1146"/>
      <c r="AE6" s="1146"/>
      <c r="AF6" s="1146"/>
      <c r="AG6" s="1147"/>
      <c r="AH6" s="1131" t="s">
        <v>77</v>
      </c>
      <c r="AI6" s="1143"/>
      <c r="AJ6" s="1143"/>
      <c r="AK6" s="1143"/>
      <c r="AL6" s="1143"/>
      <c r="AM6" s="1143"/>
      <c r="AN6" s="1143"/>
      <c r="AO6" s="1143"/>
      <c r="AP6" s="1143"/>
      <c r="AQ6" s="1143"/>
      <c r="AR6" s="1143"/>
      <c r="AS6" s="1143"/>
      <c r="AT6" s="1143"/>
      <c r="AU6" s="1143"/>
      <c r="AV6" s="1132"/>
      <c r="AW6" s="1151" t="s">
        <v>78</v>
      </c>
      <c r="AX6" s="1152"/>
      <c r="AY6" s="1153"/>
      <c r="AZ6" s="1131" t="s">
        <v>79</v>
      </c>
      <c r="BA6" s="1143"/>
      <c r="BB6" s="1143"/>
      <c r="BC6" s="1143"/>
      <c r="BD6" s="1143"/>
      <c r="BE6" s="1143"/>
      <c r="BF6" s="1143"/>
      <c r="BG6" s="1143"/>
      <c r="BH6" s="1143"/>
      <c r="BI6" s="1143"/>
      <c r="BJ6" s="1143"/>
      <c r="BK6" s="1143"/>
      <c r="BL6" s="1143"/>
      <c r="BM6" s="1143"/>
      <c r="BN6" s="1143"/>
      <c r="BO6" s="276"/>
      <c r="BP6" s="277"/>
    </row>
    <row r="7" spans="1:70" s="278" customFormat="1" ht="3" customHeight="1" x14ac:dyDescent="0.2">
      <c r="A7" s="1209"/>
      <c r="B7" s="1133"/>
      <c r="C7" s="1134"/>
      <c r="D7" s="1133"/>
      <c r="E7" s="1144"/>
      <c r="F7" s="1144"/>
      <c r="G7" s="1144"/>
      <c r="H7" s="1144"/>
      <c r="I7" s="1144"/>
      <c r="J7" s="1144"/>
      <c r="K7" s="1144"/>
      <c r="L7" s="1144"/>
      <c r="M7" s="1144"/>
      <c r="N7" s="1144"/>
      <c r="O7" s="1144"/>
      <c r="P7" s="1144"/>
      <c r="Q7" s="1144"/>
      <c r="R7" s="1134"/>
      <c r="S7" s="1148"/>
      <c r="T7" s="1149"/>
      <c r="U7" s="1149"/>
      <c r="V7" s="1149"/>
      <c r="W7" s="1149"/>
      <c r="X7" s="1149"/>
      <c r="Y7" s="1149"/>
      <c r="Z7" s="1149"/>
      <c r="AA7" s="1149"/>
      <c r="AB7" s="1149"/>
      <c r="AC7" s="1149"/>
      <c r="AD7" s="1149"/>
      <c r="AE7" s="1149"/>
      <c r="AF7" s="1149"/>
      <c r="AG7" s="1150"/>
      <c r="AH7" s="1133"/>
      <c r="AI7" s="1144"/>
      <c r="AJ7" s="1144"/>
      <c r="AK7" s="1144"/>
      <c r="AL7" s="1144"/>
      <c r="AM7" s="1144"/>
      <c r="AN7" s="1144"/>
      <c r="AO7" s="1144"/>
      <c r="AP7" s="1144"/>
      <c r="AQ7" s="1144"/>
      <c r="AR7" s="1144"/>
      <c r="AS7" s="1144"/>
      <c r="AT7" s="1144"/>
      <c r="AU7" s="1144"/>
      <c r="AV7" s="1134"/>
      <c r="AW7" s="1154"/>
      <c r="AX7" s="1155"/>
      <c r="AY7" s="1156"/>
      <c r="AZ7" s="1133"/>
      <c r="BA7" s="1144"/>
      <c r="BB7" s="1144"/>
      <c r="BC7" s="1144"/>
      <c r="BD7" s="1144"/>
      <c r="BE7" s="1144"/>
      <c r="BF7" s="1144"/>
      <c r="BG7" s="1144"/>
      <c r="BH7" s="1144"/>
      <c r="BI7" s="1144"/>
      <c r="BJ7" s="1144"/>
      <c r="BK7" s="1144"/>
      <c r="BL7" s="1144"/>
      <c r="BM7" s="1144"/>
      <c r="BN7" s="1144"/>
      <c r="BO7" s="276"/>
      <c r="BP7" s="279"/>
    </row>
    <row r="8" spans="1:70" s="278" customFormat="1" ht="8.4499999999999993" customHeight="1" x14ac:dyDescent="0.2">
      <c r="A8" s="1209"/>
      <c r="B8" s="280"/>
      <c r="C8" s="280"/>
      <c r="D8" s="1166" t="s">
        <v>80</v>
      </c>
      <c r="E8" s="1131" t="s">
        <v>81</v>
      </c>
      <c r="F8" s="1132"/>
      <c r="G8" s="1160" t="s">
        <v>88</v>
      </c>
      <c r="H8" s="1161"/>
      <c r="I8" s="1161"/>
      <c r="J8" s="1162"/>
      <c r="K8" s="1151" t="s">
        <v>83</v>
      </c>
      <c r="L8" s="1153"/>
      <c r="M8" s="1151" t="s">
        <v>84</v>
      </c>
      <c r="N8" s="1153"/>
      <c r="O8" s="1151" t="s">
        <v>85</v>
      </c>
      <c r="P8" s="1153"/>
      <c r="Q8" s="1151" t="s">
        <v>86</v>
      </c>
      <c r="R8" s="1153"/>
      <c r="S8" s="1166" t="s">
        <v>80</v>
      </c>
      <c r="T8" s="1131" t="s">
        <v>81</v>
      </c>
      <c r="U8" s="1132"/>
      <c r="V8" s="1160" t="s">
        <v>82</v>
      </c>
      <c r="W8" s="1161"/>
      <c r="X8" s="1161"/>
      <c r="Y8" s="1162"/>
      <c r="Z8" s="1151" t="s">
        <v>83</v>
      </c>
      <c r="AA8" s="1153"/>
      <c r="AB8" s="1151" t="s">
        <v>84</v>
      </c>
      <c r="AC8" s="1153"/>
      <c r="AD8" s="1151" t="s">
        <v>85</v>
      </c>
      <c r="AE8" s="1153"/>
      <c r="AF8" s="1151" t="s">
        <v>86</v>
      </c>
      <c r="AG8" s="1153"/>
      <c r="AH8" s="1166" t="s">
        <v>80</v>
      </c>
      <c r="AI8" s="1131" t="s">
        <v>81</v>
      </c>
      <c r="AJ8" s="1132"/>
      <c r="AK8" s="1160" t="s">
        <v>82</v>
      </c>
      <c r="AL8" s="1161"/>
      <c r="AM8" s="1161"/>
      <c r="AN8" s="1162"/>
      <c r="AO8" s="1151" t="s">
        <v>83</v>
      </c>
      <c r="AP8" s="1153"/>
      <c r="AQ8" s="1151" t="s">
        <v>84</v>
      </c>
      <c r="AR8" s="1153"/>
      <c r="AS8" s="1151" t="s">
        <v>85</v>
      </c>
      <c r="AT8" s="1153"/>
      <c r="AU8" s="1151" t="s">
        <v>86</v>
      </c>
      <c r="AV8" s="1153"/>
      <c r="AW8" s="1154"/>
      <c r="AX8" s="1155"/>
      <c r="AY8" s="1156"/>
      <c r="AZ8" s="1179" t="s">
        <v>87</v>
      </c>
      <c r="BA8" s="1169" t="s">
        <v>81</v>
      </c>
      <c r="BB8" s="1170"/>
      <c r="BC8" s="1182" t="s">
        <v>88</v>
      </c>
      <c r="BD8" s="1183"/>
      <c r="BE8" s="1183"/>
      <c r="BF8" s="1184"/>
      <c r="BG8" s="1185" t="s">
        <v>83</v>
      </c>
      <c r="BH8" s="1186"/>
      <c r="BI8" s="1169" t="s">
        <v>84</v>
      </c>
      <c r="BJ8" s="1170"/>
      <c r="BK8" s="1169" t="s">
        <v>85</v>
      </c>
      <c r="BL8" s="1170"/>
      <c r="BM8" s="1173" t="s">
        <v>86</v>
      </c>
      <c r="BN8" s="1174"/>
      <c r="BO8" s="276"/>
      <c r="BP8" s="281"/>
    </row>
    <row r="9" spans="1:70" s="278" customFormat="1" ht="13.15" customHeight="1" x14ac:dyDescent="0.2">
      <c r="A9" s="1209"/>
      <c r="B9" s="282"/>
      <c r="C9" s="280"/>
      <c r="D9" s="1167"/>
      <c r="E9" s="1133"/>
      <c r="F9" s="1134"/>
      <c r="G9" s="1160" t="s">
        <v>89</v>
      </c>
      <c r="H9" s="1162"/>
      <c r="I9" s="1160" t="s">
        <v>90</v>
      </c>
      <c r="J9" s="1162"/>
      <c r="K9" s="1157"/>
      <c r="L9" s="1159"/>
      <c r="M9" s="1157"/>
      <c r="N9" s="1159"/>
      <c r="O9" s="1157"/>
      <c r="P9" s="1159"/>
      <c r="Q9" s="1157"/>
      <c r="R9" s="1159"/>
      <c r="S9" s="1167"/>
      <c r="T9" s="1133"/>
      <c r="U9" s="1134"/>
      <c r="V9" s="1160" t="s">
        <v>89</v>
      </c>
      <c r="W9" s="1162"/>
      <c r="X9" s="1160" t="s">
        <v>90</v>
      </c>
      <c r="Y9" s="1162"/>
      <c r="Z9" s="1157"/>
      <c r="AA9" s="1159"/>
      <c r="AB9" s="1157"/>
      <c r="AC9" s="1159"/>
      <c r="AD9" s="1157"/>
      <c r="AE9" s="1159"/>
      <c r="AF9" s="1157"/>
      <c r="AG9" s="1159"/>
      <c r="AH9" s="1167"/>
      <c r="AI9" s="1133"/>
      <c r="AJ9" s="1134"/>
      <c r="AK9" s="1160" t="s">
        <v>89</v>
      </c>
      <c r="AL9" s="1162"/>
      <c r="AM9" s="1160" t="s">
        <v>90</v>
      </c>
      <c r="AN9" s="1162"/>
      <c r="AO9" s="1157"/>
      <c r="AP9" s="1159"/>
      <c r="AQ9" s="1157"/>
      <c r="AR9" s="1159"/>
      <c r="AS9" s="1157"/>
      <c r="AT9" s="1159"/>
      <c r="AU9" s="1157"/>
      <c r="AV9" s="1159"/>
      <c r="AW9" s="1157"/>
      <c r="AX9" s="1158"/>
      <c r="AY9" s="1159"/>
      <c r="AZ9" s="1180"/>
      <c r="BA9" s="1171"/>
      <c r="BB9" s="1172"/>
      <c r="BC9" s="1177" t="s">
        <v>91</v>
      </c>
      <c r="BD9" s="1178"/>
      <c r="BE9" s="1177" t="s">
        <v>90</v>
      </c>
      <c r="BF9" s="1178"/>
      <c r="BG9" s="1187"/>
      <c r="BH9" s="1188"/>
      <c r="BI9" s="1171"/>
      <c r="BJ9" s="1172"/>
      <c r="BK9" s="1171"/>
      <c r="BL9" s="1172"/>
      <c r="BM9" s="1175"/>
      <c r="BN9" s="1176"/>
      <c r="BO9" s="276"/>
      <c r="BP9" s="281"/>
    </row>
    <row r="10" spans="1:70" s="278" customFormat="1" ht="14.25" customHeight="1" x14ac:dyDescent="0.2">
      <c r="A10" s="1209"/>
      <c r="B10" s="280"/>
      <c r="C10" s="280"/>
      <c r="D10" s="1167"/>
      <c r="E10" s="1163" t="s">
        <v>112</v>
      </c>
      <c r="F10" s="1163" t="s">
        <v>93</v>
      </c>
      <c r="G10" s="1163" t="s">
        <v>112</v>
      </c>
      <c r="H10" s="1163" t="s">
        <v>93</v>
      </c>
      <c r="I10" s="1163" t="s">
        <v>112</v>
      </c>
      <c r="J10" s="1163" t="s">
        <v>93</v>
      </c>
      <c r="K10" s="1163" t="s">
        <v>94</v>
      </c>
      <c r="L10" s="1163" t="s">
        <v>95</v>
      </c>
      <c r="M10" s="1163" t="s">
        <v>112</v>
      </c>
      <c r="N10" s="1163" t="s">
        <v>95</v>
      </c>
      <c r="O10" s="1163" t="s">
        <v>112</v>
      </c>
      <c r="P10" s="1163" t="s">
        <v>95</v>
      </c>
      <c r="Q10" s="1163" t="s">
        <v>112</v>
      </c>
      <c r="R10" s="1163" t="s">
        <v>93</v>
      </c>
      <c r="S10" s="1167"/>
      <c r="T10" s="1163" t="s">
        <v>112</v>
      </c>
      <c r="U10" s="1163" t="s">
        <v>93</v>
      </c>
      <c r="V10" s="1163" t="s">
        <v>112</v>
      </c>
      <c r="W10" s="1163" t="s">
        <v>93</v>
      </c>
      <c r="X10" s="1163" t="s">
        <v>112</v>
      </c>
      <c r="Y10" s="1163" t="s">
        <v>93</v>
      </c>
      <c r="Z10" s="1163" t="s">
        <v>94</v>
      </c>
      <c r="AA10" s="1163" t="s">
        <v>95</v>
      </c>
      <c r="AB10" s="1163" t="s">
        <v>112</v>
      </c>
      <c r="AC10" s="1163" t="s">
        <v>95</v>
      </c>
      <c r="AD10" s="1163" t="s">
        <v>112</v>
      </c>
      <c r="AE10" s="1163" t="s">
        <v>95</v>
      </c>
      <c r="AF10" s="1163" t="s">
        <v>112</v>
      </c>
      <c r="AG10" s="1163" t="s">
        <v>93</v>
      </c>
      <c r="AH10" s="1167"/>
      <c r="AI10" s="1163" t="s">
        <v>112</v>
      </c>
      <c r="AJ10" s="1163" t="s">
        <v>93</v>
      </c>
      <c r="AK10" s="1163" t="s">
        <v>112</v>
      </c>
      <c r="AL10" s="1163" t="s">
        <v>93</v>
      </c>
      <c r="AM10" s="1163" t="s">
        <v>112</v>
      </c>
      <c r="AN10" s="1163" t="s">
        <v>93</v>
      </c>
      <c r="AO10" s="1163" t="s">
        <v>94</v>
      </c>
      <c r="AP10" s="1163" t="s">
        <v>95</v>
      </c>
      <c r="AQ10" s="1163" t="s">
        <v>112</v>
      </c>
      <c r="AR10" s="1163" t="s">
        <v>95</v>
      </c>
      <c r="AS10" s="1163" t="s">
        <v>112</v>
      </c>
      <c r="AT10" s="1163" t="s">
        <v>95</v>
      </c>
      <c r="AU10" s="1163" t="s">
        <v>112</v>
      </c>
      <c r="AV10" s="1163" t="s">
        <v>93</v>
      </c>
      <c r="AW10" s="1163" t="s">
        <v>96</v>
      </c>
      <c r="AX10" s="1163" t="s">
        <v>112</v>
      </c>
      <c r="AY10" s="1163" t="s">
        <v>93</v>
      </c>
      <c r="AZ10" s="1180"/>
      <c r="BA10" s="1163" t="s">
        <v>112</v>
      </c>
      <c r="BB10" s="1163" t="s">
        <v>95</v>
      </c>
      <c r="BC10" s="1163" t="s">
        <v>112</v>
      </c>
      <c r="BD10" s="1163" t="s">
        <v>95</v>
      </c>
      <c r="BE10" s="1163" t="s">
        <v>112</v>
      </c>
      <c r="BF10" s="1163" t="s">
        <v>95</v>
      </c>
      <c r="BG10" s="1163" t="s">
        <v>92</v>
      </c>
      <c r="BH10" s="1163" t="s">
        <v>97</v>
      </c>
      <c r="BI10" s="1163" t="s">
        <v>112</v>
      </c>
      <c r="BJ10" s="1163" t="s">
        <v>95</v>
      </c>
      <c r="BK10" s="1163" t="s">
        <v>112</v>
      </c>
      <c r="BL10" s="1163" t="s">
        <v>95</v>
      </c>
      <c r="BM10" s="1189" t="s">
        <v>132</v>
      </c>
      <c r="BN10" s="1192" t="s">
        <v>95</v>
      </c>
      <c r="BO10" s="276"/>
      <c r="BP10" s="1138" t="s">
        <v>129</v>
      </c>
    </row>
    <row r="11" spans="1:70" s="278" customFormat="1" ht="14.45" customHeight="1" x14ac:dyDescent="0.2">
      <c r="A11" s="1209"/>
      <c r="B11" s="280"/>
      <c r="C11" s="280"/>
      <c r="D11" s="1167"/>
      <c r="E11" s="1164"/>
      <c r="F11" s="1164"/>
      <c r="G11" s="1164"/>
      <c r="H11" s="1164"/>
      <c r="I11" s="1164"/>
      <c r="J11" s="1164"/>
      <c r="K11" s="1164"/>
      <c r="L11" s="1164"/>
      <c r="M11" s="1164"/>
      <c r="N11" s="1164"/>
      <c r="O11" s="1164"/>
      <c r="P11" s="1164"/>
      <c r="Q11" s="1164"/>
      <c r="R11" s="1164"/>
      <c r="S11" s="1167"/>
      <c r="T11" s="1164"/>
      <c r="U11" s="1164"/>
      <c r="V11" s="1164"/>
      <c r="W11" s="1164"/>
      <c r="X11" s="1164"/>
      <c r="Y11" s="1164"/>
      <c r="Z11" s="1164"/>
      <c r="AA11" s="1164"/>
      <c r="AB11" s="1164"/>
      <c r="AC11" s="1164"/>
      <c r="AD11" s="1164"/>
      <c r="AE11" s="1164"/>
      <c r="AF11" s="1164"/>
      <c r="AG11" s="1164"/>
      <c r="AH11" s="1167"/>
      <c r="AI11" s="1164"/>
      <c r="AJ11" s="1164"/>
      <c r="AK11" s="1164"/>
      <c r="AL11" s="1164"/>
      <c r="AM11" s="1164"/>
      <c r="AN11" s="1164"/>
      <c r="AO11" s="1164"/>
      <c r="AP11" s="1164"/>
      <c r="AQ11" s="1164"/>
      <c r="AR11" s="1164"/>
      <c r="AS11" s="1164"/>
      <c r="AT11" s="1164"/>
      <c r="AU11" s="1164"/>
      <c r="AV11" s="1164"/>
      <c r="AW11" s="1164"/>
      <c r="AX11" s="1164"/>
      <c r="AY11" s="1164"/>
      <c r="AZ11" s="1180"/>
      <c r="BA11" s="1164"/>
      <c r="BB11" s="1164"/>
      <c r="BC11" s="1164"/>
      <c r="BD11" s="1164"/>
      <c r="BE11" s="1164"/>
      <c r="BF11" s="1164"/>
      <c r="BG11" s="1164"/>
      <c r="BH11" s="1164"/>
      <c r="BI11" s="1164"/>
      <c r="BJ11" s="1164"/>
      <c r="BK11" s="1164"/>
      <c r="BL11" s="1164"/>
      <c r="BM11" s="1190"/>
      <c r="BN11" s="1193"/>
      <c r="BO11" s="276"/>
      <c r="BP11" s="1139"/>
      <c r="BQ11" s="278" t="s">
        <v>166</v>
      </c>
    </row>
    <row r="12" spans="1:70" s="278" customFormat="1" ht="18" customHeight="1" x14ac:dyDescent="0.3">
      <c r="A12" s="1210"/>
      <c r="B12" s="283" t="s">
        <v>113</v>
      </c>
      <c r="C12" s="283" t="s">
        <v>114</v>
      </c>
      <c r="D12" s="1168"/>
      <c r="E12" s="1165"/>
      <c r="F12" s="1165"/>
      <c r="G12" s="1165"/>
      <c r="H12" s="1165"/>
      <c r="I12" s="1165"/>
      <c r="J12" s="1165"/>
      <c r="K12" s="1165"/>
      <c r="L12" s="1165"/>
      <c r="M12" s="1165"/>
      <c r="N12" s="1165"/>
      <c r="O12" s="1165"/>
      <c r="P12" s="1165"/>
      <c r="Q12" s="1165"/>
      <c r="R12" s="1165"/>
      <c r="S12" s="1168"/>
      <c r="T12" s="1165"/>
      <c r="U12" s="1165"/>
      <c r="V12" s="1165"/>
      <c r="W12" s="1165"/>
      <c r="X12" s="1165"/>
      <c r="Y12" s="1165"/>
      <c r="Z12" s="1165"/>
      <c r="AA12" s="1165"/>
      <c r="AB12" s="1165"/>
      <c r="AC12" s="1165"/>
      <c r="AD12" s="1165"/>
      <c r="AE12" s="1165"/>
      <c r="AF12" s="1165"/>
      <c r="AG12" s="1165"/>
      <c r="AH12" s="1168"/>
      <c r="AI12" s="1165"/>
      <c r="AJ12" s="1165"/>
      <c r="AK12" s="1165"/>
      <c r="AL12" s="1165"/>
      <c r="AM12" s="1165"/>
      <c r="AN12" s="1165"/>
      <c r="AO12" s="1165"/>
      <c r="AP12" s="1165"/>
      <c r="AQ12" s="1165"/>
      <c r="AR12" s="1165"/>
      <c r="AS12" s="1165"/>
      <c r="AT12" s="1165"/>
      <c r="AU12" s="1165"/>
      <c r="AV12" s="1165"/>
      <c r="AW12" s="1165"/>
      <c r="AX12" s="1165"/>
      <c r="AY12" s="1165"/>
      <c r="AZ12" s="1181"/>
      <c r="BA12" s="1165"/>
      <c r="BB12" s="1165"/>
      <c r="BC12" s="1165"/>
      <c r="BD12" s="1165"/>
      <c r="BE12" s="1165"/>
      <c r="BF12" s="1165"/>
      <c r="BG12" s="1165"/>
      <c r="BH12" s="1165"/>
      <c r="BI12" s="1165"/>
      <c r="BJ12" s="1165"/>
      <c r="BK12" s="1165"/>
      <c r="BL12" s="1165"/>
      <c r="BM12" s="1191"/>
      <c r="BN12" s="1194"/>
      <c r="BO12" s="284" t="s">
        <v>65</v>
      </c>
      <c r="BP12" s="285"/>
    </row>
    <row r="13" spans="1:70" ht="15" customHeight="1" x14ac:dyDescent="0.25">
      <c r="A13" s="286" t="s">
        <v>86</v>
      </c>
      <c r="B13" s="287">
        <v>56913.205199999997</v>
      </c>
      <c r="C13" s="287">
        <f t="shared" ref="C13:C58" si="0">BM13/B13*100</f>
        <v>80.848586612373737</v>
      </c>
      <c r="D13" s="287">
        <f t="shared" ref="D13:AI13" si="1">SUM(D14:D58)</f>
        <v>0</v>
      </c>
      <c r="E13" s="288">
        <f t="shared" si="1"/>
        <v>4989.79</v>
      </c>
      <c r="F13" s="288">
        <f t="shared" si="1"/>
        <v>6707</v>
      </c>
      <c r="G13" s="288">
        <f t="shared" si="1"/>
        <v>335.24</v>
      </c>
      <c r="H13" s="288">
        <f t="shared" si="1"/>
        <v>207</v>
      </c>
      <c r="I13" s="288">
        <f t="shared" si="1"/>
        <v>342.65</v>
      </c>
      <c r="J13" s="288">
        <f t="shared" si="1"/>
        <v>408</v>
      </c>
      <c r="K13" s="288">
        <f t="shared" si="1"/>
        <v>2747.34</v>
      </c>
      <c r="L13" s="288">
        <f t="shared" si="1"/>
        <v>3320</v>
      </c>
      <c r="M13" s="288">
        <f t="shared" si="1"/>
        <v>6151.6790000000001</v>
      </c>
      <c r="N13" s="288">
        <f t="shared" si="1"/>
        <v>9341</v>
      </c>
      <c r="O13" s="288">
        <f t="shared" si="1"/>
        <v>6848.01</v>
      </c>
      <c r="P13" s="288">
        <f t="shared" si="1"/>
        <v>8959</v>
      </c>
      <c r="Q13" s="288">
        <f t="shared" si="1"/>
        <v>21414.708999999999</v>
      </c>
      <c r="R13" s="288">
        <f t="shared" si="1"/>
        <v>28942</v>
      </c>
      <c r="S13" s="288">
        <f t="shared" si="1"/>
        <v>0</v>
      </c>
      <c r="T13" s="288">
        <f t="shared" si="1"/>
        <v>733.45999999999992</v>
      </c>
      <c r="U13" s="288">
        <f t="shared" si="1"/>
        <v>1509</v>
      </c>
      <c r="V13" s="289">
        <f t="shared" si="1"/>
        <v>114.38</v>
      </c>
      <c r="W13" s="290">
        <f t="shared" si="1"/>
        <v>167</v>
      </c>
      <c r="X13" s="290">
        <f t="shared" si="1"/>
        <v>159.53</v>
      </c>
      <c r="Y13" s="290">
        <f t="shared" si="1"/>
        <v>164</v>
      </c>
      <c r="Z13" s="290">
        <f t="shared" si="1"/>
        <v>3327.3100000000004</v>
      </c>
      <c r="AA13" s="290">
        <f t="shared" si="1"/>
        <v>3113</v>
      </c>
      <c r="AB13" s="290">
        <f t="shared" si="1"/>
        <v>6890.9829999999993</v>
      </c>
      <c r="AC13" s="290">
        <f t="shared" si="1"/>
        <v>9435</v>
      </c>
      <c r="AD13" s="290">
        <f t="shared" si="1"/>
        <v>13271.449999999999</v>
      </c>
      <c r="AE13" s="290">
        <f t="shared" si="1"/>
        <v>21194</v>
      </c>
      <c r="AF13" s="290">
        <f t="shared" si="1"/>
        <v>24497.113000000001</v>
      </c>
      <c r="AG13" s="290">
        <f t="shared" si="1"/>
        <v>35582</v>
      </c>
      <c r="AH13" s="291">
        <f t="shared" si="1"/>
        <v>0</v>
      </c>
      <c r="AI13" s="291">
        <f t="shared" si="1"/>
        <v>0</v>
      </c>
      <c r="AJ13" s="291">
        <f t="shared" ref="AJ13:BN13" si="2">SUM(AJ14:AJ58)</f>
        <v>0</v>
      </c>
      <c r="AK13" s="291">
        <f t="shared" si="2"/>
        <v>2.5</v>
      </c>
      <c r="AL13" s="291">
        <f t="shared" si="2"/>
        <v>4</v>
      </c>
      <c r="AM13" s="291">
        <f t="shared" si="2"/>
        <v>7.1</v>
      </c>
      <c r="AN13" s="291">
        <f t="shared" si="2"/>
        <v>20</v>
      </c>
      <c r="AO13" s="291">
        <f t="shared" si="2"/>
        <v>1.5</v>
      </c>
      <c r="AP13" s="291">
        <f t="shared" si="2"/>
        <v>3</v>
      </c>
      <c r="AQ13" s="291">
        <f t="shared" si="2"/>
        <v>0</v>
      </c>
      <c r="AR13" s="291">
        <f t="shared" si="2"/>
        <v>0</v>
      </c>
      <c r="AS13" s="291">
        <f t="shared" si="2"/>
        <v>0</v>
      </c>
      <c r="AT13" s="291">
        <f t="shared" si="2"/>
        <v>0</v>
      </c>
      <c r="AU13" s="291">
        <f t="shared" si="2"/>
        <v>11.1</v>
      </c>
      <c r="AV13" s="291">
        <f t="shared" si="2"/>
        <v>27</v>
      </c>
      <c r="AW13" s="291">
        <f t="shared" si="2"/>
        <v>0</v>
      </c>
      <c r="AX13" s="291">
        <f t="shared" si="2"/>
        <v>0</v>
      </c>
      <c r="AY13" s="291">
        <f t="shared" si="2"/>
        <v>0</v>
      </c>
      <c r="AZ13" s="291">
        <f t="shared" si="2"/>
        <v>0</v>
      </c>
      <c r="BA13" s="291">
        <f t="shared" si="2"/>
        <v>5723.25</v>
      </c>
      <c r="BB13" s="291">
        <f t="shared" si="2"/>
        <v>8216</v>
      </c>
      <c r="BC13" s="291">
        <f t="shared" si="2"/>
        <v>452.12</v>
      </c>
      <c r="BD13" s="291">
        <f t="shared" si="2"/>
        <v>378</v>
      </c>
      <c r="BE13" s="291">
        <f t="shared" si="2"/>
        <v>509.28</v>
      </c>
      <c r="BF13" s="291">
        <f t="shared" si="2"/>
        <v>592</v>
      </c>
      <c r="BG13" s="291">
        <f t="shared" si="2"/>
        <v>6076.15</v>
      </c>
      <c r="BH13" s="291">
        <f t="shared" si="2"/>
        <v>6436</v>
      </c>
      <c r="BI13" s="291">
        <f t="shared" si="2"/>
        <v>13042.662</v>
      </c>
      <c r="BJ13" s="291">
        <f t="shared" si="2"/>
        <v>18776</v>
      </c>
      <c r="BK13" s="291">
        <f t="shared" si="2"/>
        <v>20119.46</v>
      </c>
      <c r="BL13" s="291">
        <f t="shared" si="2"/>
        <v>30153</v>
      </c>
      <c r="BM13" s="291">
        <f t="shared" si="2"/>
        <v>46013.52199999999</v>
      </c>
      <c r="BN13" s="291">
        <f t="shared" si="2"/>
        <v>64551</v>
      </c>
      <c r="BO13" s="292">
        <v>30</v>
      </c>
      <c r="BP13" s="291"/>
    </row>
    <row r="14" spans="1:70" ht="15" customHeight="1" x14ac:dyDescent="0.25">
      <c r="A14" s="427" t="s">
        <v>5</v>
      </c>
      <c r="B14" s="295">
        <v>78</v>
      </c>
      <c r="C14" s="296">
        <f t="shared" si="0"/>
        <v>62.564102564102562</v>
      </c>
      <c r="D14" s="297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9">
        <f t="shared" ref="Q14:R58" si="3">SUM(O14,M14,K14,I14,G14,E14)</f>
        <v>0</v>
      </c>
      <c r="R14" s="299">
        <f t="shared" si="3"/>
        <v>0</v>
      </c>
      <c r="S14" s="299"/>
      <c r="T14" s="299">
        <v>18</v>
      </c>
      <c r="U14" s="299">
        <v>47</v>
      </c>
      <c r="V14" s="299">
        <v>5.7</v>
      </c>
      <c r="W14" s="299">
        <v>14</v>
      </c>
      <c r="X14" s="299"/>
      <c r="Y14" s="299"/>
      <c r="Z14" s="301">
        <v>10.4</v>
      </c>
      <c r="AA14" s="301">
        <v>25</v>
      </c>
      <c r="AB14" s="304">
        <v>9</v>
      </c>
      <c r="AC14" s="304">
        <v>22</v>
      </c>
      <c r="AD14" s="300"/>
      <c r="AE14" s="300"/>
      <c r="AF14" s="299">
        <f t="shared" ref="AF14:AG58" si="4">SUM(AD14,AB14,Z14,X14,V14,T14)</f>
        <v>43.099999999999994</v>
      </c>
      <c r="AG14" s="299">
        <f t="shared" si="4"/>
        <v>108</v>
      </c>
      <c r="AH14" s="301"/>
      <c r="AI14" s="301"/>
      <c r="AJ14" s="301"/>
      <c r="AK14" s="301"/>
      <c r="AL14" s="301"/>
      <c r="AM14" s="301"/>
      <c r="AN14" s="301"/>
      <c r="AO14" s="301"/>
      <c r="AP14" s="301"/>
      <c r="AQ14" s="301"/>
      <c r="AR14" s="302"/>
      <c r="AS14" s="302"/>
      <c r="AT14" s="303"/>
      <c r="AU14" s="304">
        <f t="shared" ref="AU14:AV58" si="5">SUM(AS14,AQ14,AO14,AM14,AK14,AI14)</f>
        <v>0</v>
      </c>
      <c r="AV14" s="304">
        <f t="shared" si="5"/>
        <v>0</v>
      </c>
      <c r="AW14" s="303"/>
      <c r="AX14" s="303"/>
      <c r="AY14" s="303"/>
      <c r="AZ14" s="304">
        <f t="shared" ref="AZ14:BA58" si="6">SUM(D14,S14,AH14,)</f>
        <v>0</v>
      </c>
      <c r="BA14" s="304">
        <f t="shared" si="6"/>
        <v>18</v>
      </c>
      <c r="BB14" s="304">
        <f t="shared" ref="BB14:BB57" si="7">SUM(F14,AJ14,U14,)</f>
        <v>47</v>
      </c>
      <c r="BC14" s="304">
        <f t="shared" ref="BC14:BE57" si="8">SUM(AK14,V14,G14,)</f>
        <v>5.7</v>
      </c>
      <c r="BD14" s="304">
        <f t="shared" ref="BD14:BF57" si="9">SUM(AL14,W14,H14)</f>
        <v>14</v>
      </c>
      <c r="BE14" s="304">
        <f t="shared" si="8"/>
        <v>0</v>
      </c>
      <c r="BF14" s="304">
        <f t="shared" si="9"/>
        <v>0</v>
      </c>
      <c r="BG14" s="304">
        <f t="shared" ref="BG14:BG58" si="10">SUM(K14,Z14,AO14,)</f>
        <v>10.4</v>
      </c>
      <c r="BH14" s="304">
        <f t="shared" ref="BH14:BH57" si="11">SUM(L14,AP14,AA14,)</f>
        <v>25</v>
      </c>
      <c r="BI14" s="304">
        <f t="shared" ref="BI14:BI58" si="12">SUM(M14,AB14,AQ14,)</f>
        <v>9</v>
      </c>
      <c r="BJ14" s="304">
        <f t="shared" ref="BJ14:BJ57" si="13">SUM(N14,AR14,AC14,)</f>
        <v>22</v>
      </c>
      <c r="BK14" s="304">
        <f t="shared" ref="BK14:BL57" si="14">SUM(O14,AD14,AS14)</f>
        <v>0</v>
      </c>
      <c r="BL14" s="304">
        <f t="shared" si="14"/>
        <v>0</v>
      </c>
      <c r="BM14" s="304">
        <f>SUM(Q14,AF14,AU14,BC14)</f>
        <v>48.8</v>
      </c>
      <c r="BN14" s="304">
        <f t="shared" ref="BN14:BN42" si="15">BB14+BD14+BF14+BH14+BJ14+BL14</f>
        <v>108</v>
      </c>
      <c r="BP14" s="305"/>
      <c r="BQ14" s="293" t="s">
        <v>167</v>
      </c>
    </row>
    <row r="15" spans="1:70" ht="15" customHeight="1" x14ac:dyDescent="0.25">
      <c r="A15" s="428" t="s">
        <v>6</v>
      </c>
      <c r="B15" s="307">
        <v>607</v>
      </c>
      <c r="C15" s="308">
        <f t="shared" si="0"/>
        <v>96.540362438220768</v>
      </c>
      <c r="D15" s="309"/>
      <c r="E15" s="310">
        <v>8.75</v>
      </c>
      <c r="F15" s="310">
        <v>15</v>
      </c>
      <c r="G15" s="304"/>
      <c r="H15" s="304"/>
      <c r="I15" s="310"/>
      <c r="J15" s="310"/>
      <c r="K15" s="304">
        <v>7</v>
      </c>
      <c r="L15" s="304">
        <v>15</v>
      </c>
      <c r="M15" s="310">
        <v>111.25</v>
      </c>
      <c r="N15" s="310">
        <v>150</v>
      </c>
      <c r="O15" s="304"/>
      <c r="P15" s="304"/>
      <c r="Q15" s="304">
        <f t="shared" si="3"/>
        <v>127</v>
      </c>
      <c r="R15" s="304">
        <f t="shared" si="3"/>
        <v>180</v>
      </c>
      <c r="S15" s="304"/>
      <c r="T15" s="304"/>
      <c r="U15" s="304"/>
      <c r="V15" s="304"/>
      <c r="W15" s="304"/>
      <c r="X15" s="304"/>
      <c r="Y15" s="304"/>
      <c r="Z15" s="301">
        <v>1</v>
      </c>
      <c r="AA15" s="301">
        <v>3</v>
      </c>
      <c r="AB15" s="304">
        <v>458</v>
      </c>
      <c r="AC15" s="304">
        <v>624</v>
      </c>
      <c r="AD15" s="304"/>
      <c r="AE15" s="304"/>
      <c r="AF15" s="304">
        <f t="shared" si="4"/>
        <v>459</v>
      </c>
      <c r="AG15" s="304">
        <f t="shared" si="4"/>
        <v>627</v>
      </c>
      <c r="AH15" s="304"/>
      <c r="AI15" s="304"/>
      <c r="AJ15" s="304"/>
      <c r="AK15" s="301"/>
      <c r="AL15" s="301"/>
      <c r="AM15" s="301"/>
      <c r="AN15" s="301"/>
      <c r="AO15" s="301"/>
      <c r="AP15" s="301"/>
      <c r="AQ15" s="301"/>
      <c r="AR15" s="304"/>
      <c r="AS15" s="304"/>
      <c r="AT15" s="304"/>
      <c r="AU15" s="304">
        <f t="shared" si="5"/>
        <v>0</v>
      </c>
      <c r="AV15" s="304">
        <f t="shared" si="5"/>
        <v>0</v>
      </c>
      <c r="AW15" s="304"/>
      <c r="AX15" s="304"/>
      <c r="AY15" s="304"/>
      <c r="AZ15" s="304">
        <f t="shared" si="6"/>
        <v>0</v>
      </c>
      <c r="BA15" s="304">
        <f t="shared" si="6"/>
        <v>8.75</v>
      </c>
      <c r="BB15" s="304">
        <f t="shared" si="7"/>
        <v>15</v>
      </c>
      <c r="BC15" s="304">
        <f t="shared" si="8"/>
        <v>0</v>
      </c>
      <c r="BD15" s="304">
        <f t="shared" si="9"/>
        <v>0</v>
      </c>
      <c r="BE15" s="304">
        <f t="shared" si="8"/>
        <v>0</v>
      </c>
      <c r="BF15" s="304">
        <f t="shared" si="9"/>
        <v>0</v>
      </c>
      <c r="BG15" s="304">
        <f t="shared" si="10"/>
        <v>8</v>
      </c>
      <c r="BH15" s="304">
        <f t="shared" si="11"/>
        <v>18</v>
      </c>
      <c r="BI15" s="304">
        <f t="shared" si="12"/>
        <v>569.25</v>
      </c>
      <c r="BJ15" s="304">
        <f t="shared" si="13"/>
        <v>774</v>
      </c>
      <c r="BK15" s="304">
        <f t="shared" si="14"/>
        <v>0</v>
      </c>
      <c r="BL15" s="304">
        <f t="shared" si="14"/>
        <v>0</v>
      </c>
      <c r="BM15" s="304">
        <f t="shared" ref="BM15:BM31" si="16">SUM(Q15,AF15,AU15,BC15)</f>
        <v>586</v>
      </c>
      <c r="BN15" s="304">
        <f t="shared" si="15"/>
        <v>807</v>
      </c>
      <c r="BO15" s="311"/>
      <c r="BP15" s="305"/>
      <c r="BQ15" s="293" t="s">
        <v>167</v>
      </c>
    </row>
    <row r="16" spans="1:70" ht="15" customHeight="1" x14ac:dyDescent="0.25">
      <c r="A16" s="428" t="s">
        <v>7</v>
      </c>
      <c r="B16" s="307">
        <v>80</v>
      </c>
      <c r="C16" s="308">
        <f t="shared" si="0"/>
        <v>30.8</v>
      </c>
      <c r="D16" s="312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>
        <f>SUM(O16,M16,K16,I16,G16,E16)</f>
        <v>0</v>
      </c>
      <c r="R16" s="304">
        <f t="shared" si="3"/>
        <v>0</v>
      </c>
      <c r="S16" s="304"/>
      <c r="T16" s="304"/>
      <c r="U16" s="304"/>
      <c r="V16" s="304"/>
      <c r="W16" s="304"/>
      <c r="X16" s="304"/>
      <c r="Y16" s="304"/>
      <c r="Z16" s="304"/>
      <c r="AA16" s="304"/>
      <c r="AB16" s="313">
        <v>24.64</v>
      </c>
      <c r="AC16" s="304">
        <v>30</v>
      </c>
      <c r="AD16" s="304"/>
      <c r="AE16" s="304"/>
      <c r="AF16" s="313">
        <f t="shared" si="4"/>
        <v>24.64</v>
      </c>
      <c r="AG16" s="304">
        <f t="shared" si="4"/>
        <v>30</v>
      </c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>
        <f t="shared" si="5"/>
        <v>0</v>
      </c>
      <c r="AV16" s="304">
        <f t="shared" si="5"/>
        <v>0</v>
      </c>
      <c r="AW16" s="304"/>
      <c r="AX16" s="304"/>
      <c r="AY16" s="304"/>
      <c r="AZ16" s="304">
        <f t="shared" si="6"/>
        <v>0</v>
      </c>
      <c r="BA16" s="304">
        <f t="shared" si="6"/>
        <v>0</v>
      </c>
      <c r="BB16" s="304">
        <f t="shared" si="7"/>
        <v>0</v>
      </c>
      <c r="BC16" s="304">
        <f t="shared" si="8"/>
        <v>0</v>
      </c>
      <c r="BD16" s="304">
        <f t="shared" si="9"/>
        <v>0</v>
      </c>
      <c r="BE16" s="304">
        <f t="shared" si="8"/>
        <v>0</v>
      </c>
      <c r="BF16" s="304">
        <f t="shared" si="9"/>
        <v>0</v>
      </c>
      <c r="BG16" s="304">
        <f>SUM(K16,Z16,AO16,)</f>
        <v>0</v>
      </c>
      <c r="BH16" s="304">
        <f t="shared" si="11"/>
        <v>0</v>
      </c>
      <c r="BI16" s="304">
        <f t="shared" si="12"/>
        <v>24.64</v>
      </c>
      <c r="BJ16" s="304">
        <f t="shared" si="13"/>
        <v>30</v>
      </c>
      <c r="BK16" s="304">
        <f t="shared" si="14"/>
        <v>0</v>
      </c>
      <c r="BL16" s="304">
        <f t="shared" si="14"/>
        <v>0</v>
      </c>
      <c r="BM16" s="304">
        <f t="shared" si="16"/>
        <v>24.64</v>
      </c>
      <c r="BN16" s="304">
        <f t="shared" si="15"/>
        <v>30</v>
      </c>
      <c r="BO16" s="311"/>
      <c r="BP16" s="305"/>
      <c r="BQ16" s="293" t="s">
        <v>163</v>
      </c>
      <c r="BR16" s="293" t="s">
        <v>168</v>
      </c>
    </row>
    <row r="17" spans="1:70" s="435" customFormat="1" ht="15" customHeight="1" x14ac:dyDescent="0.25">
      <c r="A17" s="429" t="s">
        <v>8</v>
      </c>
      <c r="B17" s="430">
        <v>738.61</v>
      </c>
      <c r="C17" s="431">
        <f t="shared" si="0"/>
        <v>155.61663123976118</v>
      </c>
      <c r="D17" s="432"/>
      <c r="E17" s="187">
        <v>526</v>
      </c>
      <c r="F17" s="187">
        <v>276</v>
      </c>
      <c r="G17" s="187"/>
      <c r="H17" s="187"/>
      <c r="I17" s="187">
        <v>16.2</v>
      </c>
      <c r="J17" s="187">
        <v>3</v>
      </c>
      <c r="K17" s="187"/>
      <c r="L17" s="187"/>
      <c r="M17" s="187"/>
      <c r="N17" s="187"/>
      <c r="O17" s="187">
        <v>7.2</v>
      </c>
      <c r="P17" s="187">
        <v>15</v>
      </c>
      <c r="Q17" s="187">
        <f>SUM(O17,M17,K17,I17,G17,E17)</f>
        <v>549.4</v>
      </c>
      <c r="R17" s="187">
        <f t="shared" si="3"/>
        <v>294</v>
      </c>
      <c r="S17" s="187"/>
      <c r="T17" s="187">
        <v>47.5</v>
      </c>
      <c r="U17" s="187">
        <v>53</v>
      </c>
      <c r="V17" s="187">
        <v>3</v>
      </c>
      <c r="W17" s="187">
        <v>3</v>
      </c>
      <c r="X17" s="187">
        <v>50.5</v>
      </c>
      <c r="Y17" s="187">
        <v>12</v>
      </c>
      <c r="Z17" s="187"/>
      <c r="AA17" s="187"/>
      <c r="AB17" s="187"/>
      <c r="AC17" s="187"/>
      <c r="AD17" s="187">
        <v>496</v>
      </c>
      <c r="AE17" s="187">
        <v>638</v>
      </c>
      <c r="AF17" s="187">
        <f t="shared" si="4"/>
        <v>597</v>
      </c>
      <c r="AG17" s="187">
        <f t="shared" si="4"/>
        <v>706</v>
      </c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>
        <f t="shared" si="5"/>
        <v>0</v>
      </c>
      <c r="AV17" s="187">
        <f t="shared" si="5"/>
        <v>0</v>
      </c>
      <c r="AW17" s="187"/>
      <c r="AX17" s="187"/>
      <c r="AY17" s="187"/>
      <c r="AZ17" s="187">
        <f t="shared" si="6"/>
        <v>0</v>
      </c>
      <c r="BA17" s="187">
        <f t="shared" si="6"/>
        <v>573.5</v>
      </c>
      <c r="BB17" s="187">
        <f t="shared" si="7"/>
        <v>329</v>
      </c>
      <c r="BC17" s="187">
        <f t="shared" si="8"/>
        <v>3</v>
      </c>
      <c r="BD17" s="187">
        <f t="shared" si="9"/>
        <v>3</v>
      </c>
      <c r="BE17" s="187">
        <f t="shared" si="8"/>
        <v>66.7</v>
      </c>
      <c r="BF17" s="187">
        <f t="shared" si="9"/>
        <v>15</v>
      </c>
      <c r="BG17" s="187">
        <f>SUM(K17,Z17,AO17,)</f>
        <v>0</v>
      </c>
      <c r="BH17" s="187">
        <f t="shared" si="11"/>
        <v>0</v>
      </c>
      <c r="BI17" s="187">
        <f t="shared" si="12"/>
        <v>0</v>
      </c>
      <c r="BJ17" s="187">
        <f t="shared" si="13"/>
        <v>0</v>
      </c>
      <c r="BK17" s="187">
        <f t="shared" si="14"/>
        <v>503.2</v>
      </c>
      <c r="BL17" s="187">
        <f t="shared" si="14"/>
        <v>653</v>
      </c>
      <c r="BM17" s="187">
        <f t="shared" si="16"/>
        <v>1149.4000000000001</v>
      </c>
      <c r="BN17" s="187">
        <f t="shared" si="15"/>
        <v>1000</v>
      </c>
      <c r="BO17" s="433"/>
      <c r="BP17" s="434"/>
      <c r="BQ17" s="435" t="s">
        <v>163</v>
      </c>
      <c r="BR17" s="435" t="s">
        <v>169</v>
      </c>
    </row>
    <row r="18" spans="1:70" ht="15" customHeight="1" x14ac:dyDescent="0.25">
      <c r="A18" s="428" t="s">
        <v>9</v>
      </c>
      <c r="B18" s="307">
        <v>1294</v>
      </c>
      <c r="C18" s="308">
        <f t="shared" si="0"/>
        <v>97.836939721792888</v>
      </c>
      <c r="D18" s="309"/>
      <c r="E18" s="304">
        <v>30.65</v>
      </c>
      <c r="F18" s="304">
        <v>52</v>
      </c>
      <c r="G18" s="304"/>
      <c r="H18" s="304"/>
      <c r="I18" s="304"/>
      <c r="J18" s="304"/>
      <c r="K18" s="304">
        <v>3</v>
      </c>
      <c r="L18" s="304">
        <v>1</v>
      </c>
      <c r="M18" s="304">
        <v>229.3</v>
      </c>
      <c r="N18" s="304">
        <v>211</v>
      </c>
      <c r="O18" s="304">
        <v>115.26</v>
      </c>
      <c r="P18" s="304">
        <v>109</v>
      </c>
      <c r="Q18" s="304">
        <f t="shared" si="3"/>
        <v>378.21</v>
      </c>
      <c r="R18" s="304">
        <f t="shared" si="3"/>
        <v>373</v>
      </c>
      <c r="S18" s="304"/>
      <c r="T18" s="304">
        <v>40.799999999999997</v>
      </c>
      <c r="U18" s="304">
        <v>66</v>
      </c>
      <c r="V18" s="304"/>
      <c r="W18" s="304"/>
      <c r="X18" s="304">
        <v>9.5</v>
      </c>
      <c r="Y18" s="304">
        <v>10</v>
      </c>
      <c r="Z18" s="304">
        <v>3</v>
      </c>
      <c r="AA18" s="304">
        <v>3</v>
      </c>
      <c r="AB18" s="304">
        <v>228.5</v>
      </c>
      <c r="AC18" s="304">
        <v>186</v>
      </c>
      <c r="AD18" s="304">
        <v>606</v>
      </c>
      <c r="AE18" s="304">
        <v>631</v>
      </c>
      <c r="AF18" s="304">
        <f t="shared" si="4"/>
        <v>887.8</v>
      </c>
      <c r="AG18" s="304">
        <f t="shared" si="4"/>
        <v>896</v>
      </c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>
        <f t="shared" si="5"/>
        <v>0</v>
      </c>
      <c r="AV18" s="304">
        <f t="shared" si="5"/>
        <v>0</v>
      </c>
      <c r="AW18" s="304"/>
      <c r="AX18" s="304"/>
      <c r="AY18" s="304"/>
      <c r="AZ18" s="304">
        <f t="shared" si="6"/>
        <v>0</v>
      </c>
      <c r="BA18" s="304">
        <f t="shared" si="6"/>
        <v>71.449999999999989</v>
      </c>
      <c r="BB18" s="304">
        <f t="shared" si="7"/>
        <v>118</v>
      </c>
      <c r="BC18" s="304">
        <f t="shared" si="8"/>
        <v>0</v>
      </c>
      <c r="BD18" s="304">
        <f t="shared" si="9"/>
        <v>0</v>
      </c>
      <c r="BE18" s="304">
        <f t="shared" si="8"/>
        <v>9.5</v>
      </c>
      <c r="BF18" s="304">
        <f t="shared" si="9"/>
        <v>10</v>
      </c>
      <c r="BG18" s="304">
        <f t="shared" si="10"/>
        <v>6</v>
      </c>
      <c r="BH18" s="304">
        <f t="shared" si="11"/>
        <v>4</v>
      </c>
      <c r="BI18" s="304">
        <f t="shared" si="12"/>
        <v>457.8</v>
      </c>
      <c r="BJ18" s="304">
        <f t="shared" si="13"/>
        <v>397</v>
      </c>
      <c r="BK18" s="304">
        <f t="shared" si="14"/>
        <v>721.26</v>
      </c>
      <c r="BL18" s="304">
        <f t="shared" si="14"/>
        <v>740</v>
      </c>
      <c r="BM18" s="304">
        <f t="shared" si="16"/>
        <v>1266.01</v>
      </c>
      <c r="BN18" s="304">
        <f t="shared" si="15"/>
        <v>1269</v>
      </c>
      <c r="BO18" s="315"/>
      <c r="BP18" s="305" t="s">
        <v>126</v>
      </c>
      <c r="BQ18" s="293" t="s">
        <v>167</v>
      </c>
    </row>
    <row r="19" spans="1:70" ht="15" customHeight="1" x14ac:dyDescent="0.25">
      <c r="A19" s="428" t="s">
        <v>10</v>
      </c>
      <c r="B19" s="307">
        <v>1521</v>
      </c>
      <c r="C19" s="308">
        <f t="shared" si="0"/>
        <v>100.01643655489809</v>
      </c>
      <c r="D19" s="316"/>
      <c r="E19" s="304">
        <v>12.25</v>
      </c>
      <c r="F19" s="304">
        <v>24</v>
      </c>
      <c r="G19" s="304"/>
      <c r="H19" s="304"/>
      <c r="I19" s="304"/>
      <c r="J19" s="304"/>
      <c r="K19" s="304"/>
      <c r="L19" s="304"/>
      <c r="M19" s="304"/>
      <c r="N19" s="304"/>
      <c r="O19" s="304">
        <v>81.75</v>
      </c>
      <c r="P19" s="304">
        <v>105</v>
      </c>
      <c r="Q19" s="304">
        <f t="shared" si="3"/>
        <v>94</v>
      </c>
      <c r="R19" s="304">
        <f t="shared" si="3"/>
        <v>129</v>
      </c>
      <c r="S19" s="304"/>
      <c r="T19" s="304">
        <v>106.25</v>
      </c>
      <c r="U19" s="304">
        <v>293</v>
      </c>
      <c r="V19" s="304">
        <v>8</v>
      </c>
      <c r="W19" s="304">
        <v>1</v>
      </c>
      <c r="X19" s="304"/>
      <c r="Y19" s="304"/>
      <c r="Z19" s="304">
        <v>20</v>
      </c>
      <c r="AA19" s="304">
        <v>20</v>
      </c>
      <c r="AB19" s="304"/>
      <c r="AC19" s="304"/>
      <c r="AD19" s="304">
        <v>1285</v>
      </c>
      <c r="AE19" s="304">
        <v>2125</v>
      </c>
      <c r="AF19" s="304">
        <f t="shared" si="4"/>
        <v>1419.25</v>
      </c>
      <c r="AG19" s="304">
        <f t="shared" si="4"/>
        <v>2439</v>
      </c>
      <c r="AH19" s="304"/>
      <c r="AI19" s="304"/>
      <c r="AJ19" s="304"/>
      <c r="AK19" s="304"/>
      <c r="AL19" s="304"/>
      <c r="AM19" s="304"/>
      <c r="AN19" s="304"/>
      <c r="AO19" s="304"/>
      <c r="AP19" s="317"/>
      <c r="AQ19" s="304"/>
      <c r="AR19" s="304"/>
      <c r="AS19" s="304"/>
      <c r="AT19" s="304"/>
      <c r="AU19" s="304">
        <f t="shared" si="5"/>
        <v>0</v>
      </c>
      <c r="AV19" s="304">
        <f t="shared" si="5"/>
        <v>0</v>
      </c>
      <c r="AW19" s="304"/>
      <c r="AX19" s="304"/>
      <c r="AY19" s="304"/>
      <c r="AZ19" s="304">
        <f t="shared" si="6"/>
        <v>0</v>
      </c>
      <c r="BA19" s="304">
        <f t="shared" si="6"/>
        <v>118.5</v>
      </c>
      <c r="BB19" s="304">
        <f t="shared" si="7"/>
        <v>317</v>
      </c>
      <c r="BC19" s="304">
        <f t="shared" si="8"/>
        <v>8</v>
      </c>
      <c r="BD19" s="304">
        <f t="shared" si="9"/>
        <v>1</v>
      </c>
      <c r="BE19" s="304">
        <f t="shared" si="8"/>
        <v>0</v>
      </c>
      <c r="BF19" s="304">
        <f t="shared" si="9"/>
        <v>0</v>
      </c>
      <c r="BG19" s="304">
        <f t="shared" si="10"/>
        <v>20</v>
      </c>
      <c r="BH19" s="304">
        <f t="shared" si="11"/>
        <v>20</v>
      </c>
      <c r="BI19" s="304">
        <f t="shared" si="12"/>
        <v>0</v>
      </c>
      <c r="BJ19" s="304">
        <f t="shared" si="13"/>
        <v>0</v>
      </c>
      <c r="BK19" s="304">
        <f t="shared" si="14"/>
        <v>1366.75</v>
      </c>
      <c r="BL19" s="304">
        <f t="shared" si="14"/>
        <v>2230</v>
      </c>
      <c r="BM19" s="304">
        <f t="shared" si="16"/>
        <v>1521.25</v>
      </c>
      <c r="BN19" s="304">
        <f t="shared" si="15"/>
        <v>2568</v>
      </c>
      <c r="BO19" s="318" t="s">
        <v>130</v>
      </c>
      <c r="BP19" s="305" t="s">
        <v>126</v>
      </c>
      <c r="BQ19" s="293" t="s">
        <v>170</v>
      </c>
      <c r="BR19" s="293" t="s">
        <v>127</v>
      </c>
    </row>
    <row r="20" spans="1:70" ht="15" customHeight="1" x14ac:dyDescent="0.25">
      <c r="A20" s="428" t="s">
        <v>11</v>
      </c>
      <c r="B20" s="307">
        <v>184</v>
      </c>
      <c r="C20" s="308">
        <f t="shared" si="0"/>
        <v>66.304347826086953</v>
      </c>
      <c r="D20" s="312"/>
      <c r="E20" s="305"/>
      <c r="F20" s="304"/>
      <c r="G20" s="317"/>
      <c r="H20" s="304"/>
      <c r="I20" s="304"/>
      <c r="J20" s="304"/>
      <c r="K20" s="304"/>
      <c r="L20" s="304"/>
      <c r="M20" s="317"/>
      <c r="N20" s="304"/>
      <c r="O20" s="304"/>
      <c r="P20" s="304"/>
      <c r="Q20" s="304">
        <f t="shared" si="3"/>
        <v>0</v>
      </c>
      <c r="R20" s="304">
        <f t="shared" si="3"/>
        <v>0</v>
      </c>
      <c r="S20" s="304"/>
      <c r="T20" s="313">
        <v>3.5</v>
      </c>
      <c r="U20" s="304">
        <v>6</v>
      </c>
      <c r="V20" s="304"/>
      <c r="W20" s="304"/>
      <c r="X20" s="304">
        <v>3</v>
      </c>
      <c r="Y20" s="304">
        <v>5</v>
      </c>
      <c r="Z20" s="304">
        <v>5</v>
      </c>
      <c r="AA20" s="304">
        <v>7</v>
      </c>
      <c r="AB20" s="304"/>
      <c r="AC20" s="304"/>
      <c r="AD20" s="304">
        <v>110.5</v>
      </c>
      <c r="AE20" s="304">
        <v>184</v>
      </c>
      <c r="AF20" s="304">
        <f t="shared" si="4"/>
        <v>122</v>
      </c>
      <c r="AG20" s="304">
        <f t="shared" si="4"/>
        <v>202</v>
      </c>
      <c r="AH20" s="304"/>
      <c r="AI20" s="304"/>
      <c r="AJ20" s="304"/>
      <c r="AK20" s="317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>
        <f t="shared" si="5"/>
        <v>0</v>
      </c>
      <c r="AV20" s="304">
        <f t="shared" si="5"/>
        <v>0</v>
      </c>
      <c r="AW20" s="304"/>
      <c r="AX20" s="304"/>
      <c r="AY20" s="304"/>
      <c r="AZ20" s="304">
        <f t="shared" si="6"/>
        <v>0</v>
      </c>
      <c r="BA20" s="304">
        <f t="shared" si="6"/>
        <v>3.5</v>
      </c>
      <c r="BB20" s="304">
        <f t="shared" si="7"/>
        <v>6</v>
      </c>
      <c r="BC20" s="304">
        <f t="shared" si="8"/>
        <v>0</v>
      </c>
      <c r="BD20" s="304">
        <f t="shared" si="9"/>
        <v>0</v>
      </c>
      <c r="BE20" s="304">
        <f t="shared" si="8"/>
        <v>3</v>
      </c>
      <c r="BF20" s="304">
        <f t="shared" si="9"/>
        <v>5</v>
      </c>
      <c r="BG20" s="304">
        <f t="shared" si="10"/>
        <v>5</v>
      </c>
      <c r="BH20" s="304">
        <f t="shared" si="11"/>
        <v>7</v>
      </c>
      <c r="BI20" s="304">
        <f t="shared" si="12"/>
        <v>0</v>
      </c>
      <c r="BJ20" s="304">
        <f t="shared" si="13"/>
        <v>0</v>
      </c>
      <c r="BK20" s="304">
        <f t="shared" si="14"/>
        <v>110.5</v>
      </c>
      <c r="BL20" s="304">
        <f t="shared" si="14"/>
        <v>184</v>
      </c>
      <c r="BM20" s="304">
        <f t="shared" si="16"/>
        <v>122</v>
      </c>
      <c r="BN20" s="304">
        <f t="shared" si="15"/>
        <v>202</v>
      </c>
      <c r="BO20" s="311"/>
      <c r="BP20" s="305"/>
      <c r="BQ20" s="293" t="s">
        <v>163</v>
      </c>
    </row>
    <row r="21" spans="1:70" ht="15" customHeight="1" x14ac:dyDescent="0.25">
      <c r="A21" s="428" t="s">
        <v>12</v>
      </c>
      <c r="B21" s="307">
        <v>197.5</v>
      </c>
      <c r="C21" s="308">
        <f t="shared" si="0"/>
        <v>27.939240506329117</v>
      </c>
      <c r="D21" s="316"/>
      <c r="E21" s="304">
        <v>32.43</v>
      </c>
      <c r="F21" s="304">
        <v>40</v>
      </c>
      <c r="G21" s="304"/>
      <c r="H21" s="304"/>
      <c r="I21" s="304">
        <v>4.55</v>
      </c>
      <c r="J21" s="304">
        <v>8</v>
      </c>
      <c r="K21" s="304"/>
      <c r="L21" s="304"/>
      <c r="M21" s="317">
        <v>4.3</v>
      </c>
      <c r="N21" s="304">
        <v>7</v>
      </c>
      <c r="O21" s="304"/>
      <c r="P21" s="304"/>
      <c r="Q21" s="304">
        <f t="shared" si="3"/>
        <v>41.28</v>
      </c>
      <c r="R21" s="304">
        <f t="shared" si="3"/>
        <v>55</v>
      </c>
      <c r="S21" s="304"/>
      <c r="T21" s="304"/>
      <c r="U21" s="304"/>
      <c r="V21" s="304"/>
      <c r="W21" s="304"/>
      <c r="X21" s="304">
        <v>8</v>
      </c>
      <c r="Y21" s="304">
        <v>10</v>
      </c>
      <c r="Z21" s="304"/>
      <c r="AA21" s="304"/>
      <c r="AB21" s="304">
        <v>3.63</v>
      </c>
      <c r="AC21" s="304">
        <v>5</v>
      </c>
      <c r="AD21" s="304">
        <v>2.27</v>
      </c>
      <c r="AE21" s="304">
        <v>4</v>
      </c>
      <c r="AF21" s="304">
        <f t="shared" si="4"/>
        <v>13.9</v>
      </c>
      <c r="AG21" s="304">
        <f t="shared" si="4"/>
        <v>19</v>
      </c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>
        <f t="shared" si="5"/>
        <v>0</v>
      </c>
      <c r="AV21" s="304">
        <f t="shared" si="5"/>
        <v>0</v>
      </c>
      <c r="AW21" s="304"/>
      <c r="AX21" s="304"/>
      <c r="AY21" s="304"/>
      <c r="AZ21" s="304">
        <f t="shared" si="6"/>
        <v>0</v>
      </c>
      <c r="BA21" s="304">
        <f t="shared" si="6"/>
        <v>32.43</v>
      </c>
      <c r="BB21" s="304">
        <f t="shared" si="7"/>
        <v>40</v>
      </c>
      <c r="BC21" s="304">
        <f t="shared" si="8"/>
        <v>0</v>
      </c>
      <c r="BD21" s="304">
        <f t="shared" si="9"/>
        <v>0</v>
      </c>
      <c r="BE21" s="304">
        <f t="shared" si="8"/>
        <v>12.55</v>
      </c>
      <c r="BF21" s="304">
        <f t="shared" si="9"/>
        <v>18</v>
      </c>
      <c r="BG21" s="304">
        <f t="shared" si="10"/>
        <v>0</v>
      </c>
      <c r="BH21" s="304">
        <f t="shared" si="11"/>
        <v>0</v>
      </c>
      <c r="BI21" s="304">
        <f t="shared" si="12"/>
        <v>7.93</v>
      </c>
      <c r="BJ21" s="304">
        <f t="shared" si="13"/>
        <v>12</v>
      </c>
      <c r="BK21" s="304">
        <f t="shared" si="14"/>
        <v>2.27</v>
      </c>
      <c r="BL21" s="304">
        <f t="shared" si="14"/>
        <v>4</v>
      </c>
      <c r="BM21" s="304">
        <f t="shared" si="16"/>
        <v>55.18</v>
      </c>
      <c r="BN21" s="304">
        <f t="shared" si="15"/>
        <v>74</v>
      </c>
      <c r="BO21" s="318" t="s">
        <v>130</v>
      </c>
      <c r="BP21" s="305" t="s">
        <v>126</v>
      </c>
      <c r="BQ21" s="293" t="s">
        <v>163</v>
      </c>
    </row>
    <row r="22" spans="1:70" ht="15" customHeight="1" x14ac:dyDescent="0.25">
      <c r="A22" s="428" t="s">
        <v>13</v>
      </c>
      <c r="B22" s="307">
        <v>369</v>
      </c>
      <c r="C22" s="308">
        <f t="shared" si="0"/>
        <v>0</v>
      </c>
      <c r="D22" s="316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>
        <f t="shared" si="3"/>
        <v>0</v>
      </c>
      <c r="R22" s="304">
        <f t="shared" si="3"/>
        <v>0</v>
      </c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>
        <f t="shared" si="4"/>
        <v>0</v>
      </c>
      <c r="AG22" s="304">
        <f t="shared" si="4"/>
        <v>0</v>
      </c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>
        <f t="shared" si="5"/>
        <v>0</v>
      </c>
      <c r="AV22" s="304">
        <f t="shared" si="5"/>
        <v>0</v>
      </c>
      <c r="AW22" s="304"/>
      <c r="AX22" s="304"/>
      <c r="AY22" s="304"/>
      <c r="AZ22" s="304">
        <f t="shared" si="6"/>
        <v>0</v>
      </c>
      <c r="BA22" s="304">
        <f t="shared" si="6"/>
        <v>0</v>
      </c>
      <c r="BB22" s="304">
        <f t="shared" si="7"/>
        <v>0</v>
      </c>
      <c r="BC22" s="304">
        <f t="shared" si="8"/>
        <v>0</v>
      </c>
      <c r="BD22" s="304">
        <f t="shared" si="9"/>
        <v>0</v>
      </c>
      <c r="BE22" s="304">
        <f t="shared" si="8"/>
        <v>0</v>
      </c>
      <c r="BF22" s="304">
        <f t="shared" si="9"/>
        <v>0</v>
      </c>
      <c r="BG22" s="304">
        <f t="shared" si="10"/>
        <v>0</v>
      </c>
      <c r="BH22" s="304">
        <f t="shared" si="11"/>
        <v>0</v>
      </c>
      <c r="BI22" s="304">
        <f t="shared" si="12"/>
        <v>0</v>
      </c>
      <c r="BJ22" s="304">
        <f t="shared" si="13"/>
        <v>0</v>
      </c>
      <c r="BK22" s="304">
        <f t="shared" si="14"/>
        <v>0</v>
      </c>
      <c r="BL22" s="304">
        <f t="shared" si="14"/>
        <v>0</v>
      </c>
      <c r="BM22" s="304">
        <f t="shared" si="16"/>
        <v>0</v>
      </c>
      <c r="BN22" s="304">
        <f t="shared" si="15"/>
        <v>0</v>
      </c>
      <c r="BO22" s="311"/>
      <c r="BP22" s="305"/>
      <c r="BQ22" s="293" t="s">
        <v>163</v>
      </c>
    </row>
    <row r="23" spans="1:70" ht="15" customHeight="1" x14ac:dyDescent="0.25">
      <c r="A23" s="428" t="s">
        <v>14</v>
      </c>
      <c r="B23" s="307">
        <v>146.47999999999999</v>
      </c>
      <c r="C23" s="308">
        <f t="shared" si="0"/>
        <v>14.295466957946475</v>
      </c>
      <c r="D23" s="309"/>
      <c r="E23" s="304"/>
      <c r="F23" s="304"/>
      <c r="G23" s="313">
        <v>0.4</v>
      </c>
      <c r="H23" s="304">
        <v>1</v>
      </c>
      <c r="I23" s="304">
        <v>1</v>
      </c>
      <c r="J23" s="304">
        <v>1</v>
      </c>
      <c r="K23" s="304"/>
      <c r="L23" s="304"/>
      <c r="M23" s="304">
        <v>19.14</v>
      </c>
      <c r="N23" s="304">
        <v>39</v>
      </c>
      <c r="O23" s="304"/>
      <c r="P23" s="304"/>
      <c r="Q23" s="304">
        <f t="shared" si="3"/>
        <v>20.54</v>
      </c>
      <c r="R23" s="304">
        <f t="shared" si="3"/>
        <v>41</v>
      </c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>
        <f t="shared" si="4"/>
        <v>0</v>
      </c>
      <c r="AG23" s="304">
        <f t="shared" si="4"/>
        <v>0</v>
      </c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>
        <f t="shared" si="5"/>
        <v>0</v>
      </c>
      <c r="AV23" s="304">
        <f t="shared" si="5"/>
        <v>0</v>
      </c>
      <c r="AW23" s="304"/>
      <c r="AX23" s="304"/>
      <c r="AY23" s="304"/>
      <c r="AZ23" s="304">
        <f t="shared" si="6"/>
        <v>0</v>
      </c>
      <c r="BA23" s="304">
        <f t="shared" si="6"/>
        <v>0</v>
      </c>
      <c r="BB23" s="304">
        <f t="shared" si="7"/>
        <v>0</v>
      </c>
      <c r="BC23" s="304">
        <f t="shared" si="8"/>
        <v>0.4</v>
      </c>
      <c r="BD23" s="304">
        <f t="shared" si="9"/>
        <v>1</v>
      </c>
      <c r="BE23" s="304">
        <f t="shared" si="8"/>
        <v>1</v>
      </c>
      <c r="BF23" s="304">
        <f t="shared" si="9"/>
        <v>1</v>
      </c>
      <c r="BG23" s="304">
        <f t="shared" si="10"/>
        <v>0</v>
      </c>
      <c r="BH23" s="304">
        <f t="shared" si="11"/>
        <v>0</v>
      </c>
      <c r="BI23" s="304">
        <f t="shared" si="12"/>
        <v>19.14</v>
      </c>
      <c r="BJ23" s="304">
        <f t="shared" si="13"/>
        <v>39</v>
      </c>
      <c r="BK23" s="304">
        <f t="shared" si="14"/>
        <v>0</v>
      </c>
      <c r="BL23" s="304">
        <f t="shared" si="14"/>
        <v>0</v>
      </c>
      <c r="BM23" s="304">
        <f t="shared" si="16"/>
        <v>20.939999999999998</v>
      </c>
      <c r="BN23" s="304">
        <f t="shared" si="15"/>
        <v>41</v>
      </c>
      <c r="BO23" s="315"/>
      <c r="BP23" s="305"/>
      <c r="BQ23" s="293" t="s">
        <v>163</v>
      </c>
    </row>
    <row r="24" spans="1:70" ht="15" customHeight="1" x14ac:dyDescent="0.25">
      <c r="A24" s="428" t="s">
        <v>15</v>
      </c>
      <c r="B24" s="307">
        <v>278</v>
      </c>
      <c r="C24" s="308">
        <f t="shared" si="0"/>
        <v>93.866906474820141</v>
      </c>
      <c r="D24" s="316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>
        <f t="shared" si="3"/>
        <v>0</v>
      </c>
      <c r="R24" s="304">
        <f t="shared" si="3"/>
        <v>0</v>
      </c>
      <c r="S24" s="304"/>
      <c r="T24" s="304">
        <v>34.799999999999997</v>
      </c>
      <c r="U24" s="304">
        <v>105</v>
      </c>
      <c r="V24" s="304"/>
      <c r="W24" s="304"/>
      <c r="X24" s="304"/>
      <c r="Y24" s="304"/>
      <c r="Z24" s="304"/>
      <c r="AA24" s="304"/>
      <c r="AB24" s="304">
        <v>12.5</v>
      </c>
      <c r="AC24" s="304">
        <v>51</v>
      </c>
      <c r="AD24" s="304">
        <v>213.65</v>
      </c>
      <c r="AE24" s="304">
        <v>505</v>
      </c>
      <c r="AF24" s="304">
        <f t="shared" si="4"/>
        <v>260.95</v>
      </c>
      <c r="AG24" s="304">
        <f t="shared" si="4"/>
        <v>661</v>
      </c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>
        <f t="shared" si="5"/>
        <v>0</v>
      </c>
      <c r="AV24" s="304">
        <f t="shared" si="5"/>
        <v>0</v>
      </c>
      <c r="AW24" s="304"/>
      <c r="AX24" s="304"/>
      <c r="AY24" s="304"/>
      <c r="AZ24" s="304">
        <f t="shared" si="6"/>
        <v>0</v>
      </c>
      <c r="BA24" s="304">
        <f t="shared" si="6"/>
        <v>34.799999999999997</v>
      </c>
      <c r="BB24" s="304">
        <f t="shared" si="7"/>
        <v>105</v>
      </c>
      <c r="BC24" s="304">
        <f t="shared" si="8"/>
        <v>0</v>
      </c>
      <c r="BD24" s="304">
        <f t="shared" si="9"/>
        <v>0</v>
      </c>
      <c r="BE24" s="304">
        <f t="shared" si="8"/>
        <v>0</v>
      </c>
      <c r="BF24" s="304">
        <f t="shared" si="9"/>
        <v>0</v>
      </c>
      <c r="BG24" s="304">
        <f t="shared" si="10"/>
        <v>0</v>
      </c>
      <c r="BH24" s="304">
        <f t="shared" si="11"/>
        <v>0</v>
      </c>
      <c r="BI24" s="304">
        <f t="shared" si="12"/>
        <v>12.5</v>
      </c>
      <c r="BJ24" s="304">
        <f t="shared" si="13"/>
        <v>51</v>
      </c>
      <c r="BK24" s="304">
        <f t="shared" si="14"/>
        <v>213.65</v>
      </c>
      <c r="BL24" s="304">
        <f t="shared" si="14"/>
        <v>505</v>
      </c>
      <c r="BM24" s="304">
        <f t="shared" si="16"/>
        <v>260.95</v>
      </c>
      <c r="BN24" s="304">
        <f t="shared" si="15"/>
        <v>661</v>
      </c>
      <c r="BO24" s="311"/>
      <c r="BP24" s="305"/>
      <c r="BQ24" s="293" t="s">
        <v>167</v>
      </c>
    </row>
    <row r="25" spans="1:70" s="382" customFormat="1" ht="15" customHeight="1" x14ac:dyDescent="0.25">
      <c r="A25" s="436" t="s">
        <v>16</v>
      </c>
      <c r="B25" s="375">
        <v>980.5</v>
      </c>
      <c r="C25" s="376">
        <f t="shared" si="0"/>
        <v>98.964813870474231</v>
      </c>
      <c r="D25" s="377"/>
      <c r="E25" s="201">
        <v>3.3</v>
      </c>
      <c r="F25" s="201">
        <v>12</v>
      </c>
      <c r="G25" s="378"/>
      <c r="H25" s="378"/>
      <c r="I25" s="378">
        <v>12.8</v>
      </c>
      <c r="J25" s="378">
        <v>22</v>
      </c>
      <c r="K25" s="378"/>
      <c r="L25" s="378"/>
      <c r="M25" s="378"/>
      <c r="N25" s="201"/>
      <c r="O25" s="201">
        <v>576</v>
      </c>
      <c r="P25" s="201">
        <v>984</v>
      </c>
      <c r="Q25" s="201">
        <f t="shared" si="3"/>
        <v>592.09999999999991</v>
      </c>
      <c r="R25" s="201">
        <f t="shared" si="3"/>
        <v>1018</v>
      </c>
      <c r="S25" s="201"/>
      <c r="T25" s="379">
        <v>0.25</v>
      </c>
      <c r="U25" s="201">
        <v>1</v>
      </c>
      <c r="V25" s="201"/>
      <c r="W25" s="201"/>
      <c r="X25" s="201"/>
      <c r="Y25" s="201"/>
      <c r="Z25" s="201">
        <v>2</v>
      </c>
      <c r="AA25" s="201">
        <v>5</v>
      </c>
      <c r="AB25" s="115"/>
      <c r="AC25" s="115"/>
      <c r="AD25" s="201">
        <v>376</v>
      </c>
      <c r="AE25" s="201">
        <v>827</v>
      </c>
      <c r="AF25" s="201">
        <f t="shared" si="4"/>
        <v>378.25</v>
      </c>
      <c r="AG25" s="201">
        <f t="shared" si="4"/>
        <v>833</v>
      </c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>
        <f t="shared" si="5"/>
        <v>0</v>
      </c>
      <c r="AV25" s="201">
        <f t="shared" si="5"/>
        <v>0</v>
      </c>
      <c r="AW25" s="201"/>
      <c r="AX25" s="201"/>
      <c r="AY25" s="201"/>
      <c r="AZ25" s="201">
        <f t="shared" si="6"/>
        <v>0</v>
      </c>
      <c r="BA25" s="201">
        <f t="shared" si="6"/>
        <v>3.55</v>
      </c>
      <c r="BB25" s="201">
        <f t="shared" si="7"/>
        <v>13</v>
      </c>
      <c r="BC25" s="201">
        <f t="shared" si="8"/>
        <v>0</v>
      </c>
      <c r="BD25" s="201">
        <f t="shared" si="9"/>
        <v>0</v>
      </c>
      <c r="BE25" s="201">
        <f t="shared" si="8"/>
        <v>12.8</v>
      </c>
      <c r="BF25" s="201">
        <f t="shared" si="9"/>
        <v>22</v>
      </c>
      <c r="BG25" s="201">
        <f t="shared" si="10"/>
        <v>2</v>
      </c>
      <c r="BH25" s="201">
        <f t="shared" si="11"/>
        <v>5</v>
      </c>
      <c r="BI25" s="201">
        <f t="shared" si="12"/>
        <v>0</v>
      </c>
      <c r="BJ25" s="201">
        <f t="shared" si="13"/>
        <v>0</v>
      </c>
      <c r="BK25" s="201">
        <f t="shared" si="14"/>
        <v>952</v>
      </c>
      <c r="BL25" s="201">
        <f t="shared" si="14"/>
        <v>1811</v>
      </c>
      <c r="BM25" s="201">
        <f t="shared" si="16"/>
        <v>970.34999999999991</v>
      </c>
      <c r="BN25" s="201">
        <f t="shared" si="15"/>
        <v>1851</v>
      </c>
      <c r="BO25" s="380"/>
      <c r="BP25" s="381"/>
      <c r="BQ25" s="293" t="s">
        <v>163</v>
      </c>
    </row>
    <row r="26" spans="1:70" ht="15" customHeight="1" x14ac:dyDescent="0.25">
      <c r="A26" s="437" t="s">
        <v>18</v>
      </c>
      <c r="B26" s="307">
        <v>1250</v>
      </c>
      <c r="C26" s="308">
        <f t="shared" si="0"/>
        <v>73.72</v>
      </c>
      <c r="D26" s="312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>
        <f t="shared" si="3"/>
        <v>0</v>
      </c>
      <c r="R26" s="304">
        <f t="shared" si="3"/>
        <v>0</v>
      </c>
      <c r="S26" s="304"/>
      <c r="T26" s="304">
        <v>19.5</v>
      </c>
      <c r="U26" s="304">
        <v>11</v>
      </c>
      <c r="V26" s="304">
        <v>3</v>
      </c>
      <c r="W26" s="304">
        <v>3</v>
      </c>
      <c r="X26" s="304"/>
      <c r="Y26" s="304"/>
      <c r="Z26" s="304">
        <v>1</v>
      </c>
      <c r="AA26" s="304">
        <v>1</v>
      </c>
      <c r="AB26" s="304">
        <v>225.5</v>
      </c>
      <c r="AC26" s="304">
        <v>182</v>
      </c>
      <c r="AD26" s="301">
        <v>669.5</v>
      </c>
      <c r="AE26" s="301">
        <v>632</v>
      </c>
      <c r="AF26" s="304">
        <f t="shared" si="4"/>
        <v>918.5</v>
      </c>
      <c r="AG26" s="304">
        <f t="shared" si="4"/>
        <v>829</v>
      </c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2"/>
      <c r="AS26" s="302"/>
      <c r="AT26" s="303"/>
      <c r="AU26" s="304">
        <f t="shared" si="5"/>
        <v>0</v>
      </c>
      <c r="AV26" s="304">
        <f t="shared" si="5"/>
        <v>0</v>
      </c>
      <c r="AW26" s="303"/>
      <c r="AX26" s="303"/>
      <c r="AY26" s="303"/>
      <c r="AZ26" s="304">
        <f t="shared" si="6"/>
        <v>0</v>
      </c>
      <c r="BA26" s="304">
        <f t="shared" si="6"/>
        <v>19.5</v>
      </c>
      <c r="BB26" s="304">
        <f t="shared" si="7"/>
        <v>11</v>
      </c>
      <c r="BC26" s="304">
        <f t="shared" si="8"/>
        <v>3</v>
      </c>
      <c r="BD26" s="304">
        <f t="shared" si="9"/>
        <v>3</v>
      </c>
      <c r="BE26" s="304">
        <f t="shared" si="8"/>
        <v>0</v>
      </c>
      <c r="BF26" s="304">
        <f t="shared" si="9"/>
        <v>0</v>
      </c>
      <c r="BG26" s="304">
        <f t="shared" si="10"/>
        <v>1</v>
      </c>
      <c r="BH26" s="304">
        <f t="shared" si="11"/>
        <v>1</v>
      </c>
      <c r="BI26" s="304">
        <f t="shared" si="12"/>
        <v>225.5</v>
      </c>
      <c r="BJ26" s="304">
        <f t="shared" si="13"/>
        <v>182</v>
      </c>
      <c r="BK26" s="304">
        <f t="shared" si="14"/>
        <v>669.5</v>
      </c>
      <c r="BL26" s="304">
        <f t="shared" si="14"/>
        <v>632</v>
      </c>
      <c r="BM26" s="304">
        <f t="shared" si="16"/>
        <v>921.5</v>
      </c>
      <c r="BN26" s="304">
        <f t="shared" si="15"/>
        <v>829</v>
      </c>
      <c r="BO26" s="318"/>
      <c r="BP26" s="305"/>
      <c r="BQ26" s="293" t="s">
        <v>167</v>
      </c>
    </row>
    <row r="27" spans="1:70" ht="15" customHeight="1" x14ac:dyDescent="0.25">
      <c r="A27" s="437" t="s">
        <v>19</v>
      </c>
      <c r="B27" s="307">
        <v>608.35</v>
      </c>
      <c r="C27" s="308">
        <f t="shared" si="0"/>
        <v>38.127722528149917</v>
      </c>
      <c r="D27" s="309"/>
      <c r="E27" s="304">
        <v>4.25</v>
      </c>
      <c r="F27" s="304">
        <v>8</v>
      </c>
      <c r="G27" s="304"/>
      <c r="H27" s="304"/>
      <c r="I27" s="304"/>
      <c r="J27" s="304"/>
      <c r="K27" s="304"/>
      <c r="L27" s="304"/>
      <c r="M27" s="304">
        <v>2.25</v>
      </c>
      <c r="N27" s="304">
        <v>6</v>
      </c>
      <c r="O27" s="304">
        <v>42.75</v>
      </c>
      <c r="P27" s="304">
        <v>96</v>
      </c>
      <c r="Q27" s="304">
        <f t="shared" si="3"/>
        <v>49.25</v>
      </c>
      <c r="R27" s="304">
        <f t="shared" si="3"/>
        <v>110</v>
      </c>
      <c r="S27" s="304"/>
      <c r="T27" s="304">
        <v>13.9</v>
      </c>
      <c r="U27" s="304">
        <v>36</v>
      </c>
      <c r="V27" s="304"/>
      <c r="W27" s="304"/>
      <c r="X27" s="304"/>
      <c r="Y27" s="304"/>
      <c r="Z27" s="304"/>
      <c r="AA27" s="304"/>
      <c r="AB27" s="304">
        <v>1</v>
      </c>
      <c r="AC27" s="304">
        <v>4</v>
      </c>
      <c r="AD27" s="304">
        <v>167.8</v>
      </c>
      <c r="AE27" s="304">
        <v>512</v>
      </c>
      <c r="AF27" s="304">
        <f t="shared" si="4"/>
        <v>182.70000000000002</v>
      </c>
      <c r="AG27" s="304">
        <f t="shared" si="4"/>
        <v>552</v>
      </c>
      <c r="AH27" s="304"/>
      <c r="AI27" s="304"/>
      <c r="AJ27" s="304"/>
      <c r="AK27" s="301"/>
      <c r="AL27" s="301"/>
      <c r="AM27" s="301"/>
      <c r="AN27" s="301"/>
      <c r="AO27" s="301"/>
      <c r="AP27" s="301"/>
      <c r="AQ27" s="301"/>
      <c r="AR27" s="304"/>
      <c r="AS27" s="304"/>
      <c r="AT27" s="304"/>
      <c r="AU27" s="304">
        <f t="shared" si="5"/>
        <v>0</v>
      </c>
      <c r="AV27" s="304">
        <f t="shared" si="5"/>
        <v>0</v>
      </c>
      <c r="AW27" s="304"/>
      <c r="AX27" s="304"/>
      <c r="AY27" s="304"/>
      <c r="AZ27" s="304">
        <f t="shared" si="6"/>
        <v>0</v>
      </c>
      <c r="BA27" s="304">
        <f t="shared" si="6"/>
        <v>18.149999999999999</v>
      </c>
      <c r="BB27" s="304">
        <f t="shared" si="7"/>
        <v>44</v>
      </c>
      <c r="BC27" s="304">
        <f t="shared" si="8"/>
        <v>0</v>
      </c>
      <c r="BD27" s="304">
        <f t="shared" si="9"/>
        <v>0</v>
      </c>
      <c r="BE27" s="304">
        <f t="shared" si="8"/>
        <v>0</v>
      </c>
      <c r="BF27" s="304">
        <f t="shared" si="9"/>
        <v>0</v>
      </c>
      <c r="BG27" s="304">
        <f t="shared" si="10"/>
        <v>0</v>
      </c>
      <c r="BH27" s="304">
        <f t="shared" si="11"/>
        <v>0</v>
      </c>
      <c r="BI27" s="304">
        <f t="shared" si="12"/>
        <v>3.25</v>
      </c>
      <c r="BJ27" s="304">
        <f t="shared" si="13"/>
        <v>10</v>
      </c>
      <c r="BK27" s="304">
        <f t="shared" si="14"/>
        <v>210.55</v>
      </c>
      <c r="BL27" s="304">
        <f t="shared" si="14"/>
        <v>608</v>
      </c>
      <c r="BM27" s="304">
        <f t="shared" si="16"/>
        <v>231.95000000000002</v>
      </c>
      <c r="BN27" s="304">
        <f t="shared" si="15"/>
        <v>662</v>
      </c>
      <c r="BO27" s="315"/>
      <c r="BP27" s="305"/>
      <c r="BQ27" s="293" t="s">
        <v>163</v>
      </c>
    </row>
    <row r="28" spans="1:70" ht="15" customHeight="1" x14ac:dyDescent="0.25">
      <c r="A28" s="438" t="s">
        <v>20</v>
      </c>
      <c r="B28" s="323">
        <v>324.49</v>
      </c>
      <c r="C28" s="308">
        <f t="shared" si="0"/>
        <v>93.291010508798436</v>
      </c>
      <c r="D28" s="312"/>
      <c r="E28" s="383">
        <v>24.88</v>
      </c>
      <c r="F28" s="383">
        <v>68</v>
      </c>
      <c r="G28" s="383"/>
      <c r="H28" s="383"/>
      <c r="I28" s="383"/>
      <c r="J28" s="383"/>
      <c r="K28" s="383">
        <v>19.260000000000002</v>
      </c>
      <c r="L28" s="383">
        <v>45</v>
      </c>
      <c r="M28" s="383">
        <v>2</v>
      </c>
      <c r="N28" s="383">
        <v>8</v>
      </c>
      <c r="O28" s="383">
        <v>91.21</v>
      </c>
      <c r="P28" s="383">
        <v>322</v>
      </c>
      <c r="Q28" s="383">
        <f t="shared" si="3"/>
        <v>137.35</v>
      </c>
      <c r="R28" s="383">
        <f t="shared" si="3"/>
        <v>443</v>
      </c>
      <c r="S28" s="304"/>
      <c r="T28" s="304">
        <v>19.62</v>
      </c>
      <c r="U28" s="304">
        <v>59</v>
      </c>
      <c r="V28" s="304"/>
      <c r="W28" s="304"/>
      <c r="X28" s="304"/>
      <c r="Y28" s="304"/>
      <c r="Z28" s="304">
        <v>25</v>
      </c>
      <c r="AA28" s="304">
        <v>71</v>
      </c>
      <c r="AB28" s="304"/>
      <c r="AC28" s="304"/>
      <c r="AD28" s="304">
        <v>120.75</v>
      </c>
      <c r="AE28" s="304">
        <v>373</v>
      </c>
      <c r="AF28" s="304">
        <f t="shared" si="4"/>
        <v>165.37</v>
      </c>
      <c r="AG28" s="304">
        <f t="shared" si="4"/>
        <v>503</v>
      </c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>
        <f t="shared" si="5"/>
        <v>0</v>
      </c>
      <c r="AV28" s="304">
        <f t="shared" si="5"/>
        <v>0</v>
      </c>
      <c r="AW28" s="304"/>
      <c r="AX28" s="304"/>
      <c r="AY28" s="304"/>
      <c r="AZ28" s="304">
        <f t="shared" si="6"/>
        <v>0</v>
      </c>
      <c r="BA28" s="304">
        <f t="shared" si="6"/>
        <v>44.5</v>
      </c>
      <c r="BB28" s="304">
        <f t="shared" si="7"/>
        <v>127</v>
      </c>
      <c r="BC28" s="304">
        <f t="shared" si="8"/>
        <v>0</v>
      </c>
      <c r="BD28" s="304">
        <f t="shared" si="9"/>
        <v>0</v>
      </c>
      <c r="BE28" s="304">
        <f t="shared" si="8"/>
        <v>0</v>
      </c>
      <c r="BF28" s="304">
        <f t="shared" si="9"/>
        <v>0</v>
      </c>
      <c r="BG28" s="304">
        <f t="shared" si="10"/>
        <v>44.260000000000005</v>
      </c>
      <c r="BH28" s="304">
        <f t="shared" si="11"/>
        <v>116</v>
      </c>
      <c r="BI28" s="304">
        <f t="shared" si="12"/>
        <v>2</v>
      </c>
      <c r="BJ28" s="304">
        <f t="shared" si="13"/>
        <v>8</v>
      </c>
      <c r="BK28" s="304">
        <f t="shared" si="14"/>
        <v>211.95999999999998</v>
      </c>
      <c r="BL28" s="304">
        <f t="shared" si="14"/>
        <v>695</v>
      </c>
      <c r="BM28" s="304">
        <f t="shared" si="16"/>
        <v>302.72000000000003</v>
      </c>
      <c r="BN28" s="304">
        <f t="shared" si="15"/>
        <v>946</v>
      </c>
      <c r="BO28" s="311"/>
      <c r="BP28" s="305"/>
      <c r="BQ28" s="293" t="s">
        <v>163</v>
      </c>
    </row>
    <row r="29" spans="1:70" ht="15" customHeight="1" x14ac:dyDescent="0.25">
      <c r="A29" s="438" t="s">
        <v>21</v>
      </c>
      <c r="B29" s="323">
        <v>4130</v>
      </c>
      <c r="C29" s="308">
        <f t="shared" si="0"/>
        <v>100.79903147699758</v>
      </c>
      <c r="D29" s="314"/>
      <c r="E29" s="439">
        <v>226</v>
      </c>
      <c r="F29" s="440">
        <v>180</v>
      </c>
      <c r="G29" s="439">
        <v>42.5</v>
      </c>
      <c r="H29" s="440">
        <v>11</v>
      </c>
      <c r="I29" s="439"/>
      <c r="J29" s="440"/>
      <c r="K29" s="439">
        <v>184</v>
      </c>
      <c r="L29" s="440">
        <v>151</v>
      </c>
      <c r="M29" s="439"/>
      <c r="N29" s="440"/>
      <c r="O29" s="439">
        <v>2322</v>
      </c>
      <c r="P29" s="441">
        <v>2073</v>
      </c>
      <c r="Q29" s="304">
        <f t="shared" si="3"/>
        <v>2774.5</v>
      </c>
      <c r="R29" s="304">
        <f t="shared" si="3"/>
        <v>2415</v>
      </c>
      <c r="S29" s="304"/>
      <c r="T29" s="439">
        <v>6</v>
      </c>
      <c r="U29" s="440">
        <v>7</v>
      </c>
      <c r="V29" s="439"/>
      <c r="W29" s="440"/>
      <c r="X29" s="439"/>
      <c r="Y29" s="440"/>
      <c r="Z29" s="439"/>
      <c r="AA29" s="440"/>
      <c r="AB29" s="439"/>
      <c r="AC29" s="440"/>
      <c r="AD29" s="439">
        <v>1340</v>
      </c>
      <c r="AE29" s="440">
        <v>1288</v>
      </c>
      <c r="AF29" s="304">
        <f t="shared" si="4"/>
        <v>1346</v>
      </c>
      <c r="AG29" s="304">
        <f t="shared" si="4"/>
        <v>1295</v>
      </c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>
        <f t="shared" si="5"/>
        <v>0</v>
      </c>
      <c r="AV29" s="304">
        <f t="shared" si="5"/>
        <v>0</v>
      </c>
      <c r="AW29" s="304"/>
      <c r="AX29" s="304"/>
      <c r="AY29" s="304"/>
      <c r="AZ29" s="304">
        <f t="shared" si="6"/>
        <v>0</v>
      </c>
      <c r="BA29" s="304">
        <f t="shared" si="6"/>
        <v>232</v>
      </c>
      <c r="BB29" s="304">
        <f t="shared" si="7"/>
        <v>187</v>
      </c>
      <c r="BC29" s="304">
        <f t="shared" si="8"/>
        <v>42.5</v>
      </c>
      <c r="BD29" s="304">
        <f t="shared" si="9"/>
        <v>11</v>
      </c>
      <c r="BE29" s="304">
        <f t="shared" si="8"/>
        <v>0</v>
      </c>
      <c r="BF29" s="304">
        <f t="shared" si="9"/>
        <v>0</v>
      </c>
      <c r="BG29" s="304">
        <f t="shared" si="10"/>
        <v>184</v>
      </c>
      <c r="BH29" s="304">
        <f t="shared" si="11"/>
        <v>151</v>
      </c>
      <c r="BI29" s="304">
        <f t="shared" si="12"/>
        <v>0</v>
      </c>
      <c r="BJ29" s="304">
        <f t="shared" si="13"/>
        <v>0</v>
      </c>
      <c r="BK29" s="304">
        <f t="shared" si="14"/>
        <v>3662</v>
      </c>
      <c r="BL29" s="304">
        <f t="shared" si="14"/>
        <v>3361</v>
      </c>
      <c r="BM29" s="304">
        <f t="shared" si="16"/>
        <v>4163</v>
      </c>
      <c r="BN29" s="304">
        <f t="shared" si="15"/>
        <v>3710</v>
      </c>
      <c r="BO29" s="311"/>
      <c r="BP29" s="305"/>
      <c r="BQ29" s="293" t="s">
        <v>163</v>
      </c>
    </row>
    <row r="30" spans="1:70" ht="15" customHeight="1" x14ac:dyDescent="0.25">
      <c r="A30" s="438" t="s">
        <v>22</v>
      </c>
      <c r="B30" s="323">
        <v>926</v>
      </c>
      <c r="C30" s="308">
        <f t="shared" si="0"/>
        <v>97.624190064794817</v>
      </c>
      <c r="D30" s="309"/>
      <c r="E30" s="121">
        <v>32.5</v>
      </c>
      <c r="F30" s="384">
        <v>74</v>
      </c>
      <c r="G30" s="304"/>
      <c r="H30" s="304"/>
      <c r="I30" s="304"/>
      <c r="J30" s="304"/>
      <c r="K30" s="304"/>
      <c r="L30" s="304"/>
      <c r="M30" s="304">
        <v>100.3</v>
      </c>
      <c r="N30" s="304">
        <v>107</v>
      </c>
      <c r="O30" s="122">
        <v>116.2</v>
      </c>
      <c r="P30" s="384">
        <v>138</v>
      </c>
      <c r="Q30" s="304">
        <f t="shared" si="3"/>
        <v>249</v>
      </c>
      <c r="R30" s="304">
        <f t="shared" si="3"/>
        <v>319</v>
      </c>
      <c r="S30" s="385"/>
      <c r="T30" s="122">
        <v>8</v>
      </c>
      <c r="U30" s="384">
        <v>16</v>
      </c>
      <c r="V30" s="386"/>
      <c r="W30" s="304"/>
      <c r="X30" s="304"/>
      <c r="Y30" s="304"/>
      <c r="Z30" s="304"/>
      <c r="AA30" s="304"/>
      <c r="AB30" s="304">
        <v>147.75</v>
      </c>
      <c r="AC30" s="304">
        <v>202</v>
      </c>
      <c r="AD30" s="304">
        <v>499.25</v>
      </c>
      <c r="AE30" s="304">
        <v>571</v>
      </c>
      <c r="AF30" s="304">
        <f t="shared" si="4"/>
        <v>655</v>
      </c>
      <c r="AG30" s="304">
        <f t="shared" si="4"/>
        <v>789</v>
      </c>
      <c r="AH30" s="304"/>
      <c r="AI30" s="304"/>
      <c r="AJ30" s="304"/>
      <c r="AK30" s="304"/>
      <c r="AL30" s="304"/>
      <c r="AM30" s="304"/>
      <c r="AN30" s="304"/>
      <c r="AO30" s="310"/>
      <c r="AP30" s="310"/>
      <c r="AQ30" s="304"/>
      <c r="AR30" s="304"/>
      <c r="AS30" s="304"/>
      <c r="AT30" s="304"/>
      <c r="AU30" s="304">
        <f t="shared" si="5"/>
        <v>0</v>
      </c>
      <c r="AV30" s="304">
        <f t="shared" si="5"/>
        <v>0</v>
      </c>
      <c r="AW30" s="304"/>
      <c r="AX30" s="304"/>
      <c r="AY30" s="304"/>
      <c r="AZ30" s="304">
        <f t="shared" si="6"/>
        <v>0</v>
      </c>
      <c r="BA30" s="304">
        <f t="shared" si="6"/>
        <v>40.5</v>
      </c>
      <c r="BB30" s="304">
        <f t="shared" si="7"/>
        <v>90</v>
      </c>
      <c r="BC30" s="304">
        <f t="shared" si="8"/>
        <v>0</v>
      </c>
      <c r="BD30" s="304">
        <f t="shared" si="9"/>
        <v>0</v>
      </c>
      <c r="BE30" s="304">
        <f t="shared" si="8"/>
        <v>0</v>
      </c>
      <c r="BF30" s="304">
        <f t="shared" si="9"/>
        <v>0</v>
      </c>
      <c r="BG30" s="304">
        <f t="shared" si="10"/>
        <v>0</v>
      </c>
      <c r="BH30" s="304">
        <f t="shared" si="11"/>
        <v>0</v>
      </c>
      <c r="BI30" s="304">
        <f t="shared" si="12"/>
        <v>248.05</v>
      </c>
      <c r="BJ30" s="304">
        <f t="shared" si="13"/>
        <v>309</v>
      </c>
      <c r="BK30" s="304">
        <f t="shared" si="14"/>
        <v>615.45000000000005</v>
      </c>
      <c r="BL30" s="304">
        <f t="shared" si="14"/>
        <v>709</v>
      </c>
      <c r="BM30" s="304">
        <f t="shared" si="16"/>
        <v>904</v>
      </c>
      <c r="BN30" s="304">
        <f t="shared" si="15"/>
        <v>1108</v>
      </c>
      <c r="BO30" s="311"/>
      <c r="BP30" s="305"/>
      <c r="BQ30" s="293" t="s">
        <v>163</v>
      </c>
    </row>
    <row r="31" spans="1:70" ht="15" customHeight="1" x14ac:dyDescent="0.25">
      <c r="A31" s="438" t="s">
        <v>23</v>
      </c>
      <c r="B31" s="323">
        <v>529</v>
      </c>
      <c r="C31" s="308">
        <f t="shared" si="0"/>
        <v>99.952741020793951</v>
      </c>
      <c r="D31" s="316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>
        <f t="shared" si="3"/>
        <v>0</v>
      </c>
      <c r="R31" s="387">
        <f t="shared" si="3"/>
        <v>0</v>
      </c>
      <c r="S31" s="304"/>
      <c r="T31" s="387"/>
      <c r="U31" s="387"/>
      <c r="V31" s="304">
        <v>28</v>
      </c>
      <c r="W31" s="304">
        <v>44</v>
      </c>
      <c r="X31" s="304"/>
      <c r="Y31" s="304"/>
      <c r="Z31" s="304">
        <v>27</v>
      </c>
      <c r="AA31" s="304">
        <v>27</v>
      </c>
      <c r="AB31" s="304">
        <v>14.5</v>
      </c>
      <c r="AC31" s="304">
        <v>26</v>
      </c>
      <c r="AD31" s="304">
        <v>431.25</v>
      </c>
      <c r="AE31" s="304">
        <v>604</v>
      </c>
      <c r="AF31" s="304">
        <f t="shared" si="4"/>
        <v>500.75</v>
      </c>
      <c r="AG31" s="304">
        <f t="shared" si="4"/>
        <v>701</v>
      </c>
      <c r="AH31" s="304"/>
      <c r="AI31" s="304"/>
      <c r="AJ31" s="304"/>
      <c r="AK31" s="304"/>
      <c r="AL31" s="304"/>
      <c r="AM31" s="304"/>
      <c r="AN31" s="304"/>
      <c r="AO31" s="304"/>
      <c r="AP31" s="317"/>
      <c r="AQ31" s="304"/>
      <c r="AR31" s="304"/>
      <c r="AS31" s="304"/>
      <c r="AT31" s="304"/>
      <c r="AU31" s="304">
        <f t="shared" si="5"/>
        <v>0</v>
      </c>
      <c r="AV31" s="304">
        <f t="shared" si="5"/>
        <v>0</v>
      </c>
      <c r="AW31" s="304"/>
      <c r="AX31" s="304"/>
      <c r="AY31" s="304"/>
      <c r="AZ31" s="304">
        <f t="shared" si="6"/>
        <v>0</v>
      </c>
      <c r="BA31" s="304">
        <f t="shared" si="6"/>
        <v>0</v>
      </c>
      <c r="BB31" s="304">
        <f t="shared" si="7"/>
        <v>0</v>
      </c>
      <c r="BC31" s="304">
        <f t="shared" si="8"/>
        <v>28</v>
      </c>
      <c r="BD31" s="304">
        <f t="shared" si="9"/>
        <v>44</v>
      </c>
      <c r="BE31" s="304">
        <f t="shared" si="8"/>
        <v>0</v>
      </c>
      <c r="BF31" s="304">
        <f t="shared" si="9"/>
        <v>0</v>
      </c>
      <c r="BG31" s="304">
        <f t="shared" si="10"/>
        <v>27</v>
      </c>
      <c r="BH31" s="304">
        <f t="shared" si="11"/>
        <v>27</v>
      </c>
      <c r="BI31" s="304">
        <f t="shared" si="12"/>
        <v>14.5</v>
      </c>
      <c r="BJ31" s="304">
        <f t="shared" si="13"/>
        <v>26</v>
      </c>
      <c r="BK31" s="304">
        <f t="shared" si="14"/>
        <v>431.25</v>
      </c>
      <c r="BL31" s="304">
        <f t="shared" si="14"/>
        <v>604</v>
      </c>
      <c r="BM31" s="304">
        <f t="shared" si="16"/>
        <v>528.75</v>
      </c>
      <c r="BN31" s="304">
        <f t="shared" si="15"/>
        <v>701</v>
      </c>
      <c r="BO31" s="315"/>
      <c r="BP31" s="305"/>
      <c r="BQ31" s="442" t="s">
        <v>171</v>
      </c>
    </row>
    <row r="32" spans="1:70" ht="15" customHeight="1" x14ac:dyDescent="0.25">
      <c r="A32" s="438" t="s">
        <v>24</v>
      </c>
      <c r="B32" s="323">
        <v>547</v>
      </c>
      <c r="C32" s="308">
        <f t="shared" si="0"/>
        <v>108.66544789762341</v>
      </c>
      <c r="D32" s="312"/>
      <c r="E32" s="305"/>
      <c r="F32" s="304"/>
      <c r="G32" s="305"/>
      <c r="H32" s="304"/>
      <c r="I32" s="304"/>
      <c r="J32" s="304"/>
      <c r="K32" s="304">
        <v>9</v>
      </c>
      <c r="L32" s="304">
        <v>9</v>
      </c>
      <c r="M32" s="317">
        <v>67</v>
      </c>
      <c r="N32" s="304">
        <v>90</v>
      </c>
      <c r="O32" s="304"/>
      <c r="P32" s="304"/>
      <c r="Q32" s="304">
        <f t="shared" si="3"/>
        <v>76</v>
      </c>
      <c r="R32" s="304">
        <f t="shared" si="3"/>
        <v>99</v>
      </c>
      <c r="S32" s="304"/>
      <c r="T32" s="304"/>
      <c r="U32" s="304"/>
      <c r="V32" s="304"/>
      <c r="W32" s="304"/>
      <c r="X32" s="304"/>
      <c r="Y32" s="304"/>
      <c r="Z32" s="304">
        <v>81</v>
      </c>
      <c r="AA32" s="304">
        <v>83</v>
      </c>
      <c r="AB32" s="304">
        <v>437.4</v>
      </c>
      <c r="AC32" s="304">
        <v>672</v>
      </c>
      <c r="AD32" s="304"/>
      <c r="AE32" s="304"/>
      <c r="AF32" s="304">
        <f t="shared" si="4"/>
        <v>518.4</v>
      </c>
      <c r="AG32" s="304">
        <f t="shared" si="4"/>
        <v>755</v>
      </c>
      <c r="AH32" s="304"/>
      <c r="AI32" s="304"/>
      <c r="AJ32" s="304"/>
      <c r="AK32" s="317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>
        <f t="shared" si="5"/>
        <v>0</v>
      </c>
      <c r="AV32" s="304">
        <f t="shared" si="5"/>
        <v>0</v>
      </c>
      <c r="AW32" s="304"/>
      <c r="AX32" s="304"/>
      <c r="AY32" s="304"/>
      <c r="AZ32" s="304">
        <f t="shared" si="6"/>
        <v>0</v>
      </c>
      <c r="BA32" s="304">
        <f t="shared" si="6"/>
        <v>0</v>
      </c>
      <c r="BB32" s="304">
        <f t="shared" si="7"/>
        <v>0</v>
      </c>
      <c r="BC32" s="304">
        <f t="shared" si="8"/>
        <v>0</v>
      </c>
      <c r="BD32" s="304">
        <f t="shared" si="9"/>
        <v>0</v>
      </c>
      <c r="BE32" s="304">
        <f t="shared" si="8"/>
        <v>0</v>
      </c>
      <c r="BF32" s="304">
        <f t="shared" si="9"/>
        <v>0</v>
      </c>
      <c r="BG32" s="304">
        <f t="shared" si="10"/>
        <v>90</v>
      </c>
      <c r="BH32" s="304">
        <f t="shared" si="11"/>
        <v>92</v>
      </c>
      <c r="BI32" s="304">
        <f t="shared" si="12"/>
        <v>504.4</v>
      </c>
      <c r="BJ32" s="304">
        <f t="shared" si="13"/>
        <v>762</v>
      </c>
      <c r="BK32" s="304">
        <f t="shared" si="14"/>
        <v>0</v>
      </c>
      <c r="BL32" s="304">
        <f t="shared" si="14"/>
        <v>0</v>
      </c>
      <c r="BM32" s="304">
        <f t="shared" ref="BM32:BN47" si="17">BA32+BC32+BE32+BG32+BI32+BK32</f>
        <v>594.4</v>
      </c>
      <c r="BN32" s="304">
        <f t="shared" si="15"/>
        <v>854</v>
      </c>
      <c r="BO32" s="318" t="s">
        <v>130</v>
      </c>
      <c r="BP32" s="305" t="s">
        <v>126</v>
      </c>
      <c r="BQ32" s="293" t="s">
        <v>163</v>
      </c>
    </row>
    <row r="33" spans="1:70" ht="15" customHeight="1" x14ac:dyDescent="0.25">
      <c r="A33" s="438" t="s">
        <v>100</v>
      </c>
      <c r="B33" s="323">
        <v>461</v>
      </c>
      <c r="C33" s="308">
        <f t="shared" si="0"/>
        <v>100.05422993492408</v>
      </c>
      <c r="D33" s="316"/>
      <c r="E33" s="324"/>
      <c r="F33" s="18"/>
      <c r="G33" s="324"/>
      <c r="H33" s="18"/>
      <c r="I33" s="324"/>
      <c r="J33" s="18"/>
      <c r="K33" s="324"/>
      <c r="L33" s="18"/>
      <c r="M33" s="324"/>
      <c r="N33" s="18"/>
      <c r="O33" s="324"/>
      <c r="P33" s="18"/>
      <c r="Q33" s="304">
        <f t="shared" si="3"/>
        <v>0</v>
      </c>
      <c r="R33" s="304">
        <f t="shared" si="3"/>
        <v>0</v>
      </c>
      <c r="S33" s="304"/>
      <c r="T33" s="304">
        <v>11</v>
      </c>
      <c r="U33" s="304">
        <v>1</v>
      </c>
      <c r="V33" s="304"/>
      <c r="W33" s="304"/>
      <c r="X33" s="304"/>
      <c r="Y33" s="304"/>
      <c r="Z33" s="310"/>
      <c r="AA33" s="18"/>
      <c r="AB33" s="443">
        <v>9.25</v>
      </c>
      <c r="AC33" s="444">
        <v>8</v>
      </c>
      <c r="AD33" s="443">
        <v>441</v>
      </c>
      <c r="AE33" s="444">
        <v>720</v>
      </c>
      <c r="AF33" s="304">
        <f t="shared" si="4"/>
        <v>461.25</v>
      </c>
      <c r="AG33" s="304">
        <f t="shared" si="4"/>
        <v>729</v>
      </c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>
        <f t="shared" si="5"/>
        <v>0</v>
      </c>
      <c r="AV33" s="304">
        <f t="shared" si="5"/>
        <v>0</v>
      </c>
      <c r="AW33" s="304"/>
      <c r="AX33" s="304"/>
      <c r="AY33" s="304"/>
      <c r="AZ33" s="304">
        <f t="shared" si="6"/>
        <v>0</v>
      </c>
      <c r="BA33" s="304">
        <f t="shared" si="6"/>
        <v>11</v>
      </c>
      <c r="BB33" s="304">
        <f t="shared" si="7"/>
        <v>1</v>
      </c>
      <c r="BC33" s="304">
        <f t="shared" si="8"/>
        <v>0</v>
      </c>
      <c r="BD33" s="304">
        <f t="shared" si="9"/>
        <v>0</v>
      </c>
      <c r="BE33" s="304">
        <f t="shared" si="8"/>
        <v>0</v>
      </c>
      <c r="BF33" s="304">
        <f t="shared" si="9"/>
        <v>0</v>
      </c>
      <c r="BG33" s="304">
        <f t="shared" si="10"/>
        <v>0</v>
      </c>
      <c r="BH33" s="304">
        <f t="shared" si="11"/>
        <v>0</v>
      </c>
      <c r="BI33" s="304">
        <f t="shared" si="12"/>
        <v>9.25</v>
      </c>
      <c r="BJ33" s="304">
        <f t="shared" si="13"/>
        <v>8</v>
      </c>
      <c r="BK33" s="304">
        <f t="shared" si="14"/>
        <v>441</v>
      </c>
      <c r="BL33" s="304">
        <f t="shared" si="14"/>
        <v>720</v>
      </c>
      <c r="BM33" s="304">
        <f t="shared" si="17"/>
        <v>461.25</v>
      </c>
      <c r="BN33" s="304">
        <f t="shared" si="15"/>
        <v>729</v>
      </c>
      <c r="BO33" s="315"/>
      <c r="BP33" s="305"/>
      <c r="BQ33" s="442" t="s">
        <v>171</v>
      </c>
    </row>
    <row r="34" spans="1:70" ht="15" customHeight="1" x14ac:dyDescent="0.25">
      <c r="A34" s="438" t="s">
        <v>26</v>
      </c>
      <c r="B34" s="323">
        <v>984.53</v>
      </c>
      <c r="C34" s="308">
        <f t="shared" si="0"/>
        <v>53.223365463723802</v>
      </c>
      <c r="D34" s="309"/>
      <c r="E34" s="304">
        <v>22.75</v>
      </c>
      <c r="F34" s="304">
        <v>63</v>
      </c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>
        <f t="shared" si="3"/>
        <v>22.75</v>
      </c>
      <c r="R34" s="304">
        <f t="shared" si="3"/>
        <v>63</v>
      </c>
      <c r="S34" s="304"/>
      <c r="T34" s="304">
        <v>2.5</v>
      </c>
      <c r="U34" s="304">
        <v>2</v>
      </c>
      <c r="V34" s="304"/>
      <c r="W34" s="304"/>
      <c r="X34" s="304">
        <v>36</v>
      </c>
      <c r="Y34" s="304">
        <v>36</v>
      </c>
      <c r="Z34" s="304">
        <v>125.75</v>
      </c>
      <c r="AA34" s="304">
        <v>125</v>
      </c>
      <c r="AB34" s="304">
        <v>70</v>
      </c>
      <c r="AC34" s="304">
        <v>120</v>
      </c>
      <c r="AD34" s="304">
        <v>267</v>
      </c>
      <c r="AE34" s="304">
        <v>401</v>
      </c>
      <c r="AF34" s="304">
        <f t="shared" si="4"/>
        <v>501.25</v>
      </c>
      <c r="AG34" s="304">
        <f t="shared" si="4"/>
        <v>684</v>
      </c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>
        <f t="shared" si="5"/>
        <v>0</v>
      </c>
      <c r="AV34" s="304">
        <f t="shared" si="5"/>
        <v>0</v>
      </c>
      <c r="AW34" s="304"/>
      <c r="AX34" s="304"/>
      <c r="AY34" s="304"/>
      <c r="AZ34" s="304">
        <f t="shared" si="6"/>
        <v>0</v>
      </c>
      <c r="BA34" s="304">
        <f t="shared" si="6"/>
        <v>25.25</v>
      </c>
      <c r="BB34" s="304">
        <f t="shared" si="7"/>
        <v>65</v>
      </c>
      <c r="BC34" s="304">
        <f t="shared" si="8"/>
        <v>0</v>
      </c>
      <c r="BD34" s="304">
        <f t="shared" si="9"/>
        <v>0</v>
      </c>
      <c r="BE34" s="304">
        <f t="shared" si="8"/>
        <v>36</v>
      </c>
      <c r="BF34" s="304">
        <f t="shared" si="9"/>
        <v>36</v>
      </c>
      <c r="BG34" s="304">
        <f t="shared" si="10"/>
        <v>125.75</v>
      </c>
      <c r="BH34" s="304">
        <f t="shared" si="11"/>
        <v>125</v>
      </c>
      <c r="BI34" s="304">
        <f t="shared" si="12"/>
        <v>70</v>
      </c>
      <c r="BJ34" s="304">
        <f t="shared" si="13"/>
        <v>120</v>
      </c>
      <c r="BK34" s="304">
        <f t="shared" si="14"/>
        <v>267</v>
      </c>
      <c r="BL34" s="304">
        <f t="shared" si="14"/>
        <v>401</v>
      </c>
      <c r="BM34" s="304">
        <f t="shared" si="17"/>
        <v>524</v>
      </c>
      <c r="BN34" s="304">
        <f t="shared" si="15"/>
        <v>747</v>
      </c>
      <c r="BO34" s="311"/>
      <c r="BP34" s="305"/>
      <c r="BQ34" s="442" t="s">
        <v>167</v>
      </c>
    </row>
    <row r="35" spans="1:70" ht="15" customHeight="1" x14ac:dyDescent="0.25">
      <c r="A35" s="438" t="s">
        <v>27</v>
      </c>
      <c r="B35" s="323">
        <v>590</v>
      </c>
      <c r="C35" s="308">
        <f t="shared" si="0"/>
        <v>90.677966101694921</v>
      </c>
      <c r="D35" s="316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>
        <f t="shared" si="3"/>
        <v>0</v>
      </c>
      <c r="R35" s="304">
        <f t="shared" si="3"/>
        <v>0</v>
      </c>
      <c r="S35" s="304"/>
      <c r="T35" s="304"/>
      <c r="U35" s="304"/>
      <c r="V35" s="304"/>
      <c r="W35" s="304"/>
      <c r="X35" s="304"/>
      <c r="Y35" s="304"/>
      <c r="Z35" s="304">
        <v>19</v>
      </c>
      <c r="AA35" s="304">
        <v>19</v>
      </c>
      <c r="AB35" s="304"/>
      <c r="AC35" s="304"/>
      <c r="AD35" s="304">
        <v>516</v>
      </c>
      <c r="AE35" s="304">
        <v>1619</v>
      </c>
      <c r="AF35" s="304">
        <f t="shared" si="4"/>
        <v>535</v>
      </c>
      <c r="AG35" s="304">
        <f t="shared" si="4"/>
        <v>1638</v>
      </c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>
        <f t="shared" si="5"/>
        <v>0</v>
      </c>
      <c r="AV35" s="304">
        <f t="shared" si="5"/>
        <v>0</v>
      </c>
      <c r="AW35" s="304"/>
      <c r="AX35" s="304"/>
      <c r="AY35" s="304"/>
      <c r="AZ35" s="304">
        <f t="shared" si="6"/>
        <v>0</v>
      </c>
      <c r="BA35" s="304">
        <f t="shared" si="6"/>
        <v>0</v>
      </c>
      <c r="BB35" s="304">
        <f t="shared" si="7"/>
        <v>0</v>
      </c>
      <c r="BC35" s="304">
        <f t="shared" si="8"/>
        <v>0</v>
      </c>
      <c r="BD35" s="304">
        <f t="shared" si="9"/>
        <v>0</v>
      </c>
      <c r="BE35" s="304">
        <f t="shared" si="8"/>
        <v>0</v>
      </c>
      <c r="BF35" s="304">
        <f t="shared" si="9"/>
        <v>0</v>
      </c>
      <c r="BG35" s="304">
        <f t="shared" si="10"/>
        <v>19</v>
      </c>
      <c r="BH35" s="304">
        <f t="shared" si="11"/>
        <v>19</v>
      </c>
      <c r="BI35" s="304">
        <f t="shared" si="12"/>
        <v>0</v>
      </c>
      <c r="BJ35" s="304">
        <f t="shared" si="13"/>
        <v>0</v>
      </c>
      <c r="BK35" s="304">
        <f t="shared" si="14"/>
        <v>516</v>
      </c>
      <c r="BL35" s="304">
        <f t="shared" si="14"/>
        <v>1619</v>
      </c>
      <c r="BM35" s="304">
        <f t="shared" si="17"/>
        <v>535</v>
      </c>
      <c r="BN35" s="304">
        <f t="shared" si="15"/>
        <v>1638</v>
      </c>
      <c r="BO35" s="311"/>
      <c r="BP35" s="305"/>
      <c r="BQ35" s="442" t="s">
        <v>171</v>
      </c>
    </row>
    <row r="36" spans="1:70" ht="15" customHeight="1" x14ac:dyDescent="0.25">
      <c r="A36" s="438" t="s">
        <v>28</v>
      </c>
      <c r="B36" s="323">
        <v>3649.92</v>
      </c>
      <c r="C36" s="308">
        <f t="shared" si="0"/>
        <v>68.930003945291958</v>
      </c>
      <c r="D36" s="316"/>
      <c r="E36" s="310">
        <v>309.99</v>
      </c>
      <c r="F36" s="310">
        <v>201</v>
      </c>
      <c r="G36" s="310">
        <v>43</v>
      </c>
      <c r="H36" s="310">
        <v>13</v>
      </c>
      <c r="I36" s="310">
        <v>4</v>
      </c>
      <c r="J36" s="310">
        <v>1</v>
      </c>
      <c r="K36" s="310">
        <v>167.19</v>
      </c>
      <c r="L36" s="310">
        <v>142</v>
      </c>
      <c r="M36" s="310">
        <v>1086.96</v>
      </c>
      <c r="N36" s="310">
        <v>1203</v>
      </c>
      <c r="O36" s="310">
        <v>0.75</v>
      </c>
      <c r="P36" s="310">
        <v>3</v>
      </c>
      <c r="Q36" s="304">
        <f t="shared" si="3"/>
        <v>1611.89</v>
      </c>
      <c r="R36" s="304">
        <f t="shared" si="3"/>
        <v>1563</v>
      </c>
      <c r="S36" s="304"/>
      <c r="T36" s="310">
        <v>61.43</v>
      </c>
      <c r="U36" s="310">
        <v>94</v>
      </c>
      <c r="V36" s="310"/>
      <c r="W36" s="310"/>
      <c r="X36" s="310"/>
      <c r="Y36" s="310"/>
      <c r="Z36" s="310">
        <v>36</v>
      </c>
      <c r="AA36" s="310">
        <v>44</v>
      </c>
      <c r="AB36" s="310">
        <v>671.62</v>
      </c>
      <c r="AC36" s="310">
        <v>1324</v>
      </c>
      <c r="AD36" s="310">
        <v>134.94999999999999</v>
      </c>
      <c r="AE36" s="310">
        <v>321</v>
      </c>
      <c r="AF36" s="304">
        <f t="shared" si="4"/>
        <v>903.99999999999989</v>
      </c>
      <c r="AG36" s="304">
        <f t="shared" si="4"/>
        <v>1783</v>
      </c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>
        <f t="shared" si="5"/>
        <v>0</v>
      </c>
      <c r="AV36" s="304">
        <f t="shared" si="5"/>
        <v>0</v>
      </c>
      <c r="AW36" s="304"/>
      <c r="AX36" s="304"/>
      <c r="AY36" s="304"/>
      <c r="AZ36" s="304">
        <f t="shared" si="6"/>
        <v>0</v>
      </c>
      <c r="BA36" s="304">
        <f t="shared" si="6"/>
        <v>371.42</v>
      </c>
      <c r="BB36" s="304">
        <f t="shared" si="7"/>
        <v>295</v>
      </c>
      <c r="BC36" s="304">
        <f t="shared" si="8"/>
        <v>43</v>
      </c>
      <c r="BD36" s="304">
        <f t="shared" si="9"/>
        <v>13</v>
      </c>
      <c r="BE36" s="304">
        <f t="shared" si="8"/>
        <v>4</v>
      </c>
      <c r="BF36" s="304">
        <f t="shared" si="9"/>
        <v>1</v>
      </c>
      <c r="BG36" s="304">
        <f t="shared" si="10"/>
        <v>203.19</v>
      </c>
      <c r="BH36" s="304">
        <f t="shared" si="11"/>
        <v>186</v>
      </c>
      <c r="BI36" s="304">
        <f t="shared" si="12"/>
        <v>1758.58</v>
      </c>
      <c r="BJ36" s="304">
        <f t="shared" si="13"/>
        <v>2527</v>
      </c>
      <c r="BK36" s="304">
        <f t="shared" si="14"/>
        <v>135.69999999999999</v>
      </c>
      <c r="BL36" s="304">
        <f t="shared" si="14"/>
        <v>324</v>
      </c>
      <c r="BM36" s="304">
        <f t="shared" si="17"/>
        <v>2515.89</v>
      </c>
      <c r="BN36" s="304">
        <f t="shared" si="15"/>
        <v>3346</v>
      </c>
      <c r="BO36" s="315"/>
      <c r="BP36" s="305"/>
      <c r="BQ36" s="293" t="s">
        <v>167</v>
      </c>
    </row>
    <row r="37" spans="1:70" s="326" customFormat="1" ht="15" customHeight="1" x14ac:dyDescent="0.25">
      <c r="A37" s="438" t="s">
        <v>29</v>
      </c>
      <c r="B37" s="323">
        <v>2527</v>
      </c>
      <c r="C37" s="308">
        <f t="shared" si="0"/>
        <v>101.02730510486744</v>
      </c>
      <c r="D37" s="325"/>
      <c r="E37" s="18">
        <v>319</v>
      </c>
      <c r="F37" s="18">
        <v>898</v>
      </c>
      <c r="G37" s="18">
        <v>22</v>
      </c>
      <c r="H37" s="18">
        <v>11</v>
      </c>
      <c r="I37" s="18">
        <v>32</v>
      </c>
      <c r="J37" s="18">
        <v>35</v>
      </c>
      <c r="K37" s="18">
        <v>225</v>
      </c>
      <c r="L37" s="18">
        <v>226</v>
      </c>
      <c r="M37" s="18"/>
      <c r="N37" s="19"/>
      <c r="O37" s="19"/>
      <c r="P37" s="19"/>
      <c r="Q37" s="304">
        <f t="shared" si="3"/>
        <v>598</v>
      </c>
      <c r="R37" s="304">
        <f t="shared" si="3"/>
        <v>1170</v>
      </c>
      <c r="S37" s="18"/>
      <c r="T37" s="18">
        <v>3.9</v>
      </c>
      <c r="U37" s="18">
        <v>8</v>
      </c>
      <c r="V37" s="18"/>
      <c r="W37" s="18"/>
      <c r="X37" s="18">
        <v>9.5</v>
      </c>
      <c r="Y37" s="18">
        <v>8</v>
      </c>
      <c r="Z37" s="18">
        <v>1886</v>
      </c>
      <c r="AA37" s="18">
        <v>1392</v>
      </c>
      <c r="AB37" s="19"/>
      <c r="AC37" s="19"/>
      <c r="AD37" s="19">
        <v>55.56</v>
      </c>
      <c r="AE37" s="19">
        <v>76</v>
      </c>
      <c r="AF37" s="304">
        <f t="shared" si="4"/>
        <v>1954.96</v>
      </c>
      <c r="AG37" s="304">
        <f t="shared" si="4"/>
        <v>1484</v>
      </c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>
        <f t="shared" si="5"/>
        <v>0</v>
      </c>
      <c r="AV37" s="304">
        <f t="shared" si="5"/>
        <v>0</v>
      </c>
      <c r="AW37" s="304"/>
      <c r="AX37" s="304"/>
      <c r="AY37" s="304"/>
      <c r="AZ37" s="304">
        <f t="shared" si="6"/>
        <v>0</v>
      </c>
      <c r="BA37" s="304">
        <f t="shared" si="6"/>
        <v>322.89999999999998</v>
      </c>
      <c r="BB37" s="304">
        <f t="shared" si="7"/>
        <v>906</v>
      </c>
      <c r="BC37" s="304">
        <f t="shared" si="8"/>
        <v>22</v>
      </c>
      <c r="BD37" s="304">
        <f t="shared" si="9"/>
        <v>11</v>
      </c>
      <c r="BE37" s="304">
        <f t="shared" si="8"/>
        <v>41.5</v>
      </c>
      <c r="BF37" s="304">
        <f t="shared" si="9"/>
        <v>43</v>
      </c>
      <c r="BG37" s="304">
        <f t="shared" si="10"/>
        <v>2111</v>
      </c>
      <c r="BH37" s="304">
        <f t="shared" si="11"/>
        <v>1618</v>
      </c>
      <c r="BI37" s="304">
        <f t="shared" si="12"/>
        <v>0</v>
      </c>
      <c r="BJ37" s="304">
        <f t="shared" si="13"/>
        <v>0</v>
      </c>
      <c r="BK37" s="304">
        <f t="shared" si="14"/>
        <v>55.56</v>
      </c>
      <c r="BL37" s="304">
        <f t="shared" si="14"/>
        <v>76</v>
      </c>
      <c r="BM37" s="304">
        <f t="shared" si="17"/>
        <v>2552.96</v>
      </c>
      <c r="BN37" s="304">
        <f t="shared" si="15"/>
        <v>2654</v>
      </c>
      <c r="BO37" s="315"/>
      <c r="BP37" s="305"/>
      <c r="BQ37" s="326" t="s">
        <v>167</v>
      </c>
    </row>
    <row r="38" spans="1:70" ht="15" customHeight="1" x14ac:dyDescent="0.25">
      <c r="A38" s="438" t="s">
        <v>30</v>
      </c>
      <c r="B38" s="323">
        <v>2182.5</v>
      </c>
      <c r="C38" s="308">
        <f t="shared" si="0"/>
        <v>39.373195876288655</v>
      </c>
      <c r="D38" s="327"/>
      <c r="E38" s="304">
        <v>23.12</v>
      </c>
      <c r="F38" s="304">
        <v>35</v>
      </c>
      <c r="G38" s="304">
        <v>28</v>
      </c>
      <c r="H38" s="304">
        <v>38</v>
      </c>
      <c r="I38" s="304"/>
      <c r="J38" s="304"/>
      <c r="K38" s="304">
        <v>17.2</v>
      </c>
      <c r="L38" s="304">
        <v>31</v>
      </c>
      <c r="M38" s="304"/>
      <c r="N38" s="304"/>
      <c r="O38" s="304">
        <v>48</v>
      </c>
      <c r="P38" s="304">
        <v>107</v>
      </c>
      <c r="Q38" s="304">
        <f t="shared" si="3"/>
        <v>116.32000000000001</v>
      </c>
      <c r="R38" s="304">
        <f t="shared" si="3"/>
        <v>211</v>
      </c>
      <c r="S38" s="304"/>
      <c r="T38" s="304">
        <v>69</v>
      </c>
      <c r="U38" s="304">
        <v>187</v>
      </c>
      <c r="V38" s="304">
        <v>12</v>
      </c>
      <c r="W38" s="304">
        <v>19</v>
      </c>
      <c r="X38" s="304"/>
      <c r="Y38" s="304"/>
      <c r="Z38" s="304">
        <v>83</v>
      </c>
      <c r="AA38" s="304">
        <v>159</v>
      </c>
      <c r="AB38" s="304">
        <v>25</v>
      </c>
      <c r="AC38" s="304">
        <v>36</v>
      </c>
      <c r="AD38" s="301">
        <v>554</v>
      </c>
      <c r="AE38" s="301">
        <v>1214</v>
      </c>
      <c r="AF38" s="304">
        <f t="shared" si="4"/>
        <v>743</v>
      </c>
      <c r="AG38" s="304">
        <f t="shared" si="4"/>
        <v>1615</v>
      </c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2"/>
      <c r="AS38" s="302"/>
      <c r="AT38" s="303"/>
      <c r="AU38" s="304">
        <f t="shared" si="5"/>
        <v>0</v>
      </c>
      <c r="AV38" s="304">
        <f t="shared" si="5"/>
        <v>0</v>
      </c>
      <c r="AW38" s="303"/>
      <c r="AX38" s="303"/>
      <c r="AY38" s="303"/>
      <c r="AZ38" s="304">
        <f t="shared" si="6"/>
        <v>0</v>
      </c>
      <c r="BA38" s="304">
        <f t="shared" si="6"/>
        <v>92.12</v>
      </c>
      <c r="BB38" s="304">
        <f t="shared" si="7"/>
        <v>222</v>
      </c>
      <c r="BC38" s="304">
        <f t="shared" si="8"/>
        <v>40</v>
      </c>
      <c r="BD38" s="304">
        <f t="shared" si="9"/>
        <v>57</v>
      </c>
      <c r="BE38" s="304">
        <f t="shared" si="8"/>
        <v>0</v>
      </c>
      <c r="BF38" s="304">
        <f t="shared" si="9"/>
        <v>0</v>
      </c>
      <c r="BG38" s="304">
        <f t="shared" si="10"/>
        <v>100.2</v>
      </c>
      <c r="BH38" s="304">
        <f t="shared" si="11"/>
        <v>190</v>
      </c>
      <c r="BI38" s="304">
        <f t="shared" si="12"/>
        <v>25</v>
      </c>
      <c r="BJ38" s="304">
        <f t="shared" si="13"/>
        <v>36</v>
      </c>
      <c r="BK38" s="304">
        <f t="shared" si="14"/>
        <v>602</v>
      </c>
      <c r="BL38" s="304">
        <f t="shared" si="14"/>
        <v>1321</v>
      </c>
      <c r="BM38" s="304">
        <f t="shared" si="17"/>
        <v>859.31999999999994</v>
      </c>
      <c r="BN38" s="304">
        <f t="shared" si="15"/>
        <v>1826</v>
      </c>
      <c r="BO38" s="311"/>
      <c r="BP38" s="305"/>
      <c r="BQ38" s="293" t="s">
        <v>163</v>
      </c>
      <c r="BR38" s="293" t="s">
        <v>172</v>
      </c>
    </row>
    <row r="39" spans="1:70" ht="15" customHeight="1" x14ac:dyDescent="0.25">
      <c r="A39" s="438" t="s">
        <v>31</v>
      </c>
      <c r="B39" s="323">
        <v>7199</v>
      </c>
      <c r="C39" s="308">
        <f t="shared" si="0"/>
        <v>59.783303236560634</v>
      </c>
      <c r="D39" s="327"/>
      <c r="E39" s="187">
        <v>766.36</v>
      </c>
      <c r="F39" s="187">
        <v>639</v>
      </c>
      <c r="G39" s="187">
        <v>69.59</v>
      </c>
      <c r="H39" s="187">
        <v>51</v>
      </c>
      <c r="I39" s="187">
        <v>130.80000000000001</v>
      </c>
      <c r="J39" s="187">
        <v>127</v>
      </c>
      <c r="K39" s="187">
        <v>869.38</v>
      </c>
      <c r="L39" s="187">
        <v>863</v>
      </c>
      <c r="M39" s="187">
        <v>119.71</v>
      </c>
      <c r="N39" s="187">
        <v>212</v>
      </c>
      <c r="O39" s="187">
        <v>99.14</v>
      </c>
      <c r="P39" s="187">
        <v>127</v>
      </c>
      <c r="Q39" s="304">
        <f t="shared" si="3"/>
        <v>2054.98</v>
      </c>
      <c r="R39" s="304">
        <f t="shared" si="3"/>
        <v>2019</v>
      </c>
      <c r="S39" s="304"/>
      <c r="T39" s="187">
        <v>69.12</v>
      </c>
      <c r="U39" s="187">
        <v>92</v>
      </c>
      <c r="V39" s="187">
        <v>15.25</v>
      </c>
      <c r="W39" s="187">
        <v>13</v>
      </c>
      <c r="X39" s="187">
        <v>6</v>
      </c>
      <c r="Y39" s="187">
        <v>6</v>
      </c>
      <c r="Z39" s="187">
        <v>837.86</v>
      </c>
      <c r="AA39" s="187">
        <v>760</v>
      </c>
      <c r="AB39" s="187">
        <v>241.66</v>
      </c>
      <c r="AC39" s="187">
        <v>323</v>
      </c>
      <c r="AD39" s="187">
        <v>1078.93</v>
      </c>
      <c r="AE39" s="187">
        <v>1165</v>
      </c>
      <c r="AF39" s="304">
        <f t="shared" si="4"/>
        <v>2248.8200000000002</v>
      </c>
      <c r="AG39" s="304">
        <f t="shared" si="4"/>
        <v>2359</v>
      </c>
      <c r="AH39" s="304"/>
      <c r="AI39" s="304"/>
      <c r="AJ39" s="304"/>
      <c r="AK39" s="301"/>
      <c r="AL39" s="301"/>
      <c r="AM39" s="301"/>
      <c r="AN39" s="301"/>
      <c r="AO39" s="301"/>
      <c r="AP39" s="301"/>
      <c r="AQ39" s="301"/>
      <c r="AR39" s="304"/>
      <c r="AS39" s="304"/>
      <c r="AT39" s="304"/>
      <c r="AU39" s="304">
        <f t="shared" si="5"/>
        <v>0</v>
      </c>
      <c r="AV39" s="304">
        <f t="shared" si="5"/>
        <v>0</v>
      </c>
      <c r="AW39" s="304"/>
      <c r="AX39" s="304"/>
      <c r="AY39" s="304"/>
      <c r="AZ39" s="304">
        <f t="shared" si="6"/>
        <v>0</v>
      </c>
      <c r="BA39" s="304">
        <f t="shared" si="6"/>
        <v>835.48</v>
      </c>
      <c r="BB39" s="304">
        <f t="shared" si="7"/>
        <v>731</v>
      </c>
      <c r="BC39" s="304">
        <f t="shared" si="8"/>
        <v>84.84</v>
      </c>
      <c r="BD39" s="304">
        <f t="shared" si="9"/>
        <v>64</v>
      </c>
      <c r="BE39" s="304">
        <f t="shared" si="8"/>
        <v>136.80000000000001</v>
      </c>
      <c r="BF39" s="304">
        <f t="shared" si="9"/>
        <v>133</v>
      </c>
      <c r="BG39" s="304">
        <f t="shared" si="10"/>
        <v>1707.24</v>
      </c>
      <c r="BH39" s="304">
        <f t="shared" si="11"/>
        <v>1623</v>
      </c>
      <c r="BI39" s="304">
        <f t="shared" si="12"/>
        <v>361.37</v>
      </c>
      <c r="BJ39" s="304">
        <f t="shared" si="13"/>
        <v>535</v>
      </c>
      <c r="BK39" s="304">
        <f t="shared" si="14"/>
        <v>1178.0700000000002</v>
      </c>
      <c r="BL39" s="304">
        <f t="shared" si="14"/>
        <v>1292</v>
      </c>
      <c r="BM39" s="304">
        <f t="shared" si="17"/>
        <v>4303.8</v>
      </c>
      <c r="BN39" s="304">
        <f t="shared" si="15"/>
        <v>4378</v>
      </c>
      <c r="BO39" s="311"/>
      <c r="BP39" s="305"/>
      <c r="BQ39" s="293" t="s">
        <v>163</v>
      </c>
    </row>
    <row r="40" spans="1:70" ht="15" customHeight="1" x14ac:dyDescent="0.25">
      <c r="A40" s="445" t="s">
        <v>33</v>
      </c>
      <c r="B40" s="323">
        <v>1701</v>
      </c>
      <c r="C40" s="308">
        <f t="shared" si="0"/>
        <v>98.412698412698404</v>
      </c>
      <c r="D40" s="327"/>
      <c r="E40" s="304">
        <v>83</v>
      </c>
      <c r="F40" s="304">
        <v>107</v>
      </c>
      <c r="G40" s="304"/>
      <c r="H40" s="304"/>
      <c r="I40" s="304"/>
      <c r="J40" s="304"/>
      <c r="K40" s="304">
        <v>217</v>
      </c>
      <c r="L40" s="304">
        <v>243</v>
      </c>
      <c r="M40" s="304"/>
      <c r="N40" s="304"/>
      <c r="O40" s="304">
        <v>680</v>
      </c>
      <c r="P40" s="304">
        <v>835</v>
      </c>
      <c r="Q40" s="304">
        <f t="shared" si="3"/>
        <v>980</v>
      </c>
      <c r="R40" s="304">
        <f t="shared" si="3"/>
        <v>1185</v>
      </c>
      <c r="S40" s="304"/>
      <c r="T40" s="304"/>
      <c r="U40" s="304"/>
      <c r="V40" s="304"/>
      <c r="W40" s="304"/>
      <c r="X40" s="304"/>
      <c r="Y40" s="304"/>
      <c r="Z40" s="304">
        <v>23</v>
      </c>
      <c r="AA40" s="304">
        <v>35</v>
      </c>
      <c r="AB40" s="304"/>
      <c r="AC40" s="304"/>
      <c r="AD40" s="304">
        <v>671</v>
      </c>
      <c r="AE40" s="304">
        <v>890</v>
      </c>
      <c r="AF40" s="304">
        <f t="shared" si="4"/>
        <v>694</v>
      </c>
      <c r="AG40" s="304">
        <f t="shared" si="4"/>
        <v>925</v>
      </c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>
        <f t="shared" si="5"/>
        <v>0</v>
      </c>
      <c r="AV40" s="304">
        <f t="shared" si="5"/>
        <v>0</v>
      </c>
      <c r="AW40" s="304"/>
      <c r="AX40" s="304"/>
      <c r="AY40" s="304"/>
      <c r="AZ40" s="304">
        <f t="shared" si="6"/>
        <v>0</v>
      </c>
      <c r="BA40" s="304">
        <f t="shared" si="6"/>
        <v>83</v>
      </c>
      <c r="BB40" s="304">
        <f t="shared" si="7"/>
        <v>107</v>
      </c>
      <c r="BC40" s="304">
        <f t="shared" si="8"/>
        <v>0</v>
      </c>
      <c r="BD40" s="304">
        <f t="shared" si="9"/>
        <v>0</v>
      </c>
      <c r="BE40" s="304">
        <f t="shared" si="8"/>
        <v>0</v>
      </c>
      <c r="BF40" s="304">
        <f t="shared" si="9"/>
        <v>0</v>
      </c>
      <c r="BG40" s="304">
        <f t="shared" si="10"/>
        <v>240</v>
      </c>
      <c r="BH40" s="304">
        <f t="shared" si="11"/>
        <v>278</v>
      </c>
      <c r="BI40" s="304">
        <f t="shared" si="12"/>
        <v>0</v>
      </c>
      <c r="BJ40" s="304">
        <f t="shared" si="13"/>
        <v>0</v>
      </c>
      <c r="BK40" s="304">
        <f t="shared" si="14"/>
        <v>1351</v>
      </c>
      <c r="BL40" s="304">
        <f t="shared" si="14"/>
        <v>1725</v>
      </c>
      <c r="BM40" s="304">
        <f t="shared" si="17"/>
        <v>1674</v>
      </c>
      <c r="BN40" s="304">
        <f t="shared" si="15"/>
        <v>2110</v>
      </c>
      <c r="BO40" s="315"/>
      <c r="BP40" s="305"/>
      <c r="BQ40" s="293" t="s">
        <v>167</v>
      </c>
    </row>
    <row r="41" spans="1:70" ht="15" customHeight="1" x14ac:dyDescent="0.25">
      <c r="A41" s="445" t="s">
        <v>34</v>
      </c>
      <c r="B41" s="323">
        <v>166.57</v>
      </c>
      <c r="C41" s="308">
        <f t="shared" si="0"/>
        <v>53.671129254967887</v>
      </c>
      <c r="D41" s="329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>
        <f t="shared" si="3"/>
        <v>0</v>
      </c>
      <c r="R41" s="304">
        <f t="shared" si="3"/>
        <v>0</v>
      </c>
      <c r="S41" s="304"/>
      <c r="T41" s="304"/>
      <c r="U41" s="304"/>
      <c r="V41" s="304"/>
      <c r="W41" s="304"/>
      <c r="X41" s="304">
        <v>19.649999999999999</v>
      </c>
      <c r="Y41" s="304">
        <v>40</v>
      </c>
      <c r="Z41" s="304">
        <v>69.75</v>
      </c>
      <c r="AA41" s="304">
        <v>102</v>
      </c>
      <c r="AB41" s="304"/>
      <c r="AC41" s="304"/>
      <c r="AD41" s="304"/>
      <c r="AE41" s="304"/>
      <c r="AF41" s="304">
        <f t="shared" si="4"/>
        <v>89.4</v>
      </c>
      <c r="AG41" s="304">
        <f t="shared" si="4"/>
        <v>142</v>
      </c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>
        <f t="shared" si="5"/>
        <v>0</v>
      </c>
      <c r="AV41" s="304">
        <f t="shared" si="5"/>
        <v>0</v>
      </c>
      <c r="AW41" s="304"/>
      <c r="AX41" s="304"/>
      <c r="AY41" s="304"/>
      <c r="AZ41" s="304">
        <f t="shared" si="6"/>
        <v>0</v>
      </c>
      <c r="BA41" s="304">
        <f t="shared" si="6"/>
        <v>0</v>
      </c>
      <c r="BB41" s="304">
        <f t="shared" si="7"/>
        <v>0</v>
      </c>
      <c r="BC41" s="304">
        <f t="shared" si="8"/>
        <v>0</v>
      </c>
      <c r="BD41" s="304">
        <f t="shared" si="9"/>
        <v>0</v>
      </c>
      <c r="BE41" s="304">
        <f t="shared" si="8"/>
        <v>19.649999999999999</v>
      </c>
      <c r="BF41" s="304">
        <f t="shared" si="9"/>
        <v>40</v>
      </c>
      <c r="BG41" s="304">
        <f t="shared" si="10"/>
        <v>69.75</v>
      </c>
      <c r="BH41" s="304">
        <f t="shared" si="11"/>
        <v>102</v>
      </c>
      <c r="BI41" s="304">
        <f t="shared" si="12"/>
        <v>0</v>
      </c>
      <c r="BJ41" s="304">
        <f t="shared" si="13"/>
        <v>0</v>
      </c>
      <c r="BK41" s="304">
        <f t="shared" si="14"/>
        <v>0</v>
      </c>
      <c r="BL41" s="304">
        <f t="shared" si="14"/>
        <v>0</v>
      </c>
      <c r="BM41" s="304">
        <f t="shared" si="17"/>
        <v>89.4</v>
      </c>
      <c r="BN41" s="304">
        <f t="shared" si="15"/>
        <v>142</v>
      </c>
      <c r="BO41" s="311"/>
      <c r="BP41" s="305"/>
      <c r="BQ41" s="293" t="s">
        <v>163</v>
      </c>
      <c r="BR41" s="293" t="s">
        <v>172</v>
      </c>
    </row>
    <row r="42" spans="1:70" ht="15" customHeight="1" x14ac:dyDescent="0.25">
      <c r="A42" s="445" t="s">
        <v>35</v>
      </c>
      <c r="B42" s="323">
        <v>1008</v>
      </c>
      <c r="C42" s="308">
        <f t="shared" si="0"/>
        <v>83.035714285714292</v>
      </c>
      <c r="D42" s="330"/>
      <c r="E42" s="304">
        <v>126</v>
      </c>
      <c r="F42" s="304">
        <v>197</v>
      </c>
      <c r="G42" s="304"/>
      <c r="H42" s="304"/>
      <c r="I42" s="304"/>
      <c r="J42" s="304"/>
      <c r="K42" s="304"/>
      <c r="L42" s="304"/>
      <c r="M42" s="304"/>
      <c r="N42" s="304"/>
      <c r="O42" s="304">
        <v>231</v>
      </c>
      <c r="P42" s="304">
        <v>419</v>
      </c>
      <c r="Q42" s="304">
        <f t="shared" si="3"/>
        <v>357</v>
      </c>
      <c r="R42" s="304">
        <f t="shared" si="3"/>
        <v>616</v>
      </c>
      <c r="S42" s="304"/>
      <c r="T42" s="304">
        <v>36</v>
      </c>
      <c r="U42" s="304">
        <v>73</v>
      </c>
      <c r="V42" s="304"/>
      <c r="W42" s="304"/>
      <c r="X42" s="304"/>
      <c r="Y42" s="304"/>
      <c r="Z42" s="304">
        <v>1</v>
      </c>
      <c r="AA42" s="304">
        <v>1</v>
      </c>
      <c r="AB42" s="304"/>
      <c r="AC42" s="304"/>
      <c r="AD42" s="304">
        <v>443</v>
      </c>
      <c r="AE42" s="304">
        <v>671</v>
      </c>
      <c r="AF42" s="304">
        <f t="shared" si="4"/>
        <v>480</v>
      </c>
      <c r="AG42" s="304">
        <f t="shared" si="4"/>
        <v>745</v>
      </c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>
        <f t="shared" si="5"/>
        <v>0</v>
      </c>
      <c r="AV42" s="304">
        <f t="shared" si="5"/>
        <v>0</v>
      </c>
      <c r="AW42" s="304"/>
      <c r="AX42" s="304"/>
      <c r="AY42" s="304"/>
      <c r="AZ42" s="304">
        <f t="shared" si="6"/>
        <v>0</v>
      </c>
      <c r="BA42" s="304">
        <f t="shared" si="6"/>
        <v>162</v>
      </c>
      <c r="BB42" s="304">
        <f t="shared" si="7"/>
        <v>270</v>
      </c>
      <c r="BC42" s="304">
        <f t="shared" si="8"/>
        <v>0</v>
      </c>
      <c r="BD42" s="304">
        <f t="shared" si="9"/>
        <v>0</v>
      </c>
      <c r="BE42" s="304">
        <f t="shared" si="8"/>
        <v>0</v>
      </c>
      <c r="BF42" s="304">
        <f t="shared" si="9"/>
        <v>0</v>
      </c>
      <c r="BG42" s="304">
        <f t="shared" si="10"/>
        <v>1</v>
      </c>
      <c r="BH42" s="304">
        <f t="shared" si="11"/>
        <v>1</v>
      </c>
      <c r="BI42" s="304">
        <f t="shared" si="12"/>
        <v>0</v>
      </c>
      <c r="BJ42" s="304">
        <f t="shared" si="13"/>
        <v>0</v>
      </c>
      <c r="BK42" s="304">
        <f t="shared" si="14"/>
        <v>674</v>
      </c>
      <c r="BL42" s="304">
        <f t="shared" si="14"/>
        <v>1090</v>
      </c>
      <c r="BM42" s="304">
        <f t="shared" si="17"/>
        <v>837</v>
      </c>
      <c r="BN42" s="304">
        <f t="shared" si="15"/>
        <v>1361</v>
      </c>
      <c r="BO42" s="311"/>
      <c r="BP42" s="305"/>
      <c r="BQ42" s="293" t="s">
        <v>167</v>
      </c>
    </row>
    <row r="43" spans="1:70" ht="15" customHeight="1" x14ac:dyDescent="0.25">
      <c r="A43" s="445" t="s">
        <v>36</v>
      </c>
      <c r="B43" s="323">
        <v>1140.8399999999999</v>
      </c>
      <c r="C43" s="308">
        <f t="shared" si="0"/>
        <v>98.977946074822071</v>
      </c>
      <c r="D43" s="325"/>
      <c r="E43" s="123">
        <v>408.24</v>
      </c>
      <c r="F43" s="124">
        <v>494</v>
      </c>
      <c r="G43" s="123"/>
      <c r="H43" s="124"/>
      <c r="I43" s="123"/>
      <c r="J43" s="124"/>
      <c r="K43" s="123">
        <v>41.9</v>
      </c>
      <c r="L43" s="124">
        <v>66</v>
      </c>
      <c r="M43" s="123">
        <v>448.38</v>
      </c>
      <c r="N43" s="124">
        <v>655</v>
      </c>
      <c r="O43" s="304"/>
      <c r="P43" s="304"/>
      <c r="Q43" s="304">
        <f t="shared" si="3"/>
        <v>898.52</v>
      </c>
      <c r="R43" s="304">
        <f t="shared" si="3"/>
        <v>1215</v>
      </c>
      <c r="S43" s="304"/>
      <c r="T43" s="304"/>
      <c r="U43" s="304"/>
      <c r="V43" s="304">
        <v>33.18</v>
      </c>
      <c r="W43" s="304">
        <v>65</v>
      </c>
      <c r="X43" s="304"/>
      <c r="Y43" s="304"/>
      <c r="Z43" s="304"/>
      <c r="AA43" s="304"/>
      <c r="AB43" s="123">
        <v>197.48</v>
      </c>
      <c r="AC43" s="124">
        <v>326</v>
      </c>
      <c r="AD43" s="304"/>
      <c r="AE43" s="304"/>
      <c r="AF43" s="304">
        <f t="shared" si="4"/>
        <v>230.66</v>
      </c>
      <c r="AG43" s="304">
        <f t="shared" si="4"/>
        <v>391</v>
      </c>
      <c r="AH43" s="304"/>
      <c r="AI43" s="304"/>
      <c r="AJ43" s="304"/>
      <c r="AK43" s="304"/>
      <c r="AL43" s="304"/>
      <c r="AM43" s="304"/>
      <c r="AN43" s="304"/>
      <c r="AO43" s="304"/>
      <c r="AP43" s="317"/>
      <c r="AQ43" s="304"/>
      <c r="AR43" s="304"/>
      <c r="AS43" s="304"/>
      <c r="AT43" s="304"/>
      <c r="AU43" s="304">
        <f t="shared" si="5"/>
        <v>0</v>
      </c>
      <c r="AV43" s="304">
        <f t="shared" si="5"/>
        <v>0</v>
      </c>
      <c r="AW43" s="304"/>
      <c r="AX43" s="304"/>
      <c r="AY43" s="304"/>
      <c r="AZ43" s="304">
        <f t="shared" si="6"/>
        <v>0</v>
      </c>
      <c r="BA43" s="304">
        <f t="shared" si="6"/>
        <v>408.24</v>
      </c>
      <c r="BB43" s="304">
        <f t="shared" si="7"/>
        <v>494</v>
      </c>
      <c r="BC43" s="304">
        <f t="shared" si="8"/>
        <v>33.18</v>
      </c>
      <c r="BD43" s="304">
        <f t="shared" si="9"/>
        <v>65</v>
      </c>
      <c r="BE43" s="304">
        <f t="shared" si="8"/>
        <v>0</v>
      </c>
      <c r="BF43" s="304">
        <f t="shared" si="9"/>
        <v>0</v>
      </c>
      <c r="BG43" s="304">
        <f t="shared" si="10"/>
        <v>41.9</v>
      </c>
      <c r="BH43" s="304">
        <f t="shared" si="11"/>
        <v>66</v>
      </c>
      <c r="BI43" s="304">
        <f t="shared" si="12"/>
        <v>645.86</v>
      </c>
      <c r="BJ43" s="304">
        <f t="shared" si="13"/>
        <v>981</v>
      </c>
      <c r="BK43" s="304"/>
      <c r="BL43" s="304">
        <f t="shared" si="14"/>
        <v>0</v>
      </c>
      <c r="BM43" s="304">
        <f t="shared" si="17"/>
        <v>1129.18</v>
      </c>
      <c r="BN43" s="304">
        <f t="shared" si="17"/>
        <v>1606</v>
      </c>
      <c r="BO43" s="315"/>
      <c r="BP43" s="305"/>
      <c r="BQ43" s="293" t="s">
        <v>167</v>
      </c>
      <c r="BR43" s="293" t="s">
        <v>127</v>
      </c>
    </row>
    <row r="44" spans="1:70" ht="15" customHeight="1" x14ac:dyDescent="0.25">
      <c r="A44" s="445" t="s">
        <v>37</v>
      </c>
      <c r="B44" s="323">
        <v>1657</v>
      </c>
      <c r="C44" s="308">
        <f t="shared" si="0"/>
        <v>99.889076644538306</v>
      </c>
      <c r="D44" s="327"/>
      <c r="E44" s="446">
        <v>187.91</v>
      </c>
      <c r="F44" s="124">
        <v>317</v>
      </c>
      <c r="G44" s="123">
        <v>6</v>
      </c>
      <c r="H44" s="124">
        <v>6</v>
      </c>
      <c r="I44" s="123">
        <v>15.95</v>
      </c>
      <c r="J44" s="124">
        <v>37</v>
      </c>
      <c r="K44" s="123">
        <v>97.859999999999985</v>
      </c>
      <c r="L44" s="124">
        <v>188</v>
      </c>
      <c r="M44" s="123">
        <v>982.58900000000006</v>
      </c>
      <c r="N44" s="124">
        <v>2122</v>
      </c>
      <c r="O44" s="383"/>
      <c r="P44" s="383"/>
      <c r="Q44" s="383">
        <f t="shared" si="3"/>
        <v>1290.3090000000002</v>
      </c>
      <c r="R44" s="383">
        <f t="shared" si="3"/>
        <v>2670</v>
      </c>
      <c r="S44" s="383"/>
      <c r="T44" s="123">
        <v>4.2</v>
      </c>
      <c r="U44" s="124">
        <v>9</v>
      </c>
      <c r="V44" s="123">
        <v>0</v>
      </c>
      <c r="W44" s="124">
        <v>0</v>
      </c>
      <c r="X44" s="123">
        <v>0.5</v>
      </c>
      <c r="Y44" s="124">
        <v>1</v>
      </c>
      <c r="Z44" s="123">
        <v>23.25</v>
      </c>
      <c r="AA44" s="124">
        <v>77</v>
      </c>
      <c r="AB44" s="123">
        <v>336.90299999999996</v>
      </c>
      <c r="AC44" s="124">
        <v>780</v>
      </c>
      <c r="AD44" s="383"/>
      <c r="AE44" s="383"/>
      <c r="AF44" s="383">
        <f t="shared" si="4"/>
        <v>364.85299999999995</v>
      </c>
      <c r="AG44" s="304">
        <f t="shared" si="4"/>
        <v>867</v>
      </c>
      <c r="AH44" s="304"/>
      <c r="AI44" s="304"/>
      <c r="AJ44" s="304"/>
      <c r="AK44" s="317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>
        <f t="shared" si="5"/>
        <v>0</v>
      </c>
      <c r="AV44" s="304">
        <f t="shared" si="5"/>
        <v>0</v>
      </c>
      <c r="AW44" s="304"/>
      <c r="AX44" s="304"/>
      <c r="AY44" s="304"/>
      <c r="AZ44" s="304">
        <f t="shared" si="6"/>
        <v>0</v>
      </c>
      <c r="BA44" s="304">
        <f t="shared" si="6"/>
        <v>192.10999999999999</v>
      </c>
      <c r="BB44" s="304">
        <f t="shared" si="7"/>
        <v>326</v>
      </c>
      <c r="BC44" s="304">
        <f t="shared" si="8"/>
        <v>6</v>
      </c>
      <c r="BD44" s="304">
        <f t="shared" si="9"/>
        <v>6</v>
      </c>
      <c r="BE44" s="304">
        <f t="shared" si="8"/>
        <v>16.45</v>
      </c>
      <c r="BF44" s="304">
        <f t="shared" si="9"/>
        <v>38</v>
      </c>
      <c r="BG44" s="304">
        <f t="shared" si="10"/>
        <v>121.10999999999999</v>
      </c>
      <c r="BH44" s="304">
        <f t="shared" si="11"/>
        <v>265</v>
      </c>
      <c r="BI44" s="304">
        <f t="shared" si="12"/>
        <v>1319.492</v>
      </c>
      <c r="BJ44" s="304">
        <f t="shared" si="13"/>
        <v>2902</v>
      </c>
      <c r="BK44" s="304">
        <f t="shared" si="14"/>
        <v>0</v>
      </c>
      <c r="BL44" s="304">
        <f t="shared" si="14"/>
        <v>0</v>
      </c>
      <c r="BM44" s="304">
        <f t="shared" si="17"/>
        <v>1655.1619999999998</v>
      </c>
      <c r="BN44" s="304">
        <f t="shared" si="17"/>
        <v>3537</v>
      </c>
      <c r="BO44" s="311"/>
      <c r="BP44" s="305"/>
      <c r="BQ44" s="442" t="s">
        <v>171</v>
      </c>
    </row>
    <row r="45" spans="1:70" s="271" customFormat="1" ht="15" customHeight="1" x14ac:dyDescent="0.2">
      <c r="A45" s="447" t="s">
        <v>38</v>
      </c>
      <c r="B45" s="323">
        <v>3677.73</v>
      </c>
      <c r="C45" s="308">
        <f t="shared" si="0"/>
        <v>90.565375924823186</v>
      </c>
      <c r="D45" s="325"/>
      <c r="E45" s="448">
        <v>199.75</v>
      </c>
      <c r="F45" s="449">
        <v>276</v>
      </c>
      <c r="G45" s="450">
        <v>65</v>
      </c>
      <c r="H45" s="449">
        <v>53</v>
      </c>
      <c r="I45" s="450">
        <v>82.45</v>
      </c>
      <c r="J45" s="449">
        <v>91</v>
      </c>
      <c r="K45" s="450">
        <v>200.95</v>
      </c>
      <c r="L45" s="449">
        <v>200</v>
      </c>
      <c r="M45" s="304">
        <v>136.25</v>
      </c>
      <c r="N45" s="304">
        <v>606</v>
      </c>
      <c r="O45" s="450">
        <v>658.11</v>
      </c>
      <c r="P45" s="449">
        <v>690</v>
      </c>
      <c r="Q45" s="304">
        <f t="shared" si="3"/>
        <v>1342.51</v>
      </c>
      <c r="R45" s="304">
        <f t="shared" si="3"/>
        <v>1916</v>
      </c>
      <c r="S45" s="304"/>
      <c r="T45" s="304"/>
      <c r="U45" s="304"/>
      <c r="V45" s="304"/>
      <c r="W45" s="304"/>
      <c r="X45" s="450">
        <v>2.5</v>
      </c>
      <c r="Y45" s="449">
        <v>2</v>
      </c>
      <c r="Z45" s="450">
        <v>11.5</v>
      </c>
      <c r="AA45" s="449">
        <v>12</v>
      </c>
      <c r="AB45" s="450">
        <v>826.88</v>
      </c>
      <c r="AC45" s="449">
        <v>693</v>
      </c>
      <c r="AD45" s="451">
        <v>1136.26</v>
      </c>
      <c r="AE45" s="449">
        <v>1553</v>
      </c>
      <c r="AF45" s="304">
        <f t="shared" si="4"/>
        <v>1977.1399999999999</v>
      </c>
      <c r="AG45" s="304">
        <f t="shared" si="4"/>
        <v>2260</v>
      </c>
      <c r="AH45" s="304"/>
      <c r="AI45" s="304"/>
      <c r="AJ45" s="304"/>
      <c r="AK45" s="20">
        <v>2.5</v>
      </c>
      <c r="AL45" s="20">
        <v>4</v>
      </c>
      <c r="AM45" s="20">
        <v>7.1</v>
      </c>
      <c r="AN45" s="20">
        <v>20</v>
      </c>
      <c r="AO45" s="20">
        <v>1.5</v>
      </c>
      <c r="AP45" s="20">
        <v>3</v>
      </c>
      <c r="AQ45" s="304"/>
      <c r="AR45" s="304"/>
      <c r="AS45" s="304"/>
      <c r="AT45" s="304"/>
      <c r="AU45" s="304">
        <f t="shared" si="5"/>
        <v>11.1</v>
      </c>
      <c r="AV45" s="304">
        <f t="shared" si="5"/>
        <v>27</v>
      </c>
      <c r="AW45" s="304"/>
      <c r="AX45" s="304"/>
      <c r="AY45" s="304"/>
      <c r="AZ45" s="304">
        <f t="shared" si="6"/>
        <v>0</v>
      </c>
      <c r="BA45" s="304">
        <f t="shared" si="6"/>
        <v>199.75</v>
      </c>
      <c r="BB45" s="304">
        <f t="shared" si="7"/>
        <v>276</v>
      </c>
      <c r="BC45" s="304">
        <f t="shared" si="8"/>
        <v>67.5</v>
      </c>
      <c r="BD45" s="304">
        <f t="shared" si="9"/>
        <v>57</v>
      </c>
      <c r="BE45" s="304">
        <f t="shared" si="8"/>
        <v>92.05</v>
      </c>
      <c r="BF45" s="304">
        <f t="shared" si="9"/>
        <v>113</v>
      </c>
      <c r="BG45" s="304">
        <f t="shared" si="10"/>
        <v>213.95</v>
      </c>
      <c r="BH45" s="304">
        <f t="shared" si="11"/>
        <v>215</v>
      </c>
      <c r="BI45" s="304">
        <f t="shared" si="12"/>
        <v>963.13</v>
      </c>
      <c r="BJ45" s="304">
        <f t="shared" si="13"/>
        <v>1299</v>
      </c>
      <c r="BK45" s="304">
        <f t="shared" si="14"/>
        <v>1794.37</v>
      </c>
      <c r="BL45" s="304">
        <f t="shared" si="14"/>
        <v>2243</v>
      </c>
      <c r="BM45" s="304">
        <f t="shared" si="17"/>
        <v>3330.75</v>
      </c>
      <c r="BN45" s="304">
        <f t="shared" si="17"/>
        <v>4203</v>
      </c>
      <c r="BO45" s="315"/>
      <c r="BP45" s="305"/>
      <c r="BQ45" s="452" t="s">
        <v>171</v>
      </c>
    </row>
    <row r="46" spans="1:70" ht="15" customHeight="1" x14ac:dyDescent="0.25">
      <c r="A46" s="445" t="s">
        <v>39</v>
      </c>
      <c r="B46" s="323">
        <v>506.5</v>
      </c>
      <c r="C46" s="308">
        <f t="shared" si="0"/>
        <v>95.004935834155972</v>
      </c>
      <c r="D46" s="325"/>
      <c r="E46" s="387">
        <v>126.88</v>
      </c>
      <c r="F46" s="387">
        <v>334</v>
      </c>
      <c r="G46" s="387"/>
      <c r="H46" s="387"/>
      <c r="I46" s="387">
        <v>2</v>
      </c>
      <c r="J46" s="387">
        <v>3</v>
      </c>
      <c r="K46" s="387">
        <v>33.5</v>
      </c>
      <c r="L46" s="387">
        <v>66</v>
      </c>
      <c r="M46" s="387">
        <v>15.75</v>
      </c>
      <c r="N46" s="387">
        <v>40</v>
      </c>
      <c r="O46" s="387">
        <v>98.65</v>
      </c>
      <c r="P46" s="387">
        <v>184</v>
      </c>
      <c r="Q46" s="387">
        <f t="shared" si="3"/>
        <v>276.77999999999997</v>
      </c>
      <c r="R46" s="387">
        <f t="shared" si="3"/>
        <v>627</v>
      </c>
      <c r="S46" s="387"/>
      <c r="T46" s="387">
        <v>63</v>
      </c>
      <c r="U46" s="387">
        <v>127</v>
      </c>
      <c r="V46" s="387">
        <v>6</v>
      </c>
      <c r="W46" s="387">
        <v>4</v>
      </c>
      <c r="X46" s="387"/>
      <c r="Y46" s="387"/>
      <c r="Z46" s="387">
        <v>3.5</v>
      </c>
      <c r="AA46" s="387">
        <v>10</v>
      </c>
      <c r="AB46" s="387">
        <v>4</v>
      </c>
      <c r="AC46" s="387">
        <v>12</v>
      </c>
      <c r="AD46" s="387">
        <v>127.92</v>
      </c>
      <c r="AE46" s="387">
        <v>233</v>
      </c>
      <c r="AF46" s="387">
        <f t="shared" si="4"/>
        <v>204.42000000000002</v>
      </c>
      <c r="AG46" s="304">
        <f t="shared" si="4"/>
        <v>386</v>
      </c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  <c r="AU46" s="304">
        <f t="shared" si="5"/>
        <v>0</v>
      </c>
      <c r="AV46" s="304">
        <f t="shared" si="5"/>
        <v>0</v>
      </c>
      <c r="AW46" s="304"/>
      <c r="AX46" s="304"/>
      <c r="AY46" s="304"/>
      <c r="AZ46" s="304">
        <f t="shared" si="6"/>
        <v>0</v>
      </c>
      <c r="BA46" s="304">
        <f t="shared" si="6"/>
        <v>189.88</v>
      </c>
      <c r="BB46" s="304">
        <f t="shared" si="7"/>
        <v>461</v>
      </c>
      <c r="BC46" s="304">
        <f t="shared" si="8"/>
        <v>6</v>
      </c>
      <c r="BD46" s="304">
        <f t="shared" si="9"/>
        <v>4</v>
      </c>
      <c r="BE46" s="304">
        <f t="shared" si="8"/>
        <v>2</v>
      </c>
      <c r="BF46" s="304">
        <f t="shared" si="9"/>
        <v>3</v>
      </c>
      <c r="BG46" s="304">
        <f t="shared" si="10"/>
        <v>37</v>
      </c>
      <c r="BH46" s="304">
        <f t="shared" si="11"/>
        <v>76</v>
      </c>
      <c r="BI46" s="304">
        <f t="shared" si="12"/>
        <v>19.75</v>
      </c>
      <c r="BJ46" s="304">
        <f t="shared" si="13"/>
        <v>52</v>
      </c>
      <c r="BK46" s="304">
        <f t="shared" si="14"/>
        <v>226.57</v>
      </c>
      <c r="BL46" s="304">
        <f t="shared" si="14"/>
        <v>417</v>
      </c>
      <c r="BM46" s="304">
        <f t="shared" si="17"/>
        <v>481.2</v>
      </c>
      <c r="BN46" s="304">
        <f t="shared" si="17"/>
        <v>1013</v>
      </c>
      <c r="BO46" s="315"/>
      <c r="BP46" s="305"/>
      <c r="BQ46" s="293" t="s">
        <v>167</v>
      </c>
    </row>
    <row r="47" spans="1:70" ht="15" customHeight="1" x14ac:dyDescent="0.25">
      <c r="A47" s="445" t="s">
        <v>40</v>
      </c>
      <c r="B47" s="323">
        <v>572</v>
      </c>
      <c r="C47" s="308">
        <f t="shared" si="0"/>
        <v>103.87062937062936</v>
      </c>
      <c r="D47" s="316"/>
      <c r="E47" s="304">
        <v>42.82</v>
      </c>
      <c r="F47" s="304">
        <v>116</v>
      </c>
      <c r="G47" s="304">
        <v>1</v>
      </c>
      <c r="H47" s="304">
        <v>1</v>
      </c>
      <c r="I47" s="304">
        <v>2.27</v>
      </c>
      <c r="J47" s="304">
        <v>6</v>
      </c>
      <c r="K47" s="304">
        <v>196.6</v>
      </c>
      <c r="L47" s="304">
        <v>460</v>
      </c>
      <c r="M47" s="304">
        <v>220.91</v>
      </c>
      <c r="N47" s="304">
        <v>453</v>
      </c>
      <c r="O47" s="304"/>
      <c r="P47" s="304"/>
      <c r="Q47" s="304">
        <f t="shared" si="3"/>
        <v>463.59999999999997</v>
      </c>
      <c r="R47" s="304">
        <f t="shared" si="3"/>
        <v>1036</v>
      </c>
      <c r="S47" s="304"/>
      <c r="T47" s="304"/>
      <c r="U47" s="304"/>
      <c r="V47" s="304"/>
      <c r="W47" s="304"/>
      <c r="X47" s="304"/>
      <c r="Y47" s="304"/>
      <c r="Z47" s="304"/>
      <c r="AA47" s="304">
        <v>60</v>
      </c>
      <c r="AB47" s="304">
        <v>130.54</v>
      </c>
      <c r="AC47" s="304">
        <v>313</v>
      </c>
      <c r="AD47" s="304"/>
      <c r="AE47" s="304"/>
      <c r="AF47" s="304">
        <f t="shared" si="4"/>
        <v>130.54</v>
      </c>
      <c r="AG47" s="304">
        <f t="shared" si="4"/>
        <v>373</v>
      </c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>
        <f t="shared" si="5"/>
        <v>0</v>
      </c>
      <c r="AV47" s="304">
        <f t="shared" si="5"/>
        <v>0</v>
      </c>
      <c r="AW47" s="304"/>
      <c r="AX47" s="304"/>
      <c r="AY47" s="304"/>
      <c r="AZ47" s="304">
        <f t="shared" si="6"/>
        <v>0</v>
      </c>
      <c r="BA47" s="304">
        <f t="shared" si="6"/>
        <v>42.82</v>
      </c>
      <c r="BB47" s="304">
        <f t="shared" si="7"/>
        <v>116</v>
      </c>
      <c r="BC47" s="304">
        <f t="shared" si="8"/>
        <v>1</v>
      </c>
      <c r="BD47" s="304">
        <f t="shared" si="9"/>
        <v>1</v>
      </c>
      <c r="BE47" s="304">
        <f t="shared" si="8"/>
        <v>2.27</v>
      </c>
      <c r="BF47" s="304">
        <f t="shared" si="9"/>
        <v>6</v>
      </c>
      <c r="BG47" s="304">
        <f t="shared" si="10"/>
        <v>196.6</v>
      </c>
      <c r="BH47" s="304">
        <f t="shared" si="11"/>
        <v>520</v>
      </c>
      <c r="BI47" s="304">
        <f t="shared" si="12"/>
        <v>351.45</v>
      </c>
      <c r="BJ47" s="304">
        <f t="shared" si="13"/>
        <v>766</v>
      </c>
      <c r="BK47" s="304">
        <f t="shared" si="14"/>
        <v>0</v>
      </c>
      <c r="BL47" s="304">
        <f t="shared" si="14"/>
        <v>0</v>
      </c>
      <c r="BM47" s="304">
        <f t="shared" si="17"/>
        <v>594.14</v>
      </c>
      <c r="BN47" s="304">
        <f t="shared" si="17"/>
        <v>1409</v>
      </c>
      <c r="BO47" s="315"/>
      <c r="BP47" s="305"/>
      <c r="BQ47" s="293" t="s">
        <v>167</v>
      </c>
      <c r="BR47" s="293" t="s">
        <v>173</v>
      </c>
    </row>
    <row r="48" spans="1:70" ht="15" customHeight="1" x14ac:dyDescent="0.25">
      <c r="A48" s="445" t="s">
        <v>98</v>
      </c>
      <c r="B48" s="323">
        <v>1050</v>
      </c>
      <c r="C48" s="308">
        <f t="shared" si="0"/>
        <v>81.904761904761898</v>
      </c>
      <c r="D48" s="316"/>
      <c r="E48" s="304">
        <v>340</v>
      </c>
      <c r="F48" s="304">
        <v>484</v>
      </c>
      <c r="G48" s="304">
        <v>7.25</v>
      </c>
      <c r="H48" s="304">
        <v>10</v>
      </c>
      <c r="I48" s="304">
        <v>7.5</v>
      </c>
      <c r="J48" s="304">
        <v>11</v>
      </c>
      <c r="K48" s="304">
        <v>175.75</v>
      </c>
      <c r="L48" s="304">
        <v>342</v>
      </c>
      <c r="M48" s="304">
        <v>152.25</v>
      </c>
      <c r="N48" s="304">
        <v>325</v>
      </c>
      <c r="O48" s="304">
        <v>122.75</v>
      </c>
      <c r="P48" s="304">
        <v>262</v>
      </c>
      <c r="Q48" s="304">
        <f t="shared" si="3"/>
        <v>805.5</v>
      </c>
      <c r="R48" s="304">
        <f t="shared" si="3"/>
        <v>1434</v>
      </c>
      <c r="S48" s="304"/>
      <c r="T48" s="304"/>
      <c r="U48" s="304"/>
      <c r="V48" s="304"/>
      <c r="W48" s="304"/>
      <c r="X48" s="304"/>
      <c r="Y48" s="304"/>
      <c r="Z48" s="304">
        <v>5.75</v>
      </c>
      <c r="AA48" s="304">
        <v>15</v>
      </c>
      <c r="AB48" s="304"/>
      <c r="AC48" s="304"/>
      <c r="AD48" s="304">
        <v>48.75</v>
      </c>
      <c r="AE48" s="304">
        <v>115</v>
      </c>
      <c r="AF48" s="304">
        <f t="shared" si="4"/>
        <v>54.5</v>
      </c>
      <c r="AG48" s="304">
        <f t="shared" si="4"/>
        <v>130</v>
      </c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>
        <f t="shared" si="5"/>
        <v>0</v>
      </c>
      <c r="AV48" s="304">
        <f t="shared" si="5"/>
        <v>0</v>
      </c>
      <c r="AW48" s="304"/>
      <c r="AX48" s="304"/>
      <c r="AY48" s="304"/>
      <c r="AZ48" s="304">
        <f t="shared" si="6"/>
        <v>0</v>
      </c>
      <c r="BA48" s="304">
        <f t="shared" si="6"/>
        <v>340</v>
      </c>
      <c r="BB48" s="304">
        <f t="shared" si="7"/>
        <v>484</v>
      </c>
      <c r="BC48" s="304">
        <f t="shared" si="8"/>
        <v>7.25</v>
      </c>
      <c r="BD48" s="304">
        <f t="shared" si="9"/>
        <v>10</v>
      </c>
      <c r="BE48" s="304">
        <f t="shared" si="8"/>
        <v>7.5</v>
      </c>
      <c r="BF48" s="304">
        <f t="shared" si="9"/>
        <v>11</v>
      </c>
      <c r="BG48" s="304">
        <f t="shared" si="10"/>
        <v>181.5</v>
      </c>
      <c r="BH48" s="304">
        <f t="shared" si="11"/>
        <v>357</v>
      </c>
      <c r="BI48" s="304">
        <f t="shared" si="12"/>
        <v>152.25</v>
      </c>
      <c r="BJ48" s="304">
        <f t="shared" si="13"/>
        <v>325</v>
      </c>
      <c r="BK48" s="304">
        <f t="shared" si="14"/>
        <v>171.5</v>
      </c>
      <c r="BL48" s="304">
        <f t="shared" si="14"/>
        <v>377</v>
      </c>
      <c r="BM48" s="304">
        <f t="shared" ref="BM48:BN58" si="18">BA48+BC48+BE48+BG48+BI48+BK48</f>
        <v>860</v>
      </c>
      <c r="BN48" s="304">
        <f t="shared" si="18"/>
        <v>1564</v>
      </c>
      <c r="BO48" s="315"/>
      <c r="BP48" s="305"/>
      <c r="BQ48" s="293" t="s">
        <v>174</v>
      </c>
    </row>
    <row r="49" spans="1:70" ht="15" customHeight="1" x14ac:dyDescent="0.25">
      <c r="A49" s="445" t="s">
        <v>42</v>
      </c>
      <c r="B49" s="323">
        <v>2479.4499999999998</v>
      </c>
      <c r="C49" s="308">
        <f t="shared" si="0"/>
        <v>21.684244489705385</v>
      </c>
      <c r="D49" s="316"/>
      <c r="E49" s="201">
        <v>98.79</v>
      </c>
      <c r="F49" s="201">
        <v>244</v>
      </c>
      <c r="G49" s="201"/>
      <c r="H49" s="201"/>
      <c r="I49" s="201">
        <v>23.79</v>
      </c>
      <c r="J49" s="201">
        <v>40</v>
      </c>
      <c r="K49" s="201"/>
      <c r="L49" s="201"/>
      <c r="M49" s="201"/>
      <c r="N49" s="201"/>
      <c r="O49" s="201">
        <v>347.72</v>
      </c>
      <c r="P49" s="201">
        <v>743</v>
      </c>
      <c r="Q49" s="304">
        <f t="shared" si="3"/>
        <v>470.30000000000007</v>
      </c>
      <c r="R49" s="304">
        <f t="shared" si="3"/>
        <v>1027</v>
      </c>
      <c r="S49" s="304"/>
      <c r="T49" s="201">
        <v>1.08</v>
      </c>
      <c r="U49" s="201">
        <v>2</v>
      </c>
      <c r="V49" s="201"/>
      <c r="W49" s="201"/>
      <c r="X49" s="201">
        <v>14.38</v>
      </c>
      <c r="Y49" s="201">
        <v>34</v>
      </c>
      <c r="Z49" s="201"/>
      <c r="AA49" s="201"/>
      <c r="AB49" s="187"/>
      <c r="AC49" s="187"/>
      <c r="AD49" s="201">
        <v>51.89</v>
      </c>
      <c r="AE49" s="201">
        <v>175</v>
      </c>
      <c r="AF49" s="304">
        <f t="shared" si="4"/>
        <v>67.349999999999994</v>
      </c>
      <c r="AG49" s="304">
        <f t="shared" si="4"/>
        <v>211</v>
      </c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>
        <f t="shared" si="5"/>
        <v>0</v>
      </c>
      <c r="AV49" s="304">
        <f t="shared" si="5"/>
        <v>0</v>
      </c>
      <c r="AW49" s="304"/>
      <c r="AX49" s="304"/>
      <c r="AY49" s="304"/>
      <c r="AZ49" s="304">
        <f t="shared" si="6"/>
        <v>0</v>
      </c>
      <c r="BA49" s="304">
        <f t="shared" si="6"/>
        <v>99.87</v>
      </c>
      <c r="BB49" s="304">
        <f t="shared" si="7"/>
        <v>246</v>
      </c>
      <c r="BC49" s="304">
        <f t="shared" si="8"/>
        <v>0</v>
      </c>
      <c r="BD49" s="304">
        <f t="shared" si="9"/>
        <v>0</v>
      </c>
      <c r="BE49" s="304">
        <f t="shared" si="8"/>
        <v>38.17</v>
      </c>
      <c r="BF49" s="304">
        <f t="shared" si="9"/>
        <v>74</v>
      </c>
      <c r="BG49" s="304">
        <f t="shared" si="10"/>
        <v>0</v>
      </c>
      <c r="BH49" s="304">
        <f t="shared" si="11"/>
        <v>0</v>
      </c>
      <c r="BI49" s="304">
        <f t="shared" si="12"/>
        <v>0</v>
      </c>
      <c r="BJ49" s="304">
        <f t="shared" si="13"/>
        <v>0</v>
      </c>
      <c r="BK49" s="304">
        <f t="shared" si="14"/>
        <v>399.61</v>
      </c>
      <c r="BL49" s="304">
        <f t="shared" si="14"/>
        <v>918</v>
      </c>
      <c r="BM49" s="304">
        <f t="shared" si="18"/>
        <v>537.65000000000009</v>
      </c>
      <c r="BN49" s="304">
        <f t="shared" si="18"/>
        <v>1238</v>
      </c>
      <c r="BO49" s="315"/>
      <c r="BP49" s="305"/>
      <c r="BQ49" s="442" t="s">
        <v>171</v>
      </c>
      <c r="BR49" s="293" t="s">
        <v>172</v>
      </c>
    </row>
    <row r="50" spans="1:70" ht="15" customHeight="1" x14ac:dyDescent="0.25">
      <c r="A50" s="445" t="s">
        <v>43</v>
      </c>
      <c r="B50" s="323">
        <v>849.88</v>
      </c>
      <c r="C50" s="308">
        <f t="shared" si="0"/>
        <v>95.092248317409513</v>
      </c>
      <c r="D50" s="312"/>
      <c r="E50" s="202">
        <v>48</v>
      </c>
      <c r="F50" s="202">
        <v>117</v>
      </c>
      <c r="G50" s="202"/>
      <c r="H50" s="202"/>
      <c r="I50" s="202">
        <v>2.34</v>
      </c>
      <c r="J50" s="202">
        <v>6</v>
      </c>
      <c r="K50" s="202">
        <v>26</v>
      </c>
      <c r="L50" s="202">
        <v>46</v>
      </c>
      <c r="M50" s="202">
        <v>445.52</v>
      </c>
      <c r="N50" s="202">
        <v>891</v>
      </c>
      <c r="O50" s="202">
        <v>102</v>
      </c>
      <c r="P50" s="202">
        <v>227</v>
      </c>
      <c r="Q50" s="304">
        <f t="shared" si="3"/>
        <v>623.86</v>
      </c>
      <c r="R50" s="304">
        <f t="shared" si="3"/>
        <v>1287</v>
      </c>
      <c r="S50" s="304"/>
      <c r="T50" s="202">
        <v>6.42</v>
      </c>
      <c r="U50" s="202">
        <v>11</v>
      </c>
      <c r="V50" s="202"/>
      <c r="W50" s="202"/>
      <c r="X50" s="202"/>
      <c r="Y50" s="202"/>
      <c r="Z50" s="202">
        <v>10.050000000000001</v>
      </c>
      <c r="AA50" s="202">
        <v>28</v>
      </c>
      <c r="AB50" s="202">
        <v>58.99</v>
      </c>
      <c r="AC50" s="202">
        <v>146</v>
      </c>
      <c r="AD50" s="202">
        <v>108.85</v>
      </c>
      <c r="AE50" s="202">
        <v>286</v>
      </c>
      <c r="AF50" s="304">
        <f t="shared" si="4"/>
        <v>184.31</v>
      </c>
      <c r="AG50" s="304">
        <f t="shared" si="4"/>
        <v>471</v>
      </c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>
        <f t="shared" si="5"/>
        <v>0</v>
      </c>
      <c r="AV50" s="304">
        <f t="shared" si="5"/>
        <v>0</v>
      </c>
      <c r="AW50" s="304"/>
      <c r="AX50" s="304"/>
      <c r="AY50" s="304"/>
      <c r="AZ50" s="304">
        <f t="shared" si="6"/>
        <v>0</v>
      </c>
      <c r="BA50" s="304">
        <f t="shared" si="6"/>
        <v>54.42</v>
      </c>
      <c r="BB50" s="304">
        <f t="shared" si="7"/>
        <v>128</v>
      </c>
      <c r="BC50" s="304">
        <f t="shared" si="8"/>
        <v>0</v>
      </c>
      <c r="BD50" s="304">
        <f t="shared" si="9"/>
        <v>0</v>
      </c>
      <c r="BE50" s="304">
        <f t="shared" si="8"/>
        <v>2.34</v>
      </c>
      <c r="BF50" s="304">
        <f t="shared" si="9"/>
        <v>6</v>
      </c>
      <c r="BG50" s="304">
        <f t="shared" si="10"/>
        <v>36.049999999999997</v>
      </c>
      <c r="BH50" s="304">
        <f t="shared" si="11"/>
        <v>74</v>
      </c>
      <c r="BI50" s="304">
        <f t="shared" si="12"/>
        <v>504.51</v>
      </c>
      <c r="BJ50" s="304">
        <f t="shared" si="13"/>
        <v>1037</v>
      </c>
      <c r="BK50" s="304">
        <f t="shared" si="14"/>
        <v>210.85</v>
      </c>
      <c r="BL50" s="304">
        <f t="shared" si="14"/>
        <v>513</v>
      </c>
      <c r="BM50" s="304">
        <f t="shared" si="18"/>
        <v>808.17</v>
      </c>
      <c r="BN50" s="304">
        <f t="shared" si="18"/>
        <v>1758</v>
      </c>
      <c r="BO50" s="315"/>
      <c r="BP50" s="305"/>
      <c r="BQ50" s="293" t="s">
        <v>163</v>
      </c>
    </row>
    <row r="51" spans="1:70" ht="15" customHeight="1" x14ac:dyDescent="0.25">
      <c r="A51" s="445" t="s">
        <v>44</v>
      </c>
      <c r="B51" s="323">
        <v>84</v>
      </c>
      <c r="C51" s="308">
        <f t="shared" si="0"/>
        <v>83.452380952380949</v>
      </c>
      <c r="D51" s="314"/>
      <c r="E51" s="304">
        <v>65.349999999999994</v>
      </c>
      <c r="F51" s="304">
        <v>166</v>
      </c>
      <c r="G51" s="304"/>
      <c r="H51" s="304"/>
      <c r="I51" s="304">
        <v>4.75</v>
      </c>
      <c r="J51" s="304">
        <v>16</v>
      </c>
      <c r="K51" s="304"/>
      <c r="L51" s="304"/>
      <c r="M51" s="304"/>
      <c r="N51" s="304"/>
      <c r="O51" s="304"/>
      <c r="P51" s="304"/>
      <c r="Q51" s="304">
        <f t="shared" si="3"/>
        <v>70.099999999999994</v>
      </c>
      <c r="R51" s="304">
        <f t="shared" si="3"/>
        <v>182</v>
      </c>
      <c r="S51" s="21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>
        <f t="shared" si="4"/>
        <v>0</v>
      </c>
      <c r="AG51" s="304">
        <f t="shared" si="4"/>
        <v>0</v>
      </c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>
        <f t="shared" si="5"/>
        <v>0</v>
      </c>
      <c r="AV51" s="304">
        <f t="shared" si="5"/>
        <v>0</v>
      </c>
      <c r="AW51" s="304"/>
      <c r="AX51" s="304"/>
      <c r="AY51" s="304"/>
      <c r="AZ51" s="304">
        <f t="shared" si="6"/>
        <v>0</v>
      </c>
      <c r="BA51" s="304">
        <f t="shared" si="6"/>
        <v>65.349999999999994</v>
      </c>
      <c r="BB51" s="304">
        <f t="shared" si="7"/>
        <v>166</v>
      </c>
      <c r="BC51" s="304">
        <f t="shared" si="8"/>
        <v>0</v>
      </c>
      <c r="BD51" s="304">
        <f t="shared" si="9"/>
        <v>0</v>
      </c>
      <c r="BE51" s="304">
        <f t="shared" si="8"/>
        <v>4.75</v>
      </c>
      <c r="BF51" s="304">
        <f t="shared" si="9"/>
        <v>16</v>
      </c>
      <c r="BG51" s="304">
        <f t="shared" si="10"/>
        <v>0</v>
      </c>
      <c r="BH51" s="304">
        <f t="shared" si="11"/>
        <v>0</v>
      </c>
      <c r="BI51" s="304">
        <f t="shared" si="12"/>
        <v>0</v>
      </c>
      <c r="BJ51" s="304">
        <f t="shared" si="13"/>
        <v>0</v>
      </c>
      <c r="BK51" s="304">
        <f t="shared" si="14"/>
        <v>0</v>
      </c>
      <c r="BL51" s="304">
        <f t="shared" si="14"/>
        <v>0</v>
      </c>
      <c r="BM51" s="304">
        <f t="shared" si="18"/>
        <v>70.099999999999994</v>
      </c>
      <c r="BN51" s="304">
        <f t="shared" si="18"/>
        <v>182</v>
      </c>
      <c r="BO51" s="315"/>
      <c r="BP51" s="305"/>
      <c r="BQ51" s="293" t="s">
        <v>167</v>
      </c>
    </row>
    <row r="52" spans="1:70" ht="15" customHeight="1" x14ac:dyDescent="0.25">
      <c r="A52" s="445" t="s">
        <v>45</v>
      </c>
      <c r="B52" s="323">
        <v>130</v>
      </c>
      <c r="C52" s="308">
        <f t="shared" si="0"/>
        <v>60.223076923076924</v>
      </c>
      <c r="D52" s="312"/>
      <c r="E52" s="123">
        <v>0.3</v>
      </c>
      <c r="F52" s="124">
        <v>1</v>
      </c>
      <c r="G52" s="123"/>
      <c r="H52" s="124"/>
      <c r="I52" s="123"/>
      <c r="J52" s="124"/>
      <c r="K52" s="123"/>
      <c r="L52" s="124"/>
      <c r="M52" s="123"/>
      <c r="N52" s="124"/>
      <c r="O52" s="123">
        <v>18.269999999999996</v>
      </c>
      <c r="P52" s="124">
        <v>24</v>
      </c>
      <c r="Q52" s="304">
        <f t="shared" si="3"/>
        <v>18.569999999999997</v>
      </c>
      <c r="R52" s="304">
        <f t="shared" si="3"/>
        <v>25</v>
      </c>
      <c r="S52" s="304"/>
      <c r="T52" s="123">
        <v>1.5499999999999998</v>
      </c>
      <c r="U52" s="124">
        <v>4</v>
      </c>
      <c r="V52" s="123"/>
      <c r="W52" s="124"/>
      <c r="X52" s="123"/>
      <c r="Y52" s="124"/>
      <c r="Z52" s="123"/>
      <c r="AA52" s="124"/>
      <c r="AB52" s="123">
        <v>6.57</v>
      </c>
      <c r="AC52" s="124">
        <v>11</v>
      </c>
      <c r="AD52" s="123">
        <v>51.6</v>
      </c>
      <c r="AE52" s="124">
        <v>104</v>
      </c>
      <c r="AF52" s="304">
        <f t="shared" si="4"/>
        <v>59.72</v>
      </c>
      <c r="AG52" s="304">
        <f t="shared" si="4"/>
        <v>119</v>
      </c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  <c r="AS52" s="304"/>
      <c r="AT52" s="304"/>
      <c r="AU52" s="304">
        <f t="shared" si="5"/>
        <v>0</v>
      </c>
      <c r="AV52" s="304">
        <f t="shared" si="5"/>
        <v>0</v>
      </c>
      <c r="AW52" s="304"/>
      <c r="AX52" s="304"/>
      <c r="AY52" s="304"/>
      <c r="AZ52" s="304">
        <f t="shared" si="6"/>
        <v>0</v>
      </c>
      <c r="BA52" s="304">
        <f t="shared" si="6"/>
        <v>1.8499999999999999</v>
      </c>
      <c r="BB52" s="304">
        <f t="shared" si="7"/>
        <v>5</v>
      </c>
      <c r="BC52" s="304">
        <f t="shared" si="8"/>
        <v>0</v>
      </c>
      <c r="BD52" s="304">
        <f t="shared" si="9"/>
        <v>0</v>
      </c>
      <c r="BE52" s="304">
        <f t="shared" si="8"/>
        <v>0</v>
      </c>
      <c r="BF52" s="304">
        <f t="shared" si="9"/>
        <v>0</v>
      </c>
      <c r="BG52" s="304">
        <f t="shared" si="10"/>
        <v>0</v>
      </c>
      <c r="BH52" s="304">
        <f t="shared" si="11"/>
        <v>0</v>
      </c>
      <c r="BI52" s="304">
        <f t="shared" si="12"/>
        <v>6.57</v>
      </c>
      <c r="BJ52" s="304">
        <f t="shared" si="13"/>
        <v>11</v>
      </c>
      <c r="BK52" s="304">
        <f t="shared" si="14"/>
        <v>69.87</v>
      </c>
      <c r="BL52" s="304">
        <f t="shared" si="14"/>
        <v>128</v>
      </c>
      <c r="BM52" s="304">
        <f t="shared" si="18"/>
        <v>78.290000000000006</v>
      </c>
      <c r="BN52" s="304">
        <f t="shared" si="18"/>
        <v>144</v>
      </c>
      <c r="BO52" s="311"/>
      <c r="BP52" s="305"/>
      <c r="BQ52" s="293" t="s">
        <v>171</v>
      </c>
    </row>
    <row r="53" spans="1:70" ht="15" customHeight="1" x14ac:dyDescent="0.25">
      <c r="A53" s="445" t="s">
        <v>46</v>
      </c>
      <c r="B53" s="323">
        <v>391.65</v>
      </c>
      <c r="C53" s="308">
        <f t="shared" si="0"/>
        <v>105.31086429209755</v>
      </c>
      <c r="D53" s="316"/>
      <c r="E53" s="304">
        <v>12.4</v>
      </c>
      <c r="F53" s="304">
        <v>36</v>
      </c>
      <c r="G53" s="304"/>
      <c r="H53" s="304"/>
      <c r="I53" s="304"/>
      <c r="J53" s="304"/>
      <c r="K53" s="304">
        <v>15</v>
      </c>
      <c r="L53" s="304">
        <v>33</v>
      </c>
      <c r="M53" s="304">
        <v>79</v>
      </c>
      <c r="N53" s="304">
        <v>165</v>
      </c>
      <c r="O53" s="304">
        <v>2.4</v>
      </c>
      <c r="P53" s="304">
        <v>5</v>
      </c>
      <c r="Q53" s="304">
        <f t="shared" si="3"/>
        <v>108.80000000000001</v>
      </c>
      <c r="R53" s="304">
        <f t="shared" si="3"/>
        <v>239</v>
      </c>
      <c r="S53" s="304"/>
      <c r="T53" s="304">
        <v>6.75</v>
      </c>
      <c r="U53" s="304">
        <v>17</v>
      </c>
      <c r="V53" s="313">
        <v>0.25</v>
      </c>
      <c r="W53" s="304">
        <v>1</v>
      </c>
      <c r="X53" s="304"/>
      <c r="Y53" s="304"/>
      <c r="Z53" s="304">
        <v>10</v>
      </c>
      <c r="AA53" s="304">
        <v>15</v>
      </c>
      <c r="AB53" s="304">
        <v>261.25</v>
      </c>
      <c r="AC53" s="304">
        <v>375</v>
      </c>
      <c r="AD53" s="304">
        <v>25.4</v>
      </c>
      <c r="AE53" s="304">
        <v>51</v>
      </c>
      <c r="AF53" s="304">
        <f t="shared" si="4"/>
        <v>303.64999999999998</v>
      </c>
      <c r="AG53" s="304">
        <f t="shared" si="4"/>
        <v>459</v>
      </c>
      <c r="AH53" s="304"/>
      <c r="AI53" s="304"/>
      <c r="AJ53" s="304"/>
      <c r="AK53" s="304"/>
      <c r="AL53" s="304"/>
      <c r="AM53" s="304"/>
      <c r="AN53" s="304"/>
      <c r="AO53" s="304"/>
      <c r="AP53" s="317"/>
      <c r="AQ53" s="304"/>
      <c r="AR53" s="304"/>
      <c r="AS53" s="304"/>
      <c r="AT53" s="304"/>
      <c r="AU53" s="304">
        <f t="shared" si="5"/>
        <v>0</v>
      </c>
      <c r="AV53" s="304">
        <f t="shared" si="5"/>
        <v>0</v>
      </c>
      <c r="AW53" s="304"/>
      <c r="AX53" s="304"/>
      <c r="AY53" s="304"/>
      <c r="AZ53" s="304">
        <f t="shared" si="6"/>
        <v>0</v>
      </c>
      <c r="BA53" s="304">
        <f t="shared" si="6"/>
        <v>19.149999999999999</v>
      </c>
      <c r="BB53" s="304">
        <f t="shared" si="7"/>
        <v>53</v>
      </c>
      <c r="BC53" s="304">
        <f t="shared" si="8"/>
        <v>0.25</v>
      </c>
      <c r="BD53" s="304">
        <f t="shared" si="9"/>
        <v>1</v>
      </c>
      <c r="BE53" s="304">
        <f t="shared" si="8"/>
        <v>0</v>
      </c>
      <c r="BF53" s="304">
        <f t="shared" si="9"/>
        <v>0</v>
      </c>
      <c r="BG53" s="304">
        <f t="shared" si="10"/>
        <v>25</v>
      </c>
      <c r="BH53" s="304">
        <f t="shared" si="11"/>
        <v>48</v>
      </c>
      <c r="BI53" s="304">
        <f t="shared" si="12"/>
        <v>340.25</v>
      </c>
      <c r="BJ53" s="304">
        <f t="shared" si="13"/>
        <v>540</v>
      </c>
      <c r="BK53" s="304">
        <f t="shared" si="14"/>
        <v>27.799999999999997</v>
      </c>
      <c r="BL53" s="304">
        <f t="shared" si="14"/>
        <v>56</v>
      </c>
      <c r="BM53" s="304">
        <f t="shared" si="18"/>
        <v>412.45</v>
      </c>
      <c r="BN53" s="304">
        <f t="shared" si="18"/>
        <v>698</v>
      </c>
      <c r="BO53" s="311"/>
      <c r="BP53" s="305"/>
      <c r="BQ53" s="453" t="s">
        <v>175</v>
      </c>
    </row>
    <row r="54" spans="1:70" ht="15" customHeight="1" x14ac:dyDescent="0.25">
      <c r="A54" s="445" t="s">
        <v>47</v>
      </c>
      <c r="B54" s="323">
        <v>1406.05</v>
      </c>
      <c r="C54" s="308">
        <f t="shared" si="0"/>
        <v>100.55118950250703</v>
      </c>
      <c r="D54" s="312"/>
      <c r="E54" s="130">
        <v>40.35</v>
      </c>
      <c r="F54" s="131">
        <v>95</v>
      </c>
      <c r="G54" s="130"/>
      <c r="H54" s="131"/>
      <c r="I54" s="130"/>
      <c r="J54" s="131"/>
      <c r="K54" s="130"/>
      <c r="L54" s="131"/>
      <c r="M54" s="130">
        <v>247.2</v>
      </c>
      <c r="N54" s="131">
        <v>199</v>
      </c>
      <c r="O54" s="304"/>
      <c r="P54" s="304"/>
      <c r="Q54" s="304">
        <f t="shared" si="3"/>
        <v>287.55</v>
      </c>
      <c r="R54" s="304">
        <f t="shared" si="3"/>
        <v>294</v>
      </c>
      <c r="S54" s="304"/>
      <c r="T54" s="130">
        <v>27.829999999999995</v>
      </c>
      <c r="U54" s="131">
        <v>95</v>
      </c>
      <c r="V54" s="130"/>
      <c r="W54" s="131"/>
      <c r="X54" s="130"/>
      <c r="Y54" s="131"/>
      <c r="Z54" s="130"/>
      <c r="AA54" s="131"/>
      <c r="AB54" s="130">
        <v>1098.42</v>
      </c>
      <c r="AC54" s="132">
        <v>1227</v>
      </c>
      <c r="AD54" s="304"/>
      <c r="AE54" s="304"/>
      <c r="AF54" s="304">
        <f t="shared" si="4"/>
        <v>1126.25</v>
      </c>
      <c r="AG54" s="304">
        <f t="shared" si="4"/>
        <v>1322</v>
      </c>
      <c r="AH54" s="304"/>
      <c r="AI54" s="304"/>
      <c r="AJ54" s="304"/>
      <c r="AK54" s="317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>
        <f t="shared" si="5"/>
        <v>0</v>
      </c>
      <c r="AV54" s="304">
        <f t="shared" si="5"/>
        <v>0</v>
      </c>
      <c r="AW54" s="304"/>
      <c r="AX54" s="304"/>
      <c r="AY54" s="304"/>
      <c r="AZ54" s="304">
        <f t="shared" si="6"/>
        <v>0</v>
      </c>
      <c r="BA54" s="304">
        <f t="shared" si="6"/>
        <v>68.179999999999993</v>
      </c>
      <c r="BB54" s="304">
        <f t="shared" si="7"/>
        <v>190</v>
      </c>
      <c r="BC54" s="304">
        <f t="shared" si="8"/>
        <v>0</v>
      </c>
      <c r="BD54" s="304">
        <f t="shared" si="9"/>
        <v>0</v>
      </c>
      <c r="BE54" s="304">
        <f t="shared" si="8"/>
        <v>0</v>
      </c>
      <c r="BF54" s="304">
        <f t="shared" si="9"/>
        <v>0</v>
      </c>
      <c r="BG54" s="304">
        <f t="shared" si="10"/>
        <v>0</v>
      </c>
      <c r="BH54" s="304">
        <f t="shared" si="11"/>
        <v>0</v>
      </c>
      <c r="BI54" s="304">
        <f t="shared" si="12"/>
        <v>1345.6200000000001</v>
      </c>
      <c r="BJ54" s="304">
        <f t="shared" si="13"/>
        <v>1426</v>
      </c>
      <c r="BK54" s="304">
        <f t="shared" si="14"/>
        <v>0</v>
      </c>
      <c r="BL54" s="304">
        <f t="shared" si="14"/>
        <v>0</v>
      </c>
      <c r="BM54" s="304">
        <f t="shared" si="18"/>
        <v>1413.8000000000002</v>
      </c>
      <c r="BN54" s="304">
        <f t="shared" si="18"/>
        <v>1616</v>
      </c>
      <c r="BO54" s="315"/>
      <c r="BP54" s="305"/>
      <c r="BQ54" s="293" t="s">
        <v>163</v>
      </c>
    </row>
    <row r="55" spans="1:70" ht="15" customHeight="1" x14ac:dyDescent="0.25">
      <c r="A55" s="445" t="s">
        <v>48</v>
      </c>
      <c r="B55" s="323">
        <v>3944.61</v>
      </c>
      <c r="C55" s="308">
        <f t="shared" si="0"/>
        <v>100.6474657824221</v>
      </c>
      <c r="D55" s="316"/>
      <c r="E55" s="454">
        <v>596.65000000000009</v>
      </c>
      <c r="F55" s="455">
        <v>604</v>
      </c>
      <c r="G55" s="454">
        <v>31.5</v>
      </c>
      <c r="H55" s="455">
        <v>7</v>
      </c>
      <c r="I55" s="454">
        <v>0</v>
      </c>
      <c r="J55" s="455">
        <v>0</v>
      </c>
      <c r="K55" s="454">
        <v>210</v>
      </c>
      <c r="L55" s="455">
        <v>152</v>
      </c>
      <c r="M55" s="456">
        <v>1006.15</v>
      </c>
      <c r="N55" s="455">
        <v>859</v>
      </c>
      <c r="O55" s="454">
        <v>617.84999999999991</v>
      </c>
      <c r="P55" s="455">
        <v>624</v>
      </c>
      <c r="Q55" s="304">
        <f t="shared" si="3"/>
        <v>2462.15</v>
      </c>
      <c r="R55" s="304">
        <f t="shared" si="3"/>
        <v>2246</v>
      </c>
      <c r="S55" s="304"/>
      <c r="T55" s="454">
        <v>16.05</v>
      </c>
      <c r="U55" s="455">
        <v>10</v>
      </c>
      <c r="V55" s="454">
        <v>0</v>
      </c>
      <c r="W55" s="455">
        <v>0</v>
      </c>
      <c r="X55" s="454">
        <v>0</v>
      </c>
      <c r="Y55" s="455">
        <v>0</v>
      </c>
      <c r="Z55" s="454">
        <v>0</v>
      </c>
      <c r="AA55" s="455">
        <v>0</v>
      </c>
      <c r="AB55" s="454">
        <v>864.55000000000007</v>
      </c>
      <c r="AC55" s="455">
        <v>775</v>
      </c>
      <c r="AD55" s="454">
        <v>627.4</v>
      </c>
      <c r="AE55" s="455">
        <v>616</v>
      </c>
      <c r="AF55" s="304">
        <f t="shared" si="4"/>
        <v>1508</v>
      </c>
      <c r="AG55" s="304">
        <f t="shared" si="4"/>
        <v>1401</v>
      </c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>
        <f t="shared" si="5"/>
        <v>0</v>
      </c>
      <c r="AV55" s="304">
        <f t="shared" si="5"/>
        <v>0</v>
      </c>
      <c r="AW55" s="304"/>
      <c r="AX55" s="304"/>
      <c r="AY55" s="304"/>
      <c r="AZ55" s="304">
        <f t="shared" si="6"/>
        <v>0</v>
      </c>
      <c r="BA55" s="304">
        <f t="shared" si="6"/>
        <v>612.70000000000005</v>
      </c>
      <c r="BB55" s="304">
        <f t="shared" si="7"/>
        <v>614</v>
      </c>
      <c r="BC55" s="304">
        <f t="shared" si="8"/>
        <v>31.5</v>
      </c>
      <c r="BD55" s="304">
        <f t="shared" si="9"/>
        <v>7</v>
      </c>
      <c r="BE55" s="304">
        <f t="shared" si="8"/>
        <v>0</v>
      </c>
      <c r="BF55" s="304">
        <f t="shared" si="9"/>
        <v>0</v>
      </c>
      <c r="BG55" s="304">
        <f t="shared" si="10"/>
        <v>210</v>
      </c>
      <c r="BH55" s="304">
        <f t="shared" si="11"/>
        <v>152</v>
      </c>
      <c r="BI55" s="304">
        <f t="shared" si="12"/>
        <v>1870.7</v>
      </c>
      <c r="BJ55" s="304">
        <f t="shared" si="13"/>
        <v>1634</v>
      </c>
      <c r="BK55" s="304">
        <f t="shared" si="14"/>
        <v>1245.25</v>
      </c>
      <c r="BL55" s="304">
        <f t="shared" si="14"/>
        <v>1240</v>
      </c>
      <c r="BM55" s="304">
        <f t="shared" si="18"/>
        <v>3970.15</v>
      </c>
      <c r="BN55" s="304">
        <f t="shared" si="18"/>
        <v>3647</v>
      </c>
      <c r="BO55" s="315"/>
      <c r="BP55" s="305"/>
      <c r="BQ55" s="442" t="s">
        <v>171</v>
      </c>
    </row>
    <row r="56" spans="1:70" ht="15" customHeight="1" x14ac:dyDescent="0.25">
      <c r="A56" s="445" t="s">
        <v>49</v>
      </c>
      <c r="B56" s="323">
        <v>558</v>
      </c>
      <c r="C56" s="308">
        <f t="shared" si="0"/>
        <v>99.709677419354833</v>
      </c>
      <c r="D56" s="316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>
        <f t="shared" si="3"/>
        <v>0</v>
      </c>
      <c r="R56" s="304">
        <f t="shared" si="3"/>
        <v>0</v>
      </c>
      <c r="S56" s="304"/>
      <c r="T56" s="304">
        <v>29.26</v>
      </c>
      <c r="U56" s="304">
        <v>58</v>
      </c>
      <c r="V56" s="304"/>
      <c r="W56" s="304"/>
      <c r="X56" s="304"/>
      <c r="Y56" s="304"/>
      <c r="Z56" s="304">
        <v>6</v>
      </c>
      <c r="AA56" s="304">
        <v>13</v>
      </c>
      <c r="AB56" s="304">
        <v>5.4</v>
      </c>
      <c r="AC56" s="304">
        <v>17</v>
      </c>
      <c r="AD56" s="304">
        <v>515.72</v>
      </c>
      <c r="AE56" s="304">
        <v>1836</v>
      </c>
      <c r="AF56" s="304">
        <f t="shared" si="4"/>
        <v>556.38</v>
      </c>
      <c r="AG56" s="304">
        <f t="shared" si="4"/>
        <v>1924</v>
      </c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>
        <f t="shared" si="5"/>
        <v>0</v>
      </c>
      <c r="AV56" s="304">
        <f t="shared" si="5"/>
        <v>0</v>
      </c>
      <c r="AW56" s="304"/>
      <c r="AX56" s="304"/>
      <c r="AY56" s="304"/>
      <c r="AZ56" s="304">
        <f t="shared" si="6"/>
        <v>0</v>
      </c>
      <c r="BA56" s="304">
        <f t="shared" si="6"/>
        <v>29.26</v>
      </c>
      <c r="BB56" s="304">
        <f t="shared" si="7"/>
        <v>58</v>
      </c>
      <c r="BC56" s="304">
        <f t="shared" si="8"/>
        <v>0</v>
      </c>
      <c r="BD56" s="304">
        <f t="shared" si="9"/>
        <v>0</v>
      </c>
      <c r="BE56" s="304">
        <f t="shared" si="8"/>
        <v>0</v>
      </c>
      <c r="BF56" s="304">
        <f t="shared" si="9"/>
        <v>0</v>
      </c>
      <c r="BG56" s="304">
        <f t="shared" si="10"/>
        <v>6</v>
      </c>
      <c r="BH56" s="304">
        <f t="shared" si="11"/>
        <v>13</v>
      </c>
      <c r="BI56" s="304">
        <f t="shared" si="12"/>
        <v>5.4</v>
      </c>
      <c r="BJ56" s="304">
        <f t="shared" si="13"/>
        <v>17</v>
      </c>
      <c r="BK56" s="304">
        <f t="shared" si="14"/>
        <v>515.72</v>
      </c>
      <c r="BL56" s="304">
        <f t="shared" si="14"/>
        <v>1836</v>
      </c>
      <c r="BM56" s="304">
        <f t="shared" si="18"/>
        <v>556.38</v>
      </c>
      <c r="BN56" s="304">
        <f t="shared" si="18"/>
        <v>1924</v>
      </c>
      <c r="BO56" s="311"/>
      <c r="BP56" s="305"/>
      <c r="BQ56" s="293" t="s">
        <v>163</v>
      </c>
      <c r="BR56" s="293" t="s">
        <v>127</v>
      </c>
    </row>
    <row r="57" spans="1:70" ht="15" customHeight="1" x14ac:dyDescent="0.25">
      <c r="A57" s="445" t="s">
        <v>50</v>
      </c>
      <c r="B57" s="323">
        <v>2431.71</v>
      </c>
      <c r="C57" s="308">
        <f t="shared" si="0"/>
        <v>58.524248368432083</v>
      </c>
      <c r="D57" s="316"/>
      <c r="E57" s="304">
        <v>190.12</v>
      </c>
      <c r="F57" s="304">
        <v>288</v>
      </c>
      <c r="G57" s="304">
        <v>19</v>
      </c>
      <c r="H57" s="304">
        <v>5</v>
      </c>
      <c r="I57" s="313">
        <v>0.25</v>
      </c>
      <c r="J57" s="304">
        <v>1</v>
      </c>
      <c r="K57" s="304">
        <v>3.75</v>
      </c>
      <c r="L57" s="304">
        <v>8</v>
      </c>
      <c r="M57" s="304">
        <v>672.47</v>
      </c>
      <c r="N57" s="304">
        <v>984</v>
      </c>
      <c r="O57" s="304"/>
      <c r="P57" s="304"/>
      <c r="Q57" s="304">
        <f t="shared" si="3"/>
        <v>885.59</v>
      </c>
      <c r="R57" s="304">
        <f t="shared" si="3"/>
        <v>1286</v>
      </c>
      <c r="S57" s="304"/>
      <c r="T57" s="304"/>
      <c r="U57" s="304"/>
      <c r="V57" s="304"/>
      <c r="W57" s="304"/>
      <c r="X57" s="304"/>
      <c r="Y57" s="304"/>
      <c r="Z57" s="304">
        <v>0.5</v>
      </c>
      <c r="AA57" s="304">
        <v>1</v>
      </c>
      <c r="AB57" s="304">
        <v>520.04999999999995</v>
      </c>
      <c r="AC57" s="304">
        <v>945</v>
      </c>
      <c r="AD57" s="304">
        <v>17</v>
      </c>
      <c r="AE57" s="304">
        <v>68</v>
      </c>
      <c r="AF57" s="304">
        <f t="shared" si="4"/>
        <v>537.54999999999995</v>
      </c>
      <c r="AG57" s="304">
        <f t="shared" si="4"/>
        <v>1014</v>
      </c>
      <c r="AH57" s="304"/>
      <c r="AI57" s="304"/>
      <c r="AJ57" s="304"/>
      <c r="AK57" s="304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>
        <f t="shared" si="5"/>
        <v>0</v>
      </c>
      <c r="AV57" s="304">
        <f t="shared" si="5"/>
        <v>0</v>
      </c>
      <c r="AW57" s="304"/>
      <c r="AX57" s="304"/>
      <c r="AY57" s="304"/>
      <c r="AZ57" s="304">
        <f t="shared" si="6"/>
        <v>0</v>
      </c>
      <c r="BA57" s="304">
        <f t="shared" si="6"/>
        <v>190.12</v>
      </c>
      <c r="BB57" s="304">
        <f t="shared" si="7"/>
        <v>288</v>
      </c>
      <c r="BC57" s="304">
        <f t="shared" si="8"/>
        <v>19</v>
      </c>
      <c r="BD57" s="304">
        <f t="shared" si="9"/>
        <v>5</v>
      </c>
      <c r="BE57" s="304">
        <f t="shared" si="8"/>
        <v>0.25</v>
      </c>
      <c r="BF57" s="304">
        <f t="shared" si="9"/>
        <v>1</v>
      </c>
      <c r="BG57" s="304">
        <f t="shared" si="10"/>
        <v>4.25</v>
      </c>
      <c r="BH57" s="304">
        <f t="shared" si="11"/>
        <v>9</v>
      </c>
      <c r="BI57" s="304">
        <f t="shared" si="12"/>
        <v>1192.52</v>
      </c>
      <c r="BJ57" s="304">
        <f t="shared" si="13"/>
        <v>1929</v>
      </c>
      <c r="BK57" s="304">
        <f t="shared" si="14"/>
        <v>17</v>
      </c>
      <c r="BL57" s="304">
        <f t="shared" si="14"/>
        <v>68</v>
      </c>
      <c r="BM57" s="304">
        <f t="shared" si="18"/>
        <v>1423.1399999999999</v>
      </c>
      <c r="BN57" s="304">
        <f t="shared" si="18"/>
        <v>2300</v>
      </c>
      <c r="BO57" s="311"/>
      <c r="BP57" s="305"/>
      <c r="BQ57" s="293" t="s">
        <v>163</v>
      </c>
    </row>
    <row r="58" spans="1:70" ht="15" customHeight="1" x14ac:dyDescent="0.25">
      <c r="A58" s="445" t="s">
        <v>51</v>
      </c>
      <c r="B58" s="323">
        <v>818.06</v>
      </c>
      <c r="C58" s="308">
        <f t="shared" si="0"/>
        <v>81.71772241644868</v>
      </c>
      <c r="D58" s="316"/>
      <c r="E58" s="331">
        <v>81</v>
      </c>
      <c r="F58" s="331">
        <v>246</v>
      </c>
      <c r="G58" s="331"/>
      <c r="H58" s="331"/>
      <c r="I58" s="331"/>
      <c r="J58" s="331"/>
      <c r="K58" s="331">
        <v>28</v>
      </c>
      <c r="L58" s="331">
        <v>33</v>
      </c>
      <c r="M58" s="331">
        <v>3</v>
      </c>
      <c r="N58" s="331">
        <v>9</v>
      </c>
      <c r="O58" s="331">
        <v>469</v>
      </c>
      <c r="P58" s="331">
        <v>867</v>
      </c>
      <c r="Q58" s="331">
        <f t="shared" si="3"/>
        <v>581</v>
      </c>
      <c r="R58" s="331">
        <f t="shared" si="3"/>
        <v>1155</v>
      </c>
      <c r="S58" s="331"/>
      <c r="T58" s="331">
        <v>6.25</v>
      </c>
      <c r="U58" s="331">
        <v>19</v>
      </c>
      <c r="V58" s="331"/>
      <c r="W58" s="331"/>
      <c r="X58" s="331"/>
      <c r="Y58" s="331"/>
      <c r="Z58" s="331"/>
      <c r="AA58" s="331"/>
      <c r="AB58" s="331"/>
      <c r="AC58" s="331"/>
      <c r="AD58" s="331">
        <v>81.25</v>
      </c>
      <c r="AE58" s="331">
        <v>186</v>
      </c>
      <c r="AF58" s="331">
        <f t="shared" si="4"/>
        <v>87.5</v>
      </c>
      <c r="AG58" s="331">
        <f t="shared" si="4"/>
        <v>205</v>
      </c>
      <c r="AH58" s="331"/>
      <c r="AI58" s="331"/>
      <c r="AJ58" s="331"/>
      <c r="AK58" s="331"/>
      <c r="AL58" s="331"/>
      <c r="AM58" s="331"/>
      <c r="AN58" s="331"/>
      <c r="AO58" s="331"/>
      <c r="AP58" s="331"/>
      <c r="AQ58" s="332"/>
      <c r="AR58" s="332"/>
      <c r="AS58" s="331"/>
      <c r="AT58" s="331"/>
      <c r="AU58" s="331">
        <f t="shared" si="5"/>
        <v>0</v>
      </c>
      <c r="AV58" s="331">
        <f t="shared" si="5"/>
        <v>0</v>
      </c>
      <c r="AW58" s="331"/>
      <c r="AX58" s="331"/>
      <c r="AY58" s="331"/>
      <c r="AZ58" s="331">
        <f t="shared" si="6"/>
        <v>0</v>
      </c>
      <c r="BA58" s="331">
        <f t="shared" si="6"/>
        <v>87.25</v>
      </c>
      <c r="BB58" s="331">
        <f>SUM(F58,U58,AJ58,)</f>
        <v>265</v>
      </c>
      <c r="BC58" s="331">
        <f>SUM(G58,V58,AK58,)</f>
        <v>0</v>
      </c>
      <c r="BD58" s="331">
        <f>SUM(H58,W58,AL58,)</f>
        <v>0</v>
      </c>
      <c r="BE58" s="331">
        <f>SUM(I58,X58,AM58,)</f>
        <v>0</v>
      </c>
      <c r="BF58" s="331">
        <f>SUM(J58,Y58,AN58,)</f>
        <v>0</v>
      </c>
      <c r="BG58" s="331">
        <f t="shared" si="10"/>
        <v>28</v>
      </c>
      <c r="BH58" s="331">
        <f>SUM(L58,AA58,AP58,)</f>
        <v>33</v>
      </c>
      <c r="BI58" s="331">
        <f t="shared" si="12"/>
        <v>3</v>
      </c>
      <c r="BJ58" s="331">
        <f>SUM(N58,AC58,AR58,)</f>
        <v>9</v>
      </c>
      <c r="BK58" s="331">
        <f>SUM(O58,AD58,AS58,)</f>
        <v>550.25</v>
      </c>
      <c r="BL58" s="331">
        <f>SUM(P58,AE58,AT58,)</f>
        <v>1053</v>
      </c>
      <c r="BM58" s="331">
        <f t="shared" si="18"/>
        <v>668.5</v>
      </c>
      <c r="BN58" s="331">
        <f t="shared" si="18"/>
        <v>1360</v>
      </c>
      <c r="BO58" s="315"/>
      <c r="BP58" s="333"/>
      <c r="BQ58" s="293" t="s">
        <v>163</v>
      </c>
    </row>
    <row r="59" spans="1:70" ht="15" hidden="1" customHeight="1" x14ac:dyDescent="0.25">
      <c r="A59" s="334"/>
      <c r="B59" s="335"/>
      <c r="C59" s="336"/>
      <c r="D59" s="337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9"/>
      <c r="R59" s="340"/>
      <c r="S59" s="341"/>
      <c r="T59" s="342"/>
      <c r="U59" s="343"/>
      <c r="V59" s="344"/>
      <c r="W59" s="344"/>
      <c r="X59" s="344"/>
      <c r="Y59" s="337"/>
      <c r="Z59" s="337"/>
      <c r="AA59" s="337"/>
      <c r="AB59" s="337"/>
      <c r="AC59" s="345"/>
      <c r="AD59" s="345"/>
      <c r="AE59" s="345"/>
      <c r="AF59" s="339"/>
      <c r="AG59" s="340"/>
      <c r="AH59" s="345"/>
      <c r="AI59" s="346"/>
      <c r="AJ59" s="345"/>
      <c r="AK59" s="346"/>
      <c r="AL59" s="345"/>
      <c r="AM59" s="345"/>
      <c r="AN59" s="345"/>
      <c r="AO59" s="345"/>
      <c r="AP59" s="345"/>
      <c r="AQ59" s="347"/>
      <c r="AR59" s="347"/>
      <c r="AS59" s="345"/>
      <c r="AT59" s="345"/>
      <c r="AU59" s="339"/>
      <c r="AV59" s="340"/>
      <c r="AW59" s="345"/>
      <c r="AX59" s="345"/>
      <c r="AY59" s="345"/>
      <c r="AZ59" s="348"/>
      <c r="BA59" s="349"/>
      <c r="BB59" s="349"/>
      <c r="BC59" s="349"/>
      <c r="BD59" s="349"/>
      <c r="BE59" s="349"/>
      <c r="BF59" s="349"/>
      <c r="BG59" s="349"/>
      <c r="BH59" s="349"/>
      <c r="BI59" s="349"/>
      <c r="BJ59" s="349"/>
      <c r="BK59" s="349"/>
      <c r="BL59" s="349"/>
      <c r="BM59" s="349"/>
      <c r="BN59" s="349"/>
      <c r="BP59" s="350"/>
    </row>
    <row r="60" spans="1:70" ht="15" hidden="1" customHeight="1" x14ac:dyDescent="0.25">
      <c r="A60" s="334"/>
      <c r="B60" s="335"/>
      <c r="C60" s="351"/>
      <c r="D60" s="337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9"/>
      <c r="R60" s="340"/>
      <c r="S60" s="341"/>
      <c r="T60" s="342"/>
      <c r="U60" s="343"/>
      <c r="V60" s="344"/>
      <c r="W60" s="344"/>
      <c r="X60" s="344"/>
      <c r="Y60" s="337"/>
      <c r="Z60" s="337"/>
      <c r="AA60" s="337"/>
      <c r="AB60" s="337"/>
      <c r="AC60" s="345"/>
      <c r="AD60" s="345"/>
      <c r="AE60" s="345"/>
      <c r="AF60" s="339"/>
      <c r="AG60" s="340"/>
      <c r="AH60" s="345"/>
      <c r="AW60" s="264"/>
      <c r="AX60" s="264"/>
      <c r="AY60" s="264"/>
      <c r="BA60" s="349"/>
      <c r="BB60" s="349"/>
      <c r="BC60" s="264"/>
      <c r="BD60" s="349"/>
      <c r="BE60" s="349"/>
      <c r="BF60" s="349"/>
      <c r="BG60" s="349"/>
      <c r="BH60" s="349"/>
      <c r="BI60" s="349"/>
      <c r="BJ60" s="349"/>
      <c r="BK60" s="349"/>
      <c r="BL60" s="349"/>
      <c r="BM60" s="349"/>
      <c r="BN60" s="349"/>
      <c r="BO60" s="264"/>
      <c r="BQ60" s="340"/>
    </row>
    <row r="61" spans="1:70" ht="15.6" customHeight="1" x14ac:dyDescent="0.3">
      <c r="B61" s="354"/>
      <c r="C61" s="354"/>
      <c r="E61" s="355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56"/>
      <c r="AB61" s="356"/>
      <c r="AC61" s="356"/>
      <c r="AD61" s="356"/>
      <c r="AE61" s="356"/>
      <c r="AF61" s="356"/>
      <c r="AG61" s="356"/>
      <c r="AW61" s="232"/>
      <c r="AX61" s="232"/>
      <c r="AY61" s="232"/>
      <c r="BA61" s="264"/>
      <c r="BC61" s="232"/>
      <c r="BO61" s="232"/>
    </row>
    <row r="62" spans="1:70" ht="15.6" customHeight="1" x14ac:dyDescent="0.3">
      <c r="B62" s="357"/>
      <c r="C62" s="354"/>
      <c r="AL62" s="326" t="s">
        <v>155</v>
      </c>
      <c r="AM62" s="326"/>
      <c r="AN62" s="326"/>
      <c r="AO62" s="326"/>
      <c r="AP62" s="326"/>
      <c r="AQ62" s="326" t="s">
        <v>115</v>
      </c>
      <c r="BA62" s="232"/>
      <c r="BD62" s="326" t="s">
        <v>117</v>
      </c>
      <c r="BG62" s="326"/>
      <c r="BH62" s="326"/>
      <c r="BI62" s="326"/>
      <c r="BJ62" s="293" t="s">
        <v>123</v>
      </c>
      <c r="BK62" s="349"/>
      <c r="BL62" s="349"/>
    </row>
    <row r="63" spans="1:70" x14ac:dyDescent="0.3">
      <c r="AL63" s="232" t="s">
        <v>119</v>
      </c>
      <c r="AM63" s="390"/>
      <c r="AN63" s="390"/>
      <c r="AO63" s="390"/>
      <c r="AP63" s="390"/>
      <c r="AQ63" s="390" t="s">
        <v>118</v>
      </c>
      <c r="BD63" s="232" t="s">
        <v>156</v>
      </c>
      <c r="BG63" s="390"/>
      <c r="BH63" s="390"/>
      <c r="BI63" s="390"/>
      <c r="BJ63" s="293" t="s">
        <v>157</v>
      </c>
      <c r="BK63" s="326"/>
    </row>
    <row r="86" spans="2:69" s="353" customFormat="1" ht="12.75" customHeight="1" x14ac:dyDescent="0.3"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  <c r="BC86" s="293"/>
      <c r="BD86" s="293"/>
      <c r="BE86" s="293"/>
      <c r="BF86" s="293"/>
      <c r="BG86" s="293"/>
      <c r="BH86" s="293"/>
      <c r="BI86" s="293"/>
      <c r="BJ86" s="293"/>
      <c r="BK86" s="293"/>
      <c r="BL86" s="293"/>
      <c r="BM86" s="293"/>
      <c r="BN86" s="293"/>
      <c r="BO86" s="293"/>
      <c r="BP86" s="352"/>
      <c r="BQ86" s="293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33" priority="2" stopIfTrue="1" operator="equal">
      <formula>0</formula>
    </cfRule>
  </conditionalFormatting>
  <conditionalFormatting sqref="E43:N43 AB43:AC43">
    <cfRule type="cellIs" dxfId="32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300" verticalDpi="300" r:id="rId1"/>
  <headerFooter alignWithMargins="0">
    <oddHeader>&amp;R&amp;P</oddHeader>
  </headerFooter>
  <colBreaks count="1" manualBreakCount="1">
    <brk id="33" max="62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4"/>
  <sheetViews>
    <sheetView view="pageBreakPreview" zoomScale="75" zoomScaleNormal="50" zoomScaleSheetLayoutView="75" workbookViewId="0">
      <pane xSplit="3" ySplit="14" topLeftCell="AG42" activePane="bottomRight" state="frozen"/>
      <selection pane="topRight" activeCell="D1" sqref="D1"/>
      <selection pane="bottomLeft" activeCell="A15" sqref="A15"/>
      <selection pane="bottomRight" activeCell="AR5" sqref="AR5"/>
    </sheetView>
  </sheetViews>
  <sheetFormatPr defaultColWidth="8.85546875" defaultRowHeight="15" x14ac:dyDescent="0.25"/>
  <cols>
    <col min="1" max="1" width="13.140625" style="390" customWidth="1"/>
    <col min="2" max="2" width="9.140625" style="390" customWidth="1"/>
    <col min="3" max="3" width="10.28515625" style="390" customWidth="1"/>
    <col min="4" max="4" width="11.5703125" style="390" customWidth="1"/>
    <col min="5" max="5" width="9.85546875" style="390" customWidth="1"/>
    <col min="6" max="6" width="9.140625" style="390" customWidth="1"/>
    <col min="7" max="7" width="10.140625" style="390" customWidth="1"/>
    <col min="8" max="8" width="9" style="390" customWidth="1"/>
    <col min="9" max="9" width="9.140625" style="390" customWidth="1"/>
    <col min="10" max="10" width="9.7109375" style="390" customWidth="1"/>
    <col min="11" max="11" width="9.28515625" style="390" customWidth="1"/>
    <col min="12" max="13" width="9.140625" style="390" customWidth="1"/>
    <col min="14" max="14" width="9.85546875" style="390" customWidth="1"/>
    <col min="15" max="15" width="9.140625" style="390" customWidth="1"/>
    <col min="16" max="16" width="9.85546875" style="390" customWidth="1"/>
    <col min="17" max="17" width="10.7109375" style="390" customWidth="1"/>
    <col min="18" max="19" width="9.140625" style="390" customWidth="1"/>
    <col min="20" max="20" width="9.42578125" style="390" customWidth="1"/>
    <col min="21" max="21" width="9.28515625" style="390" customWidth="1"/>
    <col min="22" max="22" width="9.85546875" style="390" customWidth="1"/>
    <col min="23" max="23" width="11.28515625" style="390" customWidth="1"/>
    <col min="24" max="36" width="9.28515625" style="390" customWidth="1"/>
    <col min="37" max="37" width="9.85546875" style="390" customWidth="1"/>
    <col min="38" max="38" width="10.7109375" style="390" customWidth="1"/>
    <col min="39" max="39" width="9.140625" style="390" customWidth="1"/>
    <col min="40" max="40" width="10.28515625" style="390" customWidth="1"/>
    <col min="41" max="41" width="10.7109375" style="390" customWidth="1"/>
    <col min="42" max="42" width="9" style="390" customWidth="1"/>
    <col min="43" max="43" width="10.140625" style="390" customWidth="1"/>
    <col min="44" max="44" width="10.5703125" style="390" customWidth="1"/>
    <col min="45" max="45" width="9" style="390" customWidth="1"/>
    <col min="46" max="66" width="8.85546875" style="390" customWidth="1"/>
    <col min="67" max="74" width="9" style="390" customWidth="1"/>
    <col min="75" max="87" width="8.85546875" style="390" customWidth="1"/>
    <col min="88" max="88" width="11.28515625" style="390" customWidth="1"/>
    <col min="89" max="89" width="9.85546875" style="390" customWidth="1"/>
    <col min="90" max="90" width="8.85546875" style="390"/>
    <col min="91" max="91" width="21.7109375" style="390" hidden="1" customWidth="1"/>
    <col min="92" max="109" width="0" style="390" hidden="1" customWidth="1"/>
    <col min="110" max="117" width="9.140625" style="391" hidden="1" customWidth="1"/>
    <col min="118" max="136" width="9.140625" style="391" customWidth="1"/>
    <col min="137" max="140" width="9.140625" style="392" customWidth="1"/>
    <col min="141" max="16384" width="8.85546875" style="390"/>
  </cols>
  <sheetData>
    <row r="1" spans="1:140" x14ac:dyDescent="0.25">
      <c r="A1" s="390" t="s">
        <v>101</v>
      </c>
    </row>
    <row r="2" spans="1:140" x14ac:dyDescent="0.25">
      <c r="E2" s="390" t="s">
        <v>70</v>
      </c>
    </row>
    <row r="3" spans="1:140" x14ac:dyDescent="0.25">
      <c r="E3" s="390" t="s">
        <v>102</v>
      </c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DD3" s="391"/>
      <c r="DE3" s="391"/>
      <c r="EE3" s="392"/>
      <c r="EF3" s="392"/>
      <c r="EI3" s="390"/>
      <c r="EJ3" s="390"/>
    </row>
    <row r="4" spans="1:140" x14ac:dyDescent="0.25">
      <c r="E4" s="393" t="s">
        <v>72</v>
      </c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2"/>
      <c r="AN4" s="395"/>
      <c r="AO4" s="395"/>
    </row>
    <row r="5" spans="1:140" x14ac:dyDescent="0.25">
      <c r="A5" s="235"/>
      <c r="B5" s="235"/>
      <c r="C5" s="235"/>
      <c r="D5" s="235"/>
      <c r="E5" s="235" t="s">
        <v>162</v>
      </c>
      <c r="F5" s="235"/>
      <c r="G5" s="235"/>
      <c r="H5" s="235"/>
      <c r="I5" s="235"/>
      <c r="J5" s="235"/>
      <c r="K5" s="360"/>
      <c r="L5" s="360"/>
      <c r="M5" s="360"/>
      <c r="N5" s="360"/>
      <c r="O5" s="360"/>
      <c r="P5" s="360"/>
      <c r="Q5" s="360"/>
      <c r="R5" s="360"/>
      <c r="S5" s="392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</row>
    <row r="6" spans="1:140" x14ac:dyDescent="0.25">
      <c r="A6" s="235" t="s">
        <v>73</v>
      </c>
      <c r="B6" s="235"/>
      <c r="C6" s="235"/>
      <c r="D6" s="235"/>
      <c r="E6" s="396" t="s">
        <v>150</v>
      </c>
      <c r="F6" s="396" t="s">
        <v>151</v>
      </c>
      <c r="G6" s="235"/>
      <c r="I6" s="235"/>
      <c r="J6" s="235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60"/>
      <c r="AC6" s="360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398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</row>
    <row r="7" spans="1:140" x14ac:dyDescent="0.25">
      <c r="A7" s="235" t="s">
        <v>74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471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35"/>
      <c r="CH7" s="235"/>
      <c r="CI7" s="235"/>
      <c r="CJ7" s="235"/>
      <c r="CK7" s="235"/>
      <c r="CL7" s="235"/>
    </row>
    <row r="8" spans="1:140" s="400" customFormat="1" ht="24" customHeight="1" x14ac:dyDescent="0.2">
      <c r="A8" s="1195" t="s">
        <v>0</v>
      </c>
      <c r="B8" s="399"/>
      <c r="C8" s="399"/>
      <c r="D8" s="1196" t="s">
        <v>75</v>
      </c>
      <c r="E8" s="1197"/>
      <c r="F8" s="1197"/>
      <c r="G8" s="1197"/>
      <c r="H8" s="1197"/>
      <c r="I8" s="1197"/>
      <c r="J8" s="1197"/>
      <c r="K8" s="1197"/>
      <c r="L8" s="1197"/>
      <c r="M8" s="1197"/>
      <c r="N8" s="1197"/>
      <c r="O8" s="1197"/>
      <c r="P8" s="1197"/>
      <c r="Q8" s="1197"/>
      <c r="R8" s="1197"/>
      <c r="S8" s="1197"/>
      <c r="T8" s="1197"/>
      <c r="U8" s="1197"/>
      <c r="V8" s="1197"/>
      <c r="W8" s="1197"/>
      <c r="X8" s="1198"/>
      <c r="Y8" s="1196" t="s">
        <v>76</v>
      </c>
      <c r="Z8" s="1197"/>
      <c r="AA8" s="1197"/>
      <c r="AB8" s="1197"/>
      <c r="AC8" s="1197"/>
      <c r="AD8" s="1197"/>
      <c r="AE8" s="1197"/>
      <c r="AF8" s="1197"/>
      <c r="AG8" s="1197"/>
      <c r="AH8" s="1197"/>
      <c r="AI8" s="1197"/>
      <c r="AJ8" s="1197"/>
      <c r="AK8" s="1197"/>
      <c r="AL8" s="1197"/>
      <c r="AM8" s="1197"/>
      <c r="AN8" s="1197"/>
      <c r="AO8" s="1197"/>
      <c r="AP8" s="1197"/>
      <c r="AQ8" s="1197"/>
      <c r="AR8" s="1197"/>
      <c r="AS8" s="1198"/>
      <c r="AT8" s="1202" t="s">
        <v>77</v>
      </c>
      <c r="AU8" s="1203"/>
      <c r="AV8" s="1203"/>
      <c r="AW8" s="1203"/>
      <c r="AX8" s="1203"/>
      <c r="AY8" s="1203"/>
      <c r="AZ8" s="1203"/>
      <c r="BA8" s="1203"/>
      <c r="BB8" s="1203"/>
      <c r="BC8" s="1203"/>
      <c r="BD8" s="1203"/>
      <c r="BE8" s="1203"/>
      <c r="BF8" s="1203"/>
      <c r="BG8" s="1203"/>
      <c r="BH8" s="1203"/>
      <c r="BI8" s="1203"/>
      <c r="BJ8" s="1203"/>
      <c r="BK8" s="1203"/>
      <c r="BL8" s="1203"/>
      <c r="BM8" s="1203"/>
      <c r="BN8" s="1204"/>
      <c r="BO8" s="1195" t="s">
        <v>77</v>
      </c>
      <c r="BP8" s="1195"/>
      <c r="BQ8" s="1195"/>
      <c r="BR8" s="1202" t="s">
        <v>79</v>
      </c>
      <c r="BS8" s="1203"/>
      <c r="BT8" s="1203"/>
      <c r="BU8" s="1203"/>
      <c r="BV8" s="1203"/>
      <c r="BW8" s="1203"/>
      <c r="BX8" s="1203"/>
      <c r="BY8" s="1203"/>
      <c r="BZ8" s="1203"/>
      <c r="CA8" s="1203"/>
      <c r="CB8" s="1203"/>
      <c r="CC8" s="1203"/>
      <c r="CD8" s="1203"/>
      <c r="CE8" s="1203"/>
      <c r="CF8" s="1203"/>
      <c r="CG8" s="1203"/>
      <c r="CH8" s="1203"/>
      <c r="CI8" s="1203"/>
      <c r="CJ8" s="1203"/>
      <c r="CK8" s="1203"/>
      <c r="CL8" s="1204"/>
      <c r="DF8" s="401"/>
      <c r="DG8" s="401"/>
      <c r="DH8" s="401"/>
      <c r="DI8" s="401"/>
      <c r="DJ8" s="401"/>
      <c r="DK8" s="401"/>
      <c r="DL8" s="401"/>
      <c r="DM8" s="401"/>
      <c r="DN8" s="401"/>
      <c r="DO8" s="401"/>
      <c r="DP8" s="401"/>
      <c r="DQ8" s="401"/>
      <c r="DR8" s="401"/>
      <c r="DS8" s="401"/>
      <c r="DT8" s="401"/>
      <c r="DU8" s="401"/>
      <c r="DV8" s="401"/>
      <c r="DW8" s="401"/>
      <c r="DX8" s="401"/>
      <c r="DY8" s="401"/>
      <c r="DZ8" s="401"/>
      <c r="EA8" s="401"/>
      <c r="EB8" s="401"/>
      <c r="EC8" s="401"/>
      <c r="ED8" s="401"/>
      <c r="EE8" s="401"/>
      <c r="EF8" s="401"/>
      <c r="EG8" s="402"/>
      <c r="EH8" s="402"/>
      <c r="EI8" s="402"/>
      <c r="EJ8" s="402"/>
    </row>
    <row r="9" spans="1:140" s="400" customFormat="1" ht="15" customHeight="1" x14ac:dyDescent="0.2">
      <c r="A9" s="1195"/>
      <c r="B9" s="403"/>
      <c r="C9" s="403"/>
      <c r="D9" s="1199"/>
      <c r="E9" s="1200"/>
      <c r="F9" s="1200"/>
      <c r="G9" s="1200"/>
      <c r="H9" s="1200"/>
      <c r="I9" s="1200"/>
      <c r="J9" s="1200"/>
      <c r="K9" s="1200"/>
      <c r="L9" s="1200"/>
      <c r="M9" s="1200"/>
      <c r="N9" s="1200"/>
      <c r="O9" s="1200"/>
      <c r="P9" s="1200"/>
      <c r="Q9" s="1200"/>
      <c r="R9" s="1200"/>
      <c r="S9" s="1200"/>
      <c r="T9" s="1200"/>
      <c r="U9" s="1200"/>
      <c r="V9" s="1200"/>
      <c r="W9" s="1200"/>
      <c r="X9" s="1201"/>
      <c r="Y9" s="1199"/>
      <c r="Z9" s="1200"/>
      <c r="AA9" s="1200"/>
      <c r="AB9" s="1200"/>
      <c r="AC9" s="1200"/>
      <c r="AD9" s="1200"/>
      <c r="AE9" s="1200"/>
      <c r="AF9" s="1200"/>
      <c r="AG9" s="1200"/>
      <c r="AH9" s="1200"/>
      <c r="AI9" s="1200"/>
      <c r="AJ9" s="1200"/>
      <c r="AK9" s="1200"/>
      <c r="AL9" s="1200"/>
      <c r="AM9" s="1200"/>
      <c r="AN9" s="1200"/>
      <c r="AO9" s="1200"/>
      <c r="AP9" s="1200"/>
      <c r="AQ9" s="1200"/>
      <c r="AR9" s="1200"/>
      <c r="AS9" s="1201"/>
      <c r="AT9" s="1205"/>
      <c r="AU9" s="1206"/>
      <c r="AV9" s="1206"/>
      <c r="AW9" s="1206"/>
      <c r="AX9" s="1206"/>
      <c r="AY9" s="1206"/>
      <c r="AZ9" s="1206"/>
      <c r="BA9" s="1206"/>
      <c r="BB9" s="1206"/>
      <c r="BC9" s="1206"/>
      <c r="BD9" s="1206"/>
      <c r="BE9" s="1206"/>
      <c r="BF9" s="1206"/>
      <c r="BG9" s="1206"/>
      <c r="BH9" s="1206"/>
      <c r="BI9" s="1206"/>
      <c r="BJ9" s="1206"/>
      <c r="BK9" s="1206"/>
      <c r="BL9" s="1206"/>
      <c r="BM9" s="1206"/>
      <c r="BN9" s="1207"/>
      <c r="BO9" s="1195"/>
      <c r="BP9" s="1195"/>
      <c r="BQ9" s="1195"/>
      <c r="BR9" s="1205"/>
      <c r="BS9" s="1206"/>
      <c r="BT9" s="1206"/>
      <c r="BU9" s="1206"/>
      <c r="BV9" s="1206"/>
      <c r="BW9" s="1206"/>
      <c r="BX9" s="1206"/>
      <c r="BY9" s="1206"/>
      <c r="BZ9" s="1206"/>
      <c r="CA9" s="1206"/>
      <c r="CB9" s="1206"/>
      <c r="CC9" s="1206"/>
      <c r="CD9" s="1206"/>
      <c r="CE9" s="1206"/>
      <c r="CF9" s="1206"/>
      <c r="CG9" s="1206"/>
      <c r="CH9" s="1206"/>
      <c r="CI9" s="1206"/>
      <c r="CJ9" s="1206"/>
      <c r="CK9" s="1206"/>
      <c r="CL9" s="1207"/>
      <c r="DF9" s="401"/>
      <c r="DG9" s="401"/>
      <c r="DH9" s="401"/>
      <c r="DI9" s="401"/>
      <c r="DJ9" s="401"/>
      <c r="DK9" s="401"/>
      <c r="DL9" s="401"/>
      <c r="DM9" s="401"/>
      <c r="DN9" s="401"/>
      <c r="DO9" s="401"/>
      <c r="DP9" s="401"/>
      <c r="DQ9" s="401"/>
      <c r="DR9" s="401"/>
      <c r="DS9" s="401"/>
      <c r="DT9" s="401"/>
      <c r="DU9" s="401"/>
      <c r="DV9" s="401"/>
      <c r="DW9" s="401"/>
      <c r="DX9" s="401"/>
      <c r="DY9" s="401"/>
      <c r="DZ9" s="401"/>
      <c r="EA9" s="401"/>
      <c r="EB9" s="401"/>
      <c r="EC9" s="401"/>
      <c r="ED9" s="401"/>
      <c r="EE9" s="401"/>
      <c r="EF9" s="401"/>
      <c r="EG9" s="402"/>
      <c r="EH9" s="402"/>
      <c r="EI9" s="402"/>
      <c r="EJ9" s="402"/>
    </row>
    <row r="10" spans="1:140" s="400" customFormat="1" ht="21.6" customHeight="1" x14ac:dyDescent="0.2">
      <c r="A10" s="1195"/>
      <c r="B10" s="404"/>
      <c r="C10" s="404"/>
      <c r="D10" s="1110" t="s">
        <v>103</v>
      </c>
      <c r="E10" s="1110"/>
      <c r="F10" s="1110"/>
      <c r="G10" s="1110" t="s">
        <v>104</v>
      </c>
      <c r="H10" s="1110"/>
      <c r="I10" s="1110"/>
      <c r="J10" s="1110"/>
      <c r="K10" s="1110"/>
      <c r="L10" s="1110"/>
      <c r="M10" s="1110" t="s">
        <v>83</v>
      </c>
      <c r="N10" s="1110"/>
      <c r="O10" s="1110"/>
      <c r="P10" s="1110" t="s">
        <v>84</v>
      </c>
      <c r="Q10" s="1110"/>
      <c r="R10" s="1110"/>
      <c r="S10" s="1110" t="s">
        <v>105</v>
      </c>
      <c r="T10" s="1110"/>
      <c r="U10" s="1110"/>
      <c r="V10" s="1110" t="s">
        <v>86</v>
      </c>
      <c r="W10" s="1110"/>
      <c r="X10" s="1110"/>
      <c r="Y10" s="1110" t="s">
        <v>103</v>
      </c>
      <c r="Z10" s="1110"/>
      <c r="AA10" s="1110"/>
      <c r="AB10" s="1110" t="s">
        <v>104</v>
      </c>
      <c r="AC10" s="1110"/>
      <c r="AD10" s="1110"/>
      <c r="AE10" s="1110"/>
      <c r="AF10" s="1110"/>
      <c r="AG10" s="1110"/>
      <c r="AH10" s="1110" t="s">
        <v>83</v>
      </c>
      <c r="AI10" s="1110"/>
      <c r="AJ10" s="1110"/>
      <c r="AK10" s="1110" t="s">
        <v>84</v>
      </c>
      <c r="AL10" s="1110"/>
      <c r="AM10" s="1110"/>
      <c r="AN10" s="1110" t="s">
        <v>105</v>
      </c>
      <c r="AO10" s="1110"/>
      <c r="AP10" s="1110"/>
      <c r="AQ10" s="1110" t="s">
        <v>86</v>
      </c>
      <c r="AR10" s="1110"/>
      <c r="AS10" s="1110"/>
      <c r="AT10" s="1110" t="s">
        <v>103</v>
      </c>
      <c r="AU10" s="1110"/>
      <c r="AV10" s="1110"/>
      <c r="AW10" s="1110" t="s">
        <v>104</v>
      </c>
      <c r="AX10" s="1110"/>
      <c r="AY10" s="1110"/>
      <c r="AZ10" s="1110"/>
      <c r="BA10" s="1110"/>
      <c r="BB10" s="1110"/>
      <c r="BC10" s="1110" t="s">
        <v>83</v>
      </c>
      <c r="BD10" s="1110"/>
      <c r="BE10" s="1110"/>
      <c r="BF10" s="1110" t="s">
        <v>84</v>
      </c>
      <c r="BG10" s="1110"/>
      <c r="BH10" s="1110"/>
      <c r="BI10" s="1110" t="s">
        <v>105</v>
      </c>
      <c r="BJ10" s="1110"/>
      <c r="BK10" s="1110"/>
      <c r="BL10" s="1110" t="s">
        <v>86</v>
      </c>
      <c r="BM10" s="1110"/>
      <c r="BN10" s="1110"/>
      <c r="BO10" s="1195"/>
      <c r="BP10" s="1195"/>
      <c r="BQ10" s="1195"/>
      <c r="BR10" s="1110" t="s">
        <v>103</v>
      </c>
      <c r="BS10" s="1110"/>
      <c r="BT10" s="1110"/>
      <c r="BU10" s="1110" t="s">
        <v>104</v>
      </c>
      <c r="BV10" s="1110"/>
      <c r="BW10" s="1110"/>
      <c r="BX10" s="1110"/>
      <c r="BY10" s="1110"/>
      <c r="BZ10" s="1110"/>
      <c r="CA10" s="1110" t="s">
        <v>83</v>
      </c>
      <c r="CB10" s="1110"/>
      <c r="CC10" s="1110"/>
      <c r="CD10" s="1110" t="s">
        <v>84</v>
      </c>
      <c r="CE10" s="1110"/>
      <c r="CF10" s="1110"/>
      <c r="CG10" s="1110" t="s">
        <v>105</v>
      </c>
      <c r="CH10" s="1110"/>
      <c r="CI10" s="1110"/>
      <c r="CJ10" s="1110" t="s">
        <v>86</v>
      </c>
      <c r="CK10" s="1110"/>
      <c r="CL10" s="1110"/>
      <c r="DF10" s="401"/>
      <c r="DG10" s="401"/>
      <c r="DH10" s="401"/>
      <c r="DI10" s="401"/>
      <c r="DJ10" s="401"/>
      <c r="DK10" s="401"/>
      <c r="DL10" s="401"/>
      <c r="DM10" s="401"/>
      <c r="DN10" s="401"/>
      <c r="DO10" s="401"/>
      <c r="DP10" s="401"/>
      <c r="DQ10" s="401"/>
      <c r="DR10" s="401"/>
      <c r="DS10" s="401"/>
      <c r="DT10" s="401"/>
      <c r="DU10" s="401"/>
      <c r="DV10" s="401"/>
      <c r="DW10" s="401"/>
      <c r="DX10" s="401"/>
      <c r="DY10" s="401"/>
      <c r="DZ10" s="401"/>
      <c r="EA10" s="401"/>
      <c r="EB10" s="401"/>
      <c r="EC10" s="401"/>
      <c r="ED10" s="401"/>
      <c r="EE10" s="401"/>
      <c r="EF10" s="401"/>
      <c r="EG10" s="402"/>
      <c r="EH10" s="402"/>
      <c r="EI10" s="402"/>
      <c r="EJ10" s="402"/>
    </row>
    <row r="11" spans="1:140" s="400" customFormat="1" ht="21.6" customHeight="1" x14ac:dyDescent="0.2">
      <c r="A11" s="1195"/>
      <c r="B11" s="404"/>
      <c r="C11" s="404"/>
      <c r="D11" s="1110"/>
      <c r="E11" s="1110"/>
      <c r="F11" s="1110"/>
      <c r="G11" s="1110" t="s">
        <v>91</v>
      </c>
      <c r="H11" s="1110"/>
      <c r="I11" s="1110"/>
      <c r="J11" s="1110" t="s">
        <v>90</v>
      </c>
      <c r="K11" s="1110"/>
      <c r="L11" s="1110"/>
      <c r="M11" s="1110"/>
      <c r="N11" s="1110"/>
      <c r="O11" s="1110"/>
      <c r="P11" s="1110"/>
      <c r="Q11" s="1110"/>
      <c r="R11" s="1110"/>
      <c r="S11" s="1110"/>
      <c r="T11" s="1110"/>
      <c r="U11" s="1110"/>
      <c r="V11" s="1110"/>
      <c r="W11" s="1110"/>
      <c r="X11" s="1110"/>
      <c r="Y11" s="1110"/>
      <c r="Z11" s="1110"/>
      <c r="AA11" s="1110"/>
      <c r="AB11" s="1110" t="s">
        <v>91</v>
      </c>
      <c r="AC11" s="1110"/>
      <c r="AD11" s="1110"/>
      <c r="AE11" s="1110" t="s">
        <v>90</v>
      </c>
      <c r="AF11" s="1110"/>
      <c r="AG11" s="1110"/>
      <c r="AH11" s="1110"/>
      <c r="AI11" s="1110"/>
      <c r="AJ11" s="1110"/>
      <c r="AK11" s="1110"/>
      <c r="AL11" s="1110"/>
      <c r="AM11" s="1110"/>
      <c r="AN11" s="1110"/>
      <c r="AO11" s="1110"/>
      <c r="AP11" s="1110"/>
      <c r="AQ11" s="1110"/>
      <c r="AR11" s="1110"/>
      <c r="AS11" s="1110"/>
      <c r="AT11" s="1110"/>
      <c r="AU11" s="1110"/>
      <c r="AV11" s="1110"/>
      <c r="AW11" s="1110" t="s">
        <v>91</v>
      </c>
      <c r="AX11" s="1110"/>
      <c r="AY11" s="1110"/>
      <c r="AZ11" s="1110" t="s">
        <v>90</v>
      </c>
      <c r="BA11" s="1110"/>
      <c r="BB11" s="1110"/>
      <c r="BC11" s="1110"/>
      <c r="BD11" s="1110"/>
      <c r="BE11" s="1110"/>
      <c r="BF11" s="1110"/>
      <c r="BG11" s="1110"/>
      <c r="BH11" s="1110"/>
      <c r="BI11" s="1110"/>
      <c r="BJ11" s="1110"/>
      <c r="BK11" s="1110"/>
      <c r="BL11" s="1110"/>
      <c r="BM11" s="1110"/>
      <c r="BN11" s="1110"/>
      <c r="BO11" s="1195"/>
      <c r="BP11" s="1195"/>
      <c r="BQ11" s="1195"/>
      <c r="BR11" s="1110"/>
      <c r="BS11" s="1110"/>
      <c r="BT11" s="1110"/>
      <c r="BU11" s="1110" t="s">
        <v>91</v>
      </c>
      <c r="BV11" s="1110"/>
      <c r="BW11" s="1110"/>
      <c r="BX11" s="1110" t="s">
        <v>90</v>
      </c>
      <c r="BY11" s="1110"/>
      <c r="BZ11" s="1110"/>
      <c r="CA11" s="1110"/>
      <c r="CB11" s="1110"/>
      <c r="CC11" s="1110"/>
      <c r="CD11" s="1110"/>
      <c r="CE11" s="1110"/>
      <c r="CF11" s="1110"/>
      <c r="CG11" s="1110"/>
      <c r="CH11" s="1110"/>
      <c r="CI11" s="1110"/>
      <c r="CJ11" s="1110"/>
      <c r="CK11" s="1110"/>
      <c r="CL11" s="1110"/>
      <c r="DF11" s="401"/>
      <c r="DG11" s="401"/>
      <c r="DH11" s="401"/>
      <c r="DI11" s="401"/>
      <c r="DJ11" s="401"/>
      <c r="DK11" s="401"/>
      <c r="DL11" s="401"/>
      <c r="DM11" s="401"/>
      <c r="DN11" s="401"/>
      <c r="DO11" s="401"/>
      <c r="DP11" s="401"/>
      <c r="DQ11" s="401"/>
      <c r="DR11" s="401"/>
      <c r="DS11" s="401"/>
      <c r="DT11" s="401"/>
      <c r="DU11" s="401"/>
      <c r="DV11" s="401"/>
      <c r="DW11" s="401"/>
      <c r="DX11" s="401"/>
      <c r="DY11" s="401"/>
      <c r="DZ11" s="401"/>
      <c r="EA11" s="401"/>
      <c r="EB11" s="401"/>
      <c r="EC11" s="401"/>
      <c r="ED11" s="401"/>
      <c r="EE11" s="401"/>
      <c r="EF11" s="401"/>
      <c r="EG11" s="402"/>
      <c r="EH11" s="402"/>
      <c r="EI11" s="402"/>
      <c r="EJ11" s="402"/>
    </row>
    <row r="12" spans="1:140" s="400" customFormat="1" ht="38.25" x14ac:dyDescent="0.2">
      <c r="A12" s="1195"/>
      <c r="B12" s="404"/>
      <c r="C12" s="404"/>
      <c r="D12" s="242" t="s">
        <v>106</v>
      </c>
      <c r="E12" s="242" t="s">
        <v>107</v>
      </c>
      <c r="F12" s="242" t="s">
        <v>108</v>
      </c>
      <c r="G12" s="242" t="s">
        <v>106</v>
      </c>
      <c r="H12" s="242" t="s">
        <v>107</v>
      </c>
      <c r="I12" s="242" t="s">
        <v>108</v>
      </c>
      <c r="J12" s="242" t="s">
        <v>106</v>
      </c>
      <c r="K12" s="242" t="s">
        <v>107</v>
      </c>
      <c r="L12" s="242" t="s">
        <v>108</v>
      </c>
      <c r="M12" s="242" t="s">
        <v>106</v>
      </c>
      <c r="N12" s="242" t="s">
        <v>107</v>
      </c>
      <c r="O12" s="242" t="s">
        <v>108</v>
      </c>
      <c r="P12" s="242" t="s">
        <v>106</v>
      </c>
      <c r="Q12" s="242" t="s">
        <v>107</v>
      </c>
      <c r="R12" s="242" t="s">
        <v>108</v>
      </c>
      <c r="S12" s="242" t="s">
        <v>106</v>
      </c>
      <c r="T12" s="242" t="s">
        <v>107</v>
      </c>
      <c r="U12" s="242" t="s">
        <v>108</v>
      </c>
      <c r="V12" s="242" t="s">
        <v>106</v>
      </c>
      <c r="W12" s="242" t="s">
        <v>107</v>
      </c>
      <c r="X12" s="242" t="s">
        <v>108</v>
      </c>
      <c r="Y12" s="242" t="s">
        <v>106</v>
      </c>
      <c r="Z12" s="242" t="s">
        <v>107</v>
      </c>
      <c r="AA12" s="242" t="s">
        <v>108</v>
      </c>
      <c r="AB12" s="242" t="s">
        <v>106</v>
      </c>
      <c r="AC12" s="242" t="s">
        <v>107</v>
      </c>
      <c r="AD12" s="242" t="s">
        <v>108</v>
      </c>
      <c r="AE12" s="242" t="s">
        <v>106</v>
      </c>
      <c r="AF12" s="242" t="s">
        <v>107</v>
      </c>
      <c r="AG12" s="242" t="s">
        <v>108</v>
      </c>
      <c r="AH12" s="242" t="s">
        <v>106</v>
      </c>
      <c r="AI12" s="242" t="s">
        <v>107</v>
      </c>
      <c r="AJ12" s="242" t="s">
        <v>108</v>
      </c>
      <c r="AK12" s="242" t="s">
        <v>106</v>
      </c>
      <c r="AL12" s="242" t="s">
        <v>107</v>
      </c>
      <c r="AM12" s="242" t="s">
        <v>108</v>
      </c>
      <c r="AN12" s="242" t="s">
        <v>106</v>
      </c>
      <c r="AO12" s="242" t="s">
        <v>107</v>
      </c>
      <c r="AP12" s="242" t="s">
        <v>108</v>
      </c>
      <c r="AQ12" s="242" t="s">
        <v>106</v>
      </c>
      <c r="AR12" s="242" t="s">
        <v>107</v>
      </c>
      <c r="AS12" s="242" t="s">
        <v>108</v>
      </c>
      <c r="AT12" s="242" t="s">
        <v>106</v>
      </c>
      <c r="AU12" s="242" t="s">
        <v>107</v>
      </c>
      <c r="AV12" s="242" t="s">
        <v>108</v>
      </c>
      <c r="AW12" s="242" t="s">
        <v>106</v>
      </c>
      <c r="AX12" s="242" t="s">
        <v>107</v>
      </c>
      <c r="AY12" s="242" t="s">
        <v>108</v>
      </c>
      <c r="AZ12" s="242" t="s">
        <v>106</v>
      </c>
      <c r="BA12" s="242" t="s">
        <v>107</v>
      </c>
      <c r="BB12" s="242" t="s">
        <v>108</v>
      </c>
      <c r="BC12" s="242" t="s">
        <v>106</v>
      </c>
      <c r="BD12" s="242" t="s">
        <v>107</v>
      </c>
      <c r="BE12" s="242" t="s">
        <v>108</v>
      </c>
      <c r="BF12" s="242" t="s">
        <v>106</v>
      </c>
      <c r="BG12" s="242" t="s">
        <v>107</v>
      </c>
      <c r="BH12" s="242" t="s">
        <v>108</v>
      </c>
      <c r="BI12" s="242" t="s">
        <v>106</v>
      </c>
      <c r="BJ12" s="242" t="s">
        <v>107</v>
      </c>
      <c r="BK12" s="242" t="s">
        <v>108</v>
      </c>
      <c r="BL12" s="242" t="s">
        <v>106</v>
      </c>
      <c r="BM12" s="242" t="s">
        <v>107</v>
      </c>
      <c r="BN12" s="242" t="s">
        <v>108</v>
      </c>
      <c r="BO12" s="242" t="s">
        <v>94</v>
      </c>
      <c r="BP12" s="242" t="s">
        <v>109</v>
      </c>
      <c r="BQ12" s="242" t="s">
        <v>110</v>
      </c>
      <c r="BR12" s="242" t="s">
        <v>106</v>
      </c>
      <c r="BS12" s="242" t="s">
        <v>107</v>
      </c>
      <c r="BT12" s="242" t="s">
        <v>108</v>
      </c>
      <c r="BU12" s="242" t="s">
        <v>106</v>
      </c>
      <c r="BV12" s="242" t="s">
        <v>107</v>
      </c>
      <c r="BW12" s="242" t="s">
        <v>108</v>
      </c>
      <c r="BX12" s="242" t="s">
        <v>106</v>
      </c>
      <c r="BY12" s="242" t="s">
        <v>107</v>
      </c>
      <c r="BZ12" s="242" t="s">
        <v>108</v>
      </c>
      <c r="CA12" s="242" t="s">
        <v>106</v>
      </c>
      <c r="CB12" s="242" t="s">
        <v>107</v>
      </c>
      <c r="CC12" s="242" t="s">
        <v>108</v>
      </c>
      <c r="CD12" s="242" t="s">
        <v>106</v>
      </c>
      <c r="CE12" s="242" t="s">
        <v>107</v>
      </c>
      <c r="CF12" s="242" t="s">
        <v>108</v>
      </c>
      <c r="CG12" s="242" t="s">
        <v>106</v>
      </c>
      <c r="CH12" s="242" t="s">
        <v>107</v>
      </c>
      <c r="CI12" s="242" t="s">
        <v>108</v>
      </c>
      <c r="CJ12" s="242" t="s">
        <v>106</v>
      </c>
      <c r="CK12" s="242" t="s">
        <v>107</v>
      </c>
      <c r="CL12" s="242" t="s">
        <v>108</v>
      </c>
      <c r="DF12" s="401"/>
      <c r="DG12" s="401"/>
      <c r="DH12" s="401"/>
      <c r="DI12" s="401" t="s">
        <v>129</v>
      </c>
      <c r="DJ12" s="401"/>
      <c r="DK12" s="401"/>
      <c r="DL12" s="401"/>
      <c r="DM12" s="401"/>
      <c r="DN12" s="401"/>
      <c r="DO12" s="401"/>
      <c r="DP12" s="401"/>
      <c r="DQ12" s="401"/>
      <c r="DR12" s="401"/>
      <c r="DS12" s="401"/>
      <c r="DT12" s="401"/>
      <c r="DU12" s="401"/>
      <c r="DV12" s="401"/>
      <c r="DW12" s="401"/>
      <c r="DX12" s="401"/>
      <c r="DY12" s="401"/>
      <c r="DZ12" s="401"/>
      <c r="EA12" s="401"/>
      <c r="EB12" s="401"/>
      <c r="EC12" s="401"/>
      <c r="ED12" s="401"/>
      <c r="EE12" s="401"/>
      <c r="EF12" s="401"/>
      <c r="EG12" s="402"/>
      <c r="EH12" s="402"/>
      <c r="EI12" s="402"/>
      <c r="EJ12" s="402"/>
    </row>
    <row r="13" spans="1:140" s="400" customFormat="1" ht="25.9" customHeight="1" x14ac:dyDescent="0.2">
      <c r="A13" s="1195"/>
      <c r="B13" s="404" t="s">
        <v>120</v>
      </c>
      <c r="C13" s="404" t="s">
        <v>121</v>
      </c>
      <c r="D13" s="242" t="s">
        <v>106</v>
      </c>
      <c r="E13" s="242" t="s">
        <v>107</v>
      </c>
      <c r="F13" s="242" t="s">
        <v>108</v>
      </c>
      <c r="G13" s="242" t="s">
        <v>106</v>
      </c>
      <c r="H13" s="242" t="s">
        <v>107</v>
      </c>
      <c r="I13" s="242" t="s">
        <v>108</v>
      </c>
      <c r="J13" s="242" t="s">
        <v>106</v>
      </c>
      <c r="K13" s="242" t="s">
        <v>107</v>
      </c>
      <c r="L13" s="242" t="s">
        <v>108</v>
      </c>
      <c r="M13" s="242" t="s">
        <v>106</v>
      </c>
      <c r="N13" s="242" t="s">
        <v>107</v>
      </c>
      <c r="O13" s="242" t="s">
        <v>108</v>
      </c>
      <c r="P13" s="242" t="s">
        <v>106</v>
      </c>
      <c r="Q13" s="242" t="s">
        <v>107</v>
      </c>
      <c r="R13" s="242" t="s">
        <v>108</v>
      </c>
      <c r="S13" s="242" t="s">
        <v>106</v>
      </c>
      <c r="T13" s="242" t="s">
        <v>107</v>
      </c>
      <c r="U13" s="242" t="s">
        <v>108</v>
      </c>
      <c r="V13" s="242" t="s">
        <v>106</v>
      </c>
      <c r="W13" s="242" t="s">
        <v>107</v>
      </c>
      <c r="X13" s="242" t="s">
        <v>108</v>
      </c>
      <c r="Y13" s="242" t="s">
        <v>106</v>
      </c>
      <c r="Z13" s="242" t="s">
        <v>107</v>
      </c>
      <c r="AA13" s="242" t="s">
        <v>108</v>
      </c>
      <c r="AB13" s="242" t="s">
        <v>106</v>
      </c>
      <c r="AC13" s="242" t="s">
        <v>107</v>
      </c>
      <c r="AD13" s="242" t="s">
        <v>108</v>
      </c>
      <c r="AE13" s="242" t="s">
        <v>106</v>
      </c>
      <c r="AF13" s="242" t="s">
        <v>107</v>
      </c>
      <c r="AG13" s="242" t="s">
        <v>108</v>
      </c>
      <c r="AH13" s="242" t="s">
        <v>106</v>
      </c>
      <c r="AI13" s="242" t="s">
        <v>107</v>
      </c>
      <c r="AJ13" s="242" t="s">
        <v>108</v>
      </c>
      <c r="AK13" s="242" t="s">
        <v>106</v>
      </c>
      <c r="AL13" s="242" t="s">
        <v>107</v>
      </c>
      <c r="AM13" s="242" t="s">
        <v>108</v>
      </c>
      <c r="AN13" s="242" t="s">
        <v>106</v>
      </c>
      <c r="AO13" s="242" t="s">
        <v>107</v>
      </c>
      <c r="AP13" s="242" t="s">
        <v>108</v>
      </c>
      <c r="AQ13" s="242" t="s">
        <v>106</v>
      </c>
      <c r="AR13" s="242" t="s">
        <v>107</v>
      </c>
      <c r="AS13" s="242" t="s">
        <v>108</v>
      </c>
      <c r="AT13" s="242" t="s">
        <v>106</v>
      </c>
      <c r="AU13" s="242" t="s">
        <v>107</v>
      </c>
      <c r="AV13" s="242" t="s">
        <v>108</v>
      </c>
      <c r="AW13" s="242" t="s">
        <v>106</v>
      </c>
      <c r="AX13" s="242" t="s">
        <v>107</v>
      </c>
      <c r="AY13" s="242" t="s">
        <v>108</v>
      </c>
      <c r="AZ13" s="242" t="s">
        <v>106</v>
      </c>
      <c r="BA13" s="242" t="s">
        <v>107</v>
      </c>
      <c r="BB13" s="242" t="s">
        <v>108</v>
      </c>
      <c r="BC13" s="242" t="s">
        <v>106</v>
      </c>
      <c r="BD13" s="242" t="s">
        <v>107</v>
      </c>
      <c r="BE13" s="242" t="s">
        <v>108</v>
      </c>
      <c r="BF13" s="242" t="s">
        <v>106</v>
      </c>
      <c r="BG13" s="242" t="s">
        <v>107</v>
      </c>
      <c r="BH13" s="242" t="s">
        <v>108</v>
      </c>
      <c r="BI13" s="242" t="s">
        <v>106</v>
      </c>
      <c r="BJ13" s="242" t="s">
        <v>107</v>
      </c>
      <c r="BK13" s="242" t="s">
        <v>108</v>
      </c>
      <c r="BL13" s="242" t="s">
        <v>106</v>
      </c>
      <c r="BM13" s="242" t="s">
        <v>107</v>
      </c>
      <c r="BN13" s="242" t="s">
        <v>108</v>
      </c>
      <c r="BO13" s="242" t="s">
        <v>94</v>
      </c>
      <c r="BP13" s="242" t="s">
        <v>109</v>
      </c>
      <c r="BQ13" s="242" t="s">
        <v>110</v>
      </c>
      <c r="BR13" s="242" t="s">
        <v>106</v>
      </c>
      <c r="BS13" s="242" t="s">
        <v>107</v>
      </c>
      <c r="BT13" s="242" t="s">
        <v>108</v>
      </c>
      <c r="BU13" s="242" t="s">
        <v>106</v>
      </c>
      <c r="BV13" s="242" t="s">
        <v>107</v>
      </c>
      <c r="BW13" s="242" t="s">
        <v>108</v>
      </c>
      <c r="BX13" s="242" t="s">
        <v>106</v>
      </c>
      <c r="BY13" s="242" t="s">
        <v>107</v>
      </c>
      <c r="BZ13" s="242" t="s">
        <v>108</v>
      </c>
      <c r="CA13" s="242" t="s">
        <v>106</v>
      </c>
      <c r="CB13" s="242" t="s">
        <v>107</v>
      </c>
      <c r="CC13" s="242" t="s">
        <v>108</v>
      </c>
      <c r="CD13" s="242" t="s">
        <v>106</v>
      </c>
      <c r="CE13" s="242" t="s">
        <v>107</v>
      </c>
      <c r="CF13" s="242" t="s">
        <v>108</v>
      </c>
      <c r="CG13" s="242" t="s">
        <v>106</v>
      </c>
      <c r="CH13" s="242" t="s">
        <v>107</v>
      </c>
      <c r="CI13" s="242" t="s">
        <v>108</v>
      </c>
      <c r="CJ13" s="242" t="s">
        <v>106</v>
      </c>
      <c r="CK13" s="242" t="s">
        <v>107</v>
      </c>
      <c r="CL13" s="242" t="s">
        <v>108</v>
      </c>
      <c r="DF13" s="401"/>
      <c r="DG13" s="401"/>
      <c r="DH13" s="401"/>
      <c r="DI13" s="401"/>
      <c r="DJ13" s="401"/>
      <c r="DK13" s="401"/>
      <c r="DL13" s="401"/>
      <c r="DM13" s="401"/>
      <c r="DN13" s="401"/>
      <c r="DO13" s="401"/>
      <c r="DP13" s="401"/>
      <c r="DQ13" s="401"/>
      <c r="DR13" s="401"/>
      <c r="DS13" s="401"/>
      <c r="DT13" s="401"/>
      <c r="DU13" s="401"/>
      <c r="DV13" s="401"/>
      <c r="DW13" s="401"/>
      <c r="DX13" s="401"/>
      <c r="DY13" s="401"/>
      <c r="DZ13" s="401"/>
      <c r="EA13" s="401"/>
      <c r="EB13" s="401"/>
      <c r="EC13" s="401"/>
      <c r="ED13" s="401"/>
      <c r="EE13" s="401"/>
      <c r="EF13" s="401"/>
      <c r="EG13" s="402"/>
      <c r="EH13" s="402"/>
      <c r="EI13" s="402"/>
      <c r="EJ13" s="402"/>
    </row>
    <row r="14" spans="1:140" s="408" customFormat="1" ht="24.6" customHeight="1" x14ac:dyDescent="0.25">
      <c r="A14" s="405" t="s">
        <v>86</v>
      </c>
      <c r="B14" s="406">
        <v>56913.205199999997</v>
      </c>
      <c r="C14" s="406">
        <f t="shared" ref="C14:C59" si="0">CJ14/B14*100</f>
        <v>70.078526631636606</v>
      </c>
      <c r="D14" s="407">
        <f>SUM(D15:D59)</f>
        <v>4199.5220773000001</v>
      </c>
      <c r="E14" s="407">
        <f>SUM(E15:E59)</f>
        <v>24959.119999999995</v>
      </c>
      <c r="F14" s="407">
        <f t="shared" ref="F14:F59" si="1">IF(D14,E14/D14,0)</f>
        <v>5.9433239165269418</v>
      </c>
      <c r="G14" s="407">
        <f>SUM(G15:G59)</f>
        <v>648</v>
      </c>
      <c r="H14" s="407">
        <f>SUM(H15:H59)</f>
        <v>3586.65</v>
      </c>
      <c r="I14" s="407">
        <f t="shared" ref="I14:I59" si="2">IF(G14,H14/G14,0)</f>
        <v>5.534953703703704</v>
      </c>
      <c r="J14" s="407">
        <f>SUM(J15:J59)</f>
        <v>913.73</v>
      </c>
      <c r="K14" s="407">
        <f>SUM(K15:K59)</f>
        <v>4633.78</v>
      </c>
      <c r="L14" s="407">
        <f t="shared" ref="L14:L59" si="3">IF(J14,K14/J14,0)</f>
        <v>5.0712792619263896</v>
      </c>
      <c r="M14" s="407">
        <f>SUM(M15:M59)</f>
        <v>3848.6859856999995</v>
      </c>
      <c r="N14" s="407">
        <f>SUM(N15:N59)</f>
        <v>18174.280182799997</v>
      </c>
      <c r="O14" s="407">
        <f t="shared" ref="O14:O59" si="4">IF(M14,N14/M14,0)</f>
        <v>4.7222039548894132</v>
      </c>
      <c r="P14" s="407">
        <f>SUM(P15:P59)</f>
        <v>5006.4361999999992</v>
      </c>
      <c r="Q14" s="407">
        <f>SUM(Q15:Q59)</f>
        <v>20606.462</v>
      </c>
      <c r="R14" s="407">
        <f t="shared" ref="R14:R59" si="5">IF(P14,Q14/P14,0)</f>
        <v>4.1159941277190359</v>
      </c>
      <c r="S14" s="407">
        <f>SUM(S15:S59)</f>
        <v>5061.9250000000002</v>
      </c>
      <c r="T14" s="407">
        <f>SUM(T15:T59)</f>
        <v>18852.43</v>
      </c>
      <c r="U14" s="407">
        <f t="shared" ref="U14:U59" si="6">IF(S14,T14/S14,0)</f>
        <v>3.7243598038295707</v>
      </c>
      <c r="V14" s="407">
        <f>SUM(V15:V59)</f>
        <v>19291.269263000002</v>
      </c>
      <c r="W14" s="407">
        <f>SUM(W15:W59)</f>
        <v>88972.822182799981</v>
      </c>
      <c r="X14" s="407">
        <f t="shared" ref="X14:X59" si="7">IF(V14,W14/V14,0)</f>
        <v>4.6120771510585268</v>
      </c>
      <c r="Y14" s="407">
        <f>SUM(Y15:Y59)</f>
        <v>817.49</v>
      </c>
      <c r="Z14" s="407">
        <f>SUM(Z15:Z59)</f>
        <v>4274.08</v>
      </c>
      <c r="AA14" s="407">
        <f t="shared" ref="AA14:AA59" si="8">IF(Y14,Z14/Y14,0)</f>
        <v>5.2282963705978052</v>
      </c>
      <c r="AB14" s="407">
        <f>SUM(AB15:AB59)</f>
        <v>82.15</v>
      </c>
      <c r="AC14" s="407">
        <f>SUM(AC15:AC59)</f>
        <v>453.6</v>
      </c>
      <c r="AD14" s="407">
        <f t="shared" ref="AD14:AD59" si="9">IF(AB14,AC14/AB14,0)</f>
        <v>5.5216068167985393</v>
      </c>
      <c r="AE14" s="407">
        <f>SUM(AE15:AE59)</f>
        <v>241.25000000000003</v>
      </c>
      <c r="AF14" s="407">
        <f>SUM(AF15:AF59)</f>
        <v>999.28</v>
      </c>
      <c r="AG14" s="407">
        <f t="shared" ref="AG14:AG59" si="10">IF(AE14,AF14/AE14,0)</f>
        <v>4.1420932642487038</v>
      </c>
      <c r="AH14" s="407">
        <f>SUM(AH15:AH59)</f>
        <v>3445.7344999999996</v>
      </c>
      <c r="AI14" s="407">
        <f>SUM(AI15:AI59)</f>
        <v>14560.72</v>
      </c>
      <c r="AJ14" s="407">
        <f t="shared" ref="AJ14:AJ59" si="11">IF(AH14,AI14/AH14,0)</f>
        <v>4.2257231368232233</v>
      </c>
      <c r="AK14" s="407">
        <f>SUM(AK15:AK59)</f>
        <v>6188.8827999999994</v>
      </c>
      <c r="AL14" s="407">
        <f>SUM(AL15:AL59)</f>
        <v>22013.17</v>
      </c>
      <c r="AM14" s="407">
        <f t="shared" ref="AM14:AM59" si="12">IF(AK14,AL14/AK14,0)</f>
        <v>3.5568891367598687</v>
      </c>
      <c r="AN14" s="407">
        <f>SUM(AN15:AN59)</f>
        <v>10074.854000000001</v>
      </c>
      <c r="AO14" s="407">
        <f>SUM(AO15:AO59)</f>
        <v>37243</v>
      </c>
      <c r="AP14" s="407">
        <f t="shared" ref="AP14:AP59" si="13">IF(AN14,AO14/AN14,0)</f>
        <v>3.6966292514015584</v>
      </c>
      <c r="AQ14" s="407">
        <f>SUM(AH14,AN14,AE14,AB14,Y14,AK14)</f>
        <v>20850.3613</v>
      </c>
      <c r="AR14" s="407">
        <f>SUM(AR15:AR59)</f>
        <v>77745.59</v>
      </c>
      <c r="AS14" s="407">
        <f t="shared" ref="AS14:AS59" si="14">IF(AQ14,AR14/AQ14,0)</f>
        <v>3.7287406621582138</v>
      </c>
      <c r="AT14" s="407">
        <f>SUM(AT15:AT59)</f>
        <v>0</v>
      </c>
      <c r="AU14" s="407">
        <f>SUM(AU15:AU59)</f>
        <v>0</v>
      </c>
      <c r="AV14" s="407">
        <f t="shared" ref="AV14:AV59" si="15">IF(AT14,AU14/AT14,0)</f>
        <v>0</v>
      </c>
      <c r="AW14" s="407">
        <f>SUM(AW15:AW59)</f>
        <v>2</v>
      </c>
      <c r="AX14" s="407">
        <f>SUM(AX15:AX59)</f>
        <v>8</v>
      </c>
      <c r="AY14" s="407">
        <f t="shared" ref="AY14:AY59" si="16">IF(AW14,AX14/AW14,0)</f>
        <v>4</v>
      </c>
      <c r="AZ14" s="407">
        <f>SUM(AZ15:AZ59)</f>
        <v>4.5999999999999996</v>
      </c>
      <c r="BA14" s="407">
        <f>SUM(BA15:BA59)</f>
        <v>18.899999999999999</v>
      </c>
      <c r="BB14" s="407">
        <f t="shared" ref="BB14:BB59" si="17">IF(AZ14,BA14/AZ14,0)</f>
        <v>4.1086956521739131</v>
      </c>
      <c r="BC14" s="407">
        <f>SUM(BC15:BC59)</f>
        <v>23.499999999999996</v>
      </c>
      <c r="BD14" s="407">
        <f>SUM(BD15:BD59)</f>
        <v>47.05</v>
      </c>
      <c r="BE14" s="407">
        <f t="shared" ref="BE14:BE59" si="18">IF(BC14,BD14/BC14,0)</f>
        <v>2.0021276595744681</v>
      </c>
      <c r="BF14" s="407">
        <f>SUM(BF15:BF59)</f>
        <v>1</v>
      </c>
      <c r="BG14" s="407">
        <f>SUM(BG15:BG59)</f>
        <v>0</v>
      </c>
      <c r="BH14" s="407">
        <f t="shared" ref="BH14:BH59" si="19">IF(BF14,BG14/BF14,0)</f>
        <v>0</v>
      </c>
      <c r="BI14" s="407">
        <f>SUM(BI15:BI59)</f>
        <v>88.25</v>
      </c>
      <c r="BJ14" s="407">
        <f>SUM(BJ15:BJ59)</f>
        <v>1</v>
      </c>
      <c r="BK14" s="407">
        <f t="shared" ref="BK14:BK59" si="20">IF(BI14,BJ14/BI14,0)</f>
        <v>1.1331444759206799E-2</v>
      </c>
      <c r="BL14" s="407">
        <f>SUM(BL15:BL59)</f>
        <v>119.35</v>
      </c>
      <c r="BM14" s="407">
        <f>SUM(BM15:BM59)</f>
        <v>362.95</v>
      </c>
      <c r="BN14" s="407">
        <f t="shared" ref="BN14:BN59" si="21">IF(BL14,BM14/BL14,0)</f>
        <v>3.0410557184750733</v>
      </c>
      <c r="BO14" s="407">
        <f>SUM(BO15:BO59)</f>
        <v>0</v>
      </c>
      <c r="BP14" s="407">
        <f>SUM(BP15:BP59)</f>
        <v>0</v>
      </c>
      <c r="BQ14" s="407">
        <f t="shared" ref="BQ14:BQ59" si="22">IF(BO14,BP14/BO14,0)</f>
        <v>0</v>
      </c>
      <c r="BR14" s="407">
        <f>SUM(BR15:BR59)</f>
        <v>5017.012077299999</v>
      </c>
      <c r="BS14" s="407">
        <f>SUM(BS15:BS59)</f>
        <v>29233.200000000001</v>
      </c>
      <c r="BT14" s="407">
        <f t="shared" ref="BT14:BT59" si="23">IF(BR14,BS14/BR14,0)</f>
        <v>5.826814755393694</v>
      </c>
      <c r="BU14" s="407">
        <f>SUM(BU15:BU59)</f>
        <v>732.15</v>
      </c>
      <c r="BV14" s="407">
        <f>SUM(BV15:BV59)</f>
        <v>4048.25</v>
      </c>
      <c r="BW14" s="407">
        <f t="shared" ref="BW14:BW59" si="24">IF(BU14,BV14/BU14,0)</f>
        <v>5.5292631291402037</v>
      </c>
      <c r="BX14" s="407">
        <f>SUM(BX15:BX59)</f>
        <v>1159.58</v>
      </c>
      <c r="BY14" s="407">
        <f>SUM(BY15:BY59)</f>
        <v>5651.9599999999991</v>
      </c>
      <c r="BZ14" s="407">
        <f t="shared" ref="BZ14:BZ59" si="25">IF(BX14,BY14/BX14,0)</f>
        <v>4.8741440866520636</v>
      </c>
      <c r="CA14" s="407">
        <f>SUM(CA15:CA59)</f>
        <v>7341.0404857000012</v>
      </c>
      <c r="CB14" s="407">
        <f>SUM(CB15:CB59)</f>
        <v>32855.270182799999</v>
      </c>
      <c r="CC14" s="407">
        <f t="shared" ref="CC14:CC59" si="26">IF(CA14,CB14/CA14,0)</f>
        <v>4.4755604122876731</v>
      </c>
      <c r="CD14" s="407">
        <f>SUM(CD15:CD59)</f>
        <v>11151.9141</v>
      </c>
      <c r="CE14" s="407">
        <f>SUM(CE15:CE59)</f>
        <v>42539.222000000002</v>
      </c>
      <c r="CF14" s="407">
        <f t="shared" ref="CF14:CF59" si="27">IF(CD14,CE14/CD14,0)</f>
        <v>3.8145220290030752</v>
      </c>
      <c r="CG14" s="407">
        <f>SUM(CG15:CG59)</f>
        <v>14957.828999999998</v>
      </c>
      <c r="CH14" s="407">
        <f>SUM(CH15:CH59)</f>
        <v>54917.619999999995</v>
      </c>
      <c r="CI14" s="407">
        <f t="shared" ref="CI14:CI59" si="28">IF(CG14,CH14/CG14,0)</f>
        <v>3.6714967125242577</v>
      </c>
      <c r="CJ14" s="407">
        <f>SUM(CJ15:CJ59)</f>
        <v>39883.935662999989</v>
      </c>
      <c r="CK14" s="407">
        <f>SUM(CK15:CK59)</f>
        <v>165408.61018280001</v>
      </c>
      <c r="CL14" s="407">
        <f t="shared" ref="CL14:CL59" si="29">IF(CJ14,CK14/CJ14,0)</f>
        <v>4.14724894705535</v>
      </c>
      <c r="DF14" s="409" t="s">
        <v>62</v>
      </c>
      <c r="DG14" s="409" t="s">
        <v>63</v>
      </c>
      <c r="DH14" s="409" t="s">
        <v>64</v>
      </c>
      <c r="DI14" s="410">
        <v>41943</v>
      </c>
      <c r="DJ14" s="409"/>
      <c r="DK14" s="409"/>
      <c r="DL14" s="409"/>
      <c r="DM14" s="409"/>
      <c r="DN14" s="409"/>
      <c r="DO14" s="409"/>
      <c r="DP14" s="409"/>
      <c r="DQ14" s="409"/>
      <c r="DR14" s="409"/>
      <c r="DS14" s="409"/>
      <c r="DT14" s="409"/>
      <c r="DU14" s="409"/>
      <c r="DV14" s="409"/>
      <c r="DW14" s="409"/>
      <c r="DX14" s="409"/>
      <c r="DY14" s="409"/>
      <c r="DZ14" s="409"/>
      <c r="EA14" s="409"/>
      <c r="EB14" s="409"/>
      <c r="EC14" s="409"/>
      <c r="ED14" s="409"/>
      <c r="EE14" s="409"/>
      <c r="EF14" s="409"/>
      <c r="EG14" s="411"/>
      <c r="EH14" s="411"/>
      <c r="EI14" s="411"/>
      <c r="EJ14" s="411"/>
    </row>
    <row r="15" spans="1:140" x14ac:dyDescent="0.25">
      <c r="A15" s="250" t="s">
        <v>5</v>
      </c>
      <c r="B15" s="251">
        <v>78</v>
      </c>
      <c r="C15" s="412">
        <f t="shared" si="0"/>
        <v>26.923076923076923</v>
      </c>
      <c r="D15" s="254">
        <f>'[2]Dec 29 harvesting '!D15+'[2]Nov 29 harvesting'!D15+'[2]Oct 31 harvesting'!D15</f>
        <v>0</v>
      </c>
      <c r="E15" s="254">
        <f>'[2]Dec 29 harvesting '!E15+'[2]Nov 29 harvesting'!E15+'[2]Oct 31 harvesting'!E15</f>
        <v>0</v>
      </c>
      <c r="F15" s="254">
        <f t="shared" si="1"/>
        <v>0</v>
      </c>
      <c r="G15" s="254">
        <f>'[2]Dec 29 harvesting '!G15+'[2]Nov 29 harvesting'!G15+'[2]Oct 31 harvesting'!G15</f>
        <v>0</v>
      </c>
      <c r="H15" s="254">
        <f>'[2]Dec 29 harvesting '!H15+'[2]Nov 29 harvesting'!H15+'[2]Oct 31 harvesting'!H15</f>
        <v>0</v>
      </c>
      <c r="I15" s="254">
        <f t="shared" si="2"/>
        <v>0</v>
      </c>
      <c r="J15" s="254">
        <f>'[2]Dec 29 harvesting '!J15+'[2]Nov 29 harvesting'!J15+'[2]Oct 31 harvesting'!J15</f>
        <v>0</v>
      </c>
      <c r="K15" s="254">
        <f>'[2]Dec 29 harvesting '!K15+'[2]Nov 29 harvesting'!K15+'[2]Oct 31 harvesting'!K15</f>
        <v>0</v>
      </c>
      <c r="L15" s="254">
        <f t="shared" si="3"/>
        <v>0</v>
      </c>
      <c r="M15" s="254">
        <f>'[2]Dec 29 harvesting '!M15+'[2]Nov 29 harvesting'!M15+'[2]Oct 31 harvesting'!M15</f>
        <v>0</v>
      </c>
      <c r="N15" s="254">
        <f>'[2]Dec 29 harvesting '!N15+'[2]Nov 29 harvesting'!N15+'[2]Oct 31 harvesting'!N15</f>
        <v>0</v>
      </c>
      <c r="O15" s="254">
        <f t="shared" si="4"/>
        <v>0</v>
      </c>
      <c r="P15" s="254">
        <f>'[2]Dec 29 harvesting '!P15+'[2]Nov 29 harvesting'!P15+'[2]Oct 31 harvesting'!P15</f>
        <v>0</v>
      </c>
      <c r="Q15" s="254">
        <f>'[2]Dec 29 harvesting '!Q15+'[2]Nov 29 harvesting'!Q15+'[2]Oct 31 harvesting'!Q15</f>
        <v>0</v>
      </c>
      <c r="R15" s="254">
        <f t="shared" si="5"/>
        <v>0</v>
      </c>
      <c r="S15" s="254">
        <f>'[2]Dec 29 harvesting '!S15+'[2]Nov 29 harvesting'!S15+'[2]Oct 31 harvesting'!S15</f>
        <v>0</v>
      </c>
      <c r="T15" s="254">
        <f>'[2]Dec 29 harvesting '!T15+'[2]Nov 29 harvesting'!T15+'[2]Oct 31 harvesting'!T15</f>
        <v>0</v>
      </c>
      <c r="U15" s="254">
        <f t="shared" si="6"/>
        <v>0</v>
      </c>
      <c r="V15" s="254">
        <f>'[2]Dec 29 harvesting '!V15+'[2]Nov 29 harvesting'!V15+'[2]Oct 31 harvesting'!V15</f>
        <v>0</v>
      </c>
      <c r="W15" s="254">
        <f>'[2]Dec 29 harvesting '!W15+'[2]Nov 29 harvesting'!W15+'[2]Oct 31 harvesting'!W15</f>
        <v>0</v>
      </c>
      <c r="X15" s="254">
        <f t="shared" si="7"/>
        <v>0</v>
      </c>
      <c r="Y15" s="254">
        <f>'[2]Dec 29 harvesting '!Y15+'[2]Nov 29 harvesting'!Y15+'[2]Oct 31 harvesting'!Y15</f>
        <v>0</v>
      </c>
      <c r="Z15" s="254">
        <f>'[2]Dec 29 harvesting '!Z15+'[2]Nov 29 harvesting'!Z15+'[2]Oct 31 harvesting'!Z15</f>
        <v>0</v>
      </c>
      <c r="AA15" s="254">
        <f t="shared" si="8"/>
        <v>0</v>
      </c>
      <c r="AB15" s="254">
        <f>'[2]Dec 29 harvesting '!AB15+'[2]Nov 29 harvesting'!AB15+'[2]Oct 31 harvesting'!AB15</f>
        <v>0</v>
      </c>
      <c r="AC15" s="254">
        <f>'[2]Dec 29 harvesting '!AC15+'[2]Nov 29 harvesting'!AC15+'[2]Oct 31 harvesting'!AC15</f>
        <v>0</v>
      </c>
      <c r="AD15" s="254">
        <f t="shared" si="9"/>
        <v>0</v>
      </c>
      <c r="AE15" s="254">
        <f>'[2]Dec 29 harvesting '!AE15+'[2]Nov 29 harvesting'!AE15+'[2]Oct 31 harvesting'!AE15</f>
        <v>2</v>
      </c>
      <c r="AF15" s="254">
        <f>'[2]Dec 29 harvesting '!AF15+'[2]Nov 29 harvesting'!AF15+'[2]Oct 31 harvesting'!AF15</f>
        <v>9</v>
      </c>
      <c r="AG15" s="254">
        <f t="shared" si="10"/>
        <v>4.5</v>
      </c>
      <c r="AH15" s="254">
        <f>'[2]Dec 29 harvesting '!AH15+'[2]Nov 29 harvesting'!AH15+'[2]Oct 31 harvesting'!AH15</f>
        <v>9</v>
      </c>
      <c r="AI15" s="254">
        <f>'[2]Dec 29 harvesting '!AI15+'[2]Nov 29 harvesting'!AI15+'[2]Oct 31 harvesting'!AI15</f>
        <v>31</v>
      </c>
      <c r="AJ15" s="254">
        <f t="shared" si="11"/>
        <v>3.4444444444444446</v>
      </c>
      <c r="AK15" s="254">
        <f>'[2]Dec 29 harvesting '!AK15+'[2]Nov 29 harvesting'!AK15+'[2]Oct 31 harvesting'!AK15</f>
        <v>10</v>
      </c>
      <c r="AL15" s="254">
        <f>'[2]Dec 29 harvesting '!AL15+'[2]Nov 29 harvesting'!AL15+'[2]Oct 31 harvesting'!AL15</f>
        <v>31</v>
      </c>
      <c r="AM15" s="254">
        <f t="shared" si="12"/>
        <v>3.1</v>
      </c>
      <c r="AN15" s="254">
        <f>'[2]Dec 29 harvesting '!AN15+'[2]Nov 29 harvesting'!AN15+'[2]Oct 31 harvesting'!AN15</f>
        <v>0</v>
      </c>
      <c r="AO15" s="254">
        <f>'[2]Dec 29 harvesting '!AO15+'[2]Nov 29 harvesting'!AO15+'[2]Oct 31 harvesting'!AO15</f>
        <v>0</v>
      </c>
      <c r="AP15" s="254">
        <f t="shared" si="13"/>
        <v>0</v>
      </c>
      <c r="AQ15" s="254">
        <f>'[2]Dec 29 harvesting '!AQ15+'[2]Nov 29 harvesting'!AQ15+'[2]Oct 31 harvesting'!AQ15</f>
        <v>21</v>
      </c>
      <c r="AR15" s="254">
        <f>'[2]Dec 29 harvesting '!AR15+'[2]Nov 29 harvesting'!AR15+'[2]Oct 31 harvesting'!AR15</f>
        <v>71</v>
      </c>
      <c r="AS15" s="254">
        <f t="shared" si="14"/>
        <v>3.3809523809523809</v>
      </c>
      <c r="AT15" s="254">
        <f>'[2]Dec 29 harvesting '!AT15+'[2]Nov 29 harvesting'!AT15+'[2]Oct 31 harvesting'!AT15</f>
        <v>0</v>
      </c>
      <c r="AU15" s="254">
        <f>'[2]Dec 29 harvesting '!AU15+'[2]Nov 29 harvesting'!AU15+'[2]Oct 31 harvesting'!AU15</f>
        <v>0</v>
      </c>
      <c r="AV15" s="254">
        <f t="shared" si="15"/>
        <v>0</v>
      </c>
      <c r="AW15" s="254">
        <f>'[2]Dec 29 harvesting '!AW15+'[2]Nov 29 harvesting'!AW15+'[2]Oct 31 harvesting'!AW15</f>
        <v>0</v>
      </c>
      <c r="AX15" s="254">
        <f>'[2]Dec 29 harvesting '!AX15+'[2]Nov 29 harvesting'!AX15+'[2]Oct 31 harvesting'!AX15</f>
        <v>0</v>
      </c>
      <c r="AY15" s="254">
        <f t="shared" si="16"/>
        <v>0</v>
      </c>
      <c r="AZ15" s="254">
        <f>'[2]Dec 29 harvesting '!AZ15+'[2]Nov 29 harvesting'!AZ15+'[2]Oct 31 harvesting'!AZ15</f>
        <v>0</v>
      </c>
      <c r="BA15" s="254">
        <f>'[2]Dec 29 harvesting '!BA15+'[2]Nov 29 harvesting'!BA15+'[2]Oct 31 harvesting'!BA15</f>
        <v>0</v>
      </c>
      <c r="BB15" s="254">
        <f t="shared" si="17"/>
        <v>0</v>
      </c>
      <c r="BC15" s="254">
        <f>'[2]Dec 29 harvesting '!BC15+'[2]Nov 29 harvesting'!BC15+'[2]Oct 31 harvesting'!BC15</f>
        <v>0</v>
      </c>
      <c r="BD15" s="254">
        <f>'[2]Dec 29 harvesting '!BD15+'[2]Nov 29 harvesting'!BD15+'[2]Oct 31 harvesting'!BD15</f>
        <v>0</v>
      </c>
      <c r="BE15" s="254">
        <f t="shared" si="18"/>
        <v>0</v>
      </c>
      <c r="BF15" s="254">
        <f>'[2]Dec 29 harvesting '!BF15+'[2]Nov 29 harvesting'!BF15+'[2]Oct 31 harvesting'!BF15</f>
        <v>0</v>
      </c>
      <c r="BG15" s="254">
        <f>'[2]Dec 29 harvesting '!BG15+'[2]Nov 29 harvesting'!BG15+'[2]Oct 31 harvesting'!BG15</f>
        <v>0</v>
      </c>
      <c r="BH15" s="254">
        <f t="shared" si="19"/>
        <v>0</v>
      </c>
      <c r="BI15" s="254">
        <f>'[2]Dec 29 harvesting '!BI15+'[2]Nov 29 harvesting'!BI15+'[2]Oct 31 harvesting'!BI15</f>
        <v>0</v>
      </c>
      <c r="BJ15" s="254">
        <f>'[2]Dec 29 harvesting '!BJ15+'[2]Nov 29 harvesting'!BJ15+'[2]Oct 31 harvesting'!BJ15</f>
        <v>0</v>
      </c>
      <c r="BK15" s="254">
        <f t="shared" si="20"/>
        <v>0</v>
      </c>
      <c r="BL15" s="254">
        <f>'[2]Dec 29 harvesting '!BL15+'[2]Nov 29 harvesting'!BL15+'[2]Oct 31 harvesting'!BL15</f>
        <v>0</v>
      </c>
      <c r="BM15" s="254">
        <f>'[2]Dec 29 harvesting '!BM15+'[2]Nov 29 harvesting'!BM15+'[2]Oct 31 harvesting'!BM15</f>
        <v>0</v>
      </c>
      <c r="BN15" s="254">
        <f t="shared" si="21"/>
        <v>0</v>
      </c>
      <c r="BO15" s="254">
        <f>'[2]Dec 29 harvesting '!BO15+'[2]Nov 29 harvesting'!BO15+'[2]Oct 31 harvesting'!BO15</f>
        <v>0</v>
      </c>
      <c r="BP15" s="254">
        <f>'[2]Dec 29 harvesting '!BP15+'[2]Nov 29 harvesting'!BP15+'[2]Oct 31 harvesting'!BP15</f>
        <v>0</v>
      </c>
      <c r="BQ15" s="254">
        <f t="shared" si="22"/>
        <v>0</v>
      </c>
      <c r="BR15" s="254">
        <f>'[2]Dec 29 harvesting '!BR15+'[2]Nov 29 harvesting'!BR15+'[2]Oct 31 harvesting'!BR15</f>
        <v>0</v>
      </c>
      <c r="BS15" s="254">
        <f>'[2]Dec 29 harvesting '!BS15+'[2]Nov 29 harvesting'!BS15+'[2]Oct 31 harvesting'!BS15</f>
        <v>0</v>
      </c>
      <c r="BT15" s="254">
        <f t="shared" si="23"/>
        <v>0</v>
      </c>
      <c r="BU15" s="254">
        <f>'[2]Dec 29 harvesting '!BU15+'[2]Nov 29 harvesting'!BU15+'[2]Oct 31 harvesting'!BU15</f>
        <v>0</v>
      </c>
      <c r="BV15" s="254">
        <f>'[2]Dec 29 harvesting '!BV15+'[2]Nov 29 harvesting'!BV15+'[2]Oct 31 harvesting'!BV15</f>
        <v>0</v>
      </c>
      <c r="BW15" s="254">
        <f t="shared" si="24"/>
        <v>0</v>
      </c>
      <c r="BX15" s="254">
        <f>'[2]Dec 29 harvesting '!BX15+'[2]Nov 29 harvesting'!BX15+'[2]Oct 31 harvesting'!BX15</f>
        <v>2</v>
      </c>
      <c r="BY15" s="254">
        <f>'[2]Dec 29 harvesting '!BY15+'[2]Nov 29 harvesting'!BY15+'[2]Oct 31 harvesting'!BY15</f>
        <v>9</v>
      </c>
      <c r="BZ15" s="254">
        <f t="shared" si="25"/>
        <v>4.5</v>
      </c>
      <c r="CA15" s="254">
        <f>'[2]Dec 29 harvesting '!CA15+'[2]Nov 29 harvesting'!CA15+'[2]Oct 31 harvesting'!CA15</f>
        <v>9</v>
      </c>
      <c r="CB15" s="254">
        <f>'[2]Dec 29 harvesting '!CB15+'[2]Nov 29 harvesting'!CB15+'[2]Oct 31 harvesting'!CB15</f>
        <v>31</v>
      </c>
      <c r="CC15" s="254">
        <f t="shared" si="26"/>
        <v>3.4444444444444446</v>
      </c>
      <c r="CD15" s="254">
        <f>'[2]Dec 29 harvesting '!CD15+'[2]Nov 29 harvesting'!CD15+'[2]Oct 31 harvesting'!CD15</f>
        <v>10</v>
      </c>
      <c r="CE15" s="254">
        <f>'[2]Dec 29 harvesting '!CE15+'[2]Nov 29 harvesting'!CE15+'[2]Oct 31 harvesting'!CE15</f>
        <v>31</v>
      </c>
      <c r="CF15" s="254">
        <f t="shared" si="27"/>
        <v>3.1</v>
      </c>
      <c r="CG15" s="254">
        <f>'[2]Dec 29 harvesting '!CG15+'[2]Nov 29 harvesting'!CG15+'[2]Oct 31 harvesting'!CG15</f>
        <v>0</v>
      </c>
      <c r="CH15" s="254">
        <f>'[2]Dec 29 harvesting '!CH15+'[2]Nov 29 harvesting'!CH15+'[2]Oct 31 harvesting'!CH15</f>
        <v>0</v>
      </c>
      <c r="CI15" s="254">
        <f t="shared" si="28"/>
        <v>0</v>
      </c>
      <c r="CJ15" s="254">
        <f>'[2]Dec 29 harvesting '!CJ15+'[2]Nov 29 harvesting'!CJ15+'[2]Oct 31 harvesting'!CJ15</f>
        <v>21</v>
      </c>
      <c r="CK15" s="254">
        <f>'[2]Dec 29 harvesting '!CK15+'[2]Nov 29 harvesting'!CK15+'[2]Oct 31 harvesting'!CK15</f>
        <v>71</v>
      </c>
      <c r="CL15" s="254">
        <f t="shared" si="29"/>
        <v>3.3809523809523809</v>
      </c>
    </row>
    <row r="16" spans="1:140" x14ac:dyDescent="0.25">
      <c r="A16" s="250" t="s">
        <v>6</v>
      </c>
      <c r="B16" s="251">
        <v>607</v>
      </c>
      <c r="C16" s="412">
        <f t="shared" si="0"/>
        <v>92.092257001647454</v>
      </c>
      <c r="D16" s="254">
        <f>'[2]Dec 29 harvesting '!D16+'[2]Nov 29 harvesting'!D16+'[2]Oct 31 harvesting'!D16</f>
        <v>7.75</v>
      </c>
      <c r="E16" s="254">
        <f>'[2]Dec 29 harvesting '!E16+'[2]Nov 29 harvesting'!E16+'[2]Oct 31 harvesting'!E16</f>
        <v>44</v>
      </c>
      <c r="F16" s="254">
        <f t="shared" si="1"/>
        <v>5.67741935483871</v>
      </c>
      <c r="G16" s="254">
        <f>'[2]Dec 29 harvesting '!G16+'[2]Nov 29 harvesting'!G16+'[2]Oct 31 harvesting'!G16</f>
        <v>0</v>
      </c>
      <c r="H16" s="254">
        <f>'[2]Dec 29 harvesting '!H16+'[2]Nov 29 harvesting'!H16+'[2]Oct 31 harvesting'!H16</f>
        <v>0</v>
      </c>
      <c r="I16" s="254">
        <f t="shared" si="2"/>
        <v>0</v>
      </c>
      <c r="J16" s="254">
        <f>'[2]Dec 29 harvesting '!J16+'[2]Nov 29 harvesting'!J16+'[2]Oct 31 harvesting'!J16</f>
        <v>10</v>
      </c>
      <c r="K16" s="254">
        <f>'[2]Dec 29 harvesting '!K16+'[2]Nov 29 harvesting'!K16+'[2]Oct 31 harvesting'!K16</f>
        <v>49</v>
      </c>
      <c r="L16" s="254">
        <f t="shared" si="3"/>
        <v>4.9000000000000004</v>
      </c>
      <c r="M16" s="254">
        <f>'[2]Dec 29 harvesting '!M16+'[2]Nov 29 harvesting'!M16+'[2]Oct 31 harvesting'!M16</f>
        <v>9.75</v>
      </c>
      <c r="N16" s="254">
        <f>'[2]Dec 29 harvesting '!N16+'[2]Nov 29 harvesting'!N16+'[2]Oct 31 harvesting'!N16</f>
        <v>42</v>
      </c>
      <c r="O16" s="254">
        <f t="shared" si="4"/>
        <v>4.3076923076923075</v>
      </c>
      <c r="P16" s="254">
        <f>'[2]Dec 29 harvesting '!P16+'[2]Nov 29 harvesting'!P16+'[2]Oct 31 harvesting'!P16</f>
        <v>99.5</v>
      </c>
      <c r="Q16" s="254">
        <f>'[2]Dec 29 harvesting '!Q16+'[2]Nov 29 harvesting'!Q16+'[2]Oct 31 harvesting'!Q16</f>
        <v>385</v>
      </c>
      <c r="R16" s="254">
        <f t="shared" si="5"/>
        <v>3.8693467336683418</v>
      </c>
      <c r="S16" s="254">
        <f>'[2]Dec 29 harvesting '!S16+'[2]Nov 29 harvesting'!S16+'[2]Oct 31 harvesting'!S16</f>
        <v>0</v>
      </c>
      <c r="T16" s="254">
        <f>'[2]Dec 29 harvesting '!T16+'[2]Nov 29 harvesting'!T16+'[2]Oct 31 harvesting'!T16</f>
        <v>0</v>
      </c>
      <c r="U16" s="254">
        <f t="shared" si="6"/>
        <v>0</v>
      </c>
      <c r="V16" s="254">
        <f>'[2]Dec 29 harvesting '!V16+'[2]Nov 29 harvesting'!V16+'[2]Oct 31 harvesting'!V16</f>
        <v>127</v>
      </c>
      <c r="W16" s="254">
        <f>'[2]Dec 29 harvesting '!W16+'[2]Nov 29 harvesting'!W16+'[2]Oct 31 harvesting'!W16</f>
        <v>520</v>
      </c>
      <c r="X16" s="254">
        <f t="shared" si="7"/>
        <v>4.0944881889763778</v>
      </c>
      <c r="Y16" s="254">
        <f>'[2]Dec 29 harvesting '!Y16+'[2]Nov 29 harvesting'!Y16+'[2]Oct 31 harvesting'!Y16</f>
        <v>0</v>
      </c>
      <c r="Z16" s="254">
        <f>'[2]Dec 29 harvesting '!Z16+'[2]Nov 29 harvesting'!Z16+'[2]Oct 31 harvesting'!Z16</f>
        <v>0</v>
      </c>
      <c r="AA16" s="254">
        <f t="shared" si="8"/>
        <v>0</v>
      </c>
      <c r="AB16" s="254">
        <f>'[2]Dec 29 harvesting '!AB16+'[2]Nov 29 harvesting'!AB16+'[2]Oct 31 harvesting'!AB16</f>
        <v>0</v>
      </c>
      <c r="AC16" s="254">
        <f>'[2]Dec 29 harvesting '!AC16+'[2]Nov 29 harvesting'!AC16+'[2]Oct 31 harvesting'!AC16</f>
        <v>0</v>
      </c>
      <c r="AD16" s="254">
        <f t="shared" si="9"/>
        <v>0</v>
      </c>
      <c r="AE16" s="254">
        <f>'[2]Dec 29 harvesting '!AE16+'[2]Nov 29 harvesting'!AE16+'[2]Oct 31 harvesting'!AE16</f>
        <v>4</v>
      </c>
      <c r="AF16" s="254">
        <f>'[2]Dec 29 harvesting '!AF16+'[2]Nov 29 harvesting'!AF16+'[2]Oct 31 harvesting'!AF16</f>
        <v>16</v>
      </c>
      <c r="AG16" s="254">
        <f t="shared" si="10"/>
        <v>4</v>
      </c>
      <c r="AH16" s="254">
        <f>'[2]Dec 29 harvesting '!AH16+'[2]Nov 29 harvesting'!AH16+'[2]Oct 31 harvesting'!AH16</f>
        <v>0</v>
      </c>
      <c r="AI16" s="254">
        <f>'[2]Dec 29 harvesting '!AI16+'[2]Nov 29 harvesting'!AI16+'[2]Oct 31 harvesting'!AI16</f>
        <v>0</v>
      </c>
      <c r="AJ16" s="254">
        <f t="shared" si="11"/>
        <v>0</v>
      </c>
      <c r="AK16" s="254">
        <f>'[2]Dec 29 harvesting '!AK16+'[2]Nov 29 harvesting'!AK16+'[2]Oct 31 harvesting'!AK16</f>
        <v>428</v>
      </c>
      <c r="AL16" s="254">
        <f>'[2]Dec 29 harvesting '!AL16+'[2]Nov 29 harvesting'!AL16+'[2]Oct 31 harvesting'!AL16</f>
        <v>1423</v>
      </c>
      <c r="AM16" s="254">
        <f t="shared" si="12"/>
        <v>3.3247663551401869</v>
      </c>
      <c r="AN16" s="254">
        <f>'[2]Dec 29 harvesting '!AN16+'[2]Nov 29 harvesting'!AN16+'[2]Oct 31 harvesting'!AN16</f>
        <v>0</v>
      </c>
      <c r="AO16" s="254">
        <f>'[2]Dec 29 harvesting '!AO16+'[2]Nov 29 harvesting'!AO16+'[2]Oct 31 harvesting'!AO16</f>
        <v>0</v>
      </c>
      <c r="AP16" s="254">
        <f t="shared" si="13"/>
        <v>0</v>
      </c>
      <c r="AQ16" s="254">
        <f>'[2]Dec 29 harvesting '!AQ16+'[2]Nov 29 harvesting'!AQ16+'[2]Oct 31 harvesting'!AQ16</f>
        <v>432</v>
      </c>
      <c r="AR16" s="254">
        <f>'[2]Dec 29 harvesting '!AR16+'[2]Nov 29 harvesting'!AR16+'[2]Oct 31 harvesting'!AR16</f>
        <v>1439</v>
      </c>
      <c r="AS16" s="254">
        <f t="shared" si="14"/>
        <v>3.3310185185185186</v>
      </c>
      <c r="AT16" s="254">
        <f>'[2]Dec 29 harvesting '!AT16+'[2]Nov 29 harvesting'!AT16+'[2]Oct 31 harvesting'!AT16</f>
        <v>0</v>
      </c>
      <c r="AU16" s="254">
        <f>'[2]Dec 29 harvesting '!AU16+'[2]Nov 29 harvesting'!AU16+'[2]Oct 31 harvesting'!AU16</f>
        <v>0</v>
      </c>
      <c r="AV16" s="254">
        <f t="shared" si="15"/>
        <v>0</v>
      </c>
      <c r="AW16" s="254">
        <f>'[2]Dec 29 harvesting '!AW16+'[2]Nov 29 harvesting'!AW16+'[2]Oct 31 harvesting'!AW16</f>
        <v>0</v>
      </c>
      <c r="AX16" s="254">
        <f>'[2]Dec 29 harvesting '!AX16+'[2]Nov 29 harvesting'!AX16+'[2]Oct 31 harvesting'!AX16</f>
        <v>0</v>
      </c>
      <c r="AY16" s="254">
        <f t="shared" si="16"/>
        <v>0</v>
      </c>
      <c r="AZ16" s="254">
        <f>'[2]Dec 29 harvesting '!AZ16+'[2]Nov 29 harvesting'!AZ16+'[2]Oct 31 harvesting'!AZ16</f>
        <v>0</v>
      </c>
      <c r="BA16" s="254">
        <f>'[2]Dec 29 harvesting '!BA16+'[2]Nov 29 harvesting'!BA16+'[2]Oct 31 harvesting'!BA16</f>
        <v>0</v>
      </c>
      <c r="BB16" s="254">
        <f t="shared" si="17"/>
        <v>0</v>
      </c>
      <c r="BC16" s="254">
        <f>'[2]Dec 29 harvesting '!BC16+'[2]Nov 29 harvesting'!BC16+'[2]Oct 31 harvesting'!BC16</f>
        <v>0</v>
      </c>
      <c r="BD16" s="254">
        <f>'[2]Dec 29 harvesting '!BD16+'[2]Nov 29 harvesting'!BD16+'[2]Oct 31 harvesting'!BD16</f>
        <v>0</v>
      </c>
      <c r="BE16" s="254">
        <f t="shared" si="18"/>
        <v>0</v>
      </c>
      <c r="BF16" s="254">
        <f>'[2]Dec 29 harvesting '!BF16+'[2]Nov 29 harvesting'!BF16+'[2]Oct 31 harvesting'!BF16</f>
        <v>0</v>
      </c>
      <c r="BG16" s="254">
        <f>'[2]Dec 29 harvesting '!BG16+'[2]Nov 29 harvesting'!BG16+'[2]Oct 31 harvesting'!BG16</f>
        <v>0</v>
      </c>
      <c r="BH16" s="254">
        <f t="shared" si="19"/>
        <v>0</v>
      </c>
      <c r="BI16" s="254">
        <f>'[2]Dec 29 harvesting '!BI16+'[2]Nov 29 harvesting'!BI16+'[2]Oct 31 harvesting'!BI16</f>
        <v>0</v>
      </c>
      <c r="BJ16" s="254">
        <f>'[2]Dec 29 harvesting '!BJ16+'[2]Nov 29 harvesting'!BJ16+'[2]Oct 31 harvesting'!BJ16</f>
        <v>0</v>
      </c>
      <c r="BK16" s="254">
        <f t="shared" si="20"/>
        <v>0</v>
      </c>
      <c r="BL16" s="254">
        <f>'[2]Dec 29 harvesting '!BL16+'[2]Nov 29 harvesting'!BL16+'[2]Oct 31 harvesting'!BL16</f>
        <v>0</v>
      </c>
      <c r="BM16" s="254">
        <f>'[2]Dec 29 harvesting '!BM16+'[2]Nov 29 harvesting'!BM16+'[2]Oct 31 harvesting'!BM16</f>
        <v>0</v>
      </c>
      <c r="BN16" s="254">
        <f t="shared" si="21"/>
        <v>0</v>
      </c>
      <c r="BO16" s="254">
        <f>'[2]Dec 29 harvesting '!BO16+'[2]Nov 29 harvesting'!BO16+'[2]Oct 31 harvesting'!BO16</f>
        <v>0</v>
      </c>
      <c r="BP16" s="254">
        <f>'[2]Dec 29 harvesting '!BP16+'[2]Nov 29 harvesting'!BP16+'[2]Oct 31 harvesting'!BP16</f>
        <v>0</v>
      </c>
      <c r="BQ16" s="254">
        <f t="shared" si="22"/>
        <v>0</v>
      </c>
      <c r="BR16" s="254">
        <f>'[2]Dec 29 harvesting '!BR16+'[2]Nov 29 harvesting'!BR16+'[2]Oct 31 harvesting'!BR16</f>
        <v>7.75</v>
      </c>
      <c r="BS16" s="254">
        <f>'[2]Dec 29 harvesting '!BS16+'[2]Nov 29 harvesting'!BS16+'[2]Oct 31 harvesting'!BS16</f>
        <v>44</v>
      </c>
      <c r="BT16" s="254">
        <f t="shared" si="23"/>
        <v>5.67741935483871</v>
      </c>
      <c r="BU16" s="254">
        <f>'[2]Dec 29 harvesting '!BU16+'[2]Nov 29 harvesting'!BU16+'[2]Oct 31 harvesting'!BU16</f>
        <v>0</v>
      </c>
      <c r="BV16" s="254">
        <f>'[2]Dec 29 harvesting '!BV16+'[2]Nov 29 harvesting'!BV16+'[2]Oct 31 harvesting'!BV16</f>
        <v>0</v>
      </c>
      <c r="BW16" s="254">
        <f t="shared" si="24"/>
        <v>0</v>
      </c>
      <c r="BX16" s="254">
        <f>'[2]Dec 29 harvesting '!BX16+'[2]Nov 29 harvesting'!BX16+'[2]Oct 31 harvesting'!BX16</f>
        <v>14</v>
      </c>
      <c r="BY16" s="254">
        <f>'[2]Dec 29 harvesting '!BY16+'[2]Nov 29 harvesting'!BY16+'[2]Oct 31 harvesting'!BY16</f>
        <v>65</v>
      </c>
      <c r="BZ16" s="254">
        <f t="shared" si="25"/>
        <v>4.6428571428571432</v>
      </c>
      <c r="CA16" s="254">
        <f>'[2]Dec 29 harvesting '!CA16+'[2]Nov 29 harvesting'!CA16+'[2]Oct 31 harvesting'!CA16</f>
        <v>9.75</v>
      </c>
      <c r="CB16" s="254">
        <f>'[2]Dec 29 harvesting '!CB16+'[2]Nov 29 harvesting'!CB16+'[2]Oct 31 harvesting'!CB16</f>
        <v>42</v>
      </c>
      <c r="CC16" s="254">
        <f t="shared" si="26"/>
        <v>4.3076923076923075</v>
      </c>
      <c r="CD16" s="254">
        <f>'[2]Dec 29 harvesting '!CD16+'[2]Nov 29 harvesting'!CD16+'[2]Oct 31 harvesting'!CD16</f>
        <v>527.5</v>
      </c>
      <c r="CE16" s="254">
        <f>'[2]Dec 29 harvesting '!CE16+'[2]Nov 29 harvesting'!CE16+'[2]Oct 31 harvesting'!CE16</f>
        <v>1808</v>
      </c>
      <c r="CF16" s="254">
        <f t="shared" si="27"/>
        <v>3.4274881516587676</v>
      </c>
      <c r="CG16" s="254">
        <f>'[2]Dec 29 harvesting '!CG16+'[2]Nov 29 harvesting'!CG16+'[2]Oct 31 harvesting'!CG16</f>
        <v>0</v>
      </c>
      <c r="CH16" s="254">
        <f>'[2]Dec 29 harvesting '!CH16+'[2]Nov 29 harvesting'!CH16+'[2]Oct 31 harvesting'!CH16</f>
        <v>0</v>
      </c>
      <c r="CI16" s="254">
        <f t="shared" si="28"/>
        <v>0</v>
      </c>
      <c r="CJ16" s="254">
        <f>'[2]Dec 29 harvesting '!CJ16+'[2]Nov 29 harvesting'!CJ16+'[2]Oct 31 harvesting'!CJ16</f>
        <v>559</v>
      </c>
      <c r="CK16" s="254">
        <f>'[2]Dec 29 harvesting '!CK16+'[2]Nov 29 harvesting'!CK16+'[2]Oct 31 harvesting'!CK16</f>
        <v>1959</v>
      </c>
      <c r="CL16" s="254">
        <f t="shared" si="29"/>
        <v>3.5044722719141324</v>
      </c>
    </row>
    <row r="17" spans="1:140" s="257" customFormat="1" x14ac:dyDescent="0.25">
      <c r="A17" s="424" t="s">
        <v>7</v>
      </c>
      <c r="B17" s="362">
        <v>80</v>
      </c>
      <c r="C17" s="425">
        <f t="shared" si="0"/>
        <v>0</v>
      </c>
      <c r="D17" s="364">
        <f>'[2]Dec 29 harvesting '!D17+'[2]Nov 29 harvesting'!D17+'[2]Oct 31 harvesting'!D17</f>
        <v>0</v>
      </c>
      <c r="E17" s="364">
        <f>'[2]Dec 29 harvesting '!E17+'[2]Nov 29 harvesting'!E17+'[2]Oct 31 harvesting'!E17</f>
        <v>0</v>
      </c>
      <c r="F17" s="364">
        <f t="shared" si="1"/>
        <v>0</v>
      </c>
      <c r="G17" s="364">
        <f>'[2]Dec 29 harvesting '!G17+'[2]Nov 29 harvesting'!G17+'[2]Oct 31 harvesting'!G17</f>
        <v>0</v>
      </c>
      <c r="H17" s="364">
        <f>'[2]Dec 29 harvesting '!H17+'[2]Nov 29 harvesting'!H17+'[2]Oct 31 harvesting'!H17</f>
        <v>0</v>
      </c>
      <c r="I17" s="364">
        <f t="shared" si="2"/>
        <v>0</v>
      </c>
      <c r="J17" s="364">
        <f>'[2]Dec 29 harvesting '!J17+'[2]Nov 29 harvesting'!J17+'[2]Oct 31 harvesting'!J17</f>
        <v>0</v>
      </c>
      <c r="K17" s="364">
        <f>'[2]Dec 29 harvesting '!K17+'[2]Nov 29 harvesting'!K17+'[2]Oct 31 harvesting'!K17</f>
        <v>0</v>
      </c>
      <c r="L17" s="364">
        <f t="shared" si="3"/>
        <v>0</v>
      </c>
      <c r="M17" s="364">
        <f>'[2]Dec 29 harvesting '!M17+'[2]Nov 29 harvesting'!M17+'[2]Oct 31 harvesting'!M17</f>
        <v>0</v>
      </c>
      <c r="N17" s="364">
        <f>'[2]Dec 29 harvesting '!N17+'[2]Nov 29 harvesting'!N17+'[2]Oct 31 harvesting'!N17</f>
        <v>0</v>
      </c>
      <c r="O17" s="364">
        <f t="shared" si="4"/>
        <v>0</v>
      </c>
      <c r="P17" s="364">
        <f>'[2]Dec 29 harvesting '!P17+'[2]Nov 29 harvesting'!P17+'[2]Oct 31 harvesting'!P17</f>
        <v>0</v>
      </c>
      <c r="Q17" s="364">
        <f>'[2]Dec 29 harvesting '!Q17+'[2]Nov 29 harvesting'!Q17+'[2]Oct 31 harvesting'!Q17</f>
        <v>0</v>
      </c>
      <c r="R17" s="364">
        <f t="shared" si="5"/>
        <v>0</v>
      </c>
      <c r="S17" s="364">
        <f>'[2]Dec 29 harvesting '!S17+'[2]Nov 29 harvesting'!S17+'[2]Oct 31 harvesting'!S17</f>
        <v>0</v>
      </c>
      <c r="T17" s="364">
        <f>'[2]Dec 29 harvesting '!T17+'[2]Nov 29 harvesting'!T17+'[2]Oct 31 harvesting'!T17</f>
        <v>0</v>
      </c>
      <c r="U17" s="364">
        <f t="shared" si="6"/>
        <v>0</v>
      </c>
      <c r="V17" s="364">
        <f>'[2]Dec 29 harvesting '!V17+'[2]Nov 29 harvesting'!V17+'[2]Oct 31 harvesting'!V17</f>
        <v>0</v>
      </c>
      <c r="W17" s="364">
        <f>'[2]Dec 29 harvesting '!W17+'[2]Nov 29 harvesting'!W17+'[2]Oct 31 harvesting'!W17</f>
        <v>0</v>
      </c>
      <c r="X17" s="364">
        <f t="shared" si="7"/>
        <v>0</v>
      </c>
      <c r="Y17" s="364">
        <f>'[2]Dec 29 harvesting '!Y17+'[2]Nov 29 harvesting'!Y17+'[2]Oct 31 harvesting'!Y17</f>
        <v>0</v>
      </c>
      <c r="Z17" s="364">
        <f>'[2]Dec 29 harvesting '!Z17+'[2]Nov 29 harvesting'!Z17+'[2]Oct 31 harvesting'!Z17</f>
        <v>0</v>
      </c>
      <c r="AA17" s="364">
        <f t="shared" si="8"/>
        <v>0</v>
      </c>
      <c r="AB17" s="364">
        <f>'[2]Dec 29 harvesting '!AB17+'[2]Nov 29 harvesting'!AB17+'[2]Oct 31 harvesting'!AB17</f>
        <v>0</v>
      </c>
      <c r="AC17" s="364">
        <f>'[2]Dec 29 harvesting '!AC17+'[2]Nov 29 harvesting'!AC17+'[2]Oct 31 harvesting'!AC17</f>
        <v>0</v>
      </c>
      <c r="AD17" s="364">
        <f t="shared" si="9"/>
        <v>0</v>
      </c>
      <c r="AE17" s="364">
        <f>'[2]Dec 29 harvesting '!AE17+'[2]Nov 29 harvesting'!AE17+'[2]Oct 31 harvesting'!AE17</f>
        <v>0</v>
      </c>
      <c r="AF17" s="364">
        <f>'[2]Dec 29 harvesting '!AF17+'[2]Nov 29 harvesting'!AF17+'[2]Oct 31 harvesting'!AF17</f>
        <v>0</v>
      </c>
      <c r="AG17" s="364">
        <f t="shared" si="10"/>
        <v>0</v>
      </c>
      <c r="AH17" s="364">
        <f>'[2]Dec 29 harvesting '!AH17+'[2]Nov 29 harvesting'!AH17+'[2]Oct 31 harvesting'!AH17</f>
        <v>0</v>
      </c>
      <c r="AI17" s="364">
        <f>'[2]Dec 29 harvesting '!AI17+'[2]Nov 29 harvesting'!AI17+'[2]Oct 31 harvesting'!AI17</f>
        <v>0</v>
      </c>
      <c r="AJ17" s="364">
        <f t="shared" si="11"/>
        <v>0</v>
      </c>
      <c r="AK17" s="364">
        <v>15.4</v>
      </c>
      <c r="AL17" s="364">
        <v>30.96</v>
      </c>
      <c r="AM17" s="364">
        <f t="shared" si="12"/>
        <v>2.0103896103896104</v>
      </c>
      <c r="AN17" s="364">
        <f>'[2]Dec 29 harvesting '!AN17+'[2]Nov 29 harvesting'!AN17+'[2]Oct 31 harvesting'!AN17</f>
        <v>0</v>
      </c>
      <c r="AO17" s="364">
        <f>'[2]Dec 29 harvesting '!AO17+'[2]Nov 29 harvesting'!AO17+'[2]Oct 31 harvesting'!AO17</f>
        <v>0</v>
      </c>
      <c r="AP17" s="364">
        <f t="shared" si="13"/>
        <v>0</v>
      </c>
      <c r="AQ17" s="364">
        <f>'[2]Dec 29 harvesting '!AQ17+'[2]Nov 29 harvesting'!AQ17+'[2]Oct 31 harvesting'!AQ17</f>
        <v>0</v>
      </c>
      <c r="AR17" s="364">
        <f>'[2]Dec 29 harvesting '!AR17+'[2]Nov 29 harvesting'!AR17+'[2]Oct 31 harvesting'!AR17</f>
        <v>0</v>
      </c>
      <c r="AS17" s="364">
        <f t="shared" si="14"/>
        <v>0</v>
      </c>
      <c r="AT17" s="364">
        <f>'[2]Dec 29 harvesting '!AT17+'[2]Nov 29 harvesting'!AT17+'[2]Oct 31 harvesting'!AT17</f>
        <v>0</v>
      </c>
      <c r="AU17" s="364">
        <f>'[2]Dec 29 harvesting '!AU17+'[2]Nov 29 harvesting'!AU17+'[2]Oct 31 harvesting'!AU17</f>
        <v>0</v>
      </c>
      <c r="AV17" s="364">
        <f t="shared" si="15"/>
        <v>0</v>
      </c>
      <c r="AW17" s="364">
        <f>'[2]Dec 29 harvesting '!AW17+'[2]Nov 29 harvesting'!AW17+'[2]Oct 31 harvesting'!AW17</f>
        <v>0</v>
      </c>
      <c r="AX17" s="364">
        <f>'[2]Dec 29 harvesting '!AX17+'[2]Nov 29 harvesting'!AX17+'[2]Oct 31 harvesting'!AX17</f>
        <v>0</v>
      </c>
      <c r="AY17" s="364">
        <f t="shared" si="16"/>
        <v>0</v>
      </c>
      <c r="AZ17" s="364">
        <f>'[2]Dec 29 harvesting '!AZ17+'[2]Nov 29 harvesting'!AZ17+'[2]Oct 31 harvesting'!AZ17</f>
        <v>0</v>
      </c>
      <c r="BA17" s="364">
        <f>'[2]Dec 29 harvesting '!BA17+'[2]Nov 29 harvesting'!BA17+'[2]Oct 31 harvesting'!BA17</f>
        <v>0</v>
      </c>
      <c r="BB17" s="364">
        <f t="shared" si="17"/>
        <v>0</v>
      </c>
      <c r="BC17" s="364">
        <f>'[2]Dec 29 harvesting '!BC17+'[2]Nov 29 harvesting'!BC17+'[2]Oct 31 harvesting'!BC17</f>
        <v>0</v>
      </c>
      <c r="BD17" s="364">
        <f>'[2]Dec 29 harvesting '!BD17+'[2]Nov 29 harvesting'!BD17+'[2]Oct 31 harvesting'!BD17</f>
        <v>0</v>
      </c>
      <c r="BE17" s="364">
        <f t="shared" si="18"/>
        <v>0</v>
      </c>
      <c r="BF17" s="364">
        <f>'[2]Dec 29 harvesting '!BF17+'[2]Nov 29 harvesting'!BF17+'[2]Oct 31 harvesting'!BF17</f>
        <v>0</v>
      </c>
      <c r="BG17" s="364">
        <f>'[2]Dec 29 harvesting '!BG17+'[2]Nov 29 harvesting'!BG17+'[2]Oct 31 harvesting'!BG17</f>
        <v>0</v>
      </c>
      <c r="BH17" s="364">
        <f t="shared" si="19"/>
        <v>0</v>
      </c>
      <c r="BI17" s="364">
        <f>'[2]Dec 29 harvesting '!BI17+'[2]Nov 29 harvesting'!BI17+'[2]Oct 31 harvesting'!BI17</f>
        <v>0</v>
      </c>
      <c r="BJ17" s="364">
        <f>'[2]Dec 29 harvesting '!BJ17+'[2]Nov 29 harvesting'!BJ17+'[2]Oct 31 harvesting'!BJ17</f>
        <v>0</v>
      </c>
      <c r="BK17" s="364">
        <f t="shared" si="20"/>
        <v>0</v>
      </c>
      <c r="BL17" s="364">
        <f>'[2]Dec 29 harvesting '!BL17+'[2]Nov 29 harvesting'!BL17+'[2]Oct 31 harvesting'!BL17</f>
        <v>0</v>
      </c>
      <c r="BM17" s="364">
        <f>'[2]Dec 29 harvesting '!BM17+'[2]Nov 29 harvesting'!BM17+'[2]Oct 31 harvesting'!BM17</f>
        <v>0</v>
      </c>
      <c r="BN17" s="364">
        <f t="shared" si="21"/>
        <v>0</v>
      </c>
      <c r="BO17" s="364">
        <f>'[2]Dec 29 harvesting '!BO17+'[2]Nov 29 harvesting'!BO17+'[2]Oct 31 harvesting'!BO17</f>
        <v>0</v>
      </c>
      <c r="BP17" s="364">
        <f>'[2]Dec 29 harvesting '!BP17+'[2]Nov 29 harvesting'!BP17+'[2]Oct 31 harvesting'!BP17</f>
        <v>0</v>
      </c>
      <c r="BQ17" s="364">
        <f t="shared" si="22"/>
        <v>0</v>
      </c>
      <c r="BR17" s="364">
        <f>'[2]Dec 29 harvesting '!BR17+'[2]Nov 29 harvesting'!BR17+'[2]Oct 31 harvesting'!BR17</f>
        <v>0</v>
      </c>
      <c r="BS17" s="364">
        <f>'[2]Dec 29 harvesting '!BS17+'[2]Nov 29 harvesting'!BS17+'[2]Oct 31 harvesting'!BS17</f>
        <v>0</v>
      </c>
      <c r="BT17" s="364">
        <f t="shared" si="23"/>
        <v>0</v>
      </c>
      <c r="BU17" s="364">
        <f>'[2]Dec 29 harvesting '!BU17+'[2]Nov 29 harvesting'!BU17+'[2]Oct 31 harvesting'!BU17</f>
        <v>0</v>
      </c>
      <c r="BV17" s="364">
        <f>'[2]Dec 29 harvesting '!BV17+'[2]Nov 29 harvesting'!BV17+'[2]Oct 31 harvesting'!BV17</f>
        <v>0</v>
      </c>
      <c r="BW17" s="364">
        <f t="shared" si="24"/>
        <v>0</v>
      </c>
      <c r="BX17" s="364">
        <f>'[2]Dec 29 harvesting '!BX17+'[2]Nov 29 harvesting'!BX17+'[2]Oct 31 harvesting'!BX17</f>
        <v>0</v>
      </c>
      <c r="BY17" s="364">
        <f>'[2]Dec 29 harvesting '!BY17+'[2]Nov 29 harvesting'!BY17+'[2]Oct 31 harvesting'!BY17</f>
        <v>0</v>
      </c>
      <c r="BZ17" s="364">
        <f t="shared" si="25"/>
        <v>0</v>
      </c>
      <c r="CA17" s="364">
        <f>'[2]Dec 29 harvesting '!CA17+'[2]Nov 29 harvesting'!CA17+'[2]Oct 31 harvesting'!CA17</f>
        <v>0</v>
      </c>
      <c r="CB17" s="364">
        <f>'[2]Dec 29 harvesting '!CB17+'[2]Nov 29 harvesting'!CB17+'[2]Oct 31 harvesting'!CB17</f>
        <v>0</v>
      </c>
      <c r="CC17" s="364">
        <f t="shared" si="26"/>
        <v>0</v>
      </c>
      <c r="CD17" s="364">
        <f>'[2]Dec 29 harvesting '!CD17+'[2]Nov 29 harvesting'!CD17+'[2]Oct 31 harvesting'!CD17</f>
        <v>0</v>
      </c>
      <c r="CE17" s="364">
        <f>'[2]Dec 29 harvesting '!CE17+'[2]Nov 29 harvesting'!CE17+'[2]Oct 31 harvesting'!CE17</f>
        <v>0</v>
      </c>
      <c r="CF17" s="364">
        <f t="shared" si="27"/>
        <v>0</v>
      </c>
      <c r="CG17" s="364">
        <f>'[2]Dec 29 harvesting '!CG17+'[2]Nov 29 harvesting'!CG17+'[2]Oct 31 harvesting'!CG17</f>
        <v>0</v>
      </c>
      <c r="CH17" s="364">
        <f>'[2]Dec 29 harvesting '!CH17+'[2]Nov 29 harvesting'!CH17+'[2]Oct 31 harvesting'!CH17</f>
        <v>0</v>
      </c>
      <c r="CI17" s="364">
        <f t="shared" si="28"/>
        <v>0</v>
      </c>
      <c r="CJ17" s="364">
        <f>'[2]Dec 29 harvesting '!CJ17+'[2]Nov 29 harvesting'!CJ17+'[2]Oct 31 harvesting'!CJ17</f>
        <v>0</v>
      </c>
      <c r="CK17" s="364">
        <f>'[2]Dec 29 harvesting '!CK17+'[2]Nov 29 harvesting'!CK17+'[2]Oct 31 harvesting'!CK17</f>
        <v>0</v>
      </c>
      <c r="CL17" s="364">
        <f t="shared" si="29"/>
        <v>0</v>
      </c>
      <c r="CM17" s="365"/>
      <c r="CN17" s="365"/>
      <c r="CO17" s="365"/>
      <c r="CP17" s="365"/>
      <c r="CQ17" s="365"/>
      <c r="CR17" s="365"/>
      <c r="CS17" s="365"/>
      <c r="CT17" s="365"/>
      <c r="CU17" s="365"/>
      <c r="CV17" s="365"/>
      <c r="CW17" s="365"/>
      <c r="CX17" s="365"/>
      <c r="CY17" s="365"/>
      <c r="CZ17" s="365"/>
      <c r="DA17" s="365"/>
      <c r="DB17" s="365"/>
      <c r="DC17" s="365"/>
      <c r="DD17" s="365"/>
      <c r="DE17" s="365"/>
      <c r="DN17" s="257" t="s">
        <v>163</v>
      </c>
      <c r="EG17" s="366"/>
      <c r="EH17" s="366"/>
      <c r="EI17" s="366"/>
      <c r="EJ17" s="366"/>
    </row>
    <row r="18" spans="1:140" x14ac:dyDescent="0.25">
      <c r="A18" s="250" t="s">
        <v>8</v>
      </c>
      <c r="B18" s="251">
        <v>738.61</v>
      </c>
      <c r="C18" s="412">
        <f t="shared" si="0"/>
        <v>30.430809222729188</v>
      </c>
      <c r="D18" s="254">
        <f>'[2]Dec 29 harvesting '!D18+'[2]Nov 29 harvesting'!D18+'[2]Oct 31 harvesting'!D18</f>
        <v>0</v>
      </c>
      <c r="E18" s="254">
        <f>'[2]Dec 29 harvesting '!E18+'[2]Nov 29 harvesting'!E18+'[2]Oct 31 harvesting'!E18</f>
        <v>0</v>
      </c>
      <c r="F18" s="254">
        <f t="shared" si="1"/>
        <v>0</v>
      </c>
      <c r="G18" s="254">
        <f>'[2]Dec 29 harvesting '!G18+'[2]Nov 29 harvesting'!G18+'[2]Oct 31 harvesting'!G18</f>
        <v>0</v>
      </c>
      <c r="H18" s="254">
        <f>'[2]Dec 29 harvesting '!H18+'[2]Nov 29 harvesting'!H18+'[2]Oct 31 harvesting'!H18</f>
        <v>0</v>
      </c>
      <c r="I18" s="254">
        <f t="shared" si="2"/>
        <v>0</v>
      </c>
      <c r="J18" s="254">
        <f>'[2]Dec 29 harvesting '!J18+'[2]Nov 29 harvesting'!J18+'[2]Oct 31 harvesting'!J18</f>
        <v>0</v>
      </c>
      <c r="K18" s="254">
        <f>'[2]Dec 29 harvesting '!K18+'[2]Nov 29 harvesting'!K18+'[2]Oct 31 harvesting'!K18</f>
        <v>0</v>
      </c>
      <c r="L18" s="254">
        <f t="shared" si="3"/>
        <v>0</v>
      </c>
      <c r="M18" s="254">
        <f>'[2]Dec 29 harvesting '!M18+'[2]Nov 29 harvesting'!M18+'[2]Oct 31 harvesting'!M18</f>
        <v>0</v>
      </c>
      <c r="N18" s="254">
        <f>'[2]Dec 29 harvesting '!N18+'[2]Nov 29 harvesting'!N18+'[2]Oct 31 harvesting'!N18</f>
        <v>0</v>
      </c>
      <c r="O18" s="254">
        <f t="shared" si="4"/>
        <v>0</v>
      </c>
      <c r="P18" s="254">
        <f>'[2]Dec 29 harvesting '!P18+'[2]Nov 29 harvesting'!P18+'[2]Oct 31 harvesting'!P18</f>
        <v>0</v>
      </c>
      <c r="Q18" s="254">
        <f>'[2]Dec 29 harvesting '!Q18+'[2]Nov 29 harvesting'!Q18+'[2]Oct 31 harvesting'!Q18</f>
        <v>0</v>
      </c>
      <c r="R18" s="254">
        <f t="shared" si="5"/>
        <v>0</v>
      </c>
      <c r="S18" s="254">
        <f>'[2]Dec 29 harvesting '!S18+'[2]Nov 29 harvesting'!S18+'[2]Oct 31 harvesting'!S18</f>
        <v>0</v>
      </c>
      <c r="T18" s="254">
        <f>'[2]Dec 29 harvesting '!T18+'[2]Nov 29 harvesting'!T18+'[2]Oct 31 harvesting'!T18</f>
        <v>0</v>
      </c>
      <c r="U18" s="254">
        <f t="shared" si="6"/>
        <v>0</v>
      </c>
      <c r="V18" s="254">
        <f>'[2]Dec 29 harvesting '!V18+'[2]Nov 29 harvesting'!V18+'[2]Oct 31 harvesting'!V18</f>
        <v>0</v>
      </c>
      <c r="W18" s="254">
        <f>'[2]Dec 29 harvesting '!W18+'[2]Nov 29 harvesting'!W18+'[2]Oct 31 harvesting'!W18</f>
        <v>0</v>
      </c>
      <c r="X18" s="254">
        <f t="shared" si="7"/>
        <v>0</v>
      </c>
      <c r="Y18" s="254">
        <f>'[2]Dec 29 harvesting '!Y18+'[2]Nov 29 harvesting'!Y18+'[2]Oct 31 harvesting'!Y18</f>
        <v>29.000000000000004</v>
      </c>
      <c r="Z18" s="254">
        <f>'[2]Dec 29 harvesting '!Z18+'[2]Nov 29 harvesting'!Z18+'[2]Oct 31 harvesting'!Z18</f>
        <v>155</v>
      </c>
      <c r="AA18" s="254">
        <f t="shared" si="8"/>
        <v>5.3448275862068959</v>
      </c>
      <c r="AB18" s="254">
        <f>'[2]Dec 29 harvesting '!AB18+'[2]Nov 29 harvesting'!AB18+'[2]Oct 31 harvesting'!AB18</f>
        <v>0.3</v>
      </c>
      <c r="AC18" s="254">
        <f>'[2]Dec 29 harvesting '!AC18+'[2]Nov 29 harvesting'!AC18+'[2]Oct 31 harvesting'!AC18</f>
        <v>1.52</v>
      </c>
      <c r="AD18" s="254">
        <f t="shared" si="9"/>
        <v>5.0666666666666673</v>
      </c>
      <c r="AE18" s="254">
        <f>'[2]Dec 29 harvesting '!AE18+'[2]Nov 29 harvesting'!AE18+'[2]Oct 31 harvesting'!AE18</f>
        <v>12</v>
      </c>
      <c r="AF18" s="254">
        <f>'[2]Dec 29 harvesting '!AF18+'[2]Nov 29 harvesting'!AF18+'[2]Oct 31 harvesting'!AF18</f>
        <v>50.129999999999995</v>
      </c>
      <c r="AG18" s="254">
        <f t="shared" si="10"/>
        <v>4.1774999999999993</v>
      </c>
      <c r="AH18" s="254">
        <f>'[2]Dec 29 harvesting '!AH18+'[2]Nov 29 harvesting'!AH18+'[2]Oct 31 harvesting'!AH18</f>
        <v>0</v>
      </c>
      <c r="AI18" s="254">
        <f>'[2]Dec 29 harvesting '!AI18+'[2]Nov 29 harvesting'!AI18+'[2]Oct 31 harvesting'!AI18</f>
        <v>0</v>
      </c>
      <c r="AJ18" s="254">
        <f t="shared" si="11"/>
        <v>0</v>
      </c>
      <c r="AK18" s="254">
        <f>'[2]Dec 29 harvesting '!AK18+'[2]Nov 29 harvesting'!AK18+'[2]Oct 31 harvesting'!AK18</f>
        <v>0</v>
      </c>
      <c r="AL18" s="254">
        <f>'[2]Dec 29 harvesting '!AL18+'[2]Nov 29 harvesting'!AL18+'[2]Oct 31 harvesting'!AL18</f>
        <v>0</v>
      </c>
      <c r="AM18" s="254">
        <f t="shared" si="12"/>
        <v>0</v>
      </c>
      <c r="AN18" s="254">
        <f>'[2]Dec 29 harvesting '!AN18+'[2]Nov 29 harvesting'!AN18+'[2]Oct 31 harvesting'!AN18</f>
        <v>183.46500000000003</v>
      </c>
      <c r="AO18" s="254">
        <f>'[2]Dec 29 harvesting '!AO18+'[2]Nov 29 harvesting'!AO18+'[2]Oct 31 harvesting'!AO18</f>
        <v>678</v>
      </c>
      <c r="AP18" s="254">
        <f t="shared" si="13"/>
        <v>3.6955277573379113</v>
      </c>
      <c r="AQ18" s="254">
        <f>'[2]Dec 29 harvesting '!AQ18+'[2]Nov 29 harvesting'!AQ18+'[2]Oct 31 harvesting'!AQ18</f>
        <v>224.76500000000004</v>
      </c>
      <c r="AR18" s="254">
        <f>'[2]Dec 29 harvesting '!AR18+'[2]Nov 29 harvesting'!AR18+'[2]Oct 31 harvesting'!AR18</f>
        <v>884.65</v>
      </c>
      <c r="AS18" s="254">
        <f t="shared" si="14"/>
        <v>3.9358885947545206</v>
      </c>
      <c r="AT18" s="254">
        <f>'[2]Dec 29 harvesting '!AT18+'[2]Nov 29 harvesting'!AT18+'[2]Oct 31 harvesting'!AT18</f>
        <v>0</v>
      </c>
      <c r="AU18" s="254">
        <f>'[2]Dec 29 harvesting '!AU18+'[2]Nov 29 harvesting'!AU18+'[2]Oct 31 harvesting'!AU18</f>
        <v>0</v>
      </c>
      <c r="AV18" s="254">
        <f t="shared" si="15"/>
        <v>0</v>
      </c>
      <c r="AW18" s="254">
        <f>'[2]Dec 29 harvesting '!AW18+'[2]Nov 29 harvesting'!AW18+'[2]Oct 31 harvesting'!AW18</f>
        <v>0</v>
      </c>
      <c r="AX18" s="254">
        <f>'[2]Dec 29 harvesting '!AX18+'[2]Nov 29 harvesting'!AX18+'[2]Oct 31 harvesting'!AX18</f>
        <v>0</v>
      </c>
      <c r="AY18" s="254">
        <f t="shared" si="16"/>
        <v>0</v>
      </c>
      <c r="AZ18" s="254">
        <f>'[2]Dec 29 harvesting '!AZ18+'[2]Nov 29 harvesting'!AZ18+'[2]Oct 31 harvesting'!AZ18</f>
        <v>0</v>
      </c>
      <c r="BA18" s="254">
        <f>'[2]Dec 29 harvesting '!BA18+'[2]Nov 29 harvesting'!BA18+'[2]Oct 31 harvesting'!BA18</f>
        <v>0</v>
      </c>
      <c r="BB18" s="254">
        <f t="shared" si="17"/>
        <v>0</v>
      </c>
      <c r="BC18" s="254">
        <f>'[2]Dec 29 harvesting '!BC18+'[2]Nov 29 harvesting'!BC18+'[2]Oct 31 harvesting'!BC18</f>
        <v>0</v>
      </c>
      <c r="BD18" s="254">
        <f>'[2]Dec 29 harvesting '!BD18+'[2]Nov 29 harvesting'!BD18+'[2]Oct 31 harvesting'!BD18</f>
        <v>0</v>
      </c>
      <c r="BE18" s="254">
        <f t="shared" si="18"/>
        <v>0</v>
      </c>
      <c r="BF18" s="254">
        <f>'[2]Dec 29 harvesting '!BF18+'[2]Nov 29 harvesting'!BF18+'[2]Oct 31 harvesting'!BF18</f>
        <v>0</v>
      </c>
      <c r="BG18" s="254">
        <f>'[2]Dec 29 harvesting '!BG18+'[2]Nov 29 harvesting'!BG18+'[2]Oct 31 harvesting'!BG18</f>
        <v>0</v>
      </c>
      <c r="BH18" s="254">
        <f t="shared" si="19"/>
        <v>0</v>
      </c>
      <c r="BI18" s="254">
        <f>'[2]Dec 29 harvesting '!BI18+'[2]Nov 29 harvesting'!BI18+'[2]Oct 31 harvesting'!BI18</f>
        <v>0</v>
      </c>
      <c r="BJ18" s="254">
        <f>'[2]Dec 29 harvesting '!BJ18+'[2]Nov 29 harvesting'!BJ18+'[2]Oct 31 harvesting'!BJ18</f>
        <v>0</v>
      </c>
      <c r="BK18" s="254">
        <f t="shared" si="20"/>
        <v>0</v>
      </c>
      <c r="BL18" s="254">
        <f>'[2]Dec 29 harvesting '!BL18+'[2]Nov 29 harvesting'!BL18+'[2]Oct 31 harvesting'!BL18</f>
        <v>0</v>
      </c>
      <c r="BM18" s="254">
        <f>'[2]Dec 29 harvesting '!BM18+'[2]Nov 29 harvesting'!BM18+'[2]Oct 31 harvesting'!BM18</f>
        <v>0</v>
      </c>
      <c r="BN18" s="254">
        <f t="shared" si="21"/>
        <v>0</v>
      </c>
      <c r="BO18" s="254">
        <f>'[2]Dec 29 harvesting '!BO18+'[2]Nov 29 harvesting'!BO18+'[2]Oct 31 harvesting'!BO18</f>
        <v>0</v>
      </c>
      <c r="BP18" s="254">
        <f>'[2]Dec 29 harvesting '!BP18+'[2]Nov 29 harvesting'!BP18+'[2]Oct 31 harvesting'!BP18</f>
        <v>0</v>
      </c>
      <c r="BQ18" s="254">
        <f t="shared" si="22"/>
        <v>0</v>
      </c>
      <c r="BR18" s="254">
        <f>'[2]Dec 29 harvesting '!BR18+'[2]Nov 29 harvesting'!BR18+'[2]Oct 31 harvesting'!BR18</f>
        <v>29.000000000000004</v>
      </c>
      <c r="BS18" s="254">
        <f>'[2]Dec 29 harvesting '!BS18+'[2]Nov 29 harvesting'!BS18+'[2]Oct 31 harvesting'!BS18</f>
        <v>155</v>
      </c>
      <c r="BT18" s="254">
        <f t="shared" si="23"/>
        <v>5.3448275862068959</v>
      </c>
      <c r="BU18" s="254">
        <f>'[2]Dec 29 harvesting '!BU18+'[2]Nov 29 harvesting'!BU18+'[2]Oct 31 harvesting'!BU18</f>
        <v>0.3</v>
      </c>
      <c r="BV18" s="254">
        <f>'[2]Dec 29 harvesting '!BV18+'[2]Nov 29 harvesting'!BV18+'[2]Oct 31 harvesting'!BV18</f>
        <v>1.52</v>
      </c>
      <c r="BW18" s="254">
        <f t="shared" si="24"/>
        <v>5.0666666666666673</v>
      </c>
      <c r="BX18" s="254">
        <f>'[2]Dec 29 harvesting '!BX18+'[2]Nov 29 harvesting'!BX18+'[2]Oct 31 harvesting'!BX18</f>
        <v>12</v>
      </c>
      <c r="BY18" s="254">
        <f>'[2]Dec 29 harvesting '!BY18+'[2]Nov 29 harvesting'!BY18+'[2]Oct 31 harvesting'!BY18</f>
        <v>50.129999999999995</v>
      </c>
      <c r="BZ18" s="254">
        <f t="shared" si="25"/>
        <v>4.1774999999999993</v>
      </c>
      <c r="CA18" s="254">
        <f>'[2]Dec 29 harvesting '!CA18+'[2]Nov 29 harvesting'!CA18+'[2]Oct 31 harvesting'!CA18</f>
        <v>0</v>
      </c>
      <c r="CB18" s="254">
        <f>'[2]Dec 29 harvesting '!CB18+'[2]Nov 29 harvesting'!CB18+'[2]Oct 31 harvesting'!CB18</f>
        <v>0</v>
      </c>
      <c r="CC18" s="254">
        <f t="shared" si="26"/>
        <v>0</v>
      </c>
      <c r="CD18" s="254">
        <f>'[2]Dec 29 harvesting '!CD18+'[2]Nov 29 harvesting'!CD18+'[2]Oct 31 harvesting'!CD18</f>
        <v>0</v>
      </c>
      <c r="CE18" s="254">
        <f>'[2]Dec 29 harvesting '!CE18+'[2]Nov 29 harvesting'!CE18+'[2]Oct 31 harvesting'!CE18</f>
        <v>0</v>
      </c>
      <c r="CF18" s="254">
        <f t="shared" si="27"/>
        <v>0</v>
      </c>
      <c r="CG18" s="254">
        <f>'[2]Dec 29 harvesting '!CG18+'[2]Nov 29 harvesting'!CG18+'[2]Oct 31 harvesting'!CG18</f>
        <v>183.46500000000003</v>
      </c>
      <c r="CH18" s="254">
        <f>'[2]Dec 29 harvesting '!CH18+'[2]Nov 29 harvesting'!CH18+'[2]Oct 31 harvesting'!CH18</f>
        <v>678</v>
      </c>
      <c r="CI18" s="254">
        <f t="shared" si="28"/>
        <v>3.6955277573379113</v>
      </c>
      <c r="CJ18" s="254">
        <f>'[2]Dec 29 harvesting '!CJ18+'[2]Nov 29 harvesting'!CJ18+'[2]Oct 31 harvesting'!CJ18</f>
        <v>224.76500000000004</v>
      </c>
      <c r="CK18" s="254">
        <f>'[2]Dec 29 harvesting '!CK18+'[2]Nov 29 harvesting'!CK18+'[2]Oct 31 harvesting'!CK18</f>
        <v>884.65</v>
      </c>
      <c r="CL18" s="254">
        <f t="shared" si="29"/>
        <v>3.9358885947545206</v>
      </c>
    </row>
    <row r="19" spans="1:140" x14ac:dyDescent="0.25">
      <c r="A19" s="250" t="s">
        <v>9</v>
      </c>
      <c r="B19" s="251">
        <v>1294</v>
      </c>
      <c r="C19" s="412">
        <f t="shared" si="0"/>
        <v>23.543276661514682</v>
      </c>
      <c r="D19" s="254">
        <f>'[2]Dec 29 harvesting '!D19+'[2]Nov 29 harvesting'!D19+'[2]Oct 31 harvesting'!D19</f>
        <v>9.4</v>
      </c>
      <c r="E19" s="254">
        <f>'[2]Dec 29 harvesting '!E19+'[2]Nov 29 harvesting'!E19+'[2]Oct 31 harvesting'!E19</f>
        <v>56.6</v>
      </c>
      <c r="F19" s="254">
        <f t="shared" si="1"/>
        <v>6.0212765957446805</v>
      </c>
      <c r="G19" s="254">
        <f>'[2]Dec 29 harvesting '!G19+'[2]Nov 29 harvesting'!G19+'[2]Oct 31 harvesting'!G19</f>
        <v>0</v>
      </c>
      <c r="H19" s="254">
        <f>'[2]Dec 29 harvesting '!H19+'[2]Nov 29 harvesting'!H19+'[2]Oct 31 harvesting'!H19</f>
        <v>0</v>
      </c>
      <c r="I19" s="254">
        <f t="shared" si="2"/>
        <v>0</v>
      </c>
      <c r="J19" s="254">
        <f>'[2]Dec 29 harvesting '!J19+'[2]Nov 29 harvesting'!J19+'[2]Oct 31 harvesting'!J19</f>
        <v>14</v>
      </c>
      <c r="K19" s="254">
        <f>'[2]Dec 29 harvesting '!K19+'[2]Nov 29 harvesting'!K19+'[2]Oct 31 harvesting'!K19</f>
        <v>76.400000000000006</v>
      </c>
      <c r="L19" s="254">
        <f t="shared" si="3"/>
        <v>5.4571428571428573</v>
      </c>
      <c r="M19" s="254">
        <f>'[2]Dec 29 harvesting '!M19+'[2]Nov 29 harvesting'!M19+'[2]Oct 31 harvesting'!M19</f>
        <v>15.75</v>
      </c>
      <c r="N19" s="254">
        <f>'[2]Dec 29 harvesting '!N19+'[2]Nov 29 harvesting'!N19+'[2]Oct 31 harvesting'!N19</f>
        <v>74.3</v>
      </c>
      <c r="O19" s="254">
        <f t="shared" si="4"/>
        <v>4.7174603174603176</v>
      </c>
      <c r="P19" s="254">
        <f>'[2]Dec 29 harvesting '!P19+'[2]Nov 29 harvesting'!P19+'[2]Oct 31 harvesting'!P19</f>
        <v>0</v>
      </c>
      <c r="Q19" s="254">
        <f>'[2]Dec 29 harvesting '!Q19+'[2]Nov 29 harvesting'!Q19+'[2]Oct 31 harvesting'!Q19</f>
        <v>0</v>
      </c>
      <c r="R19" s="254">
        <f t="shared" si="5"/>
        <v>0</v>
      </c>
      <c r="S19" s="254">
        <f>'[2]Dec 29 harvesting '!S19+'[2]Nov 29 harvesting'!S19+'[2]Oct 31 harvesting'!S19</f>
        <v>122</v>
      </c>
      <c r="T19" s="254">
        <f>'[2]Dec 29 harvesting '!T19+'[2]Nov 29 harvesting'!T19+'[2]Oct 31 harvesting'!T19</f>
        <v>429</v>
      </c>
      <c r="U19" s="254">
        <f t="shared" si="6"/>
        <v>3.5163934426229506</v>
      </c>
      <c r="V19" s="254">
        <f>'[2]Dec 29 harvesting '!V19+'[2]Nov 29 harvesting'!V19+'[2]Oct 31 harvesting'!V19</f>
        <v>161.15</v>
      </c>
      <c r="W19" s="254">
        <f>'[2]Dec 29 harvesting '!W19+'[2]Nov 29 harvesting'!W19+'[2]Oct 31 harvesting'!W19</f>
        <v>636.29999999999995</v>
      </c>
      <c r="X19" s="254">
        <f t="shared" si="7"/>
        <v>3.9484951908160095</v>
      </c>
      <c r="Y19" s="254">
        <f>'[2]Dec 29 harvesting '!Y19+'[2]Nov 29 harvesting'!Y19+'[2]Oct 31 harvesting'!Y19</f>
        <v>47</v>
      </c>
      <c r="Z19" s="254">
        <f>'[2]Dec 29 harvesting '!Z19+'[2]Nov 29 harvesting'!Z19+'[2]Oct 31 harvesting'!Z19</f>
        <v>213</v>
      </c>
      <c r="AA19" s="254">
        <f t="shared" si="8"/>
        <v>4.5319148936170217</v>
      </c>
      <c r="AB19" s="254">
        <f>'[2]Dec 29 harvesting '!AB19+'[2]Nov 29 harvesting'!AB19+'[2]Oct 31 harvesting'!AB19</f>
        <v>0</v>
      </c>
      <c r="AC19" s="254">
        <f>'[2]Dec 29 harvesting '!AC19+'[2]Nov 29 harvesting'!AC19+'[2]Oct 31 harvesting'!AC19</f>
        <v>0</v>
      </c>
      <c r="AD19" s="254">
        <f t="shared" si="9"/>
        <v>0</v>
      </c>
      <c r="AE19" s="254">
        <f>'[2]Dec 29 harvesting '!AE19+'[2]Nov 29 harvesting'!AE19+'[2]Oct 31 harvesting'!AE19</f>
        <v>9.5</v>
      </c>
      <c r="AF19" s="254">
        <f>'[2]Dec 29 harvesting '!AF19+'[2]Nov 29 harvesting'!AF19+'[2]Oct 31 harvesting'!AF19</f>
        <v>38</v>
      </c>
      <c r="AG19" s="254">
        <f t="shared" si="10"/>
        <v>4</v>
      </c>
      <c r="AH19" s="254">
        <f>'[2]Dec 29 harvesting '!AH19+'[2]Nov 29 harvesting'!AH19+'[2]Oct 31 harvesting'!AH19</f>
        <v>0</v>
      </c>
      <c r="AI19" s="254">
        <f>'[2]Dec 29 harvesting '!AI19+'[2]Nov 29 harvesting'!AI19+'[2]Oct 31 harvesting'!AI19</f>
        <v>0</v>
      </c>
      <c r="AJ19" s="254">
        <f t="shared" si="11"/>
        <v>0</v>
      </c>
      <c r="AK19" s="254">
        <f>'[2]Dec 29 harvesting '!AK19+'[2]Nov 29 harvesting'!AK19+'[2]Oct 31 harvesting'!AK19</f>
        <v>0</v>
      </c>
      <c r="AL19" s="254">
        <f>'[2]Dec 29 harvesting '!AL19+'[2]Nov 29 harvesting'!AL19+'[2]Oct 31 harvesting'!AL19</f>
        <v>0</v>
      </c>
      <c r="AM19" s="254">
        <f t="shared" si="12"/>
        <v>0</v>
      </c>
      <c r="AN19" s="254">
        <f>'[2]Dec 29 harvesting '!AN19+'[2]Nov 29 harvesting'!AN19+'[2]Oct 31 harvesting'!AN19</f>
        <v>87</v>
      </c>
      <c r="AO19" s="254">
        <f>'[2]Dec 29 harvesting '!AO19+'[2]Nov 29 harvesting'!AO19+'[2]Oct 31 harvesting'!AO19</f>
        <v>506</v>
      </c>
      <c r="AP19" s="254">
        <f t="shared" si="13"/>
        <v>5.8160919540229887</v>
      </c>
      <c r="AQ19" s="254">
        <f>'[2]Dec 29 harvesting '!AQ19+'[2]Nov 29 harvesting'!AQ19+'[2]Oct 31 harvesting'!AQ19</f>
        <v>143.5</v>
      </c>
      <c r="AR19" s="254">
        <f>'[2]Dec 29 harvesting '!AR19+'[2]Nov 29 harvesting'!AR19+'[2]Oct 31 harvesting'!AR19</f>
        <v>757</v>
      </c>
      <c r="AS19" s="254">
        <f t="shared" si="14"/>
        <v>5.2752613240418116</v>
      </c>
      <c r="AT19" s="254">
        <f>'[2]Dec 29 harvesting '!AT19+'[2]Nov 29 harvesting'!AT19+'[2]Oct 31 harvesting'!AT19</f>
        <v>0</v>
      </c>
      <c r="AU19" s="254">
        <f>'[2]Dec 29 harvesting '!AU19+'[2]Nov 29 harvesting'!AU19+'[2]Oct 31 harvesting'!AU19</f>
        <v>0</v>
      </c>
      <c r="AV19" s="254">
        <f t="shared" si="15"/>
        <v>0</v>
      </c>
      <c r="AW19" s="254">
        <f>'[2]Dec 29 harvesting '!AW19+'[2]Nov 29 harvesting'!AW19+'[2]Oct 31 harvesting'!AW19</f>
        <v>0</v>
      </c>
      <c r="AX19" s="254">
        <f>'[2]Dec 29 harvesting '!AX19+'[2]Nov 29 harvesting'!AX19+'[2]Oct 31 harvesting'!AX19</f>
        <v>0</v>
      </c>
      <c r="AY19" s="254">
        <f t="shared" si="16"/>
        <v>0</v>
      </c>
      <c r="AZ19" s="254">
        <f>'[2]Dec 29 harvesting '!AZ19+'[2]Nov 29 harvesting'!AZ19+'[2]Oct 31 harvesting'!AZ19</f>
        <v>0</v>
      </c>
      <c r="BA19" s="254">
        <f>'[2]Dec 29 harvesting '!BA19+'[2]Nov 29 harvesting'!BA19+'[2]Oct 31 harvesting'!BA19</f>
        <v>0</v>
      </c>
      <c r="BB19" s="254">
        <f t="shared" si="17"/>
        <v>0</v>
      </c>
      <c r="BC19" s="254">
        <f>'[2]Dec 29 harvesting '!BC19+'[2]Nov 29 harvesting'!BC19+'[2]Oct 31 harvesting'!BC19</f>
        <v>0</v>
      </c>
      <c r="BD19" s="254">
        <f>'[2]Dec 29 harvesting '!BD19+'[2]Nov 29 harvesting'!BD19+'[2]Oct 31 harvesting'!BD19</f>
        <v>0</v>
      </c>
      <c r="BE19" s="254">
        <f t="shared" si="18"/>
        <v>0</v>
      </c>
      <c r="BF19" s="254">
        <f>'[2]Dec 29 harvesting '!BF19+'[2]Nov 29 harvesting'!BF19+'[2]Oct 31 harvesting'!BF19</f>
        <v>0</v>
      </c>
      <c r="BG19" s="254">
        <f>'[2]Dec 29 harvesting '!BG19+'[2]Nov 29 harvesting'!BG19+'[2]Oct 31 harvesting'!BG19</f>
        <v>0</v>
      </c>
      <c r="BH19" s="254">
        <f t="shared" si="19"/>
        <v>0</v>
      </c>
      <c r="BI19" s="254">
        <f>'[2]Dec 29 harvesting '!BI19+'[2]Nov 29 harvesting'!BI19+'[2]Oct 31 harvesting'!BI19</f>
        <v>0</v>
      </c>
      <c r="BJ19" s="254">
        <f>'[2]Dec 29 harvesting '!BJ19+'[2]Nov 29 harvesting'!BJ19+'[2]Oct 31 harvesting'!BJ19</f>
        <v>0</v>
      </c>
      <c r="BK19" s="254">
        <f t="shared" si="20"/>
        <v>0</v>
      </c>
      <c r="BL19" s="254">
        <f>'[2]Dec 29 harvesting '!BL19+'[2]Nov 29 harvesting'!BL19+'[2]Oct 31 harvesting'!BL19</f>
        <v>0</v>
      </c>
      <c r="BM19" s="254">
        <f>'[2]Dec 29 harvesting '!BM19+'[2]Nov 29 harvesting'!BM19+'[2]Oct 31 harvesting'!BM19</f>
        <v>0</v>
      </c>
      <c r="BN19" s="254">
        <f t="shared" si="21"/>
        <v>0</v>
      </c>
      <c r="BO19" s="254">
        <f>'[2]Dec 29 harvesting '!BO19+'[2]Nov 29 harvesting'!BO19+'[2]Oct 31 harvesting'!BO19</f>
        <v>0</v>
      </c>
      <c r="BP19" s="254">
        <f>'[2]Dec 29 harvesting '!BP19+'[2]Nov 29 harvesting'!BP19+'[2]Oct 31 harvesting'!BP19</f>
        <v>0</v>
      </c>
      <c r="BQ19" s="254">
        <f t="shared" si="22"/>
        <v>0</v>
      </c>
      <c r="BR19" s="254">
        <f>'[2]Dec 29 harvesting '!BR19+'[2]Nov 29 harvesting'!BR19+'[2]Oct 31 harvesting'!BR19</f>
        <v>56.4</v>
      </c>
      <c r="BS19" s="254">
        <f>'[2]Dec 29 harvesting '!BS19+'[2]Nov 29 harvesting'!BS19+'[2]Oct 31 harvesting'!BS19</f>
        <v>269.60000000000002</v>
      </c>
      <c r="BT19" s="254">
        <f t="shared" si="23"/>
        <v>4.7801418439716317</v>
      </c>
      <c r="BU19" s="254">
        <f>'[2]Dec 29 harvesting '!BU19+'[2]Nov 29 harvesting'!BU19+'[2]Oct 31 harvesting'!BU19</f>
        <v>0</v>
      </c>
      <c r="BV19" s="254">
        <f>'[2]Dec 29 harvesting '!BV19+'[2]Nov 29 harvesting'!BV19+'[2]Oct 31 harvesting'!BV19</f>
        <v>0</v>
      </c>
      <c r="BW19" s="254">
        <f t="shared" si="24"/>
        <v>0</v>
      </c>
      <c r="BX19" s="254">
        <f>'[2]Dec 29 harvesting '!BX19+'[2]Nov 29 harvesting'!BX19+'[2]Oct 31 harvesting'!BX19</f>
        <v>23.5</v>
      </c>
      <c r="BY19" s="254">
        <f>'[2]Dec 29 harvesting '!BY19+'[2]Nov 29 harvesting'!BY19+'[2]Oct 31 harvesting'!BY19</f>
        <v>114.4</v>
      </c>
      <c r="BZ19" s="254">
        <f t="shared" si="25"/>
        <v>4.8680851063829786</v>
      </c>
      <c r="CA19" s="254">
        <f>'[2]Dec 29 harvesting '!CA19+'[2]Nov 29 harvesting'!CA19+'[2]Oct 31 harvesting'!CA19</f>
        <v>15.75</v>
      </c>
      <c r="CB19" s="254">
        <f>'[2]Dec 29 harvesting '!CB19+'[2]Nov 29 harvesting'!CB19+'[2]Oct 31 harvesting'!CB19</f>
        <v>74.3</v>
      </c>
      <c r="CC19" s="254">
        <f t="shared" si="26"/>
        <v>4.7174603174603176</v>
      </c>
      <c r="CD19" s="254">
        <f>'[2]Dec 29 harvesting '!CD19+'[2]Nov 29 harvesting'!CD19+'[2]Oct 31 harvesting'!CD19</f>
        <v>0</v>
      </c>
      <c r="CE19" s="254">
        <f>'[2]Dec 29 harvesting '!CE19+'[2]Nov 29 harvesting'!CE19+'[2]Oct 31 harvesting'!CE19</f>
        <v>0</v>
      </c>
      <c r="CF19" s="254">
        <f t="shared" si="27"/>
        <v>0</v>
      </c>
      <c r="CG19" s="254">
        <f>'[2]Dec 29 harvesting '!CG19+'[2]Nov 29 harvesting'!CG19+'[2]Oct 31 harvesting'!CG19</f>
        <v>209</v>
      </c>
      <c r="CH19" s="254">
        <f>'[2]Dec 29 harvesting '!CH19+'[2]Nov 29 harvesting'!CH19+'[2]Oct 31 harvesting'!CH19</f>
        <v>935</v>
      </c>
      <c r="CI19" s="254">
        <f t="shared" si="28"/>
        <v>4.4736842105263159</v>
      </c>
      <c r="CJ19" s="254">
        <f>'[2]Dec 29 harvesting '!CJ19+'[2]Nov 29 harvesting'!CJ19+'[2]Oct 31 harvesting'!CJ19</f>
        <v>304.64999999999998</v>
      </c>
      <c r="CK19" s="254">
        <f>'[2]Dec 29 harvesting '!CK19+'[2]Nov 29 harvesting'!CK19+'[2]Oct 31 harvesting'!CK19</f>
        <v>1393.3000000000002</v>
      </c>
      <c r="CL19" s="254">
        <f t="shared" si="29"/>
        <v>4.573444936812737</v>
      </c>
      <c r="DH19" s="255" t="s">
        <v>130</v>
      </c>
    </row>
    <row r="20" spans="1:140" x14ac:dyDescent="0.25">
      <c r="A20" s="250" t="s">
        <v>10</v>
      </c>
      <c r="B20" s="251">
        <v>1521</v>
      </c>
      <c r="C20" s="412">
        <f t="shared" si="0"/>
        <v>99.326101249178166</v>
      </c>
      <c r="D20" s="254">
        <f>'[2]Dec 29 harvesting '!D20+'[2]Nov 29 harvesting'!D20+'[2]Oct 31 harvesting'!D20</f>
        <v>12</v>
      </c>
      <c r="E20" s="254">
        <f>'[2]Dec 29 harvesting '!E20+'[2]Nov 29 harvesting'!E20+'[2]Oct 31 harvesting'!E20</f>
        <v>75</v>
      </c>
      <c r="F20" s="254">
        <f t="shared" si="1"/>
        <v>6.25</v>
      </c>
      <c r="G20" s="254">
        <f>'[2]Dec 29 harvesting '!G20+'[2]Nov 29 harvesting'!G20+'[2]Oct 31 harvesting'!G20</f>
        <v>0</v>
      </c>
      <c r="H20" s="254">
        <f>'[2]Dec 29 harvesting '!H20+'[2]Nov 29 harvesting'!H20+'[2]Oct 31 harvesting'!H20</f>
        <v>0</v>
      </c>
      <c r="I20" s="254">
        <f t="shared" si="2"/>
        <v>0</v>
      </c>
      <c r="J20" s="254">
        <f>'[2]Dec 29 harvesting '!J20+'[2]Nov 29 harvesting'!J20+'[2]Oct 31 harvesting'!J20</f>
        <v>0</v>
      </c>
      <c r="K20" s="254">
        <f>'[2]Dec 29 harvesting '!K20+'[2]Nov 29 harvesting'!K20+'[2]Oct 31 harvesting'!K20</f>
        <v>0</v>
      </c>
      <c r="L20" s="254">
        <f t="shared" si="3"/>
        <v>0</v>
      </c>
      <c r="M20" s="254">
        <f>'[2]Dec 29 harvesting '!M20+'[2]Nov 29 harvesting'!M20+'[2]Oct 31 harvesting'!M20</f>
        <v>0</v>
      </c>
      <c r="N20" s="254">
        <f>'[2]Dec 29 harvesting '!N20+'[2]Nov 29 harvesting'!N20+'[2]Oct 31 harvesting'!N20</f>
        <v>0</v>
      </c>
      <c r="O20" s="254">
        <f t="shared" si="4"/>
        <v>0</v>
      </c>
      <c r="P20" s="254">
        <f>'[2]Dec 29 harvesting '!P20+'[2]Nov 29 harvesting'!P20+'[2]Oct 31 harvesting'!P20</f>
        <v>0</v>
      </c>
      <c r="Q20" s="254">
        <f>'[2]Dec 29 harvesting '!Q20+'[2]Nov 29 harvesting'!Q20+'[2]Oct 31 harvesting'!Q20</f>
        <v>0</v>
      </c>
      <c r="R20" s="254">
        <f t="shared" si="5"/>
        <v>0</v>
      </c>
      <c r="S20" s="254">
        <f>'[2]Dec 29 harvesting '!S20+'[2]Nov 29 harvesting'!S20+'[2]Oct 31 harvesting'!S20</f>
        <v>59.75</v>
      </c>
      <c r="T20" s="254">
        <f>'[2]Dec 29 harvesting '!T20+'[2]Nov 29 harvesting'!T20+'[2]Oct 31 harvesting'!T20</f>
        <v>261</v>
      </c>
      <c r="U20" s="254">
        <f t="shared" si="6"/>
        <v>4.3682008368200833</v>
      </c>
      <c r="V20" s="254">
        <f>'[2]Dec 29 harvesting '!V20+'[2]Nov 29 harvesting'!V20+'[2]Oct 31 harvesting'!V20</f>
        <v>71.75</v>
      </c>
      <c r="W20" s="254">
        <f>'[2]Dec 29 harvesting '!W20+'[2]Nov 29 harvesting'!W20+'[2]Oct 31 harvesting'!W20</f>
        <v>336</v>
      </c>
      <c r="X20" s="254">
        <f t="shared" si="7"/>
        <v>4.6829268292682924</v>
      </c>
      <c r="Y20" s="254">
        <f>'[2]Dec 29 harvesting '!Y20+'[2]Nov 29 harvesting'!Y20+'[2]Oct 31 harvesting'!Y20</f>
        <v>150</v>
      </c>
      <c r="Z20" s="254">
        <f>'[2]Dec 29 harvesting '!Z20+'[2]Nov 29 harvesting'!Z20+'[2]Oct 31 harvesting'!Z20</f>
        <v>861</v>
      </c>
      <c r="AA20" s="254">
        <f t="shared" si="8"/>
        <v>5.74</v>
      </c>
      <c r="AB20" s="254">
        <f>'[2]Dec 29 harvesting '!AB20+'[2]Nov 29 harvesting'!AB20+'[2]Oct 31 harvesting'!AB20</f>
        <v>6</v>
      </c>
      <c r="AC20" s="254">
        <f>'[2]Dec 29 harvesting '!AC20+'[2]Nov 29 harvesting'!AC20+'[2]Oct 31 harvesting'!AC20</f>
        <v>29</v>
      </c>
      <c r="AD20" s="254">
        <f t="shared" si="9"/>
        <v>4.833333333333333</v>
      </c>
      <c r="AE20" s="254">
        <f>'[2]Dec 29 harvesting '!AE20+'[2]Nov 29 harvesting'!AE20+'[2]Oct 31 harvesting'!AE20</f>
        <v>0</v>
      </c>
      <c r="AF20" s="254">
        <f>'[2]Dec 29 harvesting '!AF20+'[2]Nov 29 harvesting'!AF20+'[2]Oct 31 harvesting'!AF20</f>
        <v>0</v>
      </c>
      <c r="AG20" s="254">
        <f t="shared" si="10"/>
        <v>0</v>
      </c>
      <c r="AH20" s="254">
        <f>'[2]Dec 29 harvesting '!AH20+'[2]Nov 29 harvesting'!AH20+'[2]Oct 31 harvesting'!AH20</f>
        <v>50</v>
      </c>
      <c r="AI20" s="254">
        <f>'[2]Dec 29 harvesting '!AI20+'[2]Nov 29 harvesting'!AI20+'[2]Oct 31 harvesting'!AI20</f>
        <v>210</v>
      </c>
      <c r="AJ20" s="254">
        <f t="shared" si="11"/>
        <v>4.2</v>
      </c>
      <c r="AK20" s="254">
        <f>'[2]Dec 29 harvesting '!AK20+'[2]Nov 29 harvesting'!AK20+'[2]Oct 31 harvesting'!AK20</f>
        <v>0</v>
      </c>
      <c r="AL20" s="254">
        <f>'[2]Dec 29 harvesting '!AL20+'[2]Nov 29 harvesting'!AL20+'[2]Oct 31 harvesting'!AL20</f>
        <v>0</v>
      </c>
      <c r="AM20" s="254">
        <f t="shared" si="12"/>
        <v>0</v>
      </c>
      <c r="AN20" s="254">
        <f>'[2]Dec 29 harvesting '!AN20+'[2]Nov 29 harvesting'!AN20+'[2]Oct 31 harvesting'!AN20</f>
        <v>1233</v>
      </c>
      <c r="AO20" s="254">
        <f>'[2]Dec 29 harvesting '!AO20+'[2]Nov 29 harvesting'!AO20+'[2]Oct 31 harvesting'!AO20</f>
        <v>4987</v>
      </c>
      <c r="AP20" s="254">
        <f t="shared" si="13"/>
        <v>4.0446066504460667</v>
      </c>
      <c r="AQ20" s="254">
        <f>'[2]Dec 29 harvesting '!AQ20+'[2]Nov 29 harvesting'!AQ20+'[2]Oct 31 harvesting'!AQ20</f>
        <v>1439</v>
      </c>
      <c r="AR20" s="254">
        <f>'[2]Dec 29 harvesting '!AR20+'[2]Nov 29 harvesting'!AR20+'[2]Oct 31 harvesting'!AR20</f>
        <v>6087</v>
      </c>
      <c r="AS20" s="254">
        <f t="shared" si="14"/>
        <v>4.2300208478109802</v>
      </c>
      <c r="AT20" s="254">
        <f>'[2]Dec 29 harvesting '!AT20+'[2]Nov 29 harvesting'!AT20+'[2]Oct 31 harvesting'!AT20</f>
        <v>0</v>
      </c>
      <c r="AU20" s="254">
        <f>'[2]Dec 29 harvesting '!AU20+'[2]Nov 29 harvesting'!AU20+'[2]Oct 31 harvesting'!AU20</f>
        <v>0</v>
      </c>
      <c r="AV20" s="254">
        <f t="shared" si="15"/>
        <v>0</v>
      </c>
      <c r="AW20" s="254">
        <f>'[2]Dec 29 harvesting '!AW20+'[2]Nov 29 harvesting'!AW20+'[2]Oct 31 harvesting'!AW20</f>
        <v>0</v>
      </c>
      <c r="AX20" s="254">
        <f>'[2]Dec 29 harvesting '!AX20+'[2]Nov 29 harvesting'!AX20+'[2]Oct 31 harvesting'!AX20</f>
        <v>0</v>
      </c>
      <c r="AY20" s="254">
        <f t="shared" si="16"/>
        <v>0</v>
      </c>
      <c r="AZ20" s="254">
        <f>'[2]Dec 29 harvesting '!AZ20+'[2]Nov 29 harvesting'!AZ20+'[2]Oct 31 harvesting'!AZ20</f>
        <v>0</v>
      </c>
      <c r="BA20" s="254">
        <f>'[2]Dec 29 harvesting '!BA20+'[2]Nov 29 harvesting'!BA20+'[2]Oct 31 harvesting'!BA20</f>
        <v>0</v>
      </c>
      <c r="BB20" s="254">
        <f t="shared" si="17"/>
        <v>0</v>
      </c>
      <c r="BC20" s="254">
        <f>'[2]Dec 29 harvesting '!BC20+'[2]Nov 29 harvesting'!BC20+'[2]Oct 31 harvesting'!BC20</f>
        <v>0</v>
      </c>
      <c r="BD20" s="254">
        <f>'[2]Dec 29 harvesting '!BD20+'[2]Nov 29 harvesting'!BD20+'[2]Oct 31 harvesting'!BD20</f>
        <v>0</v>
      </c>
      <c r="BE20" s="254">
        <f t="shared" si="18"/>
        <v>0</v>
      </c>
      <c r="BF20" s="254">
        <f>'[2]Dec 29 harvesting '!BF20+'[2]Nov 29 harvesting'!BF20+'[2]Oct 31 harvesting'!BF20</f>
        <v>0</v>
      </c>
      <c r="BG20" s="254">
        <f>'[2]Dec 29 harvesting '!BG20+'[2]Nov 29 harvesting'!BG20+'[2]Oct 31 harvesting'!BG20</f>
        <v>0</v>
      </c>
      <c r="BH20" s="254">
        <f t="shared" si="19"/>
        <v>0</v>
      </c>
      <c r="BI20" s="254">
        <f>'[2]Dec 29 harvesting '!BI20+'[2]Nov 29 harvesting'!BI20+'[2]Oct 31 harvesting'!BI20</f>
        <v>0</v>
      </c>
      <c r="BJ20" s="254">
        <f>'[2]Dec 29 harvesting '!BJ20+'[2]Nov 29 harvesting'!BJ20+'[2]Oct 31 harvesting'!BJ20</f>
        <v>0</v>
      </c>
      <c r="BK20" s="254">
        <f t="shared" si="20"/>
        <v>0</v>
      </c>
      <c r="BL20" s="254">
        <f>'[2]Dec 29 harvesting '!BL20+'[2]Nov 29 harvesting'!BL20+'[2]Oct 31 harvesting'!BL20</f>
        <v>0</v>
      </c>
      <c r="BM20" s="254">
        <f>'[2]Dec 29 harvesting '!BM20+'[2]Nov 29 harvesting'!BM20+'[2]Oct 31 harvesting'!BM20</f>
        <v>0</v>
      </c>
      <c r="BN20" s="254">
        <f t="shared" si="21"/>
        <v>0</v>
      </c>
      <c r="BO20" s="254">
        <f>'[2]Dec 29 harvesting '!BO20+'[2]Nov 29 harvesting'!BO20+'[2]Oct 31 harvesting'!BO20</f>
        <v>0</v>
      </c>
      <c r="BP20" s="254">
        <f>'[2]Dec 29 harvesting '!BP20+'[2]Nov 29 harvesting'!BP20+'[2]Oct 31 harvesting'!BP20</f>
        <v>0</v>
      </c>
      <c r="BQ20" s="254">
        <f t="shared" si="22"/>
        <v>0</v>
      </c>
      <c r="BR20" s="254">
        <f>'[2]Dec 29 harvesting '!BR20+'[2]Nov 29 harvesting'!BR20+'[2]Oct 31 harvesting'!BR20</f>
        <v>162</v>
      </c>
      <c r="BS20" s="254">
        <f>'[2]Dec 29 harvesting '!BS20+'[2]Nov 29 harvesting'!BS20+'[2]Oct 31 harvesting'!BS20</f>
        <v>936</v>
      </c>
      <c r="BT20" s="254">
        <f t="shared" si="23"/>
        <v>5.7777777777777777</v>
      </c>
      <c r="BU20" s="254">
        <f>'[2]Dec 29 harvesting '!BU20+'[2]Nov 29 harvesting'!BU20+'[2]Oct 31 harvesting'!BU20</f>
        <v>6</v>
      </c>
      <c r="BV20" s="254">
        <f>'[2]Dec 29 harvesting '!BV20+'[2]Nov 29 harvesting'!BV20+'[2]Oct 31 harvesting'!BV20</f>
        <v>29</v>
      </c>
      <c r="BW20" s="254">
        <f t="shared" si="24"/>
        <v>4.833333333333333</v>
      </c>
      <c r="BX20" s="254">
        <f>'[2]Dec 29 harvesting '!BX20+'[2]Nov 29 harvesting'!BX20+'[2]Oct 31 harvesting'!BX20</f>
        <v>0</v>
      </c>
      <c r="BY20" s="254">
        <f>'[2]Dec 29 harvesting '!BY20+'[2]Nov 29 harvesting'!BY20+'[2]Oct 31 harvesting'!BY20</f>
        <v>0</v>
      </c>
      <c r="BZ20" s="254">
        <f t="shared" si="25"/>
        <v>0</v>
      </c>
      <c r="CA20" s="254">
        <f>'[2]Dec 29 harvesting '!CA20+'[2]Nov 29 harvesting'!CA20+'[2]Oct 31 harvesting'!CA20</f>
        <v>50</v>
      </c>
      <c r="CB20" s="254">
        <f>'[2]Dec 29 harvesting '!CB20+'[2]Nov 29 harvesting'!CB20+'[2]Oct 31 harvesting'!CB20</f>
        <v>210</v>
      </c>
      <c r="CC20" s="254">
        <f t="shared" si="26"/>
        <v>4.2</v>
      </c>
      <c r="CD20" s="254">
        <f>'[2]Dec 29 harvesting '!CD20+'[2]Nov 29 harvesting'!CD20+'[2]Oct 31 harvesting'!CD20</f>
        <v>0</v>
      </c>
      <c r="CE20" s="254">
        <f>'[2]Dec 29 harvesting '!CE20+'[2]Nov 29 harvesting'!CE20+'[2]Oct 31 harvesting'!CE20</f>
        <v>0</v>
      </c>
      <c r="CF20" s="254">
        <f t="shared" si="27"/>
        <v>0</v>
      </c>
      <c r="CG20" s="254">
        <f>'[2]Dec 29 harvesting '!CG20+'[2]Nov 29 harvesting'!CG20+'[2]Oct 31 harvesting'!CG20</f>
        <v>1292.75</v>
      </c>
      <c r="CH20" s="254">
        <f>'[2]Dec 29 harvesting '!CH20+'[2]Nov 29 harvesting'!CH20+'[2]Oct 31 harvesting'!CH20</f>
        <v>5248</v>
      </c>
      <c r="CI20" s="254">
        <f t="shared" si="28"/>
        <v>4.0595629472055696</v>
      </c>
      <c r="CJ20" s="254">
        <f>'[2]Dec 29 harvesting '!CJ20+'[2]Nov 29 harvesting'!CJ20+'[2]Oct 31 harvesting'!CJ20</f>
        <v>1510.75</v>
      </c>
      <c r="CK20" s="254">
        <f>'[2]Dec 29 harvesting '!CK20+'[2]Nov 29 harvesting'!CK20+'[2]Oct 31 harvesting'!CK20</f>
        <v>6423</v>
      </c>
      <c r="CL20" s="254">
        <f t="shared" si="29"/>
        <v>4.2515306966738375</v>
      </c>
      <c r="DI20" s="255" t="s">
        <v>130</v>
      </c>
      <c r="DJ20" s="391" t="s">
        <v>136</v>
      </c>
    </row>
    <row r="21" spans="1:140" x14ac:dyDescent="0.25">
      <c r="A21" s="250" t="s">
        <v>11</v>
      </c>
      <c r="B21" s="251">
        <v>184</v>
      </c>
      <c r="C21" s="412">
        <f t="shared" si="0"/>
        <v>22.146739130434785</v>
      </c>
      <c r="D21" s="254">
        <f>'[2]Dec 29 harvesting '!D21+'[2]Nov 29 harvesting'!D21+'[2]Oct 31 harvesting'!D21</f>
        <v>0.75</v>
      </c>
      <c r="E21" s="254">
        <f>'[2]Dec 29 harvesting '!E21+'[2]Nov 29 harvesting'!E21+'[2]Oct 31 harvesting'!E21</f>
        <v>4</v>
      </c>
      <c r="F21" s="254">
        <f t="shared" si="1"/>
        <v>5.333333333333333</v>
      </c>
      <c r="G21" s="254">
        <f>'[2]Dec 29 harvesting '!G21+'[2]Nov 29 harvesting'!G21+'[2]Oct 31 harvesting'!G21</f>
        <v>0</v>
      </c>
      <c r="H21" s="254">
        <f>'[2]Dec 29 harvesting '!H21+'[2]Nov 29 harvesting'!H21+'[2]Oct 31 harvesting'!H21</f>
        <v>0</v>
      </c>
      <c r="I21" s="254">
        <f t="shared" si="2"/>
        <v>0</v>
      </c>
      <c r="J21" s="254">
        <f>'[2]Dec 29 harvesting '!J21+'[2]Nov 29 harvesting'!J21+'[2]Oct 31 harvesting'!J21</f>
        <v>0</v>
      </c>
      <c r="K21" s="254">
        <f>'[2]Dec 29 harvesting '!K21+'[2]Nov 29 harvesting'!K21+'[2]Oct 31 harvesting'!K21</f>
        <v>0</v>
      </c>
      <c r="L21" s="254">
        <f t="shared" si="3"/>
        <v>0</v>
      </c>
      <c r="M21" s="254">
        <f>'[2]Dec 29 harvesting '!M21+'[2]Nov 29 harvesting'!M21+'[2]Oct 31 harvesting'!M21</f>
        <v>2.25</v>
      </c>
      <c r="N21" s="254">
        <f>'[2]Dec 29 harvesting '!N21+'[2]Nov 29 harvesting'!N21+'[2]Oct 31 harvesting'!N21</f>
        <v>7</v>
      </c>
      <c r="O21" s="254">
        <f t="shared" si="4"/>
        <v>3.1111111111111112</v>
      </c>
      <c r="P21" s="254">
        <f>'[2]Dec 29 harvesting '!P21+'[2]Nov 29 harvesting'!P21+'[2]Oct 31 harvesting'!P21</f>
        <v>0</v>
      </c>
      <c r="Q21" s="254">
        <f>'[2]Dec 29 harvesting '!Q21+'[2]Nov 29 harvesting'!Q21+'[2]Oct 31 harvesting'!Q21</f>
        <v>0</v>
      </c>
      <c r="R21" s="254">
        <f t="shared" si="5"/>
        <v>0</v>
      </c>
      <c r="S21" s="254">
        <f>'[2]Dec 29 harvesting '!S21+'[2]Nov 29 harvesting'!S21+'[2]Oct 31 harvesting'!S21</f>
        <v>37</v>
      </c>
      <c r="T21" s="254">
        <f>'[2]Dec 29 harvesting '!T21+'[2]Nov 29 harvesting'!T21+'[2]Oct 31 harvesting'!T21</f>
        <v>118.75</v>
      </c>
      <c r="U21" s="254">
        <f t="shared" si="6"/>
        <v>3.2094594594594597</v>
      </c>
      <c r="V21" s="254">
        <f>'[2]Dec 29 harvesting '!V21+'[2]Nov 29 harvesting'!V21+'[2]Oct 31 harvesting'!V21</f>
        <v>40</v>
      </c>
      <c r="W21" s="254">
        <f>'[2]Dec 29 harvesting '!W21+'[2]Nov 29 harvesting'!W21+'[2]Oct 31 harvesting'!W21</f>
        <v>129.75</v>
      </c>
      <c r="X21" s="254">
        <f t="shared" si="7"/>
        <v>3.2437499999999999</v>
      </c>
      <c r="Y21" s="254">
        <f>'[2]Dec 29 harvesting '!Y21+'[2]Nov 29 harvesting'!Y21+'[2]Oct 31 harvesting'!Y21</f>
        <v>0.75</v>
      </c>
      <c r="Z21" s="254">
        <f>'[2]Dec 29 harvesting '!Z21+'[2]Nov 29 harvesting'!Z21+'[2]Oct 31 harvesting'!Z21</f>
        <v>4</v>
      </c>
      <c r="AA21" s="254">
        <f t="shared" si="8"/>
        <v>5.333333333333333</v>
      </c>
      <c r="AB21" s="254">
        <f>'[2]Dec 29 harvesting '!AB21+'[2]Nov 29 harvesting'!AB21+'[2]Oct 31 harvesting'!AB21</f>
        <v>0</v>
      </c>
      <c r="AC21" s="254">
        <f>'[2]Dec 29 harvesting '!AC21+'[2]Nov 29 harvesting'!AC21+'[2]Oct 31 harvesting'!AC21</f>
        <v>0</v>
      </c>
      <c r="AD21" s="254">
        <f t="shared" si="9"/>
        <v>0</v>
      </c>
      <c r="AE21" s="254">
        <f>'[2]Dec 29 harvesting '!AE21+'[2]Nov 29 harvesting'!AE21+'[2]Oct 31 harvesting'!AE21</f>
        <v>0</v>
      </c>
      <c r="AF21" s="254">
        <f>'[2]Dec 29 harvesting '!AF21+'[2]Nov 29 harvesting'!AF21+'[2]Oct 31 harvesting'!AF21</f>
        <v>0</v>
      </c>
      <c r="AG21" s="254">
        <f t="shared" si="10"/>
        <v>0</v>
      </c>
      <c r="AH21" s="254">
        <f>'[2]Dec 29 harvesting '!AH21+'[2]Nov 29 harvesting'!AH21+'[2]Oct 31 harvesting'!AH21</f>
        <v>0</v>
      </c>
      <c r="AI21" s="254">
        <f>'[2]Dec 29 harvesting '!AI21+'[2]Nov 29 harvesting'!AI21+'[2]Oct 31 harvesting'!AI21</f>
        <v>0</v>
      </c>
      <c r="AJ21" s="254">
        <f t="shared" si="11"/>
        <v>0</v>
      </c>
      <c r="AK21" s="254">
        <f>'[2]Dec 29 harvesting '!AK21+'[2]Nov 29 harvesting'!AK21+'[2]Oct 31 harvesting'!AK21</f>
        <v>0</v>
      </c>
      <c r="AL21" s="254">
        <f>'[2]Dec 29 harvesting '!AL21+'[2]Nov 29 harvesting'!AL21+'[2]Oct 31 harvesting'!AL21</f>
        <v>0</v>
      </c>
      <c r="AM21" s="254">
        <f t="shared" si="12"/>
        <v>0</v>
      </c>
      <c r="AN21" s="254">
        <f>'[2]Dec 29 harvesting '!AN21+'[2]Nov 29 harvesting'!AN21+'[2]Oct 31 harvesting'!AN21</f>
        <v>0</v>
      </c>
      <c r="AO21" s="254">
        <f>'[2]Dec 29 harvesting '!AO21+'[2]Nov 29 harvesting'!AO21+'[2]Oct 31 harvesting'!AO21</f>
        <v>0</v>
      </c>
      <c r="AP21" s="254">
        <f t="shared" si="13"/>
        <v>0</v>
      </c>
      <c r="AQ21" s="254">
        <f>'[2]Dec 29 harvesting '!AQ21+'[2]Nov 29 harvesting'!AQ21+'[2]Oct 31 harvesting'!AQ21</f>
        <v>0.75</v>
      </c>
      <c r="AR21" s="254">
        <f>'[2]Dec 29 harvesting '!AR21+'[2]Nov 29 harvesting'!AR21+'[2]Oct 31 harvesting'!AR21</f>
        <v>4</v>
      </c>
      <c r="AS21" s="254">
        <f t="shared" si="14"/>
        <v>5.333333333333333</v>
      </c>
      <c r="AT21" s="254">
        <f>'[2]Dec 29 harvesting '!AT21+'[2]Nov 29 harvesting'!AT21+'[2]Oct 31 harvesting'!AT21</f>
        <v>0</v>
      </c>
      <c r="AU21" s="254">
        <f>'[2]Dec 29 harvesting '!AU21+'[2]Nov 29 harvesting'!AU21+'[2]Oct 31 harvesting'!AU21</f>
        <v>0</v>
      </c>
      <c r="AV21" s="254">
        <f t="shared" si="15"/>
        <v>0</v>
      </c>
      <c r="AW21" s="254">
        <f>'[2]Dec 29 harvesting '!AW21+'[2]Nov 29 harvesting'!AW21+'[2]Oct 31 harvesting'!AW21</f>
        <v>0</v>
      </c>
      <c r="AX21" s="254">
        <f>'[2]Dec 29 harvesting '!AX21+'[2]Nov 29 harvesting'!AX21+'[2]Oct 31 harvesting'!AX21</f>
        <v>0</v>
      </c>
      <c r="AY21" s="254">
        <f t="shared" si="16"/>
        <v>0</v>
      </c>
      <c r="AZ21" s="254">
        <f>'[2]Dec 29 harvesting '!AZ21+'[2]Nov 29 harvesting'!AZ21+'[2]Oct 31 harvesting'!AZ21</f>
        <v>0</v>
      </c>
      <c r="BA21" s="254">
        <f>'[2]Dec 29 harvesting '!BA21+'[2]Nov 29 harvesting'!BA21+'[2]Oct 31 harvesting'!BA21</f>
        <v>0</v>
      </c>
      <c r="BB21" s="254">
        <f t="shared" si="17"/>
        <v>0</v>
      </c>
      <c r="BC21" s="254">
        <f>'[2]Dec 29 harvesting '!BC21+'[2]Nov 29 harvesting'!BC21+'[2]Oct 31 harvesting'!BC21</f>
        <v>0</v>
      </c>
      <c r="BD21" s="254">
        <f>'[2]Dec 29 harvesting '!BD21+'[2]Nov 29 harvesting'!BD21+'[2]Oct 31 harvesting'!BD21</f>
        <v>0</v>
      </c>
      <c r="BE21" s="254">
        <f t="shared" si="18"/>
        <v>0</v>
      </c>
      <c r="BF21" s="254">
        <f>'[2]Dec 29 harvesting '!BF21+'[2]Nov 29 harvesting'!BF21+'[2]Oct 31 harvesting'!BF21</f>
        <v>0</v>
      </c>
      <c r="BG21" s="254">
        <f>'[2]Dec 29 harvesting '!BG21+'[2]Nov 29 harvesting'!BG21+'[2]Oct 31 harvesting'!BG21</f>
        <v>0</v>
      </c>
      <c r="BH21" s="254">
        <f t="shared" si="19"/>
        <v>0</v>
      </c>
      <c r="BI21" s="254">
        <f>'[2]Dec 29 harvesting '!BI21+'[2]Nov 29 harvesting'!BI21+'[2]Oct 31 harvesting'!BI21</f>
        <v>0</v>
      </c>
      <c r="BJ21" s="254">
        <f>'[2]Dec 29 harvesting '!BJ21+'[2]Nov 29 harvesting'!BJ21+'[2]Oct 31 harvesting'!BJ21</f>
        <v>0</v>
      </c>
      <c r="BK21" s="254">
        <f t="shared" si="20"/>
        <v>0</v>
      </c>
      <c r="BL21" s="254">
        <f>'[2]Dec 29 harvesting '!BL21+'[2]Nov 29 harvesting'!BL21+'[2]Oct 31 harvesting'!BL21</f>
        <v>0</v>
      </c>
      <c r="BM21" s="254">
        <f>'[2]Dec 29 harvesting '!BM21+'[2]Nov 29 harvesting'!BM21+'[2]Oct 31 harvesting'!BM21</f>
        <v>0</v>
      </c>
      <c r="BN21" s="254">
        <f t="shared" si="21"/>
        <v>0</v>
      </c>
      <c r="BO21" s="254">
        <f>'[2]Dec 29 harvesting '!BO21+'[2]Nov 29 harvesting'!BO21+'[2]Oct 31 harvesting'!BO21</f>
        <v>0</v>
      </c>
      <c r="BP21" s="254">
        <f>'[2]Dec 29 harvesting '!BP21+'[2]Nov 29 harvesting'!BP21+'[2]Oct 31 harvesting'!BP21</f>
        <v>0</v>
      </c>
      <c r="BQ21" s="254">
        <f t="shared" si="22"/>
        <v>0</v>
      </c>
      <c r="BR21" s="254">
        <f>'[2]Dec 29 harvesting '!BR21+'[2]Nov 29 harvesting'!BR21+'[2]Oct 31 harvesting'!BR21</f>
        <v>1.5</v>
      </c>
      <c r="BS21" s="254">
        <f>'[2]Dec 29 harvesting '!BS21+'[2]Nov 29 harvesting'!BS21+'[2]Oct 31 harvesting'!BS21</f>
        <v>8</v>
      </c>
      <c r="BT21" s="254">
        <f t="shared" si="23"/>
        <v>5.333333333333333</v>
      </c>
      <c r="BU21" s="254">
        <f>'[2]Dec 29 harvesting '!BU21+'[2]Nov 29 harvesting'!BU21+'[2]Oct 31 harvesting'!BU21</f>
        <v>0</v>
      </c>
      <c r="BV21" s="254">
        <f>'[2]Dec 29 harvesting '!BV21+'[2]Nov 29 harvesting'!BV21+'[2]Oct 31 harvesting'!BV21</f>
        <v>0</v>
      </c>
      <c r="BW21" s="254">
        <f t="shared" si="24"/>
        <v>0</v>
      </c>
      <c r="BX21" s="254">
        <f>'[2]Dec 29 harvesting '!BX21+'[2]Nov 29 harvesting'!BX21+'[2]Oct 31 harvesting'!BX21</f>
        <v>0</v>
      </c>
      <c r="BY21" s="254">
        <f>'[2]Dec 29 harvesting '!BY21+'[2]Nov 29 harvesting'!BY21+'[2]Oct 31 harvesting'!BY21</f>
        <v>0</v>
      </c>
      <c r="BZ21" s="254">
        <f t="shared" si="25"/>
        <v>0</v>
      </c>
      <c r="CA21" s="254">
        <f>'[2]Dec 29 harvesting '!CA21+'[2]Nov 29 harvesting'!CA21+'[2]Oct 31 harvesting'!CA21</f>
        <v>2.25</v>
      </c>
      <c r="CB21" s="254">
        <f>'[2]Dec 29 harvesting '!CB21+'[2]Nov 29 harvesting'!CB21+'[2]Oct 31 harvesting'!CB21</f>
        <v>7</v>
      </c>
      <c r="CC21" s="254">
        <f t="shared" si="26"/>
        <v>3.1111111111111112</v>
      </c>
      <c r="CD21" s="254">
        <f>'[2]Dec 29 harvesting '!CD21+'[2]Nov 29 harvesting'!CD21+'[2]Oct 31 harvesting'!CD21</f>
        <v>0</v>
      </c>
      <c r="CE21" s="254">
        <f>'[2]Dec 29 harvesting '!CE21+'[2]Nov 29 harvesting'!CE21+'[2]Oct 31 harvesting'!CE21</f>
        <v>0</v>
      </c>
      <c r="CF21" s="254">
        <f t="shared" si="27"/>
        <v>0</v>
      </c>
      <c r="CG21" s="254">
        <f>'[2]Dec 29 harvesting '!CG21+'[2]Nov 29 harvesting'!CG21+'[2]Oct 31 harvesting'!CG21</f>
        <v>37</v>
      </c>
      <c r="CH21" s="254">
        <f>'[2]Dec 29 harvesting '!CH21+'[2]Nov 29 harvesting'!CH21+'[2]Oct 31 harvesting'!CH21</f>
        <v>118.75</v>
      </c>
      <c r="CI21" s="254">
        <f t="shared" si="28"/>
        <v>3.2094594594594597</v>
      </c>
      <c r="CJ21" s="254">
        <f>'[2]Dec 29 harvesting '!CJ21+'[2]Nov 29 harvesting'!CJ21+'[2]Oct 31 harvesting'!CJ21</f>
        <v>40.75</v>
      </c>
      <c r="CK21" s="254">
        <f>'[2]Dec 29 harvesting '!CK21+'[2]Nov 29 harvesting'!CK21+'[2]Oct 31 harvesting'!CK21</f>
        <v>133.75</v>
      </c>
      <c r="CL21" s="254">
        <f t="shared" si="29"/>
        <v>3.2822085889570554</v>
      </c>
    </row>
    <row r="22" spans="1:140" x14ac:dyDescent="0.25">
      <c r="A22" s="250" t="s">
        <v>12</v>
      </c>
      <c r="B22" s="251">
        <v>197.5</v>
      </c>
      <c r="C22" s="412">
        <f t="shared" si="0"/>
        <v>29.746835443037973</v>
      </c>
      <c r="D22" s="254">
        <f>'[2]Dec 29 harvesting '!D22+'[2]Nov 29 harvesting'!D22+'[2]Oct 31 harvesting'!D22</f>
        <v>23.44</v>
      </c>
      <c r="E22" s="254">
        <f>'[2]Dec 29 harvesting '!E22+'[2]Nov 29 harvesting'!E22+'[2]Oct 31 harvesting'!E22</f>
        <v>105.81</v>
      </c>
      <c r="F22" s="254">
        <f t="shared" si="1"/>
        <v>4.5140784982935154</v>
      </c>
      <c r="G22" s="254">
        <f>'[2]Dec 29 harvesting '!G22+'[2]Nov 29 harvesting'!G22+'[2]Oct 31 harvesting'!G22</f>
        <v>0</v>
      </c>
      <c r="H22" s="254">
        <f>'[2]Dec 29 harvesting '!H22+'[2]Nov 29 harvesting'!H22+'[2]Oct 31 harvesting'!H22</f>
        <v>0</v>
      </c>
      <c r="I22" s="254">
        <f t="shared" si="2"/>
        <v>0</v>
      </c>
      <c r="J22" s="254">
        <f>'[2]Dec 29 harvesting '!J22+'[2]Nov 29 harvesting'!J22+'[2]Oct 31 harvesting'!J22</f>
        <v>3.5</v>
      </c>
      <c r="K22" s="254">
        <f>'[2]Dec 29 harvesting '!K22+'[2]Nov 29 harvesting'!K22+'[2]Oct 31 harvesting'!K22</f>
        <v>14.65</v>
      </c>
      <c r="L22" s="254">
        <f t="shared" si="3"/>
        <v>4.1857142857142859</v>
      </c>
      <c r="M22" s="254">
        <f>'[2]Dec 29 harvesting '!M22+'[2]Nov 29 harvesting'!M22+'[2]Oct 31 harvesting'!M22</f>
        <v>0</v>
      </c>
      <c r="N22" s="254">
        <f>'[2]Dec 29 harvesting '!N22+'[2]Nov 29 harvesting'!N22+'[2]Oct 31 harvesting'!N22</f>
        <v>10</v>
      </c>
      <c r="O22" s="254">
        <f t="shared" si="4"/>
        <v>0</v>
      </c>
      <c r="P22" s="254">
        <f>'[2]Dec 29 harvesting '!P22+'[2]Nov 29 harvesting'!P22+'[2]Oct 31 harvesting'!P22</f>
        <v>4.96</v>
      </c>
      <c r="Q22" s="254">
        <f>'[2]Dec 29 harvesting '!Q22+'[2]Nov 29 harvesting'!Q22+'[2]Oct 31 harvesting'!Q22</f>
        <v>23.28</v>
      </c>
      <c r="R22" s="254">
        <f t="shared" si="5"/>
        <v>4.693548387096774</v>
      </c>
      <c r="S22" s="254">
        <f>'[2]Dec 29 harvesting '!S22+'[2]Nov 29 harvesting'!S22+'[2]Oct 31 harvesting'!S22</f>
        <v>14.9</v>
      </c>
      <c r="T22" s="254">
        <f>'[2]Dec 29 harvesting '!T22+'[2]Nov 29 harvesting'!T22+'[2]Oct 31 harvesting'!T22</f>
        <v>66</v>
      </c>
      <c r="U22" s="254">
        <f t="shared" si="6"/>
        <v>4.4295302013422821</v>
      </c>
      <c r="V22" s="254">
        <f>'[2]Dec 29 harvesting '!V22+'[2]Nov 29 harvesting'!V22+'[2]Oct 31 harvesting'!V22</f>
        <v>50.3</v>
      </c>
      <c r="W22" s="254">
        <f>'[2]Dec 29 harvesting '!W22+'[2]Nov 29 harvesting'!W22+'[2]Oct 31 harvesting'!W22</f>
        <v>234.39</v>
      </c>
      <c r="X22" s="254">
        <f t="shared" si="7"/>
        <v>4.6598409542743537</v>
      </c>
      <c r="Y22" s="254">
        <f>'[2]Dec 29 harvesting '!Y22+'[2]Nov 29 harvesting'!Y22+'[2]Oct 31 harvesting'!Y22</f>
        <v>0</v>
      </c>
      <c r="Z22" s="254">
        <f>'[2]Dec 29 harvesting '!Z22+'[2]Nov 29 harvesting'!Z22+'[2]Oct 31 harvesting'!Z22</f>
        <v>1.2999999999999998</v>
      </c>
      <c r="AA22" s="254">
        <f t="shared" si="8"/>
        <v>0</v>
      </c>
      <c r="AB22" s="254">
        <f>'[2]Dec 29 harvesting '!AB22+'[2]Nov 29 harvesting'!AB22+'[2]Oct 31 harvesting'!AB22</f>
        <v>0</v>
      </c>
      <c r="AC22" s="254">
        <f>'[2]Dec 29 harvesting '!AC22+'[2]Nov 29 harvesting'!AC22+'[2]Oct 31 harvesting'!AC22</f>
        <v>0</v>
      </c>
      <c r="AD22" s="254">
        <f t="shared" si="9"/>
        <v>0</v>
      </c>
      <c r="AE22" s="254">
        <f>'[2]Dec 29 harvesting '!AE22+'[2]Nov 29 harvesting'!AE22+'[2]Oct 31 harvesting'!AE22</f>
        <v>8</v>
      </c>
      <c r="AF22" s="254">
        <f>'[2]Dec 29 harvesting '!AF22+'[2]Nov 29 harvesting'!AF22+'[2]Oct 31 harvesting'!AF22</f>
        <v>26.15</v>
      </c>
      <c r="AG22" s="254">
        <f t="shared" si="10"/>
        <v>3.2687499999999998</v>
      </c>
      <c r="AH22" s="254">
        <f>'[2]Dec 29 harvesting '!AH22+'[2]Nov 29 harvesting'!AH22+'[2]Oct 31 harvesting'!AH22</f>
        <v>0</v>
      </c>
      <c r="AI22" s="254">
        <f>'[2]Dec 29 harvesting '!AI22+'[2]Nov 29 harvesting'!AI22+'[2]Oct 31 harvesting'!AI22</f>
        <v>0</v>
      </c>
      <c r="AJ22" s="254">
        <f t="shared" si="11"/>
        <v>0</v>
      </c>
      <c r="AK22" s="254">
        <f>'[2]Dec 29 harvesting '!AK22+'[2]Nov 29 harvesting'!AK22+'[2]Oct 31 harvesting'!AK22</f>
        <v>3.9499999999999993</v>
      </c>
      <c r="AL22" s="254">
        <f>'[2]Dec 29 harvesting '!AL22+'[2]Nov 29 harvesting'!AL22+'[2]Oct 31 harvesting'!AL22</f>
        <v>24.980000000000004</v>
      </c>
      <c r="AM22" s="254">
        <f t="shared" si="12"/>
        <v>6.3240506329113941</v>
      </c>
      <c r="AN22" s="254">
        <f>'[2]Dec 29 harvesting '!AN22+'[2]Nov 29 harvesting'!AN22+'[2]Oct 31 harvesting'!AN22</f>
        <v>0</v>
      </c>
      <c r="AO22" s="254">
        <f>'[2]Dec 29 harvesting '!AO22+'[2]Nov 29 harvesting'!AO22+'[2]Oct 31 harvesting'!AO22</f>
        <v>2</v>
      </c>
      <c r="AP22" s="254">
        <f t="shared" si="13"/>
        <v>0</v>
      </c>
      <c r="AQ22" s="254">
        <f>'[2]Dec 29 harvesting '!AQ22+'[2]Nov 29 harvesting'!AQ22+'[2]Oct 31 harvesting'!AQ22</f>
        <v>14.949999999999996</v>
      </c>
      <c r="AR22" s="254">
        <f>'[2]Dec 29 harvesting '!AR22+'[2]Nov 29 harvesting'!AR22+'[2]Oct 31 harvesting'!AR22</f>
        <v>61.96</v>
      </c>
      <c r="AS22" s="254">
        <f t="shared" si="14"/>
        <v>4.1444816053511717</v>
      </c>
      <c r="AT22" s="254">
        <f>'[2]Dec 29 harvesting '!AT22+'[2]Nov 29 harvesting'!AT22+'[2]Oct 31 harvesting'!AT22</f>
        <v>0</v>
      </c>
      <c r="AU22" s="254">
        <f>'[2]Dec 29 harvesting '!AU22+'[2]Nov 29 harvesting'!AU22+'[2]Oct 31 harvesting'!AU22</f>
        <v>0</v>
      </c>
      <c r="AV22" s="254">
        <f t="shared" si="15"/>
        <v>0</v>
      </c>
      <c r="AW22" s="254">
        <f>'[2]Dec 29 harvesting '!AW22+'[2]Nov 29 harvesting'!AW22+'[2]Oct 31 harvesting'!AW22</f>
        <v>0</v>
      </c>
      <c r="AX22" s="254">
        <f>'[2]Dec 29 harvesting '!AX22+'[2]Nov 29 harvesting'!AX22+'[2]Oct 31 harvesting'!AX22</f>
        <v>0</v>
      </c>
      <c r="AY22" s="254">
        <f t="shared" si="16"/>
        <v>0</v>
      </c>
      <c r="AZ22" s="254">
        <f>'[2]Dec 29 harvesting '!AZ22+'[2]Nov 29 harvesting'!AZ22+'[2]Oct 31 harvesting'!AZ22</f>
        <v>0</v>
      </c>
      <c r="BA22" s="254">
        <f>'[2]Dec 29 harvesting '!BA22+'[2]Nov 29 harvesting'!BA22+'[2]Oct 31 harvesting'!BA22</f>
        <v>0</v>
      </c>
      <c r="BB22" s="254">
        <f t="shared" si="17"/>
        <v>0</v>
      </c>
      <c r="BC22" s="254">
        <f>'[2]Dec 29 harvesting '!BC22+'[2]Nov 29 harvesting'!BC22+'[2]Oct 31 harvesting'!BC22</f>
        <v>0</v>
      </c>
      <c r="BD22" s="254">
        <f>'[2]Dec 29 harvesting '!BD22+'[2]Nov 29 harvesting'!BD22+'[2]Oct 31 harvesting'!BD22</f>
        <v>0</v>
      </c>
      <c r="BE22" s="254">
        <f t="shared" si="18"/>
        <v>0</v>
      </c>
      <c r="BF22" s="254">
        <f>'[2]Dec 29 harvesting '!BF22+'[2]Nov 29 harvesting'!BF22+'[2]Oct 31 harvesting'!BF22</f>
        <v>0</v>
      </c>
      <c r="BG22" s="254">
        <f>'[2]Dec 29 harvesting '!BG22+'[2]Nov 29 harvesting'!BG22+'[2]Oct 31 harvesting'!BG22</f>
        <v>0</v>
      </c>
      <c r="BH22" s="254">
        <f t="shared" si="19"/>
        <v>0</v>
      </c>
      <c r="BI22" s="254">
        <f>'[2]Dec 29 harvesting '!BI22+'[2]Nov 29 harvesting'!BI22+'[2]Oct 31 harvesting'!BI22</f>
        <v>0</v>
      </c>
      <c r="BJ22" s="254">
        <f>'[2]Dec 29 harvesting '!BJ22+'[2]Nov 29 harvesting'!BJ22+'[2]Oct 31 harvesting'!BJ22</f>
        <v>0</v>
      </c>
      <c r="BK22" s="254">
        <f t="shared" si="20"/>
        <v>0</v>
      </c>
      <c r="BL22" s="254">
        <f>'[2]Dec 29 harvesting '!BL22+'[2]Nov 29 harvesting'!BL22+'[2]Oct 31 harvesting'!BL22</f>
        <v>0</v>
      </c>
      <c r="BM22" s="254">
        <f>'[2]Dec 29 harvesting '!BM22+'[2]Nov 29 harvesting'!BM22+'[2]Oct 31 harvesting'!BM22</f>
        <v>0</v>
      </c>
      <c r="BN22" s="254">
        <f t="shared" si="21"/>
        <v>0</v>
      </c>
      <c r="BO22" s="254">
        <f>'[2]Dec 29 harvesting '!BO22+'[2]Nov 29 harvesting'!BO22+'[2]Oct 31 harvesting'!BO22</f>
        <v>0</v>
      </c>
      <c r="BP22" s="254">
        <f>'[2]Dec 29 harvesting '!BP22+'[2]Nov 29 harvesting'!BP22+'[2]Oct 31 harvesting'!BP22</f>
        <v>0</v>
      </c>
      <c r="BQ22" s="254">
        <f t="shared" si="22"/>
        <v>0</v>
      </c>
      <c r="BR22" s="254">
        <f>'[2]Dec 29 harvesting '!BR22+'[2]Nov 29 harvesting'!BR22+'[2]Oct 31 harvesting'!BR22</f>
        <v>23.439999999999998</v>
      </c>
      <c r="BS22" s="254">
        <f>'[2]Dec 29 harvesting '!BS22+'[2]Nov 29 harvesting'!BS22+'[2]Oct 31 harvesting'!BS22</f>
        <v>107.11</v>
      </c>
      <c r="BT22" s="254">
        <f t="shared" si="23"/>
        <v>4.5695392491467581</v>
      </c>
      <c r="BU22" s="254">
        <f>'[2]Dec 29 harvesting '!BU22+'[2]Nov 29 harvesting'!BU22+'[2]Oct 31 harvesting'!BU22</f>
        <v>0</v>
      </c>
      <c r="BV22" s="254">
        <f>'[2]Dec 29 harvesting '!BV22+'[2]Nov 29 harvesting'!BV22+'[2]Oct 31 harvesting'!BV22</f>
        <v>0</v>
      </c>
      <c r="BW22" s="254">
        <f t="shared" si="24"/>
        <v>0</v>
      </c>
      <c r="BX22" s="254">
        <f>'[2]Dec 29 harvesting '!BX22+'[2]Nov 29 harvesting'!BX22+'[2]Oct 31 harvesting'!BX22</f>
        <v>11.5</v>
      </c>
      <c r="BY22" s="254">
        <f>'[2]Dec 29 harvesting '!BY22+'[2]Nov 29 harvesting'!BY22+'[2]Oct 31 harvesting'!BY22</f>
        <v>40.799999999999997</v>
      </c>
      <c r="BZ22" s="254">
        <f t="shared" si="25"/>
        <v>3.5478260869565217</v>
      </c>
      <c r="CA22" s="254">
        <f>'[2]Dec 29 harvesting '!CA22+'[2]Nov 29 harvesting'!CA22+'[2]Oct 31 harvesting'!CA22</f>
        <v>0</v>
      </c>
      <c r="CB22" s="254">
        <f>'[2]Dec 29 harvesting '!CB22+'[2]Nov 29 harvesting'!CB22+'[2]Oct 31 harvesting'!CB22</f>
        <v>10</v>
      </c>
      <c r="CC22" s="254">
        <f t="shared" si="26"/>
        <v>0</v>
      </c>
      <c r="CD22" s="254">
        <f>'[2]Dec 29 harvesting '!CD22+'[2]Nov 29 harvesting'!CD22+'[2]Oct 31 harvesting'!CD22</f>
        <v>8.91</v>
      </c>
      <c r="CE22" s="254">
        <f>'[2]Dec 29 harvesting '!CE22+'[2]Nov 29 harvesting'!CE22+'[2]Oct 31 harvesting'!CE22</f>
        <v>48.260000000000005</v>
      </c>
      <c r="CF22" s="254">
        <f t="shared" si="27"/>
        <v>5.4163860830527506</v>
      </c>
      <c r="CG22" s="254">
        <f>'[2]Dec 29 harvesting '!CG22+'[2]Nov 29 harvesting'!CG22+'[2]Oct 31 harvesting'!CG22</f>
        <v>14.899999999999999</v>
      </c>
      <c r="CH22" s="254">
        <f>'[2]Dec 29 harvesting '!CH22+'[2]Nov 29 harvesting'!CH22+'[2]Oct 31 harvesting'!CH22</f>
        <v>68</v>
      </c>
      <c r="CI22" s="254">
        <f t="shared" si="28"/>
        <v>4.5637583892617455</v>
      </c>
      <c r="CJ22" s="254">
        <f>'[2]Dec 29 harvesting '!CJ22+'[2]Nov 29 harvesting'!CJ22+'[2]Oct 31 harvesting'!CJ22</f>
        <v>58.75</v>
      </c>
      <c r="CK22" s="254">
        <f>'[2]Dec 29 harvesting '!CK22+'[2]Nov 29 harvesting'!CK22+'[2]Oct 31 harvesting'!CK22</f>
        <v>274.17000000000007</v>
      </c>
      <c r="CL22" s="254">
        <f t="shared" si="29"/>
        <v>4.6667234042553201</v>
      </c>
      <c r="CM22" s="390" t="s">
        <v>128</v>
      </c>
      <c r="DI22" s="255" t="s">
        <v>130</v>
      </c>
      <c r="DJ22" s="391" t="s">
        <v>137</v>
      </c>
    </row>
    <row r="23" spans="1:140" x14ac:dyDescent="0.25">
      <c r="A23" s="250" t="s">
        <v>13</v>
      </c>
      <c r="B23" s="251">
        <v>369</v>
      </c>
      <c r="C23" s="412">
        <f t="shared" si="0"/>
        <v>16.359078590785902</v>
      </c>
      <c r="D23" s="254">
        <f>'[2]Dec 29 harvesting '!D23+'[2]Nov 29 harvesting'!D23+'[2]Oct 31 harvesting'!D23</f>
        <v>0</v>
      </c>
      <c r="E23" s="254">
        <f>'[2]Dec 29 harvesting '!E23+'[2]Nov 29 harvesting'!E23+'[2]Oct 31 harvesting'!E23</f>
        <v>0</v>
      </c>
      <c r="F23" s="254">
        <f t="shared" si="1"/>
        <v>0</v>
      </c>
      <c r="G23" s="254">
        <f>'[2]Dec 29 harvesting '!G23+'[2]Nov 29 harvesting'!G23+'[2]Oct 31 harvesting'!G23</f>
        <v>0</v>
      </c>
      <c r="H23" s="254">
        <f>'[2]Dec 29 harvesting '!H23+'[2]Nov 29 harvesting'!H23+'[2]Oct 31 harvesting'!H23</f>
        <v>0</v>
      </c>
      <c r="I23" s="254">
        <f t="shared" si="2"/>
        <v>0</v>
      </c>
      <c r="J23" s="254">
        <f>'[2]Dec 29 harvesting '!J23+'[2]Nov 29 harvesting'!J23+'[2]Oct 31 harvesting'!J23</f>
        <v>0</v>
      </c>
      <c r="K23" s="254">
        <f>'[2]Dec 29 harvesting '!K23+'[2]Nov 29 harvesting'!K23+'[2]Oct 31 harvesting'!K23</f>
        <v>0</v>
      </c>
      <c r="L23" s="254">
        <f t="shared" si="3"/>
        <v>0</v>
      </c>
      <c r="M23" s="254">
        <f>'[2]Dec 29 harvesting '!M23+'[2]Nov 29 harvesting'!M23+'[2]Oct 31 harvesting'!M23</f>
        <v>0</v>
      </c>
      <c r="N23" s="254">
        <f>'[2]Dec 29 harvesting '!N23+'[2]Nov 29 harvesting'!N23+'[2]Oct 31 harvesting'!N23</f>
        <v>0</v>
      </c>
      <c r="O23" s="254">
        <f t="shared" si="4"/>
        <v>0</v>
      </c>
      <c r="P23" s="254">
        <f>'[2]Dec 29 harvesting '!P23+'[2]Nov 29 harvesting'!P23+'[2]Oct 31 harvesting'!P23</f>
        <v>0</v>
      </c>
      <c r="Q23" s="254">
        <f>'[2]Dec 29 harvesting '!Q23+'[2]Nov 29 harvesting'!Q23+'[2]Oct 31 harvesting'!Q23</f>
        <v>0</v>
      </c>
      <c r="R23" s="254">
        <f t="shared" si="5"/>
        <v>0</v>
      </c>
      <c r="S23" s="254">
        <f>'[2]Dec 29 harvesting '!S23+'[2]Nov 29 harvesting'!S23+'[2]Oct 31 harvesting'!S23</f>
        <v>0</v>
      </c>
      <c r="T23" s="254">
        <f>'[2]Dec 29 harvesting '!T23+'[2]Nov 29 harvesting'!T23+'[2]Oct 31 harvesting'!T23</f>
        <v>0</v>
      </c>
      <c r="U23" s="254">
        <f t="shared" si="6"/>
        <v>0</v>
      </c>
      <c r="V23" s="254">
        <f>'[2]Dec 29 harvesting '!V23+'[2]Nov 29 harvesting'!V23+'[2]Oct 31 harvesting'!V23</f>
        <v>0</v>
      </c>
      <c r="W23" s="254">
        <f>'[2]Dec 29 harvesting '!W23+'[2]Nov 29 harvesting'!W23+'[2]Oct 31 harvesting'!W23</f>
        <v>0</v>
      </c>
      <c r="X23" s="254">
        <f t="shared" si="7"/>
        <v>0</v>
      </c>
      <c r="Y23" s="254">
        <f>'[2]Dec 29 harvesting '!Y23+'[2]Nov 29 harvesting'!Y23+'[2]Oct 31 harvesting'!Y23</f>
        <v>0</v>
      </c>
      <c r="Z23" s="254">
        <f>'[2]Dec 29 harvesting '!Z23+'[2]Nov 29 harvesting'!Z23+'[2]Oct 31 harvesting'!Z23</f>
        <v>0</v>
      </c>
      <c r="AA23" s="254">
        <f t="shared" si="8"/>
        <v>0</v>
      </c>
      <c r="AB23" s="254">
        <f>'[2]Dec 29 harvesting '!AB23+'[2]Nov 29 harvesting'!AB23+'[2]Oct 31 harvesting'!AB23</f>
        <v>0</v>
      </c>
      <c r="AC23" s="254">
        <f>'[2]Dec 29 harvesting '!AC23+'[2]Nov 29 harvesting'!AC23+'[2]Oct 31 harvesting'!AC23</f>
        <v>0</v>
      </c>
      <c r="AD23" s="254">
        <f t="shared" si="9"/>
        <v>0</v>
      </c>
      <c r="AE23" s="254">
        <f>'[2]Dec 29 harvesting '!AE23+'[2]Nov 29 harvesting'!AE23+'[2]Oct 31 harvesting'!AE23</f>
        <v>0</v>
      </c>
      <c r="AF23" s="254">
        <f>'[2]Dec 29 harvesting '!AF23+'[2]Nov 29 harvesting'!AF23+'[2]Oct 31 harvesting'!AF23</f>
        <v>0</v>
      </c>
      <c r="AG23" s="254">
        <f t="shared" si="10"/>
        <v>0</v>
      </c>
      <c r="AH23" s="254">
        <f>'[2]Dec 29 harvesting '!AH23+'[2]Nov 29 harvesting'!AH23+'[2]Oct 31 harvesting'!AH23</f>
        <v>0</v>
      </c>
      <c r="AI23" s="254">
        <f>'[2]Dec 29 harvesting '!AI23+'[2]Nov 29 harvesting'!AI23+'[2]Oct 31 harvesting'!AI23</f>
        <v>0</v>
      </c>
      <c r="AJ23" s="254">
        <f t="shared" si="11"/>
        <v>0</v>
      </c>
      <c r="AK23" s="254">
        <f>'[2]Dec 29 harvesting '!AK23+'[2]Nov 29 harvesting'!AK23+'[2]Oct 31 harvesting'!AK23</f>
        <v>1.3900000000000001</v>
      </c>
      <c r="AL23" s="254">
        <f>'[2]Dec 29 harvesting '!AL23+'[2]Nov 29 harvesting'!AL23+'[2]Oct 31 harvesting'!AL23</f>
        <v>4.9000000000000004</v>
      </c>
      <c r="AM23" s="254">
        <f t="shared" si="12"/>
        <v>3.5251798561151078</v>
      </c>
      <c r="AN23" s="254">
        <f>'[2]Dec 29 harvesting '!AN23+'[2]Nov 29 harvesting'!AN23+'[2]Oct 31 harvesting'!AN23</f>
        <v>58.97499999999998</v>
      </c>
      <c r="AO23" s="254">
        <f>'[2]Dec 29 harvesting '!AO23+'[2]Nov 29 harvesting'!AO23+'[2]Oct 31 harvesting'!AO23</f>
        <v>275</v>
      </c>
      <c r="AP23" s="254">
        <f t="shared" si="13"/>
        <v>4.6629927935565929</v>
      </c>
      <c r="AQ23" s="254">
        <f>'[2]Dec 29 harvesting '!AQ23+'[2]Nov 29 harvesting'!AQ23+'[2]Oct 31 harvesting'!AQ23</f>
        <v>60.364999999999981</v>
      </c>
      <c r="AR23" s="254">
        <f>'[2]Dec 29 harvesting '!AR23+'[2]Nov 29 harvesting'!AR23+'[2]Oct 31 harvesting'!AR23</f>
        <v>279.89999999999998</v>
      </c>
      <c r="AS23" s="254">
        <f t="shared" si="14"/>
        <v>4.6367928435351624</v>
      </c>
      <c r="AT23" s="254">
        <f>'[2]Dec 29 harvesting '!AT23+'[2]Nov 29 harvesting'!AT23+'[2]Oct 31 harvesting'!AT23</f>
        <v>0</v>
      </c>
      <c r="AU23" s="254">
        <f>'[2]Dec 29 harvesting '!AU23+'[2]Nov 29 harvesting'!AU23+'[2]Oct 31 harvesting'!AU23</f>
        <v>0</v>
      </c>
      <c r="AV23" s="254">
        <f t="shared" si="15"/>
        <v>0</v>
      </c>
      <c r="AW23" s="254">
        <f>'[2]Dec 29 harvesting '!AW23+'[2]Nov 29 harvesting'!AW23+'[2]Oct 31 harvesting'!AW23</f>
        <v>0</v>
      </c>
      <c r="AX23" s="254">
        <f>'[2]Dec 29 harvesting '!AX23+'[2]Nov 29 harvesting'!AX23+'[2]Oct 31 harvesting'!AX23</f>
        <v>0</v>
      </c>
      <c r="AY23" s="254">
        <f t="shared" si="16"/>
        <v>0</v>
      </c>
      <c r="AZ23" s="254">
        <f>'[2]Dec 29 harvesting '!AZ23+'[2]Nov 29 harvesting'!AZ23+'[2]Oct 31 harvesting'!AZ23</f>
        <v>0</v>
      </c>
      <c r="BA23" s="254">
        <f>'[2]Dec 29 harvesting '!BA23+'[2]Nov 29 harvesting'!BA23+'[2]Oct 31 harvesting'!BA23</f>
        <v>0</v>
      </c>
      <c r="BB23" s="254">
        <f t="shared" si="17"/>
        <v>0</v>
      </c>
      <c r="BC23" s="254">
        <f>'[2]Dec 29 harvesting '!BC23+'[2]Nov 29 harvesting'!BC23+'[2]Oct 31 harvesting'!BC23</f>
        <v>0</v>
      </c>
      <c r="BD23" s="254">
        <f>'[2]Dec 29 harvesting '!BD23+'[2]Nov 29 harvesting'!BD23+'[2]Oct 31 harvesting'!BD23</f>
        <v>0</v>
      </c>
      <c r="BE23" s="254">
        <f t="shared" si="18"/>
        <v>0</v>
      </c>
      <c r="BF23" s="254">
        <f>'[2]Dec 29 harvesting '!BF23+'[2]Nov 29 harvesting'!BF23+'[2]Oct 31 harvesting'!BF23</f>
        <v>0</v>
      </c>
      <c r="BG23" s="254">
        <f>'[2]Dec 29 harvesting '!BG23+'[2]Nov 29 harvesting'!BG23+'[2]Oct 31 harvesting'!BG23</f>
        <v>0</v>
      </c>
      <c r="BH23" s="254">
        <f t="shared" si="19"/>
        <v>0</v>
      </c>
      <c r="BI23" s="254">
        <f>'[2]Dec 29 harvesting '!BI23+'[2]Nov 29 harvesting'!BI23+'[2]Oct 31 harvesting'!BI23</f>
        <v>0</v>
      </c>
      <c r="BJ23" s="254">
        <f>'[2]Dec 29 harvesting '!BJ23+'[2]Nov 29 harvesting'!BJ23+'[2]Oct 31 harvesting'!BJ23</f>
        <v>0</v>
      </c>
      <c r="BK23" s="254">
        <f t="shared" si="20"/>
        <v>0</v>
      </c>
      <c r="BL23" s="254">
        <f>'[2]Dec 29 harvesting '!BL23+'[2]Nov 29 harvesting'!BL23+'[2]Oct 31 harvesting'!BL23</f>
        <v>0</v>
      </c>
      <c r="BM23" s="254">
        <f>'[2]Dec 29 harvesting '!BM23+'[2]Nov 29 harvesting'!BM23+'[2]Oct 31 harvesting'!BM23</f>
        <v>0</v>
      </c>
      <c r="BN23" s="254">
        <f t="shared" si="21"/>
        <v>0</v>
      </c>
      <c r="BO23" s="254">
        <f>'[2]Dec 29 harvesting '!BO23+'[2]Nov 29 harvesting'!BO23+'[2]Oct 31 harvesting'!BO23</f>
        <v>0</v>
      </c>
      <c r="BP23" s="254">
        <f>'[2]Dec 29 harvesting '!BP23+'[2]Nov 29 harvesting'!BP23+'[2]Oct 31 harvesting'!BP23</f>
        <v>0</v>
      </c>
      <c r="BQ23" s="254">
        <f t="shared" si="22"/>
        <v>0</v>
      </c>
      <c r="BR23" s="254">
        <f>'[2]Dec 29 harvesting '!BR23+'[2]Nov 29 harvesting'!BR23+'[2]Oct 31 harvesting'!BR23</f>
        <v>0</v>
      </c>
      <c r="BS23" s="254">
        <f>'[2]Dec 29 harvesting '!BS23+'[2]Nov 29 harvesting'!BS23+'[2]Oct 31 harvesting'!BS23</f>
        <v>0</v>
      </c>
      <c r="BT23" s="254">
        <f t="shared" si="23"/>
        <v>0</v>
      </c>
      <c r="BU23" s="254">
        <f>'[2]Dec 29 harvesting '!BU23+'[2]Nov 29 harvesting'!BU23+'[2]Oct 31 harvesting'!BU23</f>
        <v>0</v>
      </c>
      <c r="BV23" s="254">
        <f>'[2]Dec 29 harvesting '!BV23+'[2]Nov 29 harvesting'!BV23+'[2]Oct 31 harvesting'!BV23</f>
        <v>0</v>
      </c>
      <c r="BW23" s="254">
        <f t="shared" si="24"/>
        <v>0</v>
      </c>
      <c r="BX23" s="254">
        <f>'[2]Dec 29 harvesting '!BX23+'[2]Nov 29 harvesting'!BX23+'[2]Oct 31 harvesting'!BX23</f>
        <v>0</v>
      </c>
      <c r="BY23" s="254">
        <f>'[2]Dec 29 harvesting '!BY23+'[2]Nov 29 harvesting'!BY23+'[2]Oct 31 harvesting'!BY23</f>
        <v>0</v>
      </c>
      <c r="BZ23" s="254">
        <f t="shared" si="25"/>
        <v>0</v>
      </c>
      <c r="CA23" s="254">
        <f>'[2]Dec 29 harvesting '!CA23+'[2]Nov 29 harvesting'!CA23+'[2]Oct 31 harvesting'!CA23</f>
        <v>0</v>
      </c>
      <c r="CB23" s="254">
        <f>'[2]Dec 29 harvesting '!CB23+'[2]Nov 29 harvesting'!CB23+'[2]Oct 31 harvesting'!CB23</f>
        <v>0</v>
      </c>
      <c r="CC23" s="254">
        <f t="shared" si="26"/>
        <v>0</v>
      </c>
      <c r="CD23" s="254">
        <f>'[2]Dec 29 harvesting '!CD23+'[2]Nov 29 harvesting'!CD23+'[2]Oct 31 harvesting'!CD23</f>
        <v>1.3900000000000001</v>
      </c>
      <c r="CE23" s="254">
        <f>'[2]Dec 29 harvesting '!CE23+'[2]Nov 29 harvesting'!CE23+'[2]Oct 31 harvesting'!CE23</f>
        <v>4.9000000000000004</v>
      </c>
      <c r="CF23" s="254">
        <f t="shared" si="27"/>
        <v>3.5251798561151078</v>
      </c>
      <c r="CG23" s="254">
        <f>'[2]Dec 29 harvesting '!CG23+'[2]Nov 29 harvesting'!CG23+'[2]Oct 31 harvesting'!CG23</f>
        <v>58.97499999999998</v>
      </c>
      <c r="CH23" s="254">
        <f>'[2]Dec 29 harvesting '!CH23+'[2]Nov 29 harvesting'!CH23+'[2]Oct 31 harvesting'!CH23</f>
        <v>275</v>
      </c>
      <c r="CI23" s="254">
        <f t="shared" si="28"/>
        <v>4.6629927935565929</v>
      </c>
      <c r="CJ23" s="254">
        <f>'[2]Dec 29 harvesting '!CJ23+'[2]Nov 29 harvesting'!CJ23+'[2]Oct 31 harvesting'!CJ23</f>
        <v>60.364999999999981</v>
      </c>
      <c r="CK23" s="254">
        <f>'[2]Dec 29 harvesting '!CK23+'[2]Nov 29 harvesting'!CK23+'[2]Oct 31 harvesting'!CK23</f>
        <v>279.89999999999998</v>
      </c>
      <c r="CL23" s="254">
        <f t="shared" si="29"/>
        <v>4.6367928435351624</v>
      </c>
      <c r="DI23" s="255" t="s">
        <v>130</v>
      </c>
      <c r="DJ23" s="391" t="s">
        <v>137</v>
      </c>
    </row>
    <row r="24" spans="1:140" x14ac:dyDescent="0.25">
      <c r="A24" s="250" t="s">
        <v>14</v>
      </c>
      <c r="B24" s="251">
        <v>146.47999999999999</v>
      </c>
      <c r="C24" s="412">
        <f t="shared" si="0"/>
        <v>7.1613872200983071</v>
      </c>
      <c r="D24" s="254">
        <f>'[2]Dec 29 harvesting '!D24+'[2]Nov 29 harvesting'!D24+'[2]Oct 31 harvesting'!D24</f>
        <v>0.3</v>
      </c>
      <c r="E24" s="254">
        <f>'[2]Dec 29 harvesting '!E24+'[2]Nov 29 harvesting'!E24+'[2]Oct 31 harvesting'!E24</f>
        <v>0.6</v>
      </c>
      <c r="F24" s="254">
        <f t="shared" si="1"/>
        <v>2</v>
      </c>
      <c r="G24" s="254">
        <f>'[2]Dec 29 harvesting '!G24+'[2]Nov 29 harvesting'!G24+'[2]Oct 31 harvesting'!G24</f>
        <v>0</v>
      </c>
      <c r="H24" s="254">
        <f>'[2]Dec 29 harvesting '!H24+'[2]Nov 29 harvesting'!H24+'[2]Oct 31 harvesting'!H24</f>
        <v>0</v>
      </c>
      <c r="I24" s="254">
        <f t="shared" si="2"/>
        <v>0</v>
      </c>
      <c r="J24" s="254">
        <f>'[2]Dec 29 harvesting '!J24+'[2]Nov 29 harvesting'!J24+'[2]Oct 31 harvesting'!J24</f>
        <v>0</v>
      </c>
      <c r="K24" s="254">
        <f>'[2]Dec 29 harvesting '!K24+'[2]Nov 29 harvesting'!K24+'[2]Oct 31 harvesting'!K24</f>
        <v>0</v>
      </c>
      <c r="L24" s="254">
        <f t="shared" si="3"/>
        <v>0</v>
      </c>
      <c r="M24" s="254">
        <f>'[2]Dec 29 harvesting '!M24+'[2]Nov 29 harvesting'!M24+'[2]Oct 31 harvesting'!M24</f>
        <v>0</v>
      </c>
      <c r="N24" s="254">
        <f>'[2]Dec 29 harvesting '!N24+'[2]Nov 29 harvesting'!N24+'[2]Oct 31 harvesting'!N24</f>
        <v>0</v>
      </c>
      <c r="O24" s="254">
        <f t="shared" si="4"/>
        <v>0</v>
      </c>
      <c r="P24" s="254">
        <f>'[2]Dec 29 harvesting '!P24+'[2]Nov 29 harvesting'!P24+'[2]Oct 31 harvesting'!P24</f>
        <v>3.9</v>
      </c>
      <c r="Q24" s="254">
        <f>'[2]Dec 29 harvesting '!Q24+'[2]Nov 29 harvesting'!Q24+'[2]Oct 31 harvesting'!Q24</f>
        <v>16.899999999999999</v>
      </c>
      <c r="R24" s="254">
        <f t="shared" si="5"/>
        <v>4.333333333333333</v>
      </c>
      <c r="S24" s="254">
        <f>'[2]Dec 29 harvesting '!S24+'[2]Nov 29 harvesting'!S24+'[2]Oct 31 harvesting'!S24</f>
        <v>6.29</v>
      </c>
      <c r="T24" s="254">
        <f>'[2]Dec 29 harvesting '!T24+'[2]Nov 29 harvesting'!T24+'[2]Oct 31 harvesting'!T24</f>
        <v>18</v>
      </c>
      <c r="U24" s="254">
        <f t="shared" si="6"/>
        <v>2.8616852146263909</v>
      </c>
      <c r="V24" s="254">
        <f>'[2]Dec 29 harvesting '!V24+'[2]Nov 29 harvesting'!V24+'[2]Oct 31 harvesting'!V24</f>
        <v>10.49</v>
      </c>
      <c r="W24" s="254">
        <f>'[2]Dec 29 harvesting '!W24+'[2]Nov 29 harvesting'!W24+'[2]Oct 31 harvesting'!W24</f>
        <v>36.9</v>
      </c>
      <c r="X24" s="254">
        <f t="shared" si="7"/>
        <v>3.5176358436606288</v>
      </c>
      <c r="Y24" s="254">
        <f>'[2]Dec 29 harvesting '!Y24+'[2]Nov 29 harvesting'!Y24+'[2]Oct 31 harvesting'!Y24</f>
        <v>0</v>
      </c>
      <c r="Z24" s="254">
        <f>'[2]Dec 29 harvesting '!Z24+'[2]Nov 29 harvesting'!Z24+'[2]Oct 31 harvesting'!Z24</f>
        <v>0</v>
      </c>
      <c r="AA24" s="254">
        <f t="shared" si="8"/>
        <v>0</v>
      </c>
      <c r="AB24" s="254">
        <f>'[2]Dec 29 harvesting '!AB24+'[2]Nov 29 harvesting'!AB24+'[2]Oct 31 harvesting'!AB24</f>
        <v>0</v>
      </c>
      <c r="AC24" s="254">
        <f>'[2]Dec 29 harvesting '!AC24+'[2]Nov 29 harvesting'!AC24+'[2]Oct 31 harvesting'!AC24</f>
        <v>0</v>
      </c>
      <c r="AD24" s="254">
        <f t="shared" si="9"/>
        <v>0</v>
      </c>
      <c r="AE24" s="254">
        <f>'[2]Dec 29 harvesting '!AE24+'[2]Nov 29 harvesting'!AE24+'[2]Oct 31 harvesting'!AE24</f>
        <v>0</v>
      </c>
      <c r="AF24" s="254">
        <f>'[2]Dec 29 harvesting '!AF24+'[2]Nov 29 harvesting'!AF24+'[2]Oct 31 harvesting'!AF24</f>
        <v>0</v>
      </c>
      <c r="AG24" s="254">
        <f t="shared" si="10"/>
        <v>0</v>
      </c>
      <c r="AH24" s="254">
        <f>'[2]Dec 29 harvesting '!AH24+'[2]Nov 29 harvesting'!AH24+'[2]Oct 31 harvesting'!AH24</f>
        <v>0</v>
      </c>
      <c r="AI24" s="254">
        <f>'[2]Dec 29 harvesting '!AI24+'[2]Nov 29 harvesting'!AI24+'[2]Oct 31 harvesting'!AI24</f>
        <v>0</v>
      </c>
      <c r="AJ24" s="254">
        <f t="shared" si="11"/>
        <v>0</v>
      </c>
      <c r="AK24" s="254">
        <f>'[2]Dec 29 harvesting '!AK24+'[2]Nov 29 harvesting'!AK24+'[2]Oct 31 harvesting'!AK24</f>
        <v>0</v>
      </c>
      <c r="AL24" s="254">
        <f>'[2]Dec 29 harvesting '!AL24+'[2]Nov 29 harvesting'!AL24+'[2]Oct 31 harvesting'!AL24</f>
        <v>0</v>
      </c>
      <c r="AM24" s="254">
        <f t="shared" si="12"/>
        <v>0</v>
      </c>
      <c r="AN24" s="254">
        <f>'[2]Dec 29 harvesting '!AN24+'[2]Nov 29 harvesting'!AN24+'[2]Oct 31 harvesting'!AN24</f>
        <v>0</v>
      </c>
      <c r="AO24" s="254">
        <f>'[2]Dec 29 harvesting '!AO24+'[2]Nov 29 harvesting'!AO24+'[2]Oct 31 harvesting'!AO24</f>
        <v>0</v>
      </c>
      <c r="AP24" s="254">
        <f t="shared" si="13"/>
        <v>0</v>
      </c>
      <c r="AQ24" s="254">
        <f>'[2]Dec 29 harvesting '!AQ24+'[2]Nov 29 harvesting'!AQ24+'[2]Oct 31 harvesting'!AQ24</f>
        <v>0</v>
      </c>
      <c r="AR24" s="254">
        <f>'[2]Dec 29 harvesting '!AR24+'[2]Nov 29 harvesting'!AR24+'[2]Oct 31 harvesting'!AR24</f>
        <v>0</v>
      </c>
      <c r="AS24" s="254">
        <f t="shared" si="14"/>
        <v>0</v>
      </c>
      <c r="AT24" s="254">
        <f>'[2]Dec 29 harvesting '!AT24+'[2]Nov 29 harvesting'!AT24+'[2]Oct 31 harvesting'!AT24</f>
        <v>0</v>
      </c>
      <c r="AU24" s="254">
        <f>'[2]Dec 29 harvesting '!AU24+'[2]Nov 29 harvesting'!AU24+'[2]Oct 31 harvesting'!AU24</f>
        <v>0</v>
      </c>
      <c r="AV24" s="254">
        <f t="shared" si="15"/>
        <v>0</v>
      </c>
      <c r="AW24" s="254">
        <f>'[2]Dec 29 harvesting '!AW24+'[2]Nov 29 harvesting'!AW24+'[2]Oct 31 harvesting'!AW24</f>
        <v>0</v>
      </c>
      <c r="AX24" s="254">
        <f>'[2]Dec 29 harvesting '!AX24+'[2]Nov 29 harvesting'!AX24+'[2]Oct 31 harvesting'!AX24</f>
        <v>0</v>
      </c>
      <c r="AY24" s="254">
        <f t="shared" si="16"/>
        <v>0</v>
      </c>
      <c r="AZ24" s="254">
        <f>'[2]Dec 29 harvesting '!AZ24+'[2]Nov 29 harvesting'!AZ24+'[2]Oct 31 harvesting'!AZ24</f>
        <v>0</v>
      </c>
      <c r="BA24" s="254">
        <f>'[2]Dec 29 harvesting '!BA24+'[2]Nov 29 harvesting'!BA24+'[2]Oct 31 harvesting'!BA24</f>
        <v>0</v>
      </c>
      <c r="BB24" s="254">
        <f t="shared" si="17"/>
        <v>0</v>
      </c>
      <c r="BC24" s="254">
        <f>'[2]Dec 29 harvesting '!BC24+'[2]Nov 29 harvesting'!BC24+'[2]Oct 31 harvesting'!BC24</f>
        <v>0</v>
      </c>
      <c r="BD24" s="254">
        <f>'[2]Dec 29 harvesting '!BD24+'[2]Nov 29 harvesting'!BD24+'[2]Oct 31 harvesting'!BD24</f>
        <v>0</v>
      </c>
      <c r="BE24" s="254">
        <f t="shared" si="18"/>
        <v>0</v>
      </c>
      <c r="BF24" s="254">
        <f>'[2]Dec 29 harvesting '!BF24+'[2]Nov 29 harvesting'!BF24+'[2]Oct 31 harvesting'!BF24</f>
        <v>0</v>
      </c>
      <c r="BG24" s="254">
        <f>'[2]Dec 29 harvesting '!BG24+'[2]Nov 29 harvesting'!BG24+'[2]Oct 31 harvesting'!BG24</f>
        <v>0</v>
      </c>
      <c r="BH24" s="254">
        <f t="shared" si="19"/>
        <v>0</v>
      </c>
      <c r="BI24" s="254">
        <f>'[2]Dec 29 harvesting '!BI24+'[2]Nov 29 harvesting'!BI24+'[2]Oct 31 harvesting'!BI24</f>
        <v>0</v>
      </c>
      <c r="BJ24" s="254">
        <f>'[2]Dec 29 harvesting '!BJ24+'[2]Nov 29 harvesting'!BJ24+'[2]Oct 31 harvesting'!BJ24</f>
        <v>0</v>
      </c>
      <c r="BK24" s="254">
        <f t="shared" si="20"/>
        <v>0</v>
      </c>
      <c r="BL24" s="254">
        <f>'[2]Dec 29 harvesting '!BL24+'[2]Nov 29 harvesting'!BL24+'[2]Oct 31 harvesting'!BL24</f>
        <v>0</v>
      </c>
      <c r="BM24" s="254">
        <f>'[2]Dec 29 harvesting '!BM24+'[2]Nov 29 harvesting'!BM24+'[2]Oct 31 harvesting'!BM24</f>
        <v>0</v>
      </c>
      <c r="BN24" s="254">
        <f t="shared" si="21"/>
        <v>0</v>
      </c>
      <c r="BO24" s="254">
        <f>'[2]Dec 29 harvesting '!BO24+'[2]Nov 29 harvesting'!BO24+'[2]Oct 31 harvesting'!BO24</f>
        <v>0</v>
      </c>
      <c r="BP24" s="254">
        <f>'[2]Dec 29 harvesting '!BP24+'[2]Nov 29 harvesting'!BP24+'[2]Oct 31 harvesting'!BP24</f>
        <v>0</v>
      </c>
      <c r="BQ24" s="254">
        <f t="shared" si="22"/>
        <v>0</v>
      </c>
      <c r="BR24" s="254">
        <f>'[2]Dec 29 harvesting '!BR24+'[2]Nov 29 harvesting'!BR24+'[2]Oct 31 harvesting'!BR24</f>
        <v>0.3</v>
      </c>
      <c r="BS24" s="254">
        <f>'[2]Dec 29 harvesting '!BS24+'[2]Nov 29 harvesting'!BS24+'[2]Oct 31 harvesting'!BS24</f>
        <v>0.6</v>
      </c>
      <c r="BT24" s="254">
        <f t="shared" si="23"/>
        <v>2</v>
      </c>
      <c r="BU24" s="254">
        <f>'[2]Dec 29 harvesting '!BU24+'[2]Nov 29 harvesting'!BU24+'[2]Oct 31 harvesting'!BU24</f>
        <v>0</v>
      </c>
      <c r="BV24" s="254">
        <f>'[2]Dec 29 harvesting '!BV24+'[2]Nov 29 harvesting'!BV24+'[2]Oct 31 harvesting'!BV24</f>
        <v>0</v>
      </c>
      <c r="BW24" s="254">
        <f t="shared" si="24"/>
        <v>0</v>
      </c>
      <c r="BX24" s="254">
        <f>'[2]Dec 29 harvesting '!BX24+'[2]Nov 29 harvesting'!BX24+'[2]Oct 31 harvesting'!BX24</f>
        <v>0</v>
      </c>
      <c r="BY24" s="254">
        <f>'[2]Dec 29 harvesting '!BY24+'[2]Nov 29 harvesting'!BY24+'[2]Oct 31 harvesting'!BY24</f>
        <v>0</v>
      </c>
      <c r="BZ24" s="254">
        <f t="shared" si="25"/>
        <v>0</v>
      </c>
      <c r="CA24" s="254">
        <f>'[2]Dec 29 harvesting '!CA24+'[2]Nov 29 harvesting'!CA24+'[2]Oct 31 harvesting'!CA24</f>
        <v>0</v>
      </c>
      <c r="CB24" s="254">
        <f>'[2]Dec 29 harvesting '!CB24+'[2]Nov 29 harvesting'!CB24+'[2]Oct 31 harvesting'!CB24</f>
        <v>0</v>
      </c>
      <c r="CC24" s="254">
        <f t="shared" si="26"/>
        <v>0</v>
      </c>
      <c r="CD24" s="254">
        <f>'[2]Dec 29 harvesting '!CD24+'[2]Nov 29 harvesting'!CD24+'[2]Oct 31 harvesting'!CD24</f>
        <v>3.9</v>
      </c>
      <c r="CE24" s="254">
        <f>'[2]Dec 29 harvesting '!CE24+'[2]Nov 29 harvesting'!CE24+'[2]Oct 31 harvesting'!CE24</f>
        <v>16.899999999999999</v>
      </c>
      <c r="CF24" s="254">
        <f t="shared" si="27"/>
        <v>4.333333333333333</v>
      </c>
      <c r="CG24" s="254">
        <f>'[2]Dec 29 harvesting '!CG24+'[2]Nov 29 harvesting'!CG24+'[2]Oct 31 harvesting'!CG24</f>
        <v>6.29</v>
      </c>
      <c r="CH24" s="254">
        <f>'[2]Dec 29 harvesting '!CH24+'[2]Nov 29 harvesting'!CH24+'[2]Oct 31 harvesting'!CH24</f>
        <v>18</v>
      </c>
      <c r="CI24" s="254">
        <f t="shared" si="28"/>
        <v>2.8616852146263909</v>
      </c>
      <c r="CJ24" s="254">
        <f>'[2]Dec 29 harvesting '!CJ24+'[2]Nov 29 harvesting'!CJ24+'[2]Oct 31 harvesting'!CJ24</f>
        <v>10.49</v>
      </c>
      <c r="CK24" s="254">
        <f>'[2]Dec 29 harvesting '!CK24+'[2]Nov 29 harvesting'!CK24+'[2]Oct 31 harvesting'!CK24</f>
        <v>20</v>
      </c>
      <c r="CL24" s="254">
        <f t="shared" si="29"/>
        <v>1.9065776930409915</v>
      </c>
    </row>
    <row r="25" spans="1:140" x14ac:dyDescent="0.25">
      <c r="A25" s="250" t="s">
        <v>15</v>
      </c>
      <c r="B25" s="251">
        <v>278</v>
      </c>
      <c r="C25" s="412">
        <f t="shared" si="0"/>
        <v>84.406474820143885</v>
      </c>
      <c r="D25" s="254">
        <f>'[2]Dec 29 harvesting '!D25+'[2]Nov 29 harvesting'!D25+'[2]Oct 31 harvesting'!D25</f>
        <v>0</v>
      </c>
      <c r="E25" s="254">
        <f>'[2]Dec 29 harvesting '!E25+'[2]Nov 29 harvesting'!E25+'[2]Oct 31 harvesting'!E25</f>
        <v>0</v>
      </c>
      <c r="F25" s="254">
        <f t="shared" si="1"/>
        <v>0</v>
      </c>
      <c r="G25" s="254">
        <f>'[2]Dec 29 harvesting '!G25+'[2]Nov 29 harvesting'!G25+'[2]Oct 31 harvesting'!G25</f>
        <v>0</v>
      </c>
      <c r="H25" s="254">
        <f>'[2]Dec 29 harvesting '!H25+'[2]Nov 29 harvesting'!H25+'[2]Oct 31 harvesting'!H25</f>
        <v>0</v>
      </c>
      <c r="I25" s="254">
        <f t="shared" si="2"/>
        <v>0</v>
      </c>
      <c r="J25" s="254">
        <f>'[2]Dec 29 harvesting '!J25+'[2]Nov 29 harvesting'!J25+'[2]Oct 31 harvesting'!J25</f>
        <v>0</v>
      </c>
      <c r="K25" s="254">
        <f>'[2]Dec 29 harvesting '!K25+'[2]Nov 29 harvesting'!K25+'[2]Oct 31 harvesting'!K25</f>
        <v>0</v>
      </c>
      <c r="L25" s="254">
        <f t="shared" si="3"/>
        <v>0</v>
      </c>
      <c r="M25" s="254">
        <f>'[2]Dec 29 harvesting '!M25+'[2]Nov 29 harvesting'!M25+'[2]Oct 31 harvesting'!M25</f>
        <v>0</v>
      </c>
      <c r="N25" s="254">
        <f>'[2]Dec 29 harvesting '!N25+'[2]Nov 29 harvesting'!N25+'[2]Oct 31 harvesting'!N25</f>
        <v>0</v>
      </c>
      <c r="O25" s="254">
        <f t="shared" si="4"/>
        <v>0</v>
      </c>
      <c r="P25" s="254">
        <f>'[2]Dec 29 harvesting '!P25+'[2]Nov 29 harvesting'!P25+'[2]Oct 31 harvesting'!P25</f>
        <v>0</v>
      </c>
      <c r="Q25" s="254">
        <f>'[2]Dec 29 harvesting '!Q25+'[2]Nov 29 harvesting'!Q25+'[2]Oct 31 harvesting'!Q25</f>
        <v>0</v>
      </c>
      <c r="R25" s="254">
        <f t="shared" si="5"/>
        <v>0</v>
      </c>
      <c r="S25" s="254">
        <f>'[2]Dec 29 harvesting '!S25+'[2]Nov 29 harvesting'!S25+'[2]Oct 31 harvesting'!S25</f>
        <v>0</v>
      </c>
      <c r="T25" s="254">
        <f>'[2]Dec 29 harvesting '!T25+'[2]Nov 29 harvesting'!T25+'[2]Oct 31 harvesting'!T25</f>
        <v>0</v>
      </c>
      <c r="U25" s="254">
        <f t="shared" si="6"/>
        <v>0</v>
      </c>
      <c r="V25" s="254">
        <f>'[2]Dec 29 harvesting '!V25+'[2]Nov 29 harvesting'!V25+'[2]Oct 31 harvesting'!V25</f>
        <v>0</v>
      </c>
      <c r="W25" s="254">
        <f>'[2]Dec 29 harvesting '!W25+'[2]Nov 29 harvesting'!W25+'[2]Oct 31 harvesting'!W25</f>
        <v>0</v>
      </c>
      <c r="X25" s="254">
        <f t="shared" si="7"/>
        <v>0</v>
      </c>
      <c r="Y25" s="254">
        <f>'[2]Dec 29 harvesting '!Y25+'[2]Nov 29 harvesting'!Y25+'[2]Oct 31 harvesting'!Y25</f>
        <v>30.65</v>
      </c>
      <c r="Z25" s="254">
        <f>'[2]Dec 29 harvesting '!Z25+'[2]Nov 29 harvesting'!Z25+'[2]Oct 31 harvesting'!Z25</f>
        <v>95</v>
      </c>
      <c r="AA25" s="254">
        <f t="shared" si="8"/>
        <v>3.0995106035889073</v>
      </c>
      <c r="AB25" s="254">
        <f>'[2]Dec 29 harvesting '!AB25+'[2]Nov 29 harvesting'!AB25+'[2]Oct 31 harvesting'!AB25</f>
        <v>0</v>
      </c>
      <c r="AC25" s="254">
        <f>'[2]Dec 29 harvesting '!AC25+'[2]Nov 29 harvesting'!AC25+'[2]Oct 31 harvesting'!AC25</f>
        <v>0</v>
      </c>
      <c r="AD25" s="254">
        <f t="shared" si="9"/>
        <v>0</v>
      </c>
      <c r="AE25" s="254">
        <f>'[2]Dec 29 harvesting '!AE25+'[2]Nov 29 harvesting'!AE25+'[2]Oct 31 harvesting'!AE25</f>
        <v>13.5</v>
      </c>
      <c r="AF25" s="254">
        <f>'[2]Dec 29 harvesting '!AF25+'[2]Nov 29 harvesting'!AF25+'[2]Oct 31 harvesting'!AF25</f>
        <v>45</v>
      </c>
      <c r="AG25" s="254">
        <f t="shared" si="10"/>
        <v>3.3333333333333335</v>
      </c>
      <c r="AH25" s="254">
        <f>'[2]Dec 29 harvesting '!AH25+'[2]Nov 29 harvesting'!AH25+'[2]Oct 31 harvesting'!AH25</f>
        <v>0</v>
      </c>
      <c r="AI25" s="254">
        <f>'[2]Dec 29 harvesting '!AI25+'[2]Nov 29 harvesting'!AI25+'[2]Oct 31 harvesting'!AI25</f>
        <v>0</v>
      </c>
      <c r="AJ25" s="254">
        <f t="shared" si="11"/>
        <v>0</v>
      </c>
      <c r="AK25" s="254">
        <f>'[2]Dec 29 harvesting '!AK25+'[2]Nov 29 harvesting'!AK25+'[2]Oct 31 harvesting'!AK25</f>
        <v>0</v>
      </c>
      <c r="AL25" s="254">
        <f>'[2]Dec 29 harvesting '!AL25+'[2]Nov 29 harvesting'!AL25+'[2]Oct 31 harvesting'!AL25</f>
        <v>0</v>
      </c>
      <c r="AM25" s="254">
        <f t="shared" si="12"/>
        <v>0</v>
      </c>
      <c r="AN25" s="254">
        <f>'[2]Dec 29 harvesting '!AN25+'[2]Nov 29 harvesting'!AN25+'[2]Oct 31 harvesting'!AN25</f>
        <v>190.5</v>
      </c>
      <c r="AO25" s="254">
        <f>'[2]Dec 29 harvesting '!AO25+'[2]Nov 29 harvesting'!AO25+'[2]Oct 31 harvesting'!AO25</f>
        <v>677</v>
      </c>
      <c r="AP25" s="254">
        <f t="shared" si="13"/>
        <v>3.5538057742782154</v>
      </c>
      <c r="AQ25" s="254">
        <f>'[2]Dec 29 harvesting '!AQ25+'[2]Nov 29 harvesting'!AQ25+'[2]Oct 31 harvesting'!AQ25</f>
        <v>234.65</v>
      </c>
      <c r="AR25" s="254">
        <f>'[2]Dec 29 harvesting '!AR25+'[2]Nov 29 harvesting'!AR25+'[2]Oct 31 harvesting'!AR25</f>
        <v>817</v>
      </c>
      <c r="AS25" s="254">
        <f t="shared" si="14"/>
        <v>3.4817813765182186</v>
      </c>
      <c r="AT25" s="254">
        <f>'[2]Dec 29 harvesting '!AT25+'[2]Nov 29 harvesting'!AT25+'[2]Oct 31 harvesting'!AT25</f>
        <v>0</v>
      </c>
      <c r="AU25" s="254">
        <f>'[2]Dec 29 harvesting '!AU25+'[2]Nov 29 harvesting'!AU25+'[2]Oct 31 harvesting'!AU25</f>
        <v>0</v>
      </c>
      <c r="AV25" s="254">
        <f t="shared" si="15"/>
        <v>0</v>
      </c>
      <c r="AW25" s="254">
        <f>'[2]Dec 29 harvesting '!AW25+'[2]Nov 29 harvesting'!AW25+'[2]Oct 31 harvesting'!AW25</f>
        <v>0</v>
      </c>
      <c r="AX25" s="254">
        <f>'[2]Dec 29 harvesting '!AX25+'[2]Nov 29 harvesting'!AX25+'[2]Oct 31 harvesting'!AX25</f>
        <v>0</v>
      </c>
      <c r="AY25" s="254">
        <f t="shared" si="16"/>
        <v>0</v>
      </c>
      <c r="AZ25" s="254">
        <f>'[2]Dec 29 harvesting '!AZ25+'[2]Nov 29 harvesting'!AZ25+'[2]Oct 31 harvesting'!AZ25</f>
        <v>0</v>
      </c>
      <c r="BA25" s="254">
        <f>'[2]Dec 29 harvesting '!BA25+'[2]Nov 29 harvesting'!BA25+'[2]Oct 31 harvesting'!BA25</f>
        <v>0</v>
      </c>
      <c r="BB25" s="254">
        <f t="shared" si="17"/>
        <v>0</v>
      </c>
      <c r="BC25" s="254">
        <f>'[2]Dec 29 harvesting '!BC25+'[2]Nov 29 harvesting'!BC25+'[2]Oct 31 harvesting'!BC25</f>
        <v>0</v>
      </c>
      <c r="BD25" s="254">
        <f>'[2]Dec 29 harvesting '!BD25+'[2]Nov 29 harvesting'!BD25+'[2]Oct 31 harvesting'!BD25</f>
        <v>0</v>
      </c>
      <c r="BE25" s="254">
        <f t="shared" si="18"/>
        <v>0</v>
      </c>
      <c r="BF25" s="254">
        <f>'[2]Dec 29 harvesting '!BF25+'[2]Nov 29 harvesting'!BF25+'[2]Oct 31 harvesting'!BF25</f>
        <v>0</v>
      </c>
      <c r="BG25" s="254">
        <f>'[2]Dec 29 harvesting '!BG25+'[2]Nov 29 harvesting'!BG25+'[2]Oct 31 harvesting'!BG25</f>
        <v>0</v>
      </c>
      <c r="BH25" s="254">
        <f t="shared" si="19"/>
        <v>0</v>
      </c>
      <c r="BI25" s="254">
        <f>'[2]Dec 29 harvesting '!BI25+'[2]Nov 29 harvesting'!BI25+'[2]Oct 31 harvesting'!BI25</f>
        <v>0</v>
      </c>
      <c r="BJ25" s="254">
        <f>'[2]Dec 29 harvesting '!BJ25+'[2]Nov 29 harvesting'!BJ25+'[2]Oct 31 harvesting'!BJ25</f>
        <v>0</v>
      </c>
      <c r="BK25" s="254">
        <f t="shared" si="20"/>
        <v>0</v>
      </c>
      <c r="BL25" s="254">
        <f>'[2]Dec 29 harvesting '!BL25+'[2]Nov 29 harvesting'!BL25+'[2]Oct 31 harvesting'!BL25</f>
        <v>0</v>
      </c>
      <c r="BM25" s="254">
        <f>'[2]Dec 29 harvesting '!BM25+'[2]Nov 29 harvesting'!BM25+'[2]Oct 31 harvesting'!BM25</f>
        <v>0</v>
      </c>
      <c r="BN25" s="254">
        <f t="shared" si="21"/>
        <v>0</v>
      </c>
      <c r="BO25" s="254">
        <f>'[2]Dec 29 harvesting '!BO25+'[2]Nov 29 harvesting'!BO25+'[2]Oct 31 harvesting'!BO25</f>
        <v>0</v>
      </c>
      <c r="BP25" s="254">
        <f>'[2]Dec 29 harvesting '!BP25+'[2]Nov 29 harvesting'!BP25+'[2]Oct 31 harvesting'!BP25</f>
        <v>0</v>
      </c>
      <c r="BQ25" s="254">
        <f t="shared" si="22"/>
        <v>0</v>
      </c>
      <c r="BR25" s="254">
        <f>'[2]Dec 29 harvesting '!BR25+'[2]Nov 29 harvesting'!BR25+'[2]Oct 31 harvesting'!BR25</f>
        <v>30.65</v>
      </c>
      <c r="BS25" s="254">
        <f>'[2]Dec 29 harvesting '!BS25+'[2]Nov 29 harvesting'!BS25+'[2]Oct 31 harvesting'!BS25</f>
        <v>95</v>
      </c>
      <c r="BT25" s="254">
        <f t="shared" si="23"/>
        <v>3.0995106035889073</v>
      </c>
      <c r="BU25" s="254">
        <f>'[2]Dec 29 harvesting '!BU25+'[2]Nov 29 harvesting'!BU25+'[2]Oct 31 harvesting'!BU25</f>
        <v>0</v>
      </c>
      <c r="BV25" s="254">
        <f>'[2]Dec 29 harvesting '!BV25+'[2]Nov 29 harvesting'!BV25+'[2]Oct 31 harvesting'!BV25</f>
        <v>0</v>
      </c>
      <c r="BW25" s="254">
        <f t="shared" si="24"/>
        <v>0</v>
      </c>
      <c r="BX25" s="254">
        <f>'[2]Dec 29 harvesting '!BX25+'[2]Nov 29 harvesting'!BX25+'[2]Oct 31 harvesting'!BX25</f>
        <v>13.5</v>
      </c>
      <c r="BY25" s="254">
        <f>'[2]Dec 29 harvesting '!BY25+'[2]Nov 29 harvesting'!BY25+'[2]Oct 31 harvesting'!BY25</f>
        <v>45</v>
      </c>
      <c r="BZ25" s="254">
        <f t="shared" si="25"/>
        <v>3.3333333333333335</v>
      </c>
      <c r="CA25" s="254">
        <f>'[2]Dec 29 harvesting '!CA25+'[2]Nov 29 harvesting'!CA25+'[2]Oct 31 harvesting'!CA25</f>
        <v>0</v>
      </c>
      <c r="CB25" s="254">
        <f>'[2]Dec 29 harvesting '!CB25+'[2]Nov 29 harvesting'!CB25+'[2]Oct 31 harvesting'!CB25</f>
        <v>0</v>
      </c>
      <c r="CC25" s="254">
        <f t="shared" si="26"/>
        <v>0</v>
      </c>
      <c r="CD25" s="254">
        <f>'[2]Dec 29 harvesting '!CD25+'[2]Nov 29 harvesting'!CD25+'[2]Oct 31 harvesting'!CD25</f>
        <v>0</v>
      </c>
      <c r="CE25" s="254">
        <f>'[2]Dec 29 harvesting '!CE25+'[2]Nov 29 harvesting'!CE25+'[2]Oct 31 harvesting'!CE25</f>
        <v>0</v>
      </c>
      <c r="CF25" s="254">
        <f t="shared" si="27"/>
        <v>0</v>
      </c>
      <c r="CG25" s="254">
        <f>'[2]Dec 29 harvesting '!CG25+'[2]Nov 29 harvesting'!CG25+'[2]Oct 31 harvesting'!CG25</f>
        <v>190.5</v>
      </c>
      <c r="CH25" s="254">
        <f>'[2]Dec 29 harvesting '!CH25+'[2]Nov 29 harvesting'!CH25+'[2]Oct 31 harvesting'!CH25</f>
        <v>677</v>
      </c>
      <c r="CI25" s="254">
        <f t="shared" si="28"/>
        <v>3.5538057742782154</v>
      </c>
      <c r="CJ25" s="254">
        <f>'[2]Dec 29 harvesting '!CJ25+'[2]Nov 29 harvesting'!CJ25+'[2]Oct 31 harvesting'!CJ25</f>
        <v>234.65</v>
      </c>
      <c r="CK25" s="254">
        <f>'[2]Dec 29 harvesting '!CK25+'[2]Nov 29 harvesting'!CK25+'[2]Oct 31 harvesting'!CK25</f>
        <v>817</v>
      </c>
      <c r="CL25" s="254">
        <f t="shared" si="29"/>
        <v>3.4817813765182186</v>
      </c>
      <c r="DI25" s="255" t="s">
        <v>130</v>
      </c>
      <c r="DJ25" s="391" t="s">
        <v>138</v>
      </c>
    </row>
    <row r="26" spans="1:140" x14ac:dyDescent="0.25">
      <c r="A26" s="250" t="s">
        <v>16</v>
      </c>
      <c r="B26" s="251">
        <v>980.5</v>
      </c>
      <c r="C26" s="412">
        <f t="shared" si="0"/>
        <v>66.152983171851105</v>
      </c>
      <c r="D26" s="254">
        <f>'[2]Dec 29 harvesting '!D26+'[2]Nov 29 harvesting'!D26+'[2]Oct 31 harvesting'!D26</f>
        <v>21</v>
      </c>
      <c r="E26" s="254">
        <f>'[2]Dec 29 harvesting '!E26+'[2]Nov 29 harvesting'!E26+'[2]Oct 31 harvesting'!E26</f>
        <v>123</v>
      </c>
      <c r="F26" s="254">
        <f t="shared" si="1"/>
        <v>5.8571428571428568</v>
      </c>
      <c r="G26" s="254">
        <f>'[2]Dec 29 harvesting '!G26+'[2]Nov 29 harvesting'!G26+'[2]Oct 31 harvesting'!G26</f>
        <v>0</v>
      </c>
      <c r="H26" s="254">
        <f>'[2]Dec 29 harvesting '!H26+'[2]Nov 29 harvesting'!H26+'[2]Oct 31 harvesting'!H26</f>
        <v>0</v>
      </c>
      <c r="I26" s="254">
        <f t="shared" si="2"/>
        <v>0</v>
      </c>
      <c r="J26" s="254">
        <f>'[2]Dec 29 harvesting '!J26+'[2]Nov 29 harvesting'!J26+'[2]Oct 31 harvesting'!J26</f>
        <v>33</v>
      </c>
      <c r="K26" s="254">
        <f>'[2]Dec 29 harvesting '!K26+'[2]Nov 29 harvesting'!K26+'[2]Oct 31 harvesting'!K26</f>
        <v>167</v>
      </c>
      <c r="L26" s="254">
        <f t="shared" si="3"/>
        <v>5.0606060606060606</v>
      </c>
      <c r="M26" s="254">
        <f>'[2]Dec 29 harvesting '!M26+'[2]Nov 29 harvesting'!M26+'[2]Oct 31 harvesting'!M26</f>
        <v>91.1</v>
      </c>
      <c r="N26" s="254">
        <f>'[2]Dec 29 harvesting '!N26+'[2]Nov 29 harvesting'!N26+'[2]Oct 31 harvesting'!N26</f>
        <v>390</v>
      </c>
      <c r="O26" s="254">
        <f t="shared" si="4"/>
        <v>4.2810098792535678</v>
      </c>
      <c r="P26" s="254">
        <f>'[2]Dec 29 harvesting '!P26+'[2]Nov 29 harvesting'!P26+'[2]Oct 31 harvesting'!P26</f>
        <v>8.6999999999999993</v>
      </c>
      <c r="Q26" s="254">
        <f>'[2]Dec 29 harvesting '!Q26+'[2]Nov 29 harvesting'!Q26+'[2]Oct 31 harvesting'!Q26</f>
        <v>34</v>
      </c>
      <c r="R26" s="254">
        <f t="shared" si="5"/>
        <v>3.9080459770114944</v>
      </c>
      <c r="S26" s="254">
        <f>'[2]Dec 29 harvesting '!S26+'[2]Nov 29 harvesting'!S26+'[2]Oct 31 harvesting'!S26</f>
        <v>335.08</v>
      </c>
      <c r="T26" s="254">
        <f>'[2]Dec 29 harvesting '!T26+'[2]Nov 29 harvesting'!T26+'[2]Oct 31 harvesting'!T26</f>
        <v>1004</v>
      </c>
      <c r="U26" s="254">
        <f t="shared" si="6"/>
        <v>2.9962993911901639</v>
      </c>
      <c r="V26" s="254">
        <f>'[2]Dec 29 harvesting '!V26+'[2]Nov 29 harvesting'!V26+'[2]Oct 31 harvesting'!V26</f>
        <v>488.88</v>
      </c>
      <c r="W26" s="254">
        <f>'[2]Dec 29 harvesting '!W26+'[2]Nov 29 harvesting'!W26+'[2]Oct 31 harvesting'!W26</f>
        <v>1718</v>
      </c>
      <c r="X26" s="254">
        <f t="shared" si="7"/>
        <v>3.5141548028145966</v>
      </c>
      <c r="Y26" s="254">
        <f>'[2]Dec 29 harvesting '!Y26+'[2]Nov 29 harvesting'!Y26+'[2]Oct 31 harvesting'!Y26</f>
        <v>0</v>
      </c>
      <c r="Z26" s="254">
        <f>'[2]Dec 29 harvesting '!Z26+'[2]Nov 29 harvesting'!Z26+'[2]Oct 31 harvesting'!Z26</f>
        <v>0</v>
      </c>
      <c r="AA26" s="254">
        <f t="shared" si="8"/>
        <v>0</v>
      </c>
      <c r="AB26" s="254">
        <f>'[2]Dec 29 harvesting '!AB26+'[2]Nov 29 harvesting'!AB26+'[2]Oct 31 harvesting'!AB26</f>
        <v>0</v>
      </c>
      <c r="AC26" s="254">
        <f>'[2]Dec 29 harvesting '!AC26+'[2]Nov 29 harvesting'!AC26+'[2]Oct 31 harvesting'!AC26</f>
        <v>0</v>
      </c>
      <c r="AD26" s="254">
        <f t="shared" si="9"/>
        <v>0</v>
      </c>
      <c r="AE26" s="254">
        <f>'[2]Dec 29 harvesting '!AE26+'[2]Nov 29 harvesting'!AE26+'[2]Oct 31 harvesting'!AE26</f>
        <v>0</v>
      </c>
      <c r="AF26" s="254">
        <f>'[2]Dec 29 harvesting '!AF26+'[2]Nov 29 harvesting'!AF26+'[2]Oct 31 harvesting'!AF26</f>
        <v>0</v>
      </c>
      <c r="AG26" s="254">
        <f t="shared" si="10"/>
        <v>0</v>
      </c>
      <c r="AH26" s="254">
        <f>'[2]Dec 29 harvesting '!AH26+'[2]Nov 29 harvesting'!AH26+'[2]Oct 31 harvesting'!AH26</f>
        <v>0</v>
      </c>
      <c r="AI26" s="254">
        <f>'[2]Dec 29 harvesting '!AI26+'[2]Nov 29 harvesting'!AI26+'[2]Oct 31 harvesting'!AI26</f>
        <v>0</v>
      </c>
      <c r="AJ26" s="254">
        <f t="shared" si="11"/>
        <v>0</v>
      </c>
      <c r="AK26" s="254">
        <f>'[2]Dec 29 harvesting '!AK26+'[2]Nov 29 harvesting'!AK26+'[2]Oct 31 harvesting'!AK26</f>
        <v>2.5</v>
      </c>
      <c r="AL26" s="254">
        <f>'[2]Dec 29 harvesting '!AL26+'[2]Nov 29 harvesting'!AL26+'[2]Oct 31 harvesting'!AL26</f>
        <v>9</v>
      </c>
      <c r="AM26" s="254">
        <f t="shared" si="12"/>
        <v>3.6</v>
      </c>
      <c r="AN26" s="254">
        <f>'[2]Dec 29 harvesting '!AN26+'[2]Nov 29 harvesting'!AN26+'[2]Oct 31 harvesting'!AN26</f>
        <v>157.25</v>
      </c>
      <c r="AO26" s="254">
        <f>'[2]Dec 29 harvesting '!AO26+'[2]Nov 29 harvesting'!AO26+'[2]Oct 31 harvesting'!AO26</f>
        <v>599</v>
      </c>
      <c r="AP26" s="254">
        <f t="shared" si="13"/>
        <v>3.809220985691574</v>
      </c>
      <c r="AQ26" s="254">
        <f>'[2]Dec 29 harvesting '!AQ26+'[2]Nov 29 harvesting'!AQ26+'[2]Oct 31 harvesting'!AQ26</f>
        <v>159.75</v>
      </c>
      <c r="AR26" s="254">
        <f>'[2]Dec 29 harvesting '!AR26+'[2]Nov 29 harvesting'!AR26+'[2]Oct 31 harvesting'!AR26</f>
        <v>608</v>
      </c>
      <c r="AS26" s="254">
        <f t="shared" si="14"/>
        <v>3.8059467918622847</v>
      </c>
      <c r="AT26" s="254">
        <f>'[2]Dec 29 harvesting '!AT26+'[2]Nov 29 harvesting'!AT26+'[2]Oct 31 harvesting'!AT26</f>
        <v>0</v>
      </c>
      <c r="AU26" s="254">
        <f>'[2]Dec 29 harvesting '!AU26+'[2]Nov 29 harvesting'!AU26+'[2]Oct 31 harvesting'!AU26</f>
        <v>0</v>
      </c>
      <c r="AV26" s="254">
        <f t="shared" si="15"/>
        <v>0</v>
      </c>
      <c r="AW26" s="254">
        <f>'[2]Dec 29 harvesting '!AW26+'[2]Nov 29 harvesting'!AW26+'[2]Oct 31 harvesting'!AW26</f>
        <v>0</v>
      </c>
      <c r="AX26" s="254">
        <f>'[2]Dec 29 harvesting '!AX26+'[2]Nov 29 harvesting'!AX26+'[2]Oct 31 harvesting'!AX26</f>
        <v>0</v>
      </c>
      <c r="AY26" s="254">
        <f t="shared" si="16"/>
        <v>0</v>
      </c>
      <c r="AZ26" s="254">
        <f>'[2]Dec 29 harvesting '!AZ26+'[2]Nov 29 harvesting'!AZ26+'[2]Oct 31 harvesting'!AZ26</f>
        <v>0</v>
      </c>
      <c r="BA26" s="254">
        <f>'[2]Dec 29 harvesting '!BA26+'[2]Nov 29 harvesting'!BA26+'[2]Oct 31 harvesting'!BA26</f>
        <v>0</v>
      </c>
      <c r="BB26" s="254">
        <f t="shared" si="17"/>
        <v>0</v>
      </c>
      <c r="BC26" s="254">
        <f>'[2]Dec 29 harvesting '!BC26+'[2]Nov 29 harvesting'!BC26+'[2]Oct 31 harvesting'!BC26</f>
        <v>0</v>
      </c>
      <c r="BD26" s="254">
        <f>'[2]Dec 29 harvesting '!BD26+'[2]Nov 29 harvesting'!BD26+'[2]Oct 31 harvesting'!BD26</f>
        <v>0</v>
      </c>
      <c r="BE26" s="254">
        <f t="shared" si="18"/>
        <v>0</v>
      </c>
      <c r="BF26" s="254">
        <f>'[2]Dec 29 harvesting '!BF26+'[2]Nov 29 harvesting'!BF26+'[2]Oct 31 harvesting'!BF26</f>
        <v>0</v>
      </c>
      <c r="BG26" s="254">
        <f>'[2]Dec 29 harvesting '!BG26+'[2]Nov 29 harvesting'!BG26+'[2]Oct 31 harvesting'!BG26</f>
        <v>0</v>
      </c>
      <c r="BH26" s="254">
        <f t="shared" si="19"/>
        <v>0</v>
      </c>
      <c r="BI26" s="254">
        <f>'[2]Dec 29 harvesting '!BI26+'[2]Nov 29 harvesting'!BI26+'[2]Oct 31 harvesting'!BI26</f>
        <v>0</v>
      </c>
      <c r="BJ26" s="254">
        <f>'[2]Dec 29 harvesting '!BJ26+'[2]Nov 29 harvesting'!BJ26+'[2]Oct 31 harvesting'!BJ26</f>
        <v>0</v>
      </c>
      <c r="BK26" s="254">
        <f t="shared" si="20"/>
        <v>0</v>
      </c>
      <c r="BL26" s="254">
        <f>'[2]Dec 29 harvesting '!BL26+'[2]Nov 29 harvesting'!BL26+'[2]Oct 31 harvesting'!BL26</f>
        <v>0</v>
      </c>
      <c r="BM26" s="254">
        <f>'[2]Dec 29 harvesting '!BM26+'[2]Nov 29 harvesting'!BM26+'[2]Oct 31 harvesting'!BM26</f>
        <v>0</v>
      </c>
      <c r="BN26" s="254">
        <f t="shared" si="21"/>
        <v>0</v>
      </c>
      <c r="BO26" s="254">
        <f>'[2]Dec 29 harvesting '!BO26+'[2]Nov 29 harvesting'!BO26+'[2]Oct 31 harvesting'!BO26</f>
        <v>0</v>
      </c>
      <c r="BP26" s="254">
        <f>'[2]Dec 29 harvesting '!BP26+'[2]Nov 29 harvesting'!BP26+'[2]Oct 31 harvesting'!BP26</f>
        <v>0</v>
      </c>
      <c r="BQ26" s="254">
        <f t="shared" si="22"/>
        <v>0</v>
      </c>
      <c r="BR26" s="254">
        <f>'[2]Dec 29 harvesting '!BR26+'[2]Nov 29 harvesting'!BR26+'[2]Oct 31 harvesting'!BR26</f>
        <v>21</v>
      </c>
      <c r="BS26" s="254">
        <f>'[2]Dec 29 harvesting '!BS26+'[2]Nov 29 harvesting'!BS26+'[2]Oct 31 harvesting'!BS26</f>
        <v>123</v>
      </c>
      <c r="BT26" s="254">
        <f t="shared" si="23"/>
        <v>5.8571428571428568</v>
      </c>
      <c r="BU26" s="254">
        <f>'[2]Dec 29 harvesting '!BU26+'[2]Nov 29 harvesting'!BU26+'[2]Oct 31 harvesting'!BU26</f>
        <v>0</v>
      </c>
      <c r="BV26" s="254">
        <f>'[2]Dec 29 harvesting '!BV26+'[2]Nov 29 harvesting'!BV26+'[2]Oct 31 harvesting'!BV26</f>
        <v>0</v>
      </c>
      <c r="BW26" s="254">
        <f t="shared" si="24"/>
        <v>0</v>
      </c>
      <c r="BX26" s="254">
        <f>'[2]Dec 29 harvesting '!BX26+'[2]Nov 29 harvesting'!BX26+'[2]Oct 31 harvesting'!BX26</f>
        <v>33</v>
      </c>
      <c r="BY26" s="254">
        <f>'[2]Dec 29 harvesting '!BY26+'[2]Nov 29 harvesting'!BY26+'[2]Oct 31 harvesting'!BY26</f>
        <v>167</v>
      </c>
      <c r="BZ26" s="254">
        <f t="shared" si="25"/>
        <v>5.0606060606060606</v>
      </c>
      <c r="CA26" s="254">
        <f>'[2]Dec 29 harvesting '!CA26+'[2]Nov 29 harvesting'!CA26+'[2]Oct 31 harvesting'!CA26</f>
        <v>91.1</v>
      </c>
      <c r="CB26" s="254">
        <f>'[2]Dec 29 harvesting '!CB26+'[2]Nov 29 harvesting'!CB26+'[2]Oct 31 harvesting'!CB26</f>
        <v>390</v>
      </c>
      <c r="CC26" s="254">
        <f t="shared" si="26"/>
        <v>4.2810098792535678</v>
      </c>
      <c r="CD26" s="254">
        <f>'[2]Dec 29 harvesting '!CD26+'[2]Nov 29 harvesting'!CD26+'[2]Oct 31 harvesting'!CD26</f>
        <v>11.2</v>
      </c>
      <c r="CE26" s="254">
        <f>'[2]Dec 29 harvesting '!CE26+'[2]Nov 29 harvesting'!CE26+'[2]Oct 31 harvesting'!CE26</f>
        <v>43</v>
      </c>
      <c r="CF26" s="254">
        <f t="shared" si="27"/>
        <v>3.8392857142857144</v>
      </c>
      <c r="CG26" s="254">
        <f>'[2]Dec 29 harvesting '!CG26+'[2]Nov 29 harvesting'!CG26+'[2]Oct 31 harvesting'!CG26</f>
        <v>492.33</v>
      </c>
      <c r="CH26" s="254">
        <f>'[2]Dec 29 harvesting '!CH26+'[2]Nov 29 harvesting'!CH26+'[2]Oct 31 harvesting'!CH26</f>
        <v>1603</v>
      </c>
      <c r="CI26" s="254">
        <f t="shared" si="28"/>
        <v>3.2559462149371359</v>
      </c>
      <c r="CJ26" s="254">
        <f>'[2]Dec 29 harvesting '!CJ26+'[2]Nov 29 harvesting'!CJ26+'[2]Oct 31 harvesting'!CJ26</f>
        <v>648.63</v>
      </c>
      <c r="CK26" s="254">
        <f>'[2]Dec 29 harvesting '!CK26+'[2]Nov 29 harvesting'!CK26+'[2]Oct 31 harvesting'!CK26</f>
        <v>2326</v>
      </c>
      <c r="CL26" s="254">
        <f t="shared" si="29"/>
        <v>3.5860197647349028</v>
      </c>
      <c r="DI26" s="255" t="s">
        <v>130</v>
      </c>
      <c r="DJ26" s="257" t="s">
        <v>139</v>
      </c>
    </row>
    <row r="27" spans="1:140" x14ac:dyDescent="0.25">
      <c r="A27" s="258" t="s">
        <v>18</v>
      </c>
      <c r="B27" s="251">
        <v>1250</v>
      </c>
      <c r="C27" s="412">
        <f t="shared" si="0"/>
        <v>82.412000000000006</v>
      </c>
      <c r="D27" s="254">
        <f>'[2]Dec 29 harvesting '!D27+'[2]Nov 29 harvesting'!D27+'[2]Oct 31 harvesting'!D27</f>
        <v>0</v>
      </c>
      <c r="E27" s="254">
        <f>'[2]Dec 29 harvesting '!E27+'[2]Nov 29 harvesting'!E27+'[2]Oct 31 harvesting'!E27</f>
        <v>0</v>
      </c>
      <c r="F27" s="254">
        <f t="shared" si="1"/>
        <v>0</v>
      </c>
      <c r="G27" s="254">
        <f>'[2]Dec 29 harvesting '!G27+'[2]Nov 29 harvesting'!G27+'[2]Oct 31 harvesting'!G27</f>
        <v>0</v>
      </c>
      <c r="H27" s="254">
        <f>'[2]Dec 29 harvesting '!H27+'[2]Nov 29 harvesting'!H27+'[2]Oct 31 harvesting'!H27</f>
        <v>0</v>
      </c>
      <c r="I27" s="254">
        <f t="shared" si="2"/>
        <v>0</v>
      </c>
      <c r="J27" s="254">
        <f>'[2]Dec 29 harvesting '!J27+'[2]Nov 29 harvesting'!J27+'[2]Oct 31 harvesting'!J27</f>
        <v>0</v>
      </c>
      <c r="K27" s="254">
        <f>'[2]Dec 29 harvesting '!K27+'[2]Nov 29 harvesting'!K27+'[2]Oct 31 harvesting'!K27</f>
        <v>0</v>
      </c>
      <c r="L27" s="254">
        <f t="shared" si="3"/>
        <v>0</v>
      </c>
      <c r="M27" s="254">
        <f>'[2]Dec 29 harvesting '!M27+'[2]Nov 29 harvesting'!M27+'[2]Oct 31 harvesting'!M27</f>
        <v>0</v>
      </c>
      <c r="N27" s="254">
        <f>'[2]Dec 29 harvesting '!N27+'[2]Nov 29 harvesting'!N27+'[2]Oct 31 harvesting'!N27</f>
        <v>0</v>
      </c>
      <c r="O27" s="254">
        <f t="shared" si="4"/>
        <v>0</v>
      </c>
      <c r="P27" s="254">
        <f>'[2]Dec 29 harvesting '!P27+'[2]Nov 29 harvesting'!P27+'[2]Oct 31 harvesting'!P27</f>
        <v>0</v>
      </c>
      <c r="Q27" s="254">
        <f>'[2]Dec 29 harvesting '!Q27+'[2]Nov 29 harvesting'!Q27+'[2]Oct 31 harvesting'!Q27</f>
        <v>0</v>
      </c>
      <c r="R27" s="254">
        <f t="shared" si="5"/>
        <v>0</v>
      </c>
      <c r="S27" s="254">
        <f>'[2]Dec 29 harvesting '!S27+'[2]Nov 29 harvesting'!S27+'[2]Oct 31 harvesting'!S27</f>
        <v>0</v>
      </c>
      <c r="T27" s="254">
        <f>'[2]Dec 29 harvesting '!T27+'[2]Nov 29 harvesting'!T27+'[2]Oct 31 harvesting'!T27</f>
        <v>0</v>
      </c>
      <c r="U27" s="254">
        <f t="shared" si="6"/>
        <v>0</v>
      </c>
      <c r="V27" s="254">
        <f>'[2]Dec 29 harvesting '!V27+'[2]Nov 29 harvesting'!V27+'[2]Oct 31 harvesting'!V27</f>
        <v>0</v>
      </c>
      <c r="W27" s="254">
        <f>'[2]Dec 29 harvesting '!W27+'[2]Nov 29 harvesting'!W27+'[2]Oct 31 harvesting'!W27</f>
        <v>0</v>
      </c>
      <c r="X27" s="254">
        <f t="shared" si="7"/>
        <v>0</v>
      </c>
      <c r="Y27" s="254">
        <f>'[2]Dec 29 harvesting '!Y27+'[2]Nov 29 harvesting'!Y27+'[2]Oct 31 harvesting'!Y27</f>
        <v>0</v>
      </c>
      <c r="Z27" s="254">
        <f>'[2]Dec 29 harvesting '!Z27+'[2]Nov 29 harvesting'!Z27+'[2]Oct 31 harvesting'!Z27</f>
        <v>0</v>
      </c>
      <c r="AA27" s="254">
        <f t="shared" si="8"/>
        <v>0</v>
      </c>
      <c r="AB27" s="254">
        <f>'[2]Dec 29 harvesting '!AB27+'[2]Nov 29 harvesting'!AB27+'[2]Oct 31 harvesting'!AB27</f>
        <v>0</v>
      </c>
      <c r="AC27" s="254">
        <f>'[2]Dec 29 harvesting '!AC27+'[2]Nov 29 harvesting'!AC27+'[2]Oct 31 harvesting'!AC27</f>
        <v>0</v>
      </c>
      <c r="AD27" s="254">
        <f t="shared" si="9"/>
        <v>0</v>
      </c>
      <c r="AE27" s="254">
        <f>'[2]Dec 29 harvesting '!AE27+'[2]Nov 29 harvesting'!AE27+'[2]Oct 31 harvesting'!AE27</f>
        <v>0</v>
      </c>
      <c r="AF27" s="254">
        <f>'[2]Dec 29 harvesting '!AF27+'[2]Nov 29 harvesting'!AF27+'[2]Oct 31 harvesting'!AF27</f>
        <v>0</v>
      </c>
      <c r="AG27" s="254">
        <f t="shared" si="10"/>
        <v>0</v>
      </c>
      <c r="AH27" s="254">
        <f>'[2]Dec 29 harvesting '!AH27+'[2]Nov 29 harvesting'!AH27+'[2]Oct 31 harvesting'!AH27</f>
        <v>3.4</v>
      </c>
      <c r="AI27" s="254">
        <f>'[2]Dec 29 harvesting '!AI27+'[2]Nov 29 harvesting'!AI27+'[2]Oct 31 harvesting'!AI27</f>
        <v>15</v>
      </c>
      <c r="AJ27" s="254">
        <f t="shared" si="11"/>
        <v>4.4117647058823533</v>
      </c>
      <c r="AK27" s="254">
        <f>'[2]Dec 29 harvesting '!AK27+'[2]Nov 29 harvesting'!AK27+'[2]Oct 31 harvesting'!AK27</f>
        <v>632.75</v>
      </c>
      <c r="AL27" s="254">
        <f>'[2]Dec 29 harvesting '!AL27+'[2]Nov 29 harvesting'!AL27+'[2]Oct 31 harvesting'!AL27</f>
        <v>2734</v>
      </c>
      <c r="AM27" s="254">
        <f t="shared" si="12"/>
        <v>4.3208218095614379</v>
      </c>
      <c r="AN27" s="254">
        <f>'[2]Dec 29 harvesting '!AN27+'[2]Nov 29 harvesting'!AN27+'[2]Oct 31 harvesting'!AN27</f>
        <v>306</v>
      </c>
      <c r="AO27" s="254">
        <f>'[2]Dec 29 harvesting '!AO27+'[2]Nov 29 harvesting'!AO27+'[2]Oct 31 harvesting'!AO27</f>
        <v>1102</v>
      </c>
      <c r="AP27" s="254">
        <f t="shared" si="13"/>
        <v>3.6013071895424837</v>
      </c>
      <c r="AQ27" s="254">
        <f>'[2]Dec 29 harvesting '!AQ27+'[2]Nov 29 harvesting'!AQ27+'[2]Oct 31 harvesting'!AQ27</f>
        <v>942.15</v>
      </c>
      <c r="AR27" s="254">
        <f>'[2]Dec 29 harvesting '!AR27+'[2]Nov 29 harvesting'!AR27+'[2]Oct 31 harvesting'!AR27</f>
        <v>3851</v>
      </c>
      <c r="AS27" s="254">
        <f t="shared" si="14"/>
        <v>4.0874595340444726</v>
      </c>
      <c r="AT27" s="254">
        <f>'[2]Dec 29 harvesting '!AT27+'[2]Nov 29 harvesting'!AT27+'[2]Oct 31 harvesting'!AT27</f>
        <v>0</v>
      </c>
      <c r="AU27" s="254">
        <f>'[2]Dec 29 harvesting '!AU27+'[2]Nov 29 harvesting'!AU27+'[2]Oct 31 harvesting'!AU27</f>
        <v>0</v>
      </c>
      <c r="AV27" s="254">
        <f t="shared" si="15"/>
        <v>0</v>
      </c>
      <c r="AW27" s="254">
        <f>'[2]Dec 29 harvesting '!AW27+'[2]Nov 29 harvesting'!AW27+'[2]Oct 31 harvesting'!AW27</f>
        <v>0</v>
      </c>
      <c r="AX27" s="254">
        <f>'[2]Dec 29 harvesting '!AX27+'[2]Nov 29 harvesting'!AX27+'[2]Oct 31 harvesting'!AX27</f>
        <v>0</v>
      </c>
      <c r="AY27" s="254">
        <f t="shared" si="16"/>
        <v>0</v>
      </c>
      <c r="AZ27" s="254">
        <f>'[2]Dec 29 harvesting '!AZ27+'[2]Nov 29 harvesting'!AZ27+'[2]Oct 31 harvesting'!AZ27</f>
        <v>0</v>
      </c>
      <c r="BA27" s="254">
        <f>'[2]Dec 29 harvesting '!BA27+'[2]Nov 29 harvesting'!BA27+'[2]Oct 31 harvesting'!BA27</f>
        <v>0</v>
      </c>
      <c r="BB27" s="254">
        <f t="shared" si="17"/>
        <v>0</v>
      </c>
      <c r="BC27" s="254">
        <f>'[2]Dec 29 harvesting '!BC27+'[2]Nov 29 harvesting'!BC27+'[2]Oct 31 harvesting'!BC27</f>
        <v>0</v>
      </c>
      <c r="BD27" s="254">
        <f>'[2]Dec 29 harvesting '!BD27+'[2]Nov 29 harvesting'!BD27+'[2]Oct 31 harvesting'!BD27</f>
        <v>0</v>
      </c>
      <c r="BE27" s="254">
        <f t="shared" si="18"/>
        <v>0</v>
      </c>
      <c r="BF27" s="254">
        <f>'[2]Dec 29 harvesting '!BF27+'[2]Nov 29 harvesting'!BF27+'[2]Oct 31 harvesting'!BF27</f>
        <v>0</v>
      </c>
      <c r="BG27" s="254">
        <f>'[2]Dec 29 harvesting '!BG27+'[2]Nov 29 harvesting'!BG27+'[2]Oct 31 harvesting'!BG27</f>
        <v>0</v>
      </c>
      <c r="BH27" s="254">
        <f t="shared" si="19"/>
        <v>0</v>
      </c>
      <c r="BI27" s="254">
        <f>'[2]Dec 29 harvesting '!BI27+'[2]Nov 29 harvesting'!BI27+'[2]Oct 31 harvesting'!BI27</f>
        <v>88</v>
      </c>
      <c r="BJ27" s="254">
        <f>'[2]Dec 29 harvesting '!BJ27+'[2]Nov 29 harvesting'!BJ27+'[2]Oct 31 harvesting'!BJ27</f>
        <v>0</v>
      </c>
      <c r="BK27" s="254">
        <f t="shared" si="20"/>
        <v>0</v>
      </c>
      <c r="BL27" s="254">
        <f>'[2]Dec 29 harvesting '!BL27+'[2]Nov 29 harvesting'!BL27+'[2]Oct 31 harvesting'!BL27</f>
        <v>88</v>
      </c>
      <c r="BM27" s="254">
        <f>'[2]Dec 29 harvesting '!BM27+'[2]Nov 29 harvesting'!BM27+'[2]Oct 31 harvesting'!BM27</f>
        <v>288</v>
      </c>
      <c r="BN27" s="254">
        <f t="shared" si="21"/>
        <v>3.2727272727272729</v>
      </c>
      <c r="BO27" s="254">
        <f>'[2]Dec 29 harvesting '!BO27+'[2]Nov 29 harvesting'!BO27+'[2]Oct 31 harvesting'!BO27</f>
        <v>0</v>
      </c>
      <c r="BP27" s="254">
        <f>'[2]Dec 29 harvesting '!BP27+'[2]Nov 29 harvesting'!BP27+'[2]Oct 31 harvesting'!BP27</f>
        <v>0</v>
      </c>
      <c r="BQ27" s="254">
        <f t="shared" si="22"/>
        <v>0</v>
      </c>
      <c r="BR27" s="254">
        <f>'[2]Dec 29 harvesting '!BR27+'[2]Nov 29 harvesting'!BR27+'[2]Oct 31 harvesting'!BR27</f>
        <v>0</v>
      </c>
      <c r="BS27" s="254">
        <f>'[2]Dec 29 harvesting '!BS27+'[2]Nov 29 harvesting'!BS27+'[2]Oct 31 harvesting'!BS27</f>
        <v>0</v>
      </c>
      <c r="BT27" s="254">
        <f t="shared" si="23"/>
        <v>0</v>
      </c>
      <c r="BU27" s="254">
        <f>'[2]Dec 29 harvesting '!BU27+'[2]Nov 29 harvesting'!BU27+'[2]Oct 31 harvesting'!BU27</f>
        <v>0</v>
      </c>
      <c r="BV27" s="254">
        <f>'[2]Dec 29 harvesting '!BV27+'[2]Nov 29 harvesting'!BV27+'[2]Oct 31 harvesting'!BV27</f>
        <v>0</v>
      </c>
      <c r="BW27" s="254">
        <f t="shared" si="24"/>
        <v>0</v>
      </c>
      <c r="BX27" s="254">
        <f>'[2]Dec 29 harvesting '!BX27+'[2]Nov 29 harvesting'!BX27+'[2]Oct 31 harvesting'!BX27</f>
        <v>0</v>
      </c>
      <c r="BY27" s="254">
        <f>'[2]Dec 29 harvesting '!BY27+'[2]Nov 29 harvesting'!BY27+'[2]Oct 31 harvesting'!BY27</f>
        <v>0</v>
      </c>
      <c r="BZ27" s="254">
        <f t="shared" si="25"/>
        <v>0</v>
      </c>
      <c r="CA27" s="254">
        <f>'[2]Dec 29 harvesting '!CA27+'[2]Nov 29 harvesting'!CA27+'[2]Oct 31 harvesting'!CA27</f>
        <v>3.4</v>
      </c>
      <c r="CB27" s="254">
        <f>'[2]Dec 29 harvesting '!CB27+'[2]Nov 29 harvesting'!CB27+'[2]Oct 31 harvesting'!CB27</f>
        <v>15</v>
      </c>
      <c r="CC27" s="254">
        <f t="shared" si="26"/>
        <v>4.4117647058823533</v>
      </c>
      <c r="CD27" s="254">
        <f>'[2]Dec 29 harvesting '!CD27+'[2]Nov 29 harvesting'!CD27+'[2]Oct 31 harvesting'!CD27</f>
        <v>632.75</v>
      </c>
      <c r="CE27" s="254">
        <f>'[2]Dec 29 harvesting '!CE27+'[2]Nov 29 harvesting'!CE27+'[2]Oct 31 harvesting'!CE27</f>
        <v>2734</v>
      </c>
      <c r="CF27" s="254">
        <f t="shared" si="27"/>
        <v>4.3208218095614379</v>
      </c>
      <c r="CG27" s="254">
        <f>'[2]Dec 29 harvesting '!CG27+'[2]Nov 29 harvesting'!CG27+'[2]Oct 31 harvesting'!CG27</f>
        <v>394</v>
      </c>
      <c r="CH27" s="254">
        <f>'[2]Dec 29 harvesting '!CH27+'[2]Nov 29 harvesting'!CH27+'[2]Oct 31 harvesting'!CH27</f>
        <v>1102</v>
      </c>
      <c r="CI27" s="254">
        <f t="shared" si="28"/>
        <v>2.796954314720812</v>
      </c>
      <c r="CJ27" s="254">
        <f>'[2]Dec 29 harvesting '!CJ27+'[2]Nov 29 harvesting'!CJ27+'[2]Oct 31 harvesting'!CJ27</f>
        <v>1030.1500000000001</v>
      </c>
      <c r="CK27" s="254">
        <f>'[2]Dec 29 harvesting '!CK27+'[2]Nov 29 harvesting'!CK27+'[2]Oct 31 harvesting'!CK27</f>
        <v>3851</v>
      </c>
      <c r="CL27" s="254">
        <f t="shared" si="29"/>
        <v>3.7382905402125899</v>
      </c>
      <c r="DH27" s="255" t="s">
        <v>130</v>
      </c>
      <c r="DI27" s="255" t="s">
        <v>130</v>
      </c>
      <c r="DJ27" s="391" t="s">
        <v>140</v>
      </c>
    </row>
    <row r="28" spans="1:140" x14ac:dyDescent="0.25">
      <c r="A28" s="258" t="s">
        <v>19</v>
      </c>
      <c r="B28" s="251">
        <v>608.35</v>
      </c>
      <c r="C28" s="412">
        <f t="shared" si="0"/>
        <v>66.718172104873844</v>
      </c>
      <c r="D28" s="254">
        <f>'[2]Dec 29 harvesting '!D28+'[2]Nov 29 harvesting'!D28+'[2]Oct 31 harvesting'!D28</f>
        <v>11.6</v>
      </c>
      <c r="E28" s="254">
        <f>'[2]Dec 29 harvesting '!E28+'[2]Nov 29 harvesting'!E28+'[2]Oct 31 harvesting'!E28</f>
        <v>48.7</v>
      </c>
      <c r="F28" s="254">
        <f t="shared" si="1"/>
        <v>4.1982758620689662</v>
      </c>
      <c r="G28" s="254">
        <f>'[2]Dec 29 harvesting '!G28+'[2]Nov 29 harvesting'!G28+'[2]Oct 31 harvesting'!G28</f>
        <v>0</v>
      </c>
      <c r="H28" s="254">
        <f>'[2]Dec 29 harvesting '!H28+'[2]Nov 29 harvesting'!H28+'[2]Oct 31 harvesting'!H28</f>
        <v>0</v>
      </c>
      <c r="I28" s="254">
        <f t="shared" si="2"/>
        <v>0</v>
      </c>
      <c r="J28" s="254">
        <f>'[2]Dec 29 harvesting '!J28+'[2]Nov 29 harvesting'!J28+'[2]Oct 31 harvesting'!J28</f>
        <v>4</v>
      </c>
      <c r="K28" s="254">
        <f>'[2]Dec 29 harvesting '!K28+'[2]Nov 29 harvesting'!K28+'[2]Oct 31 harvesting'!K28</f>
        <v>20.8</v>
      </c>
      <c r="L28" s="254">
        <f t="shared" si="3"/>
        <v>5.2</v>
      </c>
      <c r="M28" s="254">
        <f>'[2]Dec 29 harvesting '!M28+'[2]Nov 29 harvesting'!M28+'[2]Oct 31 harvesting'!M28</f>
        <v>4</v>
      </c>
      <c r="N28" s="254">
        <f>'[2]Dec 29 harvesting '!N28+'[2]Nov 29 harvesting'!N28+'[2]Oct 31 harvesting'!N28</f>
        <v>17</v>
      </c>
      <c r="O28" s="254">
        <f t="shared" si="4"/>
        <v>4.25</v>
      </c>
      <c r="P28" s="254">
        <f>'[2]Dec 29 harvesting '!P28+'[2]Nov 29 harvesting'!P28+'[2]Oct 31 harvesting'!P28</f>
        <v>0</v>
      </c>
      <c r="Q28" s="254">
        <f>'[2]Dec 29 harvesting '!Q28+'[2]Nov 29 harvesting'!Q28+'[2]Oct 31 harvesting'!Q28</f>
        <v>0</v>
      </c>
      <c r="R28" s="254">
        <f t="shared" si="5"/>
        <v>0</v>
      </c>
      <c r="S28" s="254">
        <f>'[2]Dec 29 harvesting '!S28+'[2]Nov 29 harvesting'!S28+'[2]Oct 31 harvesting'!S28</f>
        <v>37.700000000000003</v>
      </c>
      <c r="T28" s="254">
        <f>'[2]Dec 29 harvesting '!T28+'[2]Nov 29 harvesting'!T28+'[2]Oct 31 harvesting'!T28</f>
        <v>156</v>
      </c>
      <c r="U28" s="254">
        <f t="shared" si="6"/>
        <v>4.137931034482758</v>
      </c>
      <c r="V28" s="254">
        <f>'[2]Dec 29 harvesting '!V28+'[2]Nov 29 harvesting'!V28+'[2]Oct 31 harvesting'!V28</f>
        <v>57.300000000000004</v>
      </c>
      <c r="W28" s="254">
        <f>'[2]Dec 29 harvesting '!W28+'[2]Nov 29 harvesting'!W28+'[2]Oct 31 harvesting'!W28</f>
        <v>242.5</v>
      </c>
      <c r="X28" s="254">
        <f t="shared" si="7"/>
        <v>4.2321116928446765</v>
      </c>
      <c r="Y28" s="254">
        <f>'[2]Dec 29 harvesting '!Y28+'[2]Nov 29 harvesting'!Y28+'[2]Oct 31 harvesting'!Y28</f>
        <v>15.43</v>
      </c>
      <c r="Z28" s="254">
        <f>'[2]Dec 29 harvesting '!Z28+'[2]Nov 29 harvesting'!Z28+'[2]Oct 31 harvesting'!Z28</f>
        <v>77.5</v>
      </c>
      <c r="AA28" s="254">
        <f t="shared" si="8"/>
        <v>5.0226830848995467</v>
      </c>
      <c r="AB28" s="254">
        <f>'[2]Dec 29 harvesting '!AB28+'[2]Nov 29 harvesting'!AB28+'[2]Oct 31 harvesting'!AB28</f>
        <v>0</v>
      </c>
      <c r="AC28" s="254">
        <f>'[2]Dec 29 harvesting '!AC28+'[2]Nov 29 harvesting'!AC28+'[2]Oct 31 harvesting'!AC28</f>
        <v>0</v>
      </c>
      <c r="AD28" s="254">
        <f t="shared" si="9"/>
        <v>0</v>
      </c>
      <c r="AE28" s="254">
        <f>'[2]Dec 29 harvesting '!AE28+'[2]Nov 29 harvesting'!AE28+'[2]Oct 31 harvesting'!AE28</f>
        <v>6.55</v>
      </c>
      <c r="AF28" s="254">
        <f>'[2]Dec 29 harvesting '!AF28+'[2]Nov 29 harvesting'!AF28+'[2]Oct 31 harvesting'!AF28</f>
        <v>21.9</v>
      </c>
      <c r="AG28" s="254">
        <f t="shared" si="10"/>
        <v>3.3435114503816794</v>
      </c>
      <c r="AH28" s="254">
        <f>'[2]Dec 29 harvesting '!AH28+'[2]Nov 29 harvesting'!AH28+'[2]Oct 31 harvesting'!AH28</f>
        <v>9</v>
      </c>
      <c r="AI28" s="254">
        <f>'[2]Dec 29 harvesting '!AI28+'[2]Nov 29 harvesting'!AI28+'[2]Oct 31 harvesting'!AI28</f>
        <v>44.2</v>
      </c>
      <c r="AJ28" s="254">
        <f t="shared" si="11"/>
        <v>4.9111111111111114</v>
      </c>
      <c r="AK28" s="254">
        <f>'[2]Dec 29 harvesting '!AK28+'[2]Nov 29 harvesting'!AK28+'[2]Oct 31 harvesting'!AK28</f>
        <v>283</v>
      </c>
      <c r="AL28" s="254">
        <f>'[2]Dec 29 harvesting '!AL28+'[2]Nov 29 harvesting'!AL28+'[2]Oct 31 harvesting'!AL28</f>
        <v>335</v>
      </c>
      <c r="AM28" s="254">
        <f t="shared" si="12"/>
        <v>1.1837455830388692</v>
      </c>
      <c r="AN28" s="254">
        <f>'[2]Dec 29 harvesting '!AN28+'[2]Nov 29 harvesting'!AN28+'[2]Oct 31 harvesting'!AN28</f>
        <v>359.05</v>
      </c>
      <c r="AO28" s="254">
        <f>'[2]Dec 29 harvesting '!AO28+'[2]Nov 29 harvesting'!AO28+'[2]Oct 31 harvesting'!AO28</f>
        <v>997.99999999999989</v>
      </c>
      <c r="AP28" s="254">
        <f t="shared" si="13"/>
        <v>2.7795571647402864</v>
      </c>
      <c r="AQ28" s="254">
        <f>'[2]Dec 29 harvesting '!AQ28+'[2]Nov 29 harvesting'!AQ28+'[2]Oct 31 harvesting'!AQ28</f>
        <v>641.64</v>
      </c>
      <c r="AR28" s="254">
        <f>'[2]Dec 29 harvesting '!AR28+'[2]Nov 29 harvesting'!AR28+'[2]Oct 31 harvesting'!AR28</f>
        <v>1390.06</v>
      </c>
      <c r="AS28" s="254">
        <f t="shared" si="14"/>
        <v>2.166417305654261</v>
      </c>
      <c r="AT28" s="254">
        <f>'[2]Dec 29 harvesting '!AT28+'[2]Nov 29 harvesting'!AT28+'[2]Oct 31 harvesting'!AT28</f>
        <v>0</v>
      </c>
      <c r="AU28" s="254">
        <f>'[2]Dec 29 harvesting '!AU28+'[2]Nov 29 harvesting'!AU28+'[2]Oct 31 harvesting'!AU28</f>
        <v>0</v>
      </c>
      <c r="AV28" s="254">
        <f t="shared" si="15"/>
        <v>0</v>
      </c>
      <c r="AW28" s="254">
        <f>'[2]Dec 29 harvesting '!AW28+'[2]Nov 29 harvesting'!AW28+'[2]Oct 31 harvesting'!AW28</f>
        <v>0</v>
      </c>
      <c r="AX28" s="254">
        <f>'[2]Dec 29 harvesting '!AX28+'[2]Nov 29 harvesting'!AX28+'[2]Oct 31 harvesting'!AX28</f>
        <v>0</v>
      </c>
      <c r="AY28" s="254">
        <f t="shared" si="16"/>
        <v>0</v>
      </c>
      <c r="AZ28" s="254">
        <f>'[2]Dec 29 harvesting '!AZ28+'[2]Nov 29 harvesting'!AZ28+'[2]Oct 31 harvesting'!AZ28</f>
        <v>0</v>
      </c>
      <c r="BA28" s="254">
        <f>'[2]Dec 29 harvesting '!BA28+'[2]Nov 29 harvesting'!BA28+'[2]Oct 31 harvesting'!BA28</f>
        <v>0</v>
      </c>
      <c r="BB28" s="254">
        <f t="shared" si="17"/>
        <v>0</v>
      </c>
      <c r="BC28" s="254">
        <f>'[2]Dec 29 harvesting '!BC28+'[2]Nov 29 harvesting'!BC28+'[2]Oct 31 harvesting'!BC28</f>
        <v>0</v>
      </c>
      <c r="BD28" s="254">
        <f>'[2]Dec 29 harvesting '!BD28+'[2]Nov 29 harvesting'!BD28+'[2]Oct 31 harvesting'!BD28</f>
        <v>0</v>
      </c>
      <c r="BE28" s="254">
        <f t="shared" si="18"/>
        <v>0</v>
      </c>
      <c r="BF28" s="254">
        <f>'[2]Dec 29 harvesting '!BF28+'[2]Nov 29 harvesting'!BF28+'[2]Oct 31 harvesting'!BF28</f>
        <v>0</v>
      </c>
      <c r="BG28" s="254">
        <f>'[2]Dec 29 harvesting '!BG28+'[2]Nov 29 harvesting'!BG28+'[2]Oct 31 harvesting'!BG28</f>
        <v>0</v>
      </c>
      <c r="BH28" s="254">
        <f t="shared" si="19"/>
        <v>0</v>
      </c>
      <c r="BI28" s="254">
        <f>'[2]Dec 29 harvesting '!BI28+'[2]Nov 29 harvesting'!BI28+'[2]Oct 31 harvesting'!BI28</f>
        <v>0</v>
      </c>
      <c r="BJ28" s="254">
        <f>'[2]Dec 29 harvesting '!BJ28+'[2]Nov 29 harvesting'!BJ28+'[2]Oct 31 harvesting'!BJ28</f>
        <v>0</v>
      </c>
      <c r="BK28" s="254">
        <f t="shared" si="20"/>
        <v>0</v>
      </c>
      <c r="BL28" s="254">
        <f>'[2]Dec 29 harvesting '!BL28+'[2]Nov 29 harvesting'!BL28+'[2]Oct 31 harvesting'!BL28</f>
        <v>0</v>
      </c>
      <c r="BM28" s="254">
        <f>'[2]Dec 29 harvesting '!BM28+'[2]Nov 29 harvesting'!BM28+'[2]Oct 31 harvesting'!BM28</f>
        <v>0</v>
      </c>
      <c r="BN28" s="254">
        <f t="shared" si="21"/>
        <v>0</v>
      </c>
      <c r="BO28" s="254">
        <f>'[2]Dec 29 harvesting '!BO28+'[2]Nov 29 harvesting'!BO28+'[2]Oct 31 harvesting'!BO28</f>
        <v>0</v>
      </c>
      <c r="BP28" s="254">
        <f>'[2]Dec 29 harvesting '!BP28+'[2]Nov 29 harvesting'!BP28+'[2]Oct 31 harvesting'!BP28</f>
        <v>0</v>
      </c>
      <c r="BQ28" s="254">
        <f t="shared" si="22"/>
        <v>0</v>
      </c>
      <c r="BR28" s="254">
        <f>'[2]Dec 29 harvesting '!BR28+'[2]Nov 29 harvesting'!BR28+'[2]Oct 31 harvesting'!BR28</f>
        <v>27.029999999999998</v>
      </c>
      <c r="BS28" s="254">
        <f>'[2]Dec 29 harvesting '!BS28+'[2]Nov 29 harvesting'!BS28+'[2]Oct 31 harvesting'!BS28</f>
        <v>126.2</v>
      </c>
      <c r="BT28" s="254">
        <f t="shared" si="23"/>
        <v>4.668886422493526</v>
      </c>
      <c r="BU28" s="254">
        <f>'[2]Dec 29 harvesting '!BU28+'[2]Nov 29 harvesting'!BU28+'[2]Oct 31 harvesting'!BU28</f>
        <v>0</v>
      </c>
      <c r="BV28" s="254">
        <f>'[2]Dec 29 harvesting '!BV28+'[2]Nov 29 harvesting'!BV28+'[2]Oct 31 harvesting'!BV28</f>
        <v>0</v>
      </c>
      <c r="BW28" s="254">
        <f t="shared" si="24"/>
        <v>0</v>
      </c>
      <c r="BX28" s="254">
        <f>'[2]Dec 29 harvesting '!BX28+'[2]Nov 29 harvesting'!BX28+'[2]Oct 31 harvesting'!BX28</f>
        <v>10.55</v>
      </c>
      <c r="BY28" s="254">
        <f>'[2]Dec 29 harvesting '!BY28+'[2]Nov 29 harvesting'!BY28+'[2]Oct 31 harvesting'!BY28</f>
        <v>42.7</v>
      </c>
      <c r="BZ28" s="254">
        <f t="shared" si="25"/>
        <v>4.0473933649289098</v>
      </c>
      <c r="CA28" s="254">
        <f>'[2]Dec 29 harvesting '!CA28+'[2]Nov 29 harvesting'!CA28+'[2]Oct 31 harvesting'!CA28</f>
        <v>13</v>
      </c>
      <c r="CB28" s="254">
        <f>'[2]Dec 29 harvesting '!CB28+'[2]Nov 29 harvesting'!CB28+'[2]Oct 31 harvesting'!CB28</f>
        <v>43.199999999999996</v>
      </c>
      <c r="CC28" s="254">
        <f t="shared" si="26"/>
        <v>3.3230769230769228</v>
      </c>
      <c r="CD28" s="254">
        <f>'[2]Dec 29 harvesting '!CD28+'[2]Nov 29 harvesting'!CD28+'[2]Oct 31 harvesting'!CD28</f>
        <v>283</v>
      </c>
      <c r="CE28" s="254">
        <f>'[2]Dec 29 harvesting '!CE28+'[2]Nov 29 harvesting'!CE28+'[2]Oct 31 harvesting'!CE28</f>
        <v>335</v>
      </c>
      <c r="CF28" s="254">
        <f t="shared" si="27"/>
        <v>1.1837455830388692</v>
      </c>
      <c r="CG28" s="254">
        <f>'[2]Dec 29 harvesting '!CG28+'[2]Nov 29 harvesting'!CG28+'[2]Oct 31 harvesting'!CG28</f>
        <v>128.75</v>
      </c>
      <c r="CH28" s="254">
        <f>'[2]Dec 29 harvesting '!CH28+'[2]Nov 29 harvesting'!CH28+'[2]Oct 31 harvesting'!CH28</f>
        <v>468</v>
      </c>
      <c r="CI28" s="254">
        <f t="shared" si="28"/>
        <v>3.6349514563106795</v>
      </c>
      <c r="CJ28" s="254">
        <f>'[2]Dec 29 harvesting '!CJ28+'[2]Nov 29 harvesting'!CJ28+'[2]Oct 31 harvesting'!CJ28</f>
        <v>405.88</v>
      </c>
      <c r="CK28" s="254">
        <f>'[2]Dec 29 harvesting '!CK28+'[2]Nov 29 harvesting'!CK28+'[2]Oct 31 harvesting'!CK28</f>
        <v>857.26</v>
      </c>
      <c r="CL28" s="254">
        <f t="shared" si="29"/>
        <v>2.1121020991426036</v>
      </c>
      <c r="DI28" s="255" t="s">
        <v>130</v>
      </c>
      <c r="DJ28" s="391" t="s">
        <v>138</v>
      </c>
    </row>
    <row r="29" spans="1:140" x14ac:dyDescent="0.25">
      <c r="A29" s="258" t="s">
        <v>20</v>
      </c>
      <c r="B29" s="251">
        <v>324.49</v>
      </c>
      <c r="C29" s="412">
        <f t="shared" si="0"/>
        <v>76.627939227711167</v>
      </c>
      <c r="D29" s="254">
        <f>'[2]Dec 29 harvesting '!D29+'[2]Nov 29 harvesting'!D29+'[2]Oct 31 harvesting'!D29</f>
        <v>31.95</v>
      </c>
      <c r="E29" s="254">
        <f>'[2]Dec 29 harvesting '!E29+'[2]Nov 29 harvesting'!E29+'[2]Oct 31 harvesting'!E29</f>
        <v>178.2</v>
      </c>
      <c r="F29" s="254">
        <f t="shared" si="1"/>
        <v>5.577464788732394</v>
      </c>
      <c r="G29" s="254">
        <f>'[2]Dec 29 harvesting '!G29+'[2]Nov 29 harvesting'!G29+'[2]Oct 31 harvesting'!G29</f>
        <v>0</v>
      </c>
      <c r="H29" s="254">
        <f>'[2]Dec 29 harvesting '!H29+'[2]Nov 29 harvesting'!H29+'[2]Oct 31 harvesting'!H29</f>
        <v>0</v>
      </c>
      <c r="I29" s="254">
        <f t="shared" si="2"/>
        <v>0</v>
      </c>
      <c r="J29" s="254">
        <f>'[2]Dec 29 harvesting '!J29+'[2]Nov 29 harvesting'!J29+'[2]Oct 31 harvesting'!J29</f>
        <v>1.21</v>
      </c>
      <c r="K29" s="254">
        <f>'[2]Dec 29 harvesting '!K29+'[2]Nov 29 harvesting'!K29+'[2]Oct 31 harvesting'!K29</f>
        <v>5.56</v>
      </c>
      <c r="L29" s="254">
        <f t="shared" si="3"/>
        <v>4.5950413223140494</v>
      </c>
      <c r="M29" s="254">
        <f>'[2]Dec 29 harvesting '!M29+'[2]Nov 29 harvesting'!M29+'[2]Oct 31 harvesting'!M29</f>
        <v>10.33</v>
      </c>
      <c r="N29" s="254">
        <f>'[2]Dec 29 harvesting '!N29+'[2]Nov 29 harvesting'!N29+'[2]Oct 31 harvesting'!N29</f>
        <v>44.23</v>
      </c>
      <c r="O29" s="254">
        <f t="shared" si="4"/>
        <v>4.2817037754114224</v>
      </c>
      <c r="P29" s="254">
        <f>'[2]Dec 29 harvesting '!P29+'[2]Nov 29 harvesting'!P29+'[2]Oct 31 harvesting'!P29</f>
        <v>0</v>
      </c>
      <c r="Q29" s="254">
        <f>'[2]Dec 29 harvesting '!Q29+'[2]Nov 29 harvesting'!Q29+'[2]Oct 31 harvesting'!Q29</f>
        <v>0</v>
      </c>
      <c r="R29" s="254">
        <f t="shared" si="5"/>
        <v>0</v>
      </c>
      <c r="S29" s="254">
        <f>'[2]Dec 29 harvesting '!S29+'[2]Nov 29 harvesting'!S29+'[2]Oct 31 harvesting'!S29</f>
        <v>88.85</v>
      </c>
      <c r="T29" s="254">
        <f>'[2]Dec 29 harvesting '!T29+'[2]Nov 29 harvesting'!T29+'[2]Oct 31 harvesting'!T29</f>
        <v>388</v>
      </c>
      <c r="U29" s="254">
        <f t="shared" si="6"/>
        <v>4.366910523353968</v>
      </c>
      <c r="V29" s="254">
        <f>'[2]Dec 29 harvesting '!V29+'[2]Nov 29 harvesting'!V29+'[2]Oct 31 harvesting'!V29</f>
        <v>132.34</v>
      </c>
      <c r="W29" s="254">
        <f>'[2]Dec 29 harvesting '!W29+'[2]Nov 29 harvesting'!W29+'[2]Oct 31 harvesting'!W29</f>
        <v>615.9899999999999</v>
      </c>
      <c r="X29" s="254">
        <f t="shared" si="7"/>
        <v>4.654601783285476</v>
      </c>
      <c r="Y29" s="254">
        <f>'[2]Dec 29 harvesting '!Y29+'[2]Nov 29 harvesting'!Y29+'[2]Oct 31 harvesting'!Y29</f>
        <v>24.32</v>
      </c>
      <c r="Z29" s="254">
        <f>'[2]Dec 29 harvesting '!Z29+'[2]Nov 29 harvesting'!Z29+'[2]Oct 31 harvesting'!Z29</f>
        <v>109.78</v>
      </c>
      <c r="AA29" s="254">
        <f t="shared" si="8"/>
        <v>4.5139802631578947</v>
      </c>
      <c r="AB29" s="254">
        <f>'[2]Dec 29 harvesting '!AB29+'[2]Nov 29 harvesting'!AB29+'[2]Oct 31 harvesting'!AB29</f>
        <v>0</v>
      </c>
      <c r="AC29" s="254">
        <f>'[2]Dec 29 harvesting '!AC29+'[2]Nov 29 harvesting'!AC29+'[2]Oct 31 harvesting'!AC29</f>
        <v>0</v>
      </c>
      <c r="AD29" s="254">
        <f t="shared" si="9"/>
        <v>0</v>
      </c>
      <c r="AE29" s="254">
        <f>'[2]Dec 29 harvesting '!AE29+'[2]Nov 29 harvesting'!AE29+'[2]Oct 31 harvesting'!AE29</f>
        <v>0</v>
      </c>
      <c r="AF29" s="254">
        <f>'[2]Dec 29 harvesting '!AF29+'[2]Nov 29 harvesting'!AF29+'[2]Oct 31 harvesting'!AF29</f>
        <v>0</v>
      </c>
      <c r="AG29" s="254">
        <f t="shared" si="10"/>
        <v>0</v>
      </c>
      <c r="AH29" s="254">
        <f>'[2]Dec 29 harvesting '!AH29+'[2]Nov 29 harvesting'!AH29+'[2]Oct 31 harvesting'!AH29</f>
        <v>0</v>
      </c>
      <c r="AI29" s="254">
        <f>'[2]Dec 29 harvesting '!AI29+'[2]Nov 29 harvesting'!AI29+'[2]Oct 31 harvesting'!AI29</f>
        <v>0</v>
      </c>
      <c r="AJ29" s="254">
        <f t="shared" si="11"/>
        <v>0</v>
      </c>
      <c r="AK29" s="254">
        <f>'[2]Dec 29 harvesting '!AK29+'[2]Nov 29 harvesting'!AK29+'[2]Oct 31 harvesting'!AK29</f>
        <v>0</v>
      </c>
      <c r="AL29" s="254">
        <f>'[2]Dec 29 harvesting '!AL29+'[2]Nov 29 harvesting'!AL29+'[2]Oct 31 harvesting'!AL29</f>
        <v>0</v>
      </c>
      <c r="AM29" s="254">
        <f t="shared" si="12"/>
        <v>0</v>
      </c>
      <c r="AN29" s="254">
        <f>'[2]Dec 29 harvesting '!AN29+'[2]Nov 29 harvesting'!AN29+'[2]Oct 31 harvesting'!AN29</f>
        <v>91.99</v>
      </c>
      <c r="AO29" s="254">
        <f>'[2]Dec 29 harvesting '!AO29+'[2]Nov 29 harvesting'!AO29+'[2]Oct 31 harvesting'!AO29</f>
        <v>298</v>
      </c>
      <c r="AP29" s="254">
        <f t="shared" si="13"/>
        <v>3.2394825524513537</v>
      </c>
      <c r="AQ29" s="254">
        <f>'[2]Dec 29 harvesting '!AQ29+'[2]Nov 29 harvesting'!AQ29+'[2]Oct 31 harvesting'!AQ29</f>
        <v>116.31</v>
      </c>
      <c r="AR29" s="254">
        <f>'[2]Dec 29 harvesting '!AR29+'[2]Nov 29 harvesting'!AR29+'[2]Oct 31 harvesting'!AR29</f>
        <v>407.78</v>
      </c>
      <c r="AS29" s="254">
        <f t="shared" si="14"/>
        <v>3.5059754105407959</v>
      </c>
      <c r="AT29" s="254">
        <f>'[2]Dec 29 harvesting '!AT29+'[2]Nov 29 harvesting'!AT29+'[2]Oct 31 harvesting'!AT29</f>
        <v>0</v>
      </c>
      <c r="AU29" s="254">
        <f>'[2]Dec 29 harvesting '!AU29+'[2]Nov 29 harvesting'!AU29+'[2]Oct 31 harvesting'!AU29</f>
        <v>0</v>
      </c>
      <c r="AV29" s="254">
        <f t="shared" si="15"/>
        <v>0</v>
      </c>
      <c r="AW29" s="254">
        <f>'[2]Dec 29 harvesting '!AW29+'[2]Nov 29 harvesting'!AW29+'[2]Oct 31 harvesting'!AW29</f>
        <v>0</v>
      </c>
      <c r="AX29" s="254">
        <f>'[2]Dec 29 harvesting '!AX29+'[2]Nov 29 harvesting'!AX29+'[2]Oct 31 harvesting'!AX29</f>
        <v>0</v>
      </c>
      <c r="AY29" s="254">
        <f t="shared" si="16"/>
        <v>0</v>
      </c>
      <c r="AZ29" s="254">
        <f>'[2]Dec 29 harvesting '!AZ29+'[2]Nov 29 harvesting'!AZ29+'[2]Oct 31 harvesting'!AZ29</f>
        <v>0</v>
      </c>
      <c r="BA29" s="254">
        <f>'[2]Dec 29 harvesting '!BA29+'[2]Nov 29 harvesting'!BA29+'[2]Oct 31 harvesting'!BA29</f>
        <v>0</v>
      </c>
      <c r="BB29" s="254">
        <f t="shared" si="17"/>
        <v>0</v>
      </c>
      <c r="BC29" s="254">
        <f>'[2]Dec 29 harvesting '!BC29+'[2]Nov 29 harvesting'!BC29+'[2]Oct 31 harvesting'!BC29</f>
        <v>0</v>
      </c>
      <c r="BD29" s="254">
        <f>'[2]Dec 29 harvesting '!BD29+'[2]Nov 29 harvesting'!BD29+'[2]Oct 31 harvesting'!BD29</f>
        <v>0</v>
      </c>
      <c r="BE29" s="254">
        <f t="shared" si="18"/>
        <v>0</v>
      </c>
      <c r="BF29" s="254">
        <f>'[2]Dec 29 harvesting '!BF29+'[2]Nov 29 harvesting'!BF29+'[2]Oct 31 harvesting'!BF29</f>
        <v>0</v>
      </c>
      <c r="BG29" s="254">
        <f>'[2]Dec 29 harvesting '!BG29+'[2]Nov 29 harvesting'!BG29+'[2]Oct 31 harvesting'!BG29</f>
        <v>0</v>
      </c>
      <c r="BH29" s="254">
        <f t="shared" si="19"/>
        <v>0</v>
      </c>
      <c r="BI29" s="254">
        <f>'[2]Dec 29 harvesting '!BI29+'[2]Nov 29 harvesting'!BI29+'[2]Oct 31 harvesting'!BI29</f>
        <v>0</v>
      </c>
      <c r="BJ29" s="254">
        <f>'[2]Dec 29 harvesting '!BJ29+'[2]Nov 29 harvesting'!BJ29+'[2]Oct 31 harvesting'!BJ29</f>
        <v>0</v>
      </c>
      <c r="BK29" s="254">
        <f t="shared" si="20"/>
        <v>0</v>
      </c>
      <c r="BL29" s="254">
        <f>'[2]Dec 29 harvesting '!BL29+'[2]Nov 29 harvesting'!BL29+'[2]Oct 31 harvesting'!BL29</f>
        <v>0</v>
      </c>
      <c r="BM29" s="254">
        <f>'[2]Dec 29 harvesting '!BM29+'[2]Nov 29 harvesting'!BM29+'[2]Oct 31 harvesting'!BM29</f>
        <v>0</v>
      </c>
      <c r="BN29" s="254">
        <f t="shared" si="21"/>
        <v>0</v>
      </c>
      <c r="BO29" s="254">
        <f>'[2]Dec 29 harvesting '!BO29+'[2]Nov 29 harvesting'!BO29+'[2]Oct 31 harvesting'!BO29</f>
        <v>0</v>
      </c>
      <c r="BP29" s="254">
        <f>'[2]Dec 29 harvesting '!BP29+'[2]Nov 29 harvesting'!BP29+'[2]Oct 31 harvesting'!BP29</f>
        <v>0</v>
      </c>
      <c r="BQ29" s="254">
        <f t="shared" si="22"/>
        <v>0</v>
      </c>
      <c r="BR29" s="254">
        <f>'[2]Dec 29 harvesting '!BR29+'[2]Nov 29 harvesting'!BR29+'[2]Oct 31 harvesting'!BR29</f>
        <v>56.269999999999996</v>
      </c>
      <c r="BS29" s="254">
        <f>'[2]Dec 29 harvesting '!BS29+'[2]Nov 29 harvesting'!BS29+'[2]Oct 31 harvesting'!BS29</f>
        <v>287.97999999999996</v>
      </c>
      <c r="BT29" s="254">
        <f t="shared" si="23"/>
        <v>5.1178247734138971</v>
      </c>
      <c r="BU29" s="254">
        <f>'[2]Dec 29 harvesting '!BU29+'[2]Nov 29 harvesting'!BU29+'[2]Oct 31 harvesting'!BU29</f>
        <v>0</v>
      </c>
      <c r="BV29" s="254">
        <f>'[2]Dec 29 harvesting '!BV29+'[2]Nov 29 harvesting'!BV29+'[2]Oct 31 harvesting'!BV29</f>
        <v>0</v>
      </c>
      <c r="BW29" s="254">
        <f t="shared" si="24"/>
        <v>0</v>
      </c>
      <c r="BX29" s="254">
        <f>'[2]Dec 29 harvesting '!BX29+'[2]Nov 29 harvesting'!BX29+'[2]Oct 31 harvesting'!BX29</f>
        <v>1.21</v>
      </c>
      <c r="BY29" s="254">
        <f>'[2]Dec 29 harvesting '!BY29+'[2]Nov 29 harvesting'!BY29+'[2]Oct 31 harvesting'!BY29</f>
        <v>5.56</v>
      </c>
      <c r="BZ29" s="254">
        <f t="shared" si="25"/>
        <v>4.5950413223140494</v>
      </c>
      <c r="CA29" s="254">
        <f>'[2]Dec 29 harvesting '!CA29+'[2]Nov 29 harvesting'!CA29+'[2]Oct 31 harvesting'!CA29</f>
        <v>10.33</v>
      </c>
      <c r="CB29" s="254">
        <f>'[2]Dec 29 harvesting '!CB29+'[2]Nov 29 harvesting'!CB29+'[2]Oct 31 harvesting'!CB29</f>
        <v>44.23</v>
      </c>
      <c r="CC29" s="254">
        <f t="shared" si="26"/>
        <v>4.2817037754114224</v>
      </c>
      <c r="CD29" s="254">
        <f>'[2]Dec 29 harvesting '!CD29+'[2]Nov 29 harvesting'!CD29+'[2]Oct 31 harvesting'!CD29</f>
        <v>0</v>
      </c>
      <c r="CE29" s="254">
        <f>'[2]Dec 29 harvesting '!CE29+'[2]Nov 29 harvesting'!CE29+'[2]Oct 31 harvesting'!CE29</f>
        <v>0</v>
      </c>
      <c r="CF29" s="254">
        <f t="shared" si="27"/>
        <v>0</v>
      </c>
      <c r="CG29" s="254">
        <f>'[2]Dec 29 harvesting '!CG29+'[2]Nov 29 harvesting'!CG29+'[2]Oct 31 harvesting'!CG29</f>
        <v>180.83999999999997</v>
      </c>
      <c r="CH29" s="254">
        <f>'[2]Dec 29 harvesting '!CH29+'[2]Nov 29 harvesting'!CH29+'[2]Oct 31 harvesting'!CH29</f>
        <v>686</v>
      </c>
      <c r="CI29" s="254">
        <f t="shared" si="28"/>
        <v>3.7934085379340861</v>
      </c>
      <c r="CJ29" s="254">
        <f>'[2]Dec 29 harvesting '!CJ29+'[2]Nov 29 harvesting'!CJ29+'[2]Oct 31 harvesting'!CJ29</f>
        <v>248.64999999999998</v>
      </c>
      <c r="CK29" s="254">
        <f>'[2]Dec 29 harvesting '!CK29+'[2]Nov 29 harvesting'!CK29+'[2]Oct 31 harvesting'!CK29</f>
        <v>1023.77</v>
      </c>
      <c r="CL29" s="254">
        <f t="shared" si="29"/>
        <v>4.1173134928614523</v>
      </c>
      <c r="DI29" s="255" t="s">
        <v>130</v>
      </c>
      <c r="DJ29" s="391" t="s">
        <v>138</v>
      </c>
    </row>
    <row r="30" spans="1:140" x14ac:dyDescent="0.25">
      <c r="A30" s="258" t="s">
        <v>21</v>
      </c>
      <c r="B30" s="251">
        <v>4130</v>
      </c>
      <c r="C30" s="412">
        <f t="shared" si="0"/>
        <v>82.046973365617433</v>
      </c>
      <c r="D30" s="254">
        <f>'[2]Dec 29 harvesting '!D30+'[2]Nov 29 harvesting'!D30+'[2]Oct 31 harvesting'!D30</f>
        <v>69.599999999999994</v>
      </c>
      <c r="E30" s="254">
        <f>'[2]Dec 29 harvesting '!E30+'[2]Nov 29 harvesting'!E30+'[2]Oct 31 harvesting'!E30</f>
        <v>445</v>
      </c>
      <c r="F30" s="254">
        <f t="shared" si="1"/>
        <v>6.3936781609195403</v>
      </c>
      <c r="G30" s="254">
        <f>'[2]Dec 29 harvesting '!G30+'[2]Nov 29 harvesting'!G30+'[2]Oct 31 harvesting'!G30</f>
        <v>126.94</v>
      </c>
      <c r="H30" s="254">
        <f>'[2]Dec 29 harvesting '!H30+'[2]Nov 29 harvesting'!H30+'[2]Oct 31 harvesting'!H30</f>
        <v>612</v>
      </c>
      <c r="I30" s="254">
        <f t="shared" si="2"/>
        <v>4.8211753584370571</v>
      </c>
      <c r="J30" s="254">
        <f>'[2]Dec 29 harvesting '!J30+'[2]Nov 29 harvesting'!J30+'[2]Oct 31 harvesting'!J30</f>
        <v>0</v>
      </c>
      <c r="K30" s="254">
        <f>'[2]Dec 29 harvesting '!K30+'[2]Nov 29 harvesting'!K30+'[2]Oct 31 harvesting'!K30</f>
        <v>0</v>
      </c>
      <c r="L30" s="254">
        <f t="shared" si="3"/>
        <v>0</v>
      </c>
      <c r="M30" s="254">
        <f>'[2]Dec 29 harvesting '!M30+'[2]Nov 29 harvesting'!M30+'[2]Oct 31 harvesting'!M30</f>
        <v>498</v>
      </c>
      <c r="N30" s="254">
        <f>'[2]Dec 29 harvesting '!N30+'[2]Nov 29 harvesting'!N30+'[2]Oct 31 harvesting'!N30</f>
        <v>2300</v>
      </c>
      <c r="O30" s="254">
        <f t="shared" si="4"/>
        <v>4.618473895582329</v>
      </c>
      <c r="P30" s="254">
        <f>'[2]Dec 29 harvesting '!P30+'[2]Nov 29 harvesting'!P30+'[2]Oct 31 harvesting'!P30</f>
        <v>0</v>
      </c>
      <c r="Q30" s="254">
        <f>'[2]Dec 29 harvesting '!Q30+'[2]Nov 29 harvesting'!Q30+'[2]Oct 31 harvesting'!Q30</f>
        <v>0</v>
      </c>
      <c r="R30" s="254">
        <f t="shared" si="5"/>
        <v>0</v>
      </c>
      <c r="S30" s="254">
        <f>'[2]Dec 29 harvesting '!S30+'[2]Nov 29 harvesting'!S30+'[2]Oct 31 harvesting'!S30</f>
        <v>1372</v>
      </c>
      <c r="T30" s="254">
        <f>'[2]Dec 29 harvesting '!T30+'[2]Nov 29 harvesting'!T30+'[2]Oct 31 harvesting'!T30</f>
        <v>5582.5</v>
      </c>
      <c r="U30" s="254">
        <f t="shared" si="6"/>
        <v>4.0688775510204085</v>
      </c>
      <c r="V30" s="254">
        <f>'[2]Dec 29 harvesting '!V30+'[2]Nov 29 harvesting'!V30+'[2]Oct 31 harvesting'!V30</f>
        <v>2066.54</v>
      </c>
      <c r="W30" s="254">
        <f>'[2]Dec 29 harvesting '!W30+'[2]Nov 29 harvesting'!W30+'[2]Oct 31 harvesting'!W30</f>
        <v>8939.5</v>
      </c>
      <c r="X30" s="254">
        <f t="shared" si="7"/>
        <v>4.3258296476235643</v>
      </c>
      <c r="Y30" s="254">
        <f>'[2]Dec 29 harvesting '!Y30+'[2]Nov 29 harvesting'!Y30+'[2]Oct 31 harvesting'!Y30</f>
        <v>0</v>
      </c>
      <c r="Z30" s="254">
        <f>'[2]Dec 29 harvesting '!Z30+'[2]Nov 29 harvesting'!Z30+'[2]Oct 31 harvesting'!Z30</f>
        <v>0</v>
      </c>
      <c r="AA30" s="254">
        <f t="shared" si="8"/>
        <v>0</v>
      </c>
      <c r="AB30" s="254">
        <f>'[2]Dec 29 harvesting '!AB30+'[2]Nov 29 harvesting'!AB30+'[2]Oct 31 harvesting'!AB30</f>
        <v>0</v>
      </c>
      <c r="AC30" s="254">
        <f>'[2]Dec 29 harvesting '!AC30+'[2]Nov 29 harvesting'!AC30+'[2]Oct 31 harvesting'!AC30</f>
        <v>0</v>
      </c>
      <c r="AD30" s="254">
        <f t="shared" si="9"/>
        <v>0</v>
      </c>
      <c r="AE30" s="254">
        <f>'[2]Dec 29 harvesting '!AE30+'[2]Nov 29 harvesting'!AE30+'[2]Oct 31 harvesting'!AE30</f>
        <v>0</v>
      </c>
      <c r="AF30" s="254">
        <f>'[2]Dec 29 harvesting '!AF30+'[2]Nov 29 harvesting'!AF30+'[2]Oct 31 harvesting'!AF30</f>
        <v>0</v>
      </c>
      <c r="AG30" s="254">
        <f t="shared" si="10"/>
        <v>0</v>
      </c>
      <c r="AH30" s="254">
        <f>'[2]Dec 29 harvesting '!AH30+'[2]Nov 29 harvesting'!AH30+'[2]Oct 31 harvesting'!AH30</f>
        <v>50</v>
      </c>
      <c r="AI30" s="254">
        <f>'[2]Dec 29 harvesting '!AI30+'[2]Nov 29 harvesting'!AI30+'[2]Oct 31 harvesting'!AI30</f>
        <v>249</v>
      </c>
      <c r="AJ30" s="254">
        <f t="shared" si="11"/>
        <v>4.9800000000000004</v>
      </c>
      <c r="AK30" s="254">
        <f>'[2]Dec 29 harvesting '!AK30+'[2]Nov 29 harvesting'!AK30+'[2]Oct 31 harvesting'!AK30</f>
        <v>0</v>
      </c>
      <c r="AL30" s="254">
        <f>'[2]Dec 29 harvesting '!AL30+'[2]Nov 29 harvesting'!AL30+'[2]Oct 31 harvesting'!AL30</f>
        <v>0</v>
      </c>
      <c r="AM30" s="254">
        <f t="shared" si="12"/>
        <v>0</v>
      </c>
      <c r="AN30" s="254">
        <f>'[2]Dec 29 harvesting '!AN30+'[2]Nov 29 harvesting'!AN30+'[2]Oct 31 harvesting'!AN30</f>
        <v>1272</v>
      </c>
      <c r="AO30" s="254">
        <f>'[2]Dec 29 harvesting '!AO30+'[2]Nov 29 harvesting'!AO30+'[2]Oct 31 harvesting'!AO30</f>
        <v>4356</v>
      </c>
      <c r="AP30" s="254">
        <f t="shared" si="13"/>
        <v>3.4245283018867925</v>
      </c>
      <c r="AQ30" s="254">
        <f>'[2]Dec 29 harvesting '!AQ30+'[2]Nov 29 harvesting'!AQ30+'[2]Oct 31 harvesting'!AQ30</f>
        <v>1322</v>
      </c>
      <c r="AR30" s="254">
        <f>'[2]Dec 29 harvesting '!AR30+'[2]Nov 29 harvesting'!AR30+'[2]Oct 31 harvesting'!AR30</f>
        <v>4605</v>
      </c>
      <c r="AS30" s="254">
        <f t="shared" si="14"/>
        <v>3.4833585476550679</v>
      </c>
      <c r="AT30" s="254">
        <f>'[2]Dec 29 harvesting '!AT30+'[2]Nov 29 harvesting'!AT30+'[2]Oct 31 harvesting'!AT30</f>
        <v>0</v>
      </c>
      <c r="AU30" s="254">
        <f>'[2]Dec 29 harvesting '!AU30+'[2]Nov 29 harvesting'!AU30+'[2]Oct 31 harvesting'!AU30</f>
        <v>0</v>
      </c>
      <c r="AV30" s="254">
        <f t="shared" si="15"/>
        <v>0</v>
      </c>
      <c r="AW30" s="254">
        <f>'[2]Dec 29 harvesting '!AW30+'[2]Nov 29 harvesting'!AW30+'[2]Oct 31 harvesting'!AW30</f>
        <v>0</v>
      </c>
      <c r="AX30" s="254">
        <f>'[2]Dec 29 harvesting '!AX30+'[2]Nov 29 harvesting'!AX30+'[2]Oct 31 harvesting'!AX30</f>
        <v>0</v>
      </c>
      <c r="AY30" s="254">
        <f t="shared" si="16"/>
        <v>0</v>
      </c>
      <c r="AZ30" s="254">
        <f>'[2]Dec 29 harvesting '!AZ30+'[2]Nov 29 harvesting'!AZ30+'[2]Oct 31 harvesting'!AZ30</f>
        <v>0</v>
      </c>
      <c r="BA30" s="254">
        <f>'[2]Dec 29 harvesting '!BA30+'[2]Nov 29 harvesting'!BA30+'[2]Oct 31 harvesting'!BA30</f>
        <v>0</v>
      </c>
      <c r="BB30" s="254">
        <f t="shared" si="17"/>
        <v>0</v>
      </c>
      <c r="BC30" s="254">
        <f>'[2]Dec 29 harvesting '!BC30+'[2]Nov 29 harvesting'!BC30+'[2]Oct 31 harvesting'!BC30</f>
        <v>0</v>
      </c>
      <c r="BD30" s="254">
        <f>'[2]Dec 29 harvesting '!BD30+'[2]Nov 29 harvesting'!BD30+'[2]Oct 31 harvesting'!BD30</f>
        <v>0</v>
      </c>
      <c r="BE30" s="254">
        <f t="shared" si="18"/>
        <v>0</v>
      </c>
      <c r="BF30" s="254">
        <f>'[2]Dec 29 harvesting '!BF30+'[2]Nov 29 harvesting'!BF30+'[2]Oct 31 harvesting'!BF30</f>
        <v>0</v>
      </c>
      <c r="BG30" s="254">
        <f>'[2]Dec 29 harvesting '!BG30+'[2]Nov 29 harvesting'!BG30+'[2]Oct 31 harvesting'!BG30</f>
        <v>0</v>
      </c>
      <c r="BH30" s="254">
        <f t="shared" si="19"/>
        <v>0</v>
      </c>
      <c r="BI30" s="254">
        <f>'[2]Dec 29 harvesting '!BI30+'[2]Nov 29 harvesting'!BI30+'[2]Oct 31 harvesting'!BI30</f>
        <v>0</v>
      </c>
      <c r="BJ30" s="254">
        <f>'[2]Dec 29 harvesting '!BJ30+'[2]Nov 29 harvesting'!BJ30+'[2]Oct 31 harvesting'!BJ30</f>
        <v>0</v>
      </c>
      <c r="BK30" s="254">
        <f t="shared" si="20"/>
        <v>0</v>
      </c>
      <c r="BL30" s="254">
        <f>'[2]Dec 29 harvesting '!BL30+'[2]Nov 29 harvesting'!BL30+'[2]Oct 31 harvesting'!BL30</f>
        <v>0</v>
      </c>
      <c r="BM30" s="254">
        <f>'[2]Dec 29 harvesting '!BM30+'[2]Nov 29 harvesting'!BM30+'[2]Oct 31 harvesting'!BM30</f>
        <v>0</v>
      </c>
      <c r="BN30" s="254">
        <f t="shared" si="21"/>
        <v>0</v>
      </c>
      <c r="BO30" s="254">
        <f>'[2]Dec 29 harvesting '!BO30+'[2]Nov 29 harvesting'!BO30+'[2]Oct 31 harvesting'!BO30</f>
        <v>0</v>
      </c>
      <c r="BP30" s="254">
        <f>'[2]Dec 29 harvesting '!BP30+'[2]Nov 29 harvesting'!BP30+'[2]Oct 31 harvesting'!BP30</f>
        <v>0</v>
      </c>
      <c r="BQ30" s="254">
        <f t="shared" si="22"/>
        <v>0</v>
      </c>
      <c r="BR30" s="254">
        <f>'[2]Dec 29 harvesting '!BR30+'[2]Nov 29 harvesting'!BR30+'[2]Oct 31 harvesting'!BR30</f>
        <v>69.599999999999994</v>
      </c>
      <c r="BS30" s="254">
        <f>'[2]Dec 29 harvesting '!BS30+'[2]Nov 29 harvesting'!BS30+'[2]Oct 31 harvesting'!BS30</f>
        <v>445</v>
      </c>
      <c r="BT30" s="254">
        <f t="shared" si="23"/>
        <v>6.3936781609195403</v>
      </c>
      <c r="BU30" s="254">
        <f>'[2]Dec 29 harvesting '!BU30+'[2]Nov 29 harvesting'!BU30+'[2]Oct 31 harvesting'!BU30</f>
        <v>126.94</v>
      </c>
      <c r="BV30" s="254">
        <f>'[2]Dec 29 harvesting '!BV30+'[2]Nov 29 harvesting'!BV30+'[2]Oct 31 harvesting'!BV30</f>
        <v>612</v>
      </c>
      <c r="BW30" s="254">
        <f t="shared" si="24"/>
        <v>4.8211753584370571</v>
      </c>
      <c r="BX30" s="254">
        <f>'[2]Dec 29 harvesting '!BX30+'[2]Nov 29 harvesting'!BX30+'[2]Oct 31 harvesting'!BX30</f>
        <v>0</v>
      </c>
      <c r="BY30" s="254">
        <f>'[2]Dec 29 harvesting '!BY30+'[2]Nov 29 harvesting'!BY30+'[2]Oct 31 harvesting'!BY30</f>
        <v>0</v>
      </c>
      <c r="BZ30" s="254">
        <f t="shared" si="25"/>
        <v>0</v>
      </c>
      <c r="CA30" s="254">
        <f>'[2]Dec 29 harvesting '!CA30+'[2]Nov 29 harvesting'!CA30+'[2]Oct 31 harvesting'!CA30</f>
        <v>548</v>
      </c>
      <c r="CB30" s="254">
        <f>'[2]Dec 29 harvesting '!CB30+'[2]Nov 29 harvesting'!CB30+'[2]Oct 31 harvesting'!CB30</f>
        <v>2549</v>
      </c>
      <c r="CC30" s="254">
        <f t="shared" si="26"/>
        <v>4.6514598540145986</v>
      </c>
      <c r="CD30" s="254">
        <f>'[2]Dec 29 harvesting '!CD30+'[2]Nov 29 harvesting'!CD30+'[2]Oct 31 harvesting'!CD30</f>
        <v>0</v>
      </c>
      <c r="CE30" s="254">
        <f>'[2]Dec 29 harvesting '!CE30+'[2]Nov 29 harvesting'!CE30+'[2]Oct 31 harvesting'!CE30</f>
        <v>0</v>
      </c>
      <c r="CF30" s="254">
        <f t="shared" si="27"/>
        <v>0</v>
      </c>
      <c r="CG30" s="254">
        <f>'[2]Dec 29 harvesting '!CG30+'[2]Nov 29 harvesting'!CG30+'[2]Oct 31 harvesting'!CG30</f>
        <v>2644</v>
      </c>
      <c r="CH30" s="254">
        <f>'[2]Dec 29 harvesting '!CH30+'[2]Nov 29 harvesting'!CH30+'[2]Oct 31 harvesting'!CH30</f>
        <v>9938.5</v>
      </c>
      <c r="CI30" s="254">
        <f t="shared" si="28"/>
        <v>3.7588880484114977</v>
      </c>
      <c r="CJ30" s="254">
        <f>'[2]Dec 29 harvesting '!CJ30+'[2]Nov 29 harvesting'!CJ30+'[2]Oct 31 harvesting'!CJ30</f>
        <v>3388.54</v>
      </c>
      <c r="CK30" s="254">
        <f>'[2]Dec 29 harvesting '!CK30+'[2]Nov 29 harvesting'!CK30+'[2]Oct 31 harvesting'!CK30</f>
        <v>13544.5</v>
      </c>
      <c r="CL30" s="254">
        <f t="shared" si="29"/>
        <v>3.9971492147060386</v>
      </c>
      <c r="DI30" s="255" t="s">
        <v>130</v>
      </c>
      <c r="DJ30" s="391" t="s">
        <v>138</v>
      </c>
    </row>
    <row r="31" spans="1:140" x14ac:dyDescent="0.25">
      <c r="A31" s="258" t="s">
        <v>22</v>
      </c>
      <c r="B31" s="251">
        <v>926</v>
      </c>
      <c r="C31" s="412">
        <f t="shared" si="0"/>
        <v>98.830453563714897</v>
      </c>
      <c r="D31" s="254">
        <f>'[2]Dec 29 harvesting '!D31+'[2]Nov 29 harvesting'!D31+'[2]Oct 31 harvesting'!D31</f>
        <v>10.75</v>
      </c>
      <c r="E31" s="254">
        <f>'[2]Dec 29 harvesting '!E31+'[2]Nov 29 harvesting'!E31+'[2]Oct 31 harvesting'!E31</f>
        <v>70.28</v>
      </c>
      <c r="F31" s="254">
        <f t="shared" si="1"/>
        <v>6.5376744186046514</v>
      </c>
      <c r="G31" s="254">
        <f>'[2]Dec 29 harvesting '!G31+'[2]Nov 29 harvesting'!G31+'[2]Oct 31 harvesting'!G31</f>
        <v>0</v>
      </c>
      <c r="H31" s="254">
        <f>'[2]Dec 29 harvesting '!H31+'[2]Nov 29 harvesting'!H31+'[2]Oct 31 harvesting'!H31</f>
        <v>0</v>
      </c>
      <c r="I31" s="254">
        <f t="shared" si="2"/>
        <v>0</v>
      </c>
      <c r="J31" s="254">
        <f>'[2]Dec 29 harvesting '!J31+'[2]Nov 29 harvesting'!J31+'[2]Oct 31 harvesting'!J31</f>
        <v>8.5</v>
      </c>
      <c r="K31" s="254">
        <f>'[2]Dec 29 harvesting '!K31+'[2]Nov 29 harvesting'!K31+'[2]Oct 31 harvesting'!K31</f>
        <v>45.28</v>
      </c>
      <c r="L31" s="254">
        <f t="shared" si="3"/>
        <v>5.3270588235294118</v>
      </c>
      <c r="M31" s="254">
        <f>'[2]Dec 29 harvesting '!M31+'[2]Nov 29 harvesting'!M31+'[2]Oct 31 harvesting'!M31</f>
        <v>17.5</v>
      </c>
      <c r="N31" s="254">
        <f>'[2]Dec 29 harvesting '!N31+'[2]Nov 29 harvesting'!N31+'[2]Oct 31 harvesting'!N31</f>
        <v>90.3</v>
      </c>
      <c r="O31" s="254">
        <f t="shared" si="4"/>
        <v>5.16</v>
      </c>
      <c r="P31" s="254">
        <f>'[2]Dec 29 harvesting '!P31+'[2]Nov 29 harvesting'!P31+'[2]Oct 31 harvesting'!P31</f>
        <v>3.25</v>
      </c>
      <c r="Q31" s="254">
        <f>'[2]Dec 29 harvesting '!Q31+'[2]Nov 29 harvesting'!Q31+'[2]Oct 31 harvesting'!Q31</f>
        <v>15.2</v>
      </c>
      <c r="R31" s="254">
        <f t="shared" si="5"/>
        <v>4.6769230769230763</v>
      </c>
      <c r="S31" s="254">
        <f>'[2]Dec 29 harvesting '!S31+'[2]Nov 29 harvesting'!S31+'[2]Oct 31 harvesting'!S31</f>
        <v>194.15</v>
      </c>
      <c r="T31" s="254">
        <f>'[2]Dec 29 harvesting '!T31+'[2]Nov 29 harvesting'!T31+'[2]Oct 31 harvesting'!T31</f>
        <v>878.91</v>
      </c>
      <c r="U31" s="254">
        <f t="shared" si="6"/>
        <v>4.5269636878702029</v>
      </c>
      <c r="V31" s="254">
        <f>'[2]Dec 29 harvesting '!V31+'[2]Nov 29 harvesting'!V31+'[2]Oct 31 harvesting'!V31</f>
        <v>234.15</v>
      </c>
      <c r="W31" s="254">
        <f>'[2]Dec 29 harvesting '!W31+'[2]Nov 29 harvesting'!W31+'[2]Oct 31 harvesting'!W31</f>
        <v>1099.97</v>
      </c>
      <c r="X31" s="254">
        <f t="shared" si="7"/>
        <v>4.697715139867606</v>
      </c>
      <c r="Y31" s="254">
        <f>'[2]Dec 29 harvesting '!Y31+'[2]Nov 29 harvesting'!Y31+'[2]Oct 31 harvesting'!Y31</f>
        <v>12.8</v>
      </c>
      <c r="Z31" s="254">
        <f>'[2]Dec 29 harvesting '!Z31+'[2]Nov 29 harvesting'!Z31+'[2]Oct 31 harvesting'!Z31</f>
        <v>72</v>
      </c>
      <c r="AA31" s="254">
        <f t="shared" si="8"/>
        <v>5.625</v>
      </c>
      <c r="AB31" s="254">
        <f>'[2]Dec 29 harvesting '!AB31+'[2]Nov 29 harvesting'!AB31+'[2]Oct 31 harvesting'!AB31</f>
        <v>0</v>
      </c>
      <c r="AC31" s="254">
        <f>'[2]Dec 29 harvesting '!AC31+'[2]Nov 29 harvesting'!AC31+'[2]Oct 31 harvesting'!AC31</f>
        <v>0</v>
      </c>
      <c r="AD31" s="254">
        <f t="shared" si="9"/>
        <v>0</v>
      </c>
      <c r="AE31" s="254">
        <f>'[2]Dec 29 harvesting '!AE31+'[2]Nov 29 harvesting'!AE31+'[2]Oct 31 harvesting'!AE31</f>
        <v>10.75</v>
      </c>
      <c r="AF31" s="254">
        <f>'[2]Dec 29 harvesting '!AF31+'[2]Nov 29 harvesting'!AF31+'[2]Oct 31 harvesting'!AF31</f>
        <v>58.88</v>
      </c>
      <c r="AG31" s="254">
        <f t="shared" si="10"/>
        <v>5.4772093023255817</v>
      </c>
      <c r="AH31" s="254">
        <f>'[2]Dec 29 harvesting '!AH31+'[2]Nov 29 harvesting'!AH31+'[2]Oct 31 harvesting'!AH31</f>
        <v>24.47</v>
      </c>
      <c r="AI31" s="254">
        <f>'[2]Dec 29 harvesting '!AI31+'[2]Nov 29 harvesting'!AI31+'[2]Oct 31 harvesting'!AI31</f>
        <v>124.04</v>
      </c>
      <c r="AJ31" s="254">
        <f t="shared" si="11"/>
        <v>5.0690641601961595</v>
      </c>
      <c r="AK31" s="254">
        <f>'[2]Dec 29 harvesting '!AK31+'[2]Nov 29 harvesting'!AK31+'[2]Oct 31 harvesting'!AK31</f>
        <v>24</v>
      </c>
      <c r="AL31" s="254">
        <f>'[2]Dec 29 harvesting '!AL31+'[2]Nov 29 harvesting'!AL31+'[2]Oct 31 harvesting'!AL31</f>
        <v>103.3</v>
      </c>
      <c r="AM31" s="254">
        <f t="shared" si="12"/>
        <v>4.3041666666666663</v>
      </c>
      <c r="AN31" s="254">
        <f>'[2]Dec 29 harvesting '!AN31+'[2]Nov 29 harvesting'!AN31+'[2]Oct 31 harvesting'!AN31</f>
        <v>605</v>
      </c>
      <c r="AO31" s="254">
        <f>'[2]Dec 29 harvesting '!AO31+'[2]Nov 29 harvesting'!AO31+'[2]Oct 31 harvesting'!AO31</f>
        <v>2534</v>
      </c>
      <c r="AP31" s="254">
        <f t="shared" si="13"/>
        <v>4.1884297520661153</v>
      </c>
      <c r="AQ31" s="254">
        <f>'[2]Dec 29 harvesting '!AQ31+'[2]Nov 29 harvesting'!AQ31+'[2]Oct 31 harvesting'!AQ31</f>
        <v>677.02</v>
      </c>
      <c r="AR31" s="254">
        <f>'[2]Dec 29 harvesting '!AR31+'[2]Nov 29 harvesting'!AR31+'[2]Oct 31 harvesting'!AR31</f>
        <v>2892.2200000000003</v>
      </c>
      <c r="AS31" s="254">
        <f t="shared" si="14"/>
        <v>4.2719860565419046</v>
      </c>
      <c r="AT31" s="254">
        <f>'[2]Dec 29 harvesting '!AT31+'[2]Nov 29 harvesting'!AT31+'[2]Oct 31 harvesting'!AT31</f>
        <v>0</v>
      </c>
      <c r="AU31" s="254">
        <f>'[2]Dec 29 harvesting '!AU31+'[2]Nov 29 harvesting'!AU31+'[2]Oct 31 harvesting'!AU31</f>
        <v>0</v>
      </c>
      <c r="AV31" s="254">
        <f t="shared" si="15"/>
        <v>0</v>
      </c>
      <c r="AW31" s="254">
        <f>'[2]Dec 29 harvesting '!AW31+'[2]Nov 29 harvesting'!AW31+'[2]Oct 31 harvesting'!AW31</f>
        <v>0</v>
      </c>
      <c r="AX31" s="254">
        <f>'[2]Dec 29 harvesting '!AX31+'[2]Nov 29 harvesting'!AX31+'[2]Oct 31 harvesting'!AX31</f>
        <v>0</v>
      </c>
      <c r="AY31" s="254">
        <f t="shared" si="16"/>
        <v>0</v>
      </c>
      <c r="AZ31" s="254">
        <f>'[2]Dec 29 harvesting '!AZ31+'[2]Nov 29 harvesting'!AZ31+'[2]Oct 31 harvesting'!AZ31</f>
        <v>0</v>
      </c>
      <c r="BA31" s="254">
        <f>'[2]Dec 29 harvesting '!BA31+'[2]Nov 29 harvesting'!BA31+'[2]Oct 31 harvesting'!BA31</f>
        <v>0</v>
      </c>
      <c r="BB31" s="254">
        <f t="shared" si="17"/>
        <v>0</v>
      </c>
      <c r="BC31" s="254">
        <f>'[2]Dec 29 harvesting '!BC31+'[2]Nov 29 harvesting'!BC31+'[2]Oct 31 harvesting'!BC31</f>
        <v>3</v>
      </c>
      <c r="BD31" s="254">
        <f>'[2]Dec 29 harvesting '!BD31+'[2]Nov 29 harvesting'!BD31+'[2]Oct 31 harvesting'!BD31</f>
        <v>0</v>
      </c>
      <c r="BE31" s="254">
        <f t="shared" si="18"/>
        <v>0</v>
      </c>
      <c r="BF31" s="254">
        <f>'[2]Dec 29 harvesting '!BF31+'[2]Nov 29 harvesting'!BF31+'[2]Oct 31 harvesting'!BF31</f>
        <v>1</v>
      </c>
      <c r="BG31" s="254">
        <f>'[2]Dec 29 harvesting '!BG31+'[2]Nov 29 harvesting'!BG31+'[2]Oct 31 harvesting'!BG31</f>
        <v>0</v>
      </c>
      <c r="BH31" s="254">
        <f t="shared" si="19"/>
        <v>0</v>
      </c>
      <c r="BI31" s="254">
        <f>'[2]Dec 29 harvesting '!BI31+'[2]Nov 29 harvesting'!BI31+'[2]Oct 31 harvesting'!BI31</f>
        <v>0</v>
      </c>
      <c r="BJ31" s="254">
        <f>'[2]Dec 29 harvesting '!BJ31+'[2]Nov 29 harvesting'!BJ31+'[2]Oct 31 harvesting'!BJ31</f>
        <v>0</v>
      </c>
      <c r="BK31" s="254">
        <f t="shared" si="20"/>
        <v>0</v>
      </c>
      <c r="BL31" s="254">
        <f>'[2]Dec 29 harvesting '!BL31+'[2]Nov 29 harvesting'!BL31+'[2]Oct 31 harvesting'!BL31</f>
        <v>4</v>
      </c>
      <c r="BM31" s="254">
        <f>'[2]Dec 29 harvesting '!BM31+'[2]Nov 29 harvesting'!BM31+'[2]Oct 31 harvesting'!BM31</f>
        <v>0</v>
      </c>
      <c r="BN31" s="254">
        <f t="shared" si="21"/>
        <v>0</v>
      </c>
      <c r="BO31" s="254">
        <f>'[2]Dec 29 harvesting '!BO31+'[2]Nov 29 harvesting'!BO31+'[2]Oct 31 harvesting'!BO31</f>
        <v>0</v>
      </c>
      <c r="BP31" s="254">
        <f>'[2]Dec 29 harvesting '!BP31+'[2]Nov 29 harvesting'!BP31+'[2]Oct 31 harvesting'!BP31</f>
        <v>0</v>
      </c>
      <c r="BQ31" s="254">
        <f t="shared" si="22"/>
        <v>0</v>
      </c>
      <c r="BR31" s="254">
        <f>'[2]Dec 29 harvesting '!BR31+'[2]Nov 29 harvesting'!BR31+'[2]Oct 31 harvesting'!BR31</f>
        <v>23.55</v>
      </c>
      <c r="BS31" s="254">
        <f>'[2]Dec 29 harvesting '!BS31+'[2]Nov 29 harvesting'!BS31+'[2]Oct 31 harvesting'!BS31</f>
        <v>142.28</v>
      </c>
      <c r="BT31" s="254">
        <f t="shared" si="23"/>
        <v>6.0416135881104029</v>
      </c>
      <c r="BU31" s="254">
        <f>'[2]Dec 29 harvesting '!BU31+'[2]Nov 29 harvesting'!BU31+'[2]Oct 31 harvesting'!BU31</f>
        <v>0</v>
      </c>
      <c r="BV31" s="254">
        <f>'[2]Dec 29 harvesting '!BV31+'[2]Nov 29 harvesting'!BV31+'[2]Oct 31 harvesting'!BV31</f>
        <v>0</v>
      </c>
      <c r="BW31" s="254">
        <f t="shared" si="24"/>
        <v>0</v>
      </c>
      <c r="BX31" s="254">
        <f>'[2]Dec 29 harvesting '!BX31+'[2]Nov 29 harvesting'!BX31+'[2]Oct 31 harvesting'!BX31</f>
        <v>19.25</v>
      </c>
      <c r="BY31" s="254">
        <f>'[2]Dec 29 harvesting '!BY31+'[2]Nov 29 harvesting'!BY31+'[2]Oct 31 harvesting'!BY31</f>
        <v>104.16</v>
      </c>
      <c r="BZ31" s="254">
        <f t="shared" si="25"/>
        <v>5.4109090909090911</v>
      </c>
      <c r="CA31" s="254">
        <f>'[2]Dec 29 harvesting '!CA31+'[2]Nov 29 harvesting'!CA31+'[2]Oct 31 harvesting'!CA31</f>
        <v>44.97</v>
      </c>
      <c r="CB31" s="254">
        <f>'[2]Dec 29 harvesting '!CB31+'[2]Nov 29 harvesting'!CB31+'[2]Oct 31 harvesting'!CB31</f>
        <v>214.34</v>
      </c>
      <c r="CC31" s="254">
        <f t="shared" si="26"/>
        <v>4.7662886368690236</v>
      </c>
      <c r="CD31" s="254">
        <f>'[2]Dec 29 harvesting '!CD31+'[2]Nov 29 harvesting'!CD31+'[2]Oct 31 harvesting'!CD31</f>
        <v>28.25</v>
      </c>
      <c r="CE31" s="254">
        <f>'[2]Dec 29 harvesting '!CE31+'[2]Nov 29 harvesting'!CE31+'[2]Oct 31 harvesting'!CE31</f>
        <v>118.5</v>
      </c>
      <c r="CF31" s="254">
        <f t="shared" si="27"/>
        <v>4.1946902654867255</v>
      </c>
      <c r="CG31" s="254">
        <f>'[2]Dec 29 harvesting '!CG31+'[2]Nov 29 harvesting'!CG31+'[2]Oct 31 harvesting'!CG31</f>
        <v>799.15</v>
      </c>
      <c r="CH31" s="254">
        <f>'[2]Dec 29 harvesting '!CH31+'[2]Nov 29 harvesting'!CH31+'[2]Oct 31 harvesting'!CH31</f>
        <v>3412.91</v>
      </c>
      <c r="CI31" s="254">
        <f t="shared" si="28"/>
        <v>4.2706750922855532</v>
      </c>
      <c r="CJ31" s="254">
        <f>'[2]Dec 29 harvesting '!CJ31+'[2]Nov 29 harvesting'!CJ31+'[2]Oct 31 harvesting'!CJ31</f>
        <v>915.17</v>
      </c>
      <c r="CK31" s="254">
        <f>'[2]Dec 29 harvesting '!CK31+'[2]Nov 29 harvesting'!CK31+'[2]Oct 31 harvesting'!CK31</f>
        <v>3992.1900000000005</v>
      </c>
      <c r="CL31" s="254">
        <f t="shared" si="29"/>
        <v>4.3622387097479161</v>
      </c>
      <c r="DI31" s="261" t="s">
        <v>130</v>
      </c>
      <c r="DJ31" s="391" t="s">
        <v>137</v>
      </c>
    </row>
    <row r="32" spans="1:140" x14ac:dyDescent="0.25">
      <c r="A32" s="258" t="s">
        <v>23</v>
      </c>
      <c r="B32" s="251">
        <v>529</v>
      </c>
      <c r="C32" s="412">
        <f t="shared" si="0"/>
        <v>52.16446124763705</v>
      </c>
      <c r="D32" s="254">
        <f>'[2]Dec 29 harvesting '!D32+'[2]Nov 29 harvesting'!D32+'[2]Oct 31 harvesting'!D32</f>
        <v>0</v>
      </c>
      <c r="E32" s="254">
        <f>'[2]Dec 29 harvesting '!E32+'[2]Nov 29 harvesting'!E32+'[2]Oct 31 harvesting'!E32</f>
        <v>0</v>
      </c>
      <c r="F32" s="254">
        <f t="shared" si="1"/>
        <v>0</v>
      </c>
      <c r="G32" s="254">
        <f>'[2]Dec 29 harvesting '!G32+'[2]Nov 29 harvesting'!G32+'[2]Oct 31 harvesting'!G32</f>
        <v>0</v>
      </c>
      <c r="H32" s="254">
        <f>'[2]Dec 29 harvesting '!H32+'[2]Nov 29 harvesting'!H32+'[2]Oct 31 harvesting'!H32</f>
        <v>0</v>
      </c>
      <c r="I32" s="254">
        <f t="shared" si="2"/>
        <v>0</v>
      </c>
      <c r="J32" s="254">
        <f>'[2]Dec 29 harvesting '!J32+'[2]Nov 29 harvesting'!J32+'[2]Oct 31 harvesting'!J32</f>
        <v>0</v>
      </c>
      <c r="K32" s="254">
        <f>'[2]Dec 29 harvesting '!K32+'[2]Nov 29 harvesting'!K32+'[2]Oct 31 harvesting'!K32</f>
        <v>0</v>
      </c>
      <c r="L32" s="254">
        <f t="shared" si="3"/>
        <v>0</v>
      </c>
      <c r="M32" s="254">
        <f>'[2]Dec 29 harvesting '!M32+'[2]Nov 29 harvesting'!M32+'[2]Oct 31 harvesting'!M32</f>
        <v>0</v>
      </c>
      <c r="N32" s="254">
        <f>'[2]Dec 29 harvesting '!N32+'[2]Nov 29 harvesting'!N32+'[2]Oct 31 harvesting'!N32</f>
        <v>0</v>
      </c>
      <c r="O32" s="254">
        <f t="shared" si="4"/>
        <v>0</v>
      </c>
      <c r="P32" s="254">
        <f>'[2]Dec 29 harvesting '!P32+'[2]Nov 29 harvesting'!P32+'[2]Oct 31 harvesting'!P32</f>
        <v>0</v>
      </c>
      <c r="Q32" s="254">
        <f>'[2]Dec 29 harvesting '!Q32+'[2]Nov 29 harvesting'!Q32+'[2]Oct 31 harvesting'!Q32</f>
        <v>0</v>
      </c>
      <c r="R32" s="254">
        <f t="shared" si="5"/>
        <v>0</v>
      </c>
      <c r="S32" s="254">
        <f>'[2]Dec 29 harvesting '!S32+'[2]Nov 29 harvesting'!S32+'[2]Oct 31 harvesting'!S32</f>
        <v>0</v>
      </c>
      <c r="T32" s="254">
        <f>'[2]Dec 29 harvesting '!T32+'[2]Nov 29 harvesting'!T32+'[2]Oct 31 harvesting'!T32</f>
        <v>0</v>
      </c>
      <c r="U32" s="254">
        <f t="shared" si="6"/>
        <v>0</v>
      </c>
      <c r="V32" s="254">
        <f>'[2]Dec 29 harvesting '!V32+'[2]Nov 29 harvesting'!V32+'[2]Oct 31 harvesting'!V32</f>
        <v>0</v>
      </c>
      <c r="W32" s="254">
        <f>'[2]Dec 29 harvesting '!W32+'[2]Nov 29 harvesting'!W32+'[2]Oct 31 harvesting'!W32</f>
        <v>0</v>
      </c>
      <c r="X32" s="254">
        <f t="shared" si="7"/>
        <v>0</v>
      </c>
      <c r="Y32" s="254">
        <f>'[2]Dec 29 harvesting '!Y32+'[2]Nov 29 harvesting'!Y32+'[2]Oct 31 harvesting'!Y32</f>
        <v>0</v>
      </c>
      <c r="Z32" s="254">
        <f>'[2]Dec 29 harvesting '!Z32+'[2]Nov 29 harvesting'!Z32+'[2]Oct 31 harvesting'!Z32</f>
        <v>2.2999999999999998</v>
      </c>
      <c r="AA32" s="254">
        <f t="shared" si="8"/>
        <v>0</v>
      </c>
      <c r="AB32" s="254">
        <f>'[2]Dec 29 harvesting '!AB32+'[2]Nov 29 harvesting'!AB32+'[2]Oct 31 harvesting'!AB32</f>
        <v>0</v>
      </c>
      <c r="AC32" s="254">
        <f>'[2]Dec 29 harvesting '!AC32+'[2]Nov 29 harvesting'!AC32+'[2]Oct 31 harvesting'!AC32</f>
        <v>0</v>
      </c>
      <c r="AD32" s="254">
        <f t="shared" si="9"/>
        <v>0</v>
      </c>
      <c r="AE32" s="254">
        <f>'[2]Dec 29 harvesting '!AE32+'[2]Nov 29 harvesting'!AE32+'[2]Oct 31 harvesting'!AE32</f>
        <v>15</v>
      </c>
      <c r="AF32" s="254">
        <f>'[2]Dec 29 harvesting '!AF32+'[2]Nov 29 harvesting'!AF32+'[2]Oct 31 harvesting'!AF32</f>
        <v>32</v>
      </c>
      <c r="AG32" s="254">
        <f t="shared" si="10"/>
        <v>2.1333333333333333</v>
      </c>
      <c r="AH32" s="254">
        <f>'[2]Dec 29 harvesting '!AH32+'[2]Nov 29 harvesting'!AH32+'[2]Oct 31 harvesting'!AH32</f>
        <v>1</v>
      </c>
      <c r="AI32" s="254">
        <f>'[2]Dec 29 harvesting '!AI32+'[2]Nov 29 harvesting'!AI32+'[2]Oct 31 harvesting'!AI32</f>
        <v>0.6</v>
      </c>
      <c r="AJ32" s="254">
        <f t="shared" si="11"/>
        <v>0.6</v>
      </c>
      <c r="AK32" s="254">
        <f>'[2]Dec 29 harvesting '!AK32+'[2]Nov 29 harvesting'!AK32+'[2]Oct 31 harvesting'!AK32</f>
        <v>14.95</v>
      </c>
      <c r="AL32" s="254">
        <f>'[2]Dec 29 harvesting '!AL32+'[2]Nov 29 harvesting'!AL32+'[2]Oct 31 harvesting'!AL32</f>
        <v>26</v>
      </c>
      <c r="AM32" s="254">
        <f t="shared" si="12"/>
        <v>1.7391304347826089</v>
      </c>
      <c r="AN32" s="254">
        <f>'[2]Dec 29 harvesting '!AN32+'[2]Nov 29 harvesting'!AN32+'[2]Oct 31 harvesting'!AN32</f>
        <v>245</v>
      </c>
      <c r="AO32" s="254">
        <f>'[2]Dec 29 harvesting '!AO32+'[2]Nov 29 harvesting'!AO32+'[2]Oct 31 harvesting'!AO32</f>
        <v>481</v>
      </c>
      <c r="AP32" s="254">
        <f t="shared" si="13"/>
        <v>1.963265306122449</v>
      </c>
      <c r="AQ32" s="254">
        <f>'[2]Dec 29 harvesting '!AQ32+'[2]Nov 29 harvesting'!AQ32+'[2]Oct 31 harvesting'!AQ32</f>
        <v>286.45</v>
      </c>
      <c r="AR32" s="254">
        <f>'[2]Dec 29 harvesting '!AR32+'[2]Nov 29 harvesting'!AR32+'[2]Oct 31 harvesting'!AR32</f>
        <v>558.9</v>
      </c>
      <c r="AS32" s="254">
        <f t="shared" si="14"/>
        <v>1.9511258509338454</v>
      </c>
      <c r="AT32" s="254">
        <f>'[2]Dec 29 harvesting '!AT32+'[2]Nov 29 harvesting'!AT32+'[2]Oct 31 harvesting'!AT32</f>
        <v>0</v>
      </c>
      <c r="AU32" s="254">
        <f>'[2]Dec 29 harvesting '!AU32+'[2]Nov 29 harvesting'!AU32+'[2]Oct 31 harvesting'!AU32</f>
        <v>0</v>
      </c>
      <c r="AV32" s="254">
        <f t="shared" si="15"/>
        <v>0</v>
      </c>
      <c r="AW32" s="254">
        <f>'[2]Dec 29 harvesting '!AW32+'[2]Nov 29 harvesting'!AW32+'[2]Oct 31 harvesting'!AW32</f>
        <v>0</v>
      </c>
      <c r="AX32" s="254">
        <f>'[2]Dec 29 harvesting '!AX32+'[2]Nov 29 harvesting'!AX32+'[2]Oct 31 harvesting'!AX32</f>
        <v>0</v>
      </c>
      <c r="AY32" s="254">
        <f t="shared" si="16"/>
        <v>0</v>
      </c>
      <c r="AZ32" s="254">
        <f>'[2]Dec 29 harvesting '!AZ32+'[2]Nov 29 harvesting'!AZ32+'[2]Oct 31 harvesting'!AZ32</f>
        <v>0</v>
      </c>
      <c r="BA32" s="254">
        <f>'[2]Dec 29 harvesting '!BA32+'[2]Nov 29 harvesting'!BA32+'[2]Oct 31 harvesting'!BA32</f>
        <v>0</v>
      </c>
      <c r="BB32" s="254">
        <f t="shared" si="17"/>
        <v>0</v>
      </c>
      <c r="BC32" s="254">
        <f>'[2]Dec 29 harvesting '!BC32+'[2]Nov 29 harvesting'!BC32+'[2]Oct 31 harvesting'!BC32</f>
        <v>0</v>
      </c>
      <c r="BD32" s="254">
        <f>'[2]Dec 29 harvesting '!BD32+'[2]Nov 29 harvesting'!BD32+'[2]Oct 31 harvesting'!BD32</f>
        <v>0</v>
      </c>
      <c r="BE32" s="254">
        <f t="shared" si="18"/>
        <v>0</v>
      </c>
      <c r="BF32" s="254">
        <f>'[2]Dec 29 harvesting '!BF32+'[2]Nov 29 harvesting'!BF32+'[2]Oct 31 harvesting'!BF32</f>
        <v>0</v>
      </c>
      <c r="BG32" s="254">
        <f>'[2]Dec 29 harvesting '!BG32+'[2]Nov 29 harvesting'!BG32+'[2]Oct 31 harvesting'!BG32</f>
        <v>0</v>
      </c>
      <c r="BH32" s="254">
        <f t="shared" si="19"/>
        <v>0</v>
      </c>
      <c r="BI32" s="254">
        <f>'[2]Dec 29 harvesting '!BI32+'[2]Nov 29 harvesting'!BI32+'[2]Oct 31 harvesting'!BI32</f>
        <v>0</v>
      </c>
      <c r="BJ32" s="254">
        <f>'[2]Dec 29 harvesting '!BJ32+'[2]Nov 29 harvesting'!BJ32+'[2]Oct 31 harvesting'!BJ32</f>
        <v>0</v>
      </c>
      <c r="BK32" s="254">
        <f t="shared" si="20"/>
        <v>0</v>
      </c>
      <c r="BL32" s="254">
        <f>'[2]Dec 29 harvesting '!BL32+'[2]Nov 29 harvesting'!BL32+'[2]Oct 31 harvesting'!BL32</f>
        <v>0</v>
      </c>
      <c r="BM32" s="254">
        <f>'[2]Dec 29 harvesting '!BM32+'[2]Nov 29 harvesting'!BM32+'[2]Oct 31 harvesting'!BM32</f>
        <v>0</v>
      </c>
      <c r="BN32" s="254">
        <f t="shared" si="21"/>
        <v>0</v>
      </c>
      <c r="BO32" s="254">
        <f>'[2]Dec 29 harvesting '!BO32+'[2]Nov 29 harvesting'!BO32+'[2]Oct 31 harvesting'!BO32</f>
        <v>0</v>
      </c>
      <c r="BP32" s="254">
        <f>'[2]Dec 29 harvesting '!BP32+'[2]Nov 29 harvesting'!BP32+'[2]Oct 31 harvesting'!BP32</f>
        <v>0</v>
      </c>
      <c r="BQ32" s="254">
        <f t="shared" si="22"/>
        <v>0</v>
      </c>
      <c r="BR32" s="254">
        <f>'[2]Dec 29 harvesting '!BR32+'[2]Nov 29 harvesting'!BR32+'[2]Oct 31 harvesting'!BR32</f>
        <v>0</v>
      </c>
      <c r="BS32" s="254">
        <f>'[2]Dec 29 harvesting '!BS32+'[2]Nov 29 harvesting'!BS32+'[2]Oct 31 harvesting'!BS32</f>
        <v>2.2999999999999998</v>
      </c>
      <c r="BT32" s="254">
        <f t="shared" si="23"/>
        <v>0</v>
      </c>
      <c r="BU32" s="254">
        <f>'[2]Dec 29 harvesting '!BU32+'[2]Nov 29 harvesting'!BU32+'[2]Oct 31 harvesting'!BU32</f>
        <v>0</v>
      </c>
      <c r="BV32" s="254">
        <f>'[2]Dec 29 harvesting '!BV32+'[2]Nov 29 harvesting'!BV32+'[2]Oct 31 harvesting'!BV32</f>
        <v>0</v>
      </c>
      <c r="BW32" s="254">
        <f t="shared" si="24"/>
        <v>0</v>
      </c>
      <c r="BX32" s="254">
        <f>'[2]Dec 29 harvesting '!BX32+'[2]Nov 29 harvesting'!BX32+'[2]Oct 31 harvesting'!BX32</f>
        <v>15</v>
      </c>
      <c r="BY32" s="254">
        <f>'[2]Dec 29 harvesting '!BY32+'[2]Nov 29 harvesting'!BY32+'[2]Oct 31 harvesting'!BY32</f>
        <v>32</v>
      </c>
      <c r="BZ32" s="254">
        <f t="shared" si="25"/>
        <v>2.1333333333333333</v>
      </c>
      <c r="CA32" s="254">
        <f>'[2]Dec 29 harvesting '!CA32+'[2]Nov 29 harvesting'!CA32+'[2]Oct 31 harvesting'!CA32</f>
        <v>1</v>
      </c>
      <c r="CB32" s="254">
        <f>'[2]Dec 29 harvesting '!CB32+'[2]Nov 29 harvesting'!CB32+'[2]Oct 31 harvesting'!CB32</f>
        <v>0.6</v>
      </c>
      <c r="CC32" s="254">
        <f t="shared" si="26"/>
        <v>0.6</v>
      </c>
      <c r="CD32" s="254">
        <f>'[2]Dec 29 harvesting '!CD32+'[2]Nov 29 harvesting'!CD32+'[2]Oct 31 harvesting'!CD32</f>
        <v>14.95</v>
      </c>
      <c r="CE32" s="254">
        <f>'[2]Dec 29 harvesting '!CE32+'[2]Nov 29 harvesting'!CE32+'[2]Oct 31 harvesting'!CE32</f>
        <v>26</v>
      </c>
      <c r="CF32" s="254">
        <f t="shared" si="27"/>
        <v>1.7391304347826089</v>
      </c>
      <c r="CG32" s="254">
        <f>'[2]Dec 29 harvesting '!CG32+'[2]Nov 29 harvesting'!CG32+'[2]Oct 31 harvesting'!CG32</f>
        <v>245</v>
      </c>
      <c r="CH32" s="254">
        <f>'[2]Dec 29 harvesting '!CH32+'[2]Nov 29 harvesting'!CH32+'[2]Oct 31 harvesting'!CH32</f>
        <v>481</v>
      </c>
      <c r="CI32" s="254">
        <f t="shared" si="28"/>
        <v>1.963265306122449</v>
      </c>
      <c r="CJ32" s="254">
        <f>'[2]Dec 29 harvesting '!CJ32+'[2]Nov 29 harvesting'!CJ32+'[2]Oct 31 harvesting'!CJ32</f>
        <v>275.95</v>
      </c>
      <c r="CK32" s="254">
        <f>'[2]Dec 29 harvesting '!CK32+'[2]Nov 29 harvesting'!CK32+'[2]Oct 31 harvesting'!CK32</f>
        <v>541.9</v>
      </c>
      <c r="CL32" s="254">
        <f t="shared" si="29"/>
        <v>1.963761551005617</v>
      </c>
      <c r="DH32" s="255" t="s">
        <v>130</v>
      </c>
      <c r="DI32" s="255" t="s">
        <v>130</v>
      </c>
      <c r="DJ32" s="391" t="s">
        <v>138</v>
      </c>
    </row>
    <row r="33" spans="1:140" x14ac:dyDescent="0.25">
      <c r="A33" s="258" t="s">
        <v>24</v>
      </c>
      <c r="B33" s="251">
        <v>547</v>
      </c>
      <c r="C33" s="412">
        <f t="shared" si="0"/>
        <v>64.186471663619756</v>
      </c>
      <c r="D33" s="254">
        <f>'[2]Dec 29 harvesting '!D33+'[2]Nov 29 harvesting'!D33+'[2]Oct 31 harvesting'!D33</f>
        <v>2</v>
      </c>
      <c r="E33" s="254">
        <f>'[2]Dec 29 harvesting '!E33+'[2]Nov 29 harvesting'!E33+'[2]Oct 31 harvesting'!E33</f>
        <v>9.5</v>
      </c>
      <c r="F33" s="254">
        <f t="shared" si="1"/>
        <v>4.75</v>
      </c>
      <c r="G33" s="254">
        <f>'[2]Dec 29 harvesting '!G33+'[2]Nov 29 harvesting'!G33+'[2]Oct 31 harvesting'!G33</f>
        <v>0</v>
      </c>
      <c r="H33" s="254">
        <f>'[2]Dec 29 harvesting '!H33+'[2]Nov 29 harvesting'!H33+'[2]Oct 31 harvesting'!H33</f>
        <v>0</v>
      </c>
      <c r="I33" s="254">
        <f t="shared" si="2"/>
        <v>0</v>
      </c>
      <c r="J33" s="254">
        <f>'[2]Dec 29 harvesting '!J33+'[2]Nov 29 harvesting'!J33+'[2]Oct 31 harvesting'!J33</f>
        <v>0</v>
      </c>
      <c r="K33" s="254">
        <f>'[2]Dec 29 harvesting '!K33+'[2]Nov 29 harvesting'!K33+'[2]Oct 31 harvesting'!K33</f>
        <v>0</v>
      </c>
      <c r="L33" s="254">
        <f t="shared" si="3"/>
        <v>0</v>
      </c>
      <c r="M33" s="254">
        <f>'[2]Dec 29 harvesting '!M33+'[2]Nov 29 harvesting'!M33+'[2]Oct 31 harvesting'!M33</f>
        <v>0</v>
      </c>
      <c r="N33" s="254">
        <f>'[2]Dec 29 harvesting '!N33+'[2]Nov 29 harvesting'!N33+'[2]Oct 31 harvesting'!N33</f>
        <v>0</v>
      </c>
      <c r="O33" s="254">
        <f t="shared" si="4"/>
        <v>0</v>
      </c>
      <c r="P33" s="254">
        <f>'[2]Dec 29 harvesting '!P33+'[2]Nov 29 harvesting'!P33+'[2]Oct 31 harvesting'!P33</f>
        <v>80</v>
      </c>
      <c r="Q33" s="254">
        <f>'[2]Dec 29 harvesting '!Q33+'[2]Nov 29 harvesting'!Q33+'[2]Oct 31 harvesting'!Q33</f>
        <v>317</v>
      </c>
      <c r="R33" s="254">
        <f t="shared" si="5"/>
        <v>3.9624999999999999</v>
      </c>
      <c r="S33" s="254">
        <f>'[2]Dec 29 harvesting '!S33+'[2]Nov 29 harvesting'!S33+'[2]Oct 31 harvesting'!S33</f>
        <v>0</v>
      </c>
      <c r="T33" s="254">
        <f>'[2]Dec 29 harvesting '!T33+'[2]Nov 29 harvesting'!T33+'[2]Oct 31 harvesting'!T33</f>
        <v>0</v>
      </c>
      <c r="U33" s="254">
        <f t="shared" si="6"/>
        <v>0</v>
      </c>
      <c r="V33" s="254">
        <f>'[2]Dec 29 harvesting '!V33+'[2]Nov 29 harvesting'!V33+'[2]Oct 31 harvesting'!V33</f>
        <v>82</v>
      </c>
      <c r="W33" s="254">
        <f>'[2]Dec 29 harvesting '!W33+'[2]Nov 29 harvesting'!W33+'[2]Oct 31 harvesting'!W33</f>
        <v>326.5</v>
      </c>
      <c r="X33" s="254">
        <f t="shared" si="7"/>
        <v>3.9817073170731709</v>
      </c>
      <c r="Y33" s="254">
        <f>'[2]Dec 29 harvesting '!Y33+'[2]Nov 29 harvesting'!Y33+'[2]Oct 31 harvesting'!Y33</f>
        <v>0</v>
      </c>
      <c r="Z33" s="254">
        <f>'[2]Dec 29 harvesting '!Z33+'[2]Nov 29 harvesting'!Z33+'[2]Oct 31 harvesting'!Z33</f>
        <v>0</v>
      </c>
      <c r="AA33" s="254">
        <f t="shared" si="8"/>
        <v>0</v>
      </c>
      <c r="AB33" s="254">
        <f>'[2]Dec 29 harvesting '!AB33+'[2]Nov 29 harvesting'!AB33+'[2]Oct 31 harvesting'!AB33</f>
        <v>0</v>
      </c>
      <c r="AC33" s="254">
        <f>'[2]Dec 29 harvesting '!AC33+'[2]Nov 29 harvesting'!AC33+'[2]Oct 31 harvesting'!AC33</f>
        <v>0</v>
      </c>
      <c r="AD33" s="254">
        <f t="shared" si="9"/>
        <v>0</v>
      </c>
      <c r="AE33" s="254">
        <f>'[2]Dec 29 harvesting '!AE33+'[2]Nov 29 harvesting'!AE33+'[2]Oct 31 harvesting'!AE33</f>
        <v>7.5</v>
      </c>
      <c r="AF33" s="254">
        <f>'[2]Dec 29 harvesting '!AF33+'[2]Nov 29 harvesting'!AF33+'[2]Oct 31 harvesting'!AF33</f>
        <v>32</v>
      </c>
      <c r="AG33" s="254">
        <f t="shared" si="10"/>
        <v>4.2666666666666666</v>
      </c>
      <c r="AH33" s="254">
        <f>'[2]Dec 29 harvesting '!AH33+'[2]Nov 29 harvesting'!AH33+'[2]Oct 31 harvesting'!AH33</f>
        <v>1</v>
      </c>
      <c r="AI33" s="254">
        <f>'[2]Dec 29 harvesting '!AI33+'[2]Nov 29 harvesting'!AI33+'[2]Oct 31 harvesting'!AI33</f>
        <v>3.2</v>
      </c>
      <c r="AJ33" s="254">
        <f t="shared" si="11"/>
        <v>3.2</v>
      </c>
      <c r="AK33" s="254">
        <f>'[2]Dec 29 harvesting '!AK33+'[2]Nov 29 harvesting'!AK33+'[2]Oct 31 harvesting'!AK33</f>
        <v>260.60000000000002</v>
      </c>
      <c r="AL33" s="254">
        <f>'[2]Dec 29 harvesting '!AL33+'[2]Nov 29 harvesting'!AL33+'[2]Oct 31 harvesting'!AL33</f>
        <v>701</v>
      </c>
      <c r="AM33" s="254">
        <f t="shared" si="12"/>
        <v>2.6899462778204142</v>
      </c>
      <c r="AN33" s="254">
        <f>'[2]Dec 29 harvesting '!AN33+'[2]Nov 29 harvesting'!AN33+'[2]Oct 31 harvesting'!AN33</f>
        <v>0</v>
      </c>
      <c r="AO33" s="254">
        <f>'[2]Dec 29 harvesting '!AO33+'[2]Nov 29 harvesting'!AO33+'[2]Oct 31 harvesting'!AO33</f>
        <v>0</v>
      </c>
      <c r="AP33" s="254">
        <f t="shared" si="13"/>
        <v>0</v>
      </c>
      <c r="AQ33" s="254">
        <f>'[2]Dec 29 harvesting '!AQ33+'[2]Nov 29 harvesting'!AQ33+'[2]Oct 31 harvesting'!AQ33</f>
        <v>269.10000000000002</v>
      </c>
      <c r="AR33" s="254">
        <f>'[2]Dec 29 harvesting '!AR33+'[2]Nov 29 harvesting'!AR33+'[2]Oct 31 harvesting'!AR33</f>
        <v>736.2</v>
      </c>
      <c r="AS33" s="254">
        <f t="shared" si="14"/>
        <v>2.7357859531772575</v>
      </c>
      <c r="AT33" s="254">
        <f>'[2]Dec 29 harvesting '!AT33+'[2]Nov 29 harvesting'!AT33+'[2]Oct 31 harvesting'!AT33</f>
        <v>0</v>
      </c>
      <c r="AU33" s="254">
        <f>'[2]Dec 29 harvesting '!AU33+'[2]Nov 29 harvesting'!AU33+'[2]Oct 31 harvesting'!AU33</f>
        <v>0</v>
      </c>
      <c r="AV33" s="254">
        <f t="shared" si="15"/>
        <v>0</v>
      </c>
      <c r="AW33" s="254">
        <f>'[2]Dec 29 harvesting '!AW33+'[2]Nov 29 harvesting'!AW33+'[2]Oct 31 harvesting'!AW33</f>
        <v>0</v>
      </c>
      <c r="AX33" s="254">
        <f>'[2]Dec 29 harvesting '!AX33+'[2]Nov 29 harvesting'!AX33+'[2]Oct 31 harvesting'!AX33</f>
        <v>0</v>
      </c>
      <c r="AY33" s="254">
        <f t="shared" si="16"/>
        <v>0</v>
      </c>
      <c r="AZ33" s="254">
        <f>'[2]Dec 29 harvesting '!AZ33+'[2]Nov 29 harvesting'!AZ33+'[2]Oct 31 harvesting'!AZ33</f>
        <v>0</v>
      </c>
      <c r="BA33" s="254">
        <f>'[2]Dec 29 harvesting '!BA33+'[2]Nov 29 harvesting'!BA33+'[2]Oct 31 harvesting'!BA33</f>
        <v>0</v>
      </c>
      <c r="BB33" s="254">
        <f t="shared" si="17"/>
        <v>0</v>
      </c>
      <c r="BC33" s="254">
        <f>'[2]Dec 29 harvesting '!BC33+'[2]Nov 29 harvesting'!BC33+'[2]Oct 31 harvesting'!BC33</f>
        <v>0</v>
      </c>
      <c r="BD33" s="254">
        <f>'[2]Dec 29 harvesting '!BD33+'[2]Nov 29 harvesting'!BD33+'[2]Oct 31 harvesting'!BD33</f>
        <v>0</v>
      </c>
      <c r="BE33" s="254">
        <f t="shared" si="18"/>
        <v>0</v>
      </c>
      <c r="BF33" s="254">
        <f>'[2]Dec 29 harvesting '!BF33+'[2]Nov 29 harvesting'!BF33+'[2]Oct 31 harvesting'!BF33</f>
        <v>0</v>
      </c>
      <c r="BG33" s="254">
        <f>'[2]Dec 29 harvesting '!BG33+'[2]Nov 29 harvesting'!BG33+'[2]Oct 31 harvesting'!BG33</f>
        <v>0</v>
      </c>
      <c r="BH33" s="254">
        <f t="shared" si="19"/>
        <v>0</v>
      </c>
      <c r="BI33" s="254">
        <f>'[2]Dec 29 harvesting '!BI33+'[2]Nov 29 harvesting'!BI33+'[2]Oct 31 harvesting'!BI33</f>
        <v>0</v>
      </c>
      <c r="BJ33" s="254">
        <f>'[2]Dec 29 harvesting '!BJ33+'[2]Nov 29 harvesting'!BJ33+'[2]Oct 31 harvesting'!BJ33</f>
        <v>0</v>
      </c>
      <c r="BK33" s="254">
        <f t="shared" si="20"/>
        <v>0</v>
      </c>
      <c r="BL33" s="254">
        <f>'[2]Dec 29 harvesting '!BL33+'[2]Nov 29 harvesting'!BL33+'[2]Oct 31 harvesting'!BL33</f>
        <v>0</v>
      </c>
      <c r="BM33" s="254">
        <f>'[2]Dec 29 harvesting '!BM33+'[2]Nov 29 harvesting'!BM33+'[2]Oct 31 harvesting'!BM33</f>
        <v>0</v>
      </c>
      <c r="BN33" s="254">
        <f t="shared" si="21"/>
        <v>0</v>
      </c>
      <c r="BO33" s="254">
        <f>'[2]Dec 29 harvesting '!BO33+'[2]Nov 29 harvesting'!BO33+'[2]Oct 31 harvesting'!BO33</f>
        <v>0</v>
      </c>
      <c r="BP33" s="254">
        <f>'[2]Dec 29 harvesting '!BP33+'[2]Nov 29 harvesting'!BP33+'[2]Oct 31 harvesting'!BP33</f>
        <v>0</v>
      </c>
      <c r="BQ33" s="254">
        <f t="shared" si="22"/>
        <v>0</v>
      </c>
      <c r="BR33" s="254">
        <f>'[2]Dec 29 harvesting '!BR33+'[2]Nov 29 harvesting'!BR33+'[2]Oct 31 harvesting'!BR33</f>
        <v>2</v>
      </c>
      <c r="BS33" s="254">
        <f>'[2]Dec 29 harvesting '!BS33+'[2]Nov 29 harvesting'!BS33+'[2]Oct 31 harvesting'!BS33</f>
        <v>9.5</v>
      </c>
      <c r="BT33" s="254">
        <f t="shared" si="23"/>
        <v>4.75</v>
      </c>
      <c r="BU33" s="254">
        <f>'[2]Dec 29 harvesting '!BU33+'[2]Nov 29 harvesting'!BU33+'[2]Oct 31 harvesting'!BU33</f>
        <v>0</v>
      </c>
      <c r="BV33" s="254">
        <f>'[2]Dec 29 harvesting '!BV33+'[2]Nov 29 harvesting'!BV33+'[2]Oct 31 harvesting'!BV33</f>
        <v>0</v>
      </c>
      <c r="BW33" s="254">
        <f t="shared" si="24"/>
        <v>0</v>
      </c>
      <c r="BX33" s="254">
        <f>'[2]Dec 29 harvesting '!BX33+'[2]Nov 29 harvesting'!BX33+'[2]Oct 31 harvesting'!BX33</f>
        <v>7.5</v>
      </c>
      <c r="BY33" s="254">
        <f>'[2]Dec 29 harvesting '!BY33+'[2]Nov 29 harvesting'!BY33+'[2]Oct 31 harvesting'!BY33</f>
        <v>32</v>
      </c>
      <c r="BZ33" s="254">
        <f t="shared" si="25"/>
        <v>4.2666666666666666</v>
      </c>
      <c r="CA33" s="254">
        <f>'[2]Dec 29 harvesting '!CA33+'[2]Nov 29 harvesting'!CA33+'[2]Oct 31 harvesting'!CA33</f>
        <v>1</v>
      </c>
      <c r="CB33" s="254">
        <f>'[2]Dec 29 harvesting '!CB33+'[2]Nov 29 harvesting'!CB33+'[2]Oct 31 harvesting'!CB33</f>
        <v>3.2</v>
      </c>
      <c r="CC33" s="254">
        <f t="shared" si="26"/>
        <v>3.2</v>
      </c>
      <c r="CD33" s="254">
        <f>'[2]Dec 29 harvesting '!CD33+'[2]Nov 29 harvesting'!CD33+'[2]Oct 31 harvesting'!CD33</f>
        <v>340.6</v>
      </c>
      <c r="CE33" s="254">
        <f>'[2]Dec 29 harvesting '!CE33+'[2]Nov 29 harvesting'!CE33+'[2]Oct 31 harvesting'!CE33</f>
        <v>1018</v>
      </c>
      <c r="CF33" s="254">
        <f t="shared" si="27"/>
        <v>2.9888432178508513</v>
      </c>
      <c r="CG33" s="254">
        <f>'[2]Dec 29 harvesting '!CG33+'[2]Nov 29 harvesting'!CG33+'[2]Oct 31 harvesting'!CG33</f>
        <v>0</v>
      </c>
      <c r="CH33" s="254">
        <f>'[2]Dec 29 harvesting '!CH33+'[2]Nov 29 harvesting'!CH33+'[2]Oct 31 harvesting'!CH33</f>
        <v>0</v>
      </c>
      <c r="CI33" s="254">
        <f t="shared" si="28"/>
        <v>0</v>
      </c>
      <c r="CJ33" s="254">
        <f>'[2]Dec 29 harvesting '!CJ33+'[2]Nov 29 harvesting'!CJ33+'[2]Oct 31 harvesting'!CJ33</f>
        <v>351.1</v>
      </c>
      <c r="CK33" s="254">
        <f>'[2]Dec 29 harvesting '!CK33+'[2]Nov 29 harvesting'!CK33+'[2]Oct 31 harvesting'!CK33</f>
        <v>1062.7</v>
      </c>
      <c r="CL33" s="254">
        <f t="shared" si="29"/>
        <v>3.0267729991455425</v>
      </c>
    </row>
    <row r="34" spans="1:140" s="235" customFormat="1" ht="12.75" x14ac:dyDescent="0.2">
      <c r="A34" s="258" t="s">
        <v>100</v>
      </c>
      <c r="B34" s="251">
        <v>461</v>
      </c>
      <c r="C34" s="412">
        <f t="shared" si="0"/>
        <v>93.947939262472886</v>
      </c>
      <c r="D34" s="254">
        <f>'[2]Dec 29 harvesting '!D34+'[2]Nov 29 harvesting'!D34+'[2]Oct 31 harvesting'!D34</f>
        <v>0</v>
      </c>
      <c r="E34" s="254">
        <f>'[2]Dec 29 harvesting '!E34+'[2]Nov 29 harvesting'!E34+'[2]Oct 31 harvesting'!E34</f>
        <v>0</v>
      </c>
      <c r="F34" s="254">
        <f t="shared" si="1"/>
        <v>0</v>
      </c>
      <c r="G34" s="254">
        <f>'[2]Dec 29 harvesting '!G34+'[2]Nov 29 harvesting'!G34+'[2]Oct 31 harvesting'!G34</f>
        <v>0</v>
      </c>
      <c r="H34" s="254">
        <f>'[2]Dec 29 harvesting '!H34+'[2]Nov 29 harvesting'!H34+'[2]Oct 31 harvesting'!H34</f>
        <v>0</v>
      </c>
      <c r="I34" s="254">
        <f t="shared" si="2"/>
        <v>0</v>
      </c>
      <c r="J34" s="254">
        <f>'[2]Dec 29 harvesting '!J34+'[2]Nov 29 harvesting'!J34+'[2]Oct 31 harvesting'!J34</f>
        <v>0</v>
      </c>
      <c r="K34" s="254">
        <f>'[2]Dec 29 harvesting '!K34+'[2]Nov 29 harvesting'!K34+'[2]Oct 31 harvesting'!K34</f>
        <v>0</v>
      </c>
      <c r="L34" s="254">
        <f t="shared" si="3"/>
        <v>0</v>
      </c>
      <c r="M34" s="254">
        <f>'[2]Dec 29 harvesting '!M34+'[2]Nov 29 harvesting'!M34+'[2]Oct 31 harvesting'!M34</f>
        <v>0</v>
      </c>
      <c r="N34" s="254">
        <f>'[2]Dec 29 harvesting '!N34+'[2]Nov 29 harvesting'!N34+'[2]Oct 31 harvesting'!N34</f>
        <v>0</v>
      </c>
      <c r="O34" s="254">
        <f t="shared" si="4"/>
        <v>0</v>
      </c>
      <c r="P34" s="254">
        <f>'[2]Dec 29 harvesting '!P34+'[2]Nov 29 harvesting'!P34+'[2]Oct 31 harvesting'!P34</f>
        <v>0</v>
      </c>
      <c r="Q34" s="254">
        <f>'[2]Dec 29 harvesting '!Q34+'[2]Nov 29 harvesting'!Q34+'[2]Oct 31 harvesting'!Q34</f>
        <v>0</v>
      </c>
      <c r="R34" s="254">
        <f t="shared" si="5"/>
        <v>0</v>
      </c>
      <c r="S34" s="254">
        <f>'[2]Dec 29 harvesting '!S34+'[2]Nov 29 harvesting'!S34+'[2]Oct 31 harvesting'!S34</f>
        <v>0</v>
      </c>
      <c r="T34" s="254">
        <f>'[2]Dec 29 harvesting '!T34+'[2]Nov 29 harvesting'!T34+'[2]Oct 31 harvesting'!T34</f>
        <v>0</v>
      </c>
      <c r="U34" s="254">
        <f t="shared" si="6"/>
        <v>0</v>
      </c>
      <c r="V34" s="254">
        <f>'[2]Dec 29 harvesting '!V34+'[2]Nov 29 harvesting'!V34+'[2]Oct 31 harvesting'!V34</f>
        <v>0</v>
      </c>
      <c r="W34" s="254">
        <f>'[2]Dec 29 harvesting '!W34+'[2]Nov 29 harvesting'!W34+'[2]Oct 31 harvesting'!W34</f>
        <v>0</v>
      </c>
      <c r="X34" s="254">
        <f t="shared" si="7"/>
        <v>0</v>
      </c>
      <c r="Y34" s="254">
        <f>'[2]Dec 29 harvesting '!Y34+'[2]Nov 29 harvesting'!Y34+'[2]Oct 31 harvesting'!Y34</f>
        <v>15.6</v>
      </c>
      <c r="Z34" s="254">
        <f>'[2]Dec 29 harvesting '!Z34+'[2]Nov 29 harvesting'!Z34+'[2]Oct 31 harvesting'!Z34</f>
        <v>88</v>
      </c>
      <c r="AA34" s="254">
        <f t="shared" si="8"/>
        <v>5.6410256410256414</v>
      </c>
      <c r="AB34" s="254">
        <f>'[2]Dec 29 harvesting '!AB34+'[2]Nov 29 harvesting'!AB34+'[2]Oct 31 harvesting'!AB34</f>
        <v>0</v>
      </c>
      <c r="AC34" s="254">
        <f>'[2]Dec 29 harvesting '!AC34+'[2]Nov 29 harvesting'!AC34+'[2]Oct 31 harvesting'!AC34</f>
        <v>0</v>
      </c>
      <c r="AD34" s="254">
        <f t="shared" si="9"/>
        <v>0</v>
      </c>
      <c r="AE34" s="254">
        <f>'[2]Dec 29 harvesting '!AE34+'[2]Nov 29 harvesting'!AE34+'[2]Oct 31 harvesting'!AE34</f>
        <v>10</v>
      </c>
      <c r="AF34" s="254">
        <f>'[2]Dec 29 harvesting '!AF34+'[2]Nov 29 harvesting'!AF34+'[2]Oct 31 harvesting'!AF34</f>
        <v>54</v>
      </c>
      <c r="AG34" s="254">
        <f t="shared" si="10"/>
        <v>5.4</v>
      </c>
      <c r="AH34" s="254">
        <f>'[2]Dec 29 harvesting '!AH34+'[2]Nov 29 harvesting'!AH34+'[2]Oct 31 harvesting'!AH34</f>
        <v>2.5</v>
      </c>
      <c r="AI34" s="254">
        <f>'[2]Dec 29 harvesting '!AI34+'[2]Nov 29 harvesting'!AI34+'[2]Oct 31 harvesting'!AI34</f>
        <v>12</v>
      </c>
      <c r="AJ34" s="254">
        <f t="shared" si="11"/>
        <v>4.8</v>
      </c>
      <c r="AK34" s="254">
        <f>'[2]Dec 29 harvesting '!AK34+'[2]Nov 29 harvesting'!AK34+'[2]Oct 31 harvesting'!AK34</f>
        <v>7</v>
      </c>
      <c r="AL34" s="254">
        <f>'[2]Dec 29 harvesting '!AL34+'[2]Nov 29 harvesting'!AL34+'[2]Oct 31 harvesting'!AL34</f>
        <v>27.5</v>
      </c>
      <c r="AM34" s="254">
        <f t="shared" si="12"/>
        <v>3.9285714285714284</v>
      </c>
      <c r="AN34" s="254">
        <f>'[2]Dec 29 harvesting '!AN34+'[2]Nov 29 harvesting'!AN34+'[2]Oct 31 harvesting'!AN34</f>
        <v>398</v>
      </c>
      <c r="AO34" s="254">
        <f>'[2]Dec 29 harvesting '!AO34+'[2]Nov 29 harvesting'!AO34+'[2]Oct 31 harvesting'!AO34</f>
        <v>1569.4099999999999</v>
      </c>
      <c r="AP34" s="254">
        <f t="shared" si="13"/>
        <v>3.9432412060301503</v>
      </c>
      <c r="AQ34" s="254">
        <f>'[2]Dec 29 harvesting '!AQ34+'[2]Nov 29 harvesting'!AQ34+'[2]Oct 31 harvesting'!AQ34</f>
        <v>433.1</v>
      </c>
      <c r="AR34" s="254">
        <f>'[2]Dec 29 harvesting '!AR34+'[2]Nov 29 harvesting'!AR34+'[2]Oct 31 harvesting'!AR34</f>
        <v>1750.9099999999999</v>
      </c>
      <c r="AS34" s="254">
        <f t="shared" si="14"/>
        <v>4.0427383975987068</v>
      </c>
      <c r="AT34" s="254">
        <f>'[2]Dec 29 harvesting '!AT34+'[2]Nov 29 harvesting'!AT34+'[2]Oct 31 harvesting'!AT34</f>
        <v>0</v>
      </c>
      <c r="AU34" s="254">
        <f>'[2]Dec 29 harvesting '!AU34+'[2]Nov 29 harvesting'!AU34+'[2]Oct 31 harvesting'!AU34</f>
        <v>0</v>
      </c>
      <c r="AV34" s="254">
        <f t="shared" si="15"/>
        <v>0</v>
      </c>
      <c r="AW34" s="254">
        <f>'[2]Dec 29 harvesting '!AW34+'[2]Nov 29 harvesting'!AW34+'[2]Oct 31 harvesting'!AW34</f>
        <v>0</v>
      </c>
      <c r="AX34" s="254">
        <f>'[2]Dec 29 harvesting '!AX34+'[2]Nov 29 harvesting'!AX34+'[2]Oct 31 harvesting'!AX34</f>
        <v>0</v>
      </c>
      <c r="AY34" s="254">
        <f t="shared" si="16"/>
        <v>0</v>
      </c>
      <c r="AZ34" s="254">
        <f>'[2]Dec 29 harvesting '!AZ34+'[2]Nov 29 harvesting'!AZ34+'[2]Oct 31 harvesting'!AZ34</f>
        <v>0</v>
      </c>
      <c r="BA34" s="254">
        <f>'[2]Dec 29 harvesting '!BA34+'[2]Nov 29 harvesting'!BA34+'[2]Oct 31 harvesting'!BA34</f>
        <v>0</v>
      </c>
      <c r="BB34" s="254">
        <f t="shared" si="17"/>
        <v>0</v>
      </c>
      <c r="BC34" s="254">
        <f>'[2]Dec 29 harvesting '!BC34+'[2]Nov 29 harvesting'!BC34+'[2]Oct 31 harvesting'!BC34</f>
        <v>0</v>
      </c>
      <c r="BD34" s="254">
        <f>'[2]Dec 29 harvesting '!BD34+'[2]Nov 29 harvesting'!BD34+'[2]Oct 31 harvesting'!BD34</f>
        <v>0</v>
      </c>
      <c r="BE34" s="254">
        <f t="shared" si="18"/>
        <v>0</v>
      </c>
      <c r="BF34" s="254">
        <f>'[2]Dec 29 harvesting '!BF34+'[2]Nov 29 harvesting'!BF34+'[2]Oct 31 harvesting'!BF34</f>
        <v>0</v>
      </c>
      <c r="BG34" s="254">
        <f>'[2]Dec 29 harvesting '!BG34+'[2]Nov 29 harvesting'!BG34+'[2]Oct 31 harvesting'!BG34</f>
        <v>0</v>
      </c>
      <c r="BH34" s="254">
        <f t="shared" si="19"/>
        <v>0</v>
      </c>
      <c r="BI34" s="254">
        <f>'[2]Dec 29 harvesting '!BI34+'[2]Nov 29 harvesting'!BI34+'[2]Oct 31 harvesting'!BI34</f>
        <v>0</v>
      </c>
      <c r="BJ34" s="254">
        <f>'[2]Dec 29 harvesting '!BJ34+'[2]Nov 29 harvesting'!BJ34+'[2]Oct 31 harvesting'!BJ34</f>
        <v>0</v>
      </c>
      <c r="BK34" s="254">
        <f t="shared" si="20"/>
        <v>0</v>
      </c>
      <c r="BL34" s="254">
        <f>'[2]Dec 29 harvesting '!BL34+'[2]Nov 29 harvesting'!BL34+'[2]Oct 31 harvesting'!BL34</f>
        <v>0</v>
      </c>
      <c r="BM34" s="254">
        <f>'[2]Dec 29 harvesting '!BM34+'[2]Nov 29 harvesting'!BM34+'[2]Oct 31 harvesting'!BM34</f>
        <v>0</v>
      </c>
      <c r="BN34" s="254">
        <f t="shared" si="21"/>
        <v>0</v>
      </c>
      <c r="BO34" s="254">
        <f>'[2]Dec 29 harvesting '!BO34+'[2]Nov 29 harvesting'!BO34+'[2]Oct 31 harvesting'!BO34</f>
        <v>0</v>
      </c>
      <c r="BP34" s="254">
        <f>'[2]Dec 29 harvesting '!BP34+'[2]Nov 29 harvesting'!BP34+'[2]Oct 31 harvesting'!BP34</f>
        <v>0</v>
      </c>
      <c r="BQ34" s="254">
        <f t="shared" si="22"/>
        <v>0</v>
      </c>
      <c r="BR34" s="254">
        <f>'[2]Dec 29 harvesting '!BR34+'[2]Nov 29 harvesting'!BR34+'[2]Oct 31 harvesting'!BR34</f>
        <v>15.6</v>
      </c>
      <c r="BS34" s="254">
        <f>'[2]Dec 29 harvesting '!BS34+'[2]Nov 29 harvesting'!BS34+'[2]Oct 31 harvesting'!BS34</f>
        <v>88</v>
      </c>
      <c r="BT34" s="254">
        <f t="shared" si="23"/>
        <v>5.6410256410256414</v>
      </c>
      <c r="BU34" s="254">
        <f>'[2]Dec 29 harvesting '!BU34+'[2]Nov 29 harvesting'!BU34+'[2]Oct 31 harvesting'!BU34</f>
        <v>0</v>
      </c>
      <c r="BV34" s="254">
        <f>'[2]Dec 29 harvesting '!BV34+'[2]Nov 29 harvesting'!BV34+'[2]Oct 31 harvesting'!BV34</f>
        <v>0</v>
      </c>
      <c r="BW34" s="254">
        <f t="shared" si="24"/>
        <v>0</v>
      </c>
      <c r="BX34" s="254">
        <f>'[2]Dec 29 harvesting '!BX34+'[2]Nov 29 harvesting'!BX34+'[2]Oct 31 harvesting'!BX34</f>
        <v>10</v>
      </c>
      <c r="BY34" s="254">
        <f>'[2]Dec 29 harvesting '!BY34+'[2]Nov 29 harvesting'!BY34+'[2]Oct 31 harvesting'!BY34</f>
        <v>54</v>
      </c>
      <c r="BZ34" s="254">
        <f t="shared" si="25"/>
        <v>5.4</v>
      </c>
      <c r="CA34" s="254">
        <f>'[2]Dec 29 harvesting '!CA34+'[2]Nov 29 harvesting'!CA34+'[2]Oct 31 harvesting'!CA34</f>
        <v>2.5</v>
      </c>
      <c r="CB34" s="254">
        <f>'[2]Dec 29 harvesting '!CB34+'[2]Nov 29 harvesting'!CB34+'[2]Oct 31 harvesting'!CB34</f>
        <v>12</v>
      </c>
      <c r="CC34" s="254">
        <f t="shared" si="26"/>
        <v>4.8</v>
      </c>
      <c r="CD34" s="254">
        <f>'[2]Dec 29 harvesting '!CD34+'[2]Nov 29 harvesting'!CD34+'[2]Oct 31 harvesting'!CD34</f>
        <v>7</v>
      </c>
      <c r="CE34" s="254">
        <f>'[2]Dec 29 harvesting '!CE34+'[2]Nov 29 harvesting'!CE34+'[2]Oct 31 harvesting'!CE34</f>
        <v>27.5</v>
      </c>
      <c r="CF34" s="254">
        <f t="shared" si="27"/>
        <v>3.9285714285714284</v>
      </c>
      <c r="CG34" s="254">
        <f>'[2]Dec 29 harvesting '!CG34+'[2]Nov 29 harvesting'!CG34+'[2]Oct 31 harvesting'!CG34</f>
        <v>398</v>
      </c>
      <c r="CH34" s="254">
        <f>'[2]Dec 29 harvesting '!CH34+'[2]Nov 29 harvesting'!CH34+'[2]Oct 31 harvesting'!CH34</f>
        <v>1198</v>
      </c>
      <c r="CI34" s="254">
        <f t="shared" si="28"/>
        <v>3.0100502512562812</v>
      </c>
      <c r="CJ34" s="254">
        <f>'[2]Dec 29 harvesting '!CJ34+'[2]Nov 29 harvesting'!CJ34+'[2]Oct 31 harvesting'!CJ34</f>
        <v>433.1</v>
      </c>
      <c r="CK34" s="254">
        <f>'[2]Dec 29 harvesting '!CK34+'[2]Nov 29 harvesting'!CK34+'[2]Oct 31 harvesting'!CK34</f>
        <v>1379.5</v>
      </c>
      <c r="CL34" s="254">
        <f t="shared" si="29"/>
        <v>3.1851766335719232</v>
      </c>
      <c r="DF34" s="359"/>
      <c r="DG34" s="359"/>
      <c r="DH34" s="359"/>
      <c r="DI34" s="255" t="s">
        <v>130</v>
      </c>
      <c r="DJ34" s="359" t="s">
        <v>141</v>
      </c>
      <c r="DK34" s="359"/>
      <c r="DL34" s="359"/>
      <c r="DM34" s="359"/>
      <c r="DN34" s="359"/>
      <c r="DO34" s="359"/>
      <c r="DP34" s="359"/>
      <c r="DQ34" s="359"/>
      <c r="DR34" s="359"/>
      <c r="DS34" s="359"/>
      <c r="DT34" s="359"/>
      <c r="DU34" s="359"/>
      <c r="DV34" s="359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60"/>
      <c r="EH34" s="360"/>
      <c r="EI34" s="360"/>
      <c r="EJ34" s="360"/>
    </row>
    <row r="35" spans="1:140" x14ac:dyDescent="0.25">
      <c r="A35" s="258" t="s">
        <v>26</v>
      </c>
      <c r="B35" s="251">
        <v>984.53</v>
      </c>
      <c r="C35" s="412">
        <f t="shared" si="0"/>
        <v>0.43167805958172939</v>
      </c>
      <c r="D35" s="254">
        <f>'[2]Dec 29 harvesting '!D35+'[2]Nov 29 harvesting'!D35+'[2]Oct 31 harvesting'!D35</f>
        <v>2.25</v>
      </c>
      <c r="E35" s="254">
        <f>'[2]Dec 29 harvesting '!E35+'[2]Nov 29 harvesting'!E35+'[2]Oct 31 harvesting'!E35</f>
        <v>9</v>
      </c>
      <c r="F35" s="254">
        <f t="shared" si="1"/>
        <v>4</v>
      </c>
      <c r="G35" s="254">
        <f>'[2]Dec 29 harvesting '!G35+'[2]Nov 29 harvesting'!G35+'[2]Oct 31 harvesting'!G35</f>
        <v>0</v>
      </c>
      <c r="H35" s="254">
        <f>'[2]Dec 29 harvesting '!H35+'[2]Nov 29 harvesting'!H35+'[2]Oct 31 harvesting'!H35</f>
        <v>0</v>
      </c>
      <c r="I35" s="254">
        <f t="shared" si="2"/>
        <v>0</v>
      </c>
      <c r="J35" s="254">
        <f>'[2]Dec 29 harvesting '!J35+'[2]Nov 29 harvesting'!J35+'[2]Oct 31 harvesting'!J35</f>
        <v>0</v>
      </c>
      <c r="K35" s="254">
        <f>'[2]Dec 29 harvesting '!K35+'[2]Nov 29 harvesting'!K35+'[2]Oct 31 harvesting'!K35</f>
        <v>0</v>
      </c>
      <c r="L35" s="254">
        <f t="shared" si="3"/>
        <v>0</v>
      </c>
      <c r="M35" s="254">
        <f>'[2]Dec 29 harvesting '!M35+'[2]Nov 29 harvesting'!M35+'[2]Oct 31 harvesting'!M35</f>
        <v>0</v>
      </c>
      <c r="N35" s="254">
        <f>'[2]Dec 29 harvesting '!N35+'[2]Nov 29 harvesting'!N35+'[2]Oct 31 harvesting'!N35</f>
        <v>0</v>
      </c>
      <c r="O35" s="254">
        <f t="shared" si="4"/>
        <v>0</v>
      </c>
      <c r="P35" s="254">
        <f>'[2]Dec 29 harvesting '!P35+'[2]Nov 29 harvesting'!P35+'[2]Oct 31 harvesting'!P35</f>
        <v>0</v>
      </c>
      <c r="Q35" s="254">
        <f>'[2]Dec 29 harvesting '!Q35+'[2]Nov 29 harvesting'!Q35+'[2]Oct 31 harvesting'!Q35</f>
        <v>0</v>
      </c>
      <c r="R35" s="254">
        <f t="shared" si="5"/>
        <v>0</v>
      </c>
      <c r="S35" s="254">
        <f>'[2]Dec 29 harvesting '!S35+'[2]Nov 29 harvesting'!S35+'[2]Oct 31 harvesting'!S35</f>
        <v>0</v>
      </c>
      <c r="T35" s="254">
        <f>'[2]Dec 29 harvesting '!T35+'[2]Nov 29 harvesting'!T35+'[2]Oct 31 harvesting'!T35</f>
        <v>0</v>
      </c>
      <c r="U35" s="254">
        <f t="shared" si="6"/>
        <v>0</v>
      </c>
      <c r="V35" s="254">
        <f>'[2]Dec 29 harvesting '!V35+'[2]Nov 29 harvesting'!V35+'[2]Oct 31 harvesting'!V35</f>
        <v>2.25</v>
      </c>
      <c r="W35" s="254">
        <f>'[2]Dec 29 harvesting '!W35+'[2]Nov 29 harvesting'!W35+'[2]Oct 31 harvesting'!W35</f>
        <v>9</v>
      </c>
      <c r="X35" s="254">
        <f t="shared" si="7"/>
        <v>4</v>
      </c>
      <c r="Y35" s="254">
        <f>'[2]Dec 29 harvesting '!Y35+'[2]Nov 29 harvesting'!Y35+'[2]Oct 31 harvesting'!Y35</f>
        <v>2</v>
      </c>
      <c r="Z35" s="254">
        <f>'[2]Dec 29 harvesting '!Z35+'[2]Nov 29 harvesting'!Z35+'[2]Oct 31 harvesting'!Z35</f>
        <v>10</v>
      </c>
      <c r="AA35" s="254">
        <f t="shared" si="8"/>
        <v>5</v>
      </c>
      <c r="AB35" s="254">
        <f>'[2]Dec 29 harvesting '!AB35+'[2]Nov 29 harvesting'!AB35+'[2]Oct 31 harvesting'!AB35</f>
        <v>0</v>
      </c>
      <c r="AC35" s="254">
        <f>'[2]Dec 29 harvesting '!AC35+'[2]Nov 29 harvesting'!AC35+'[2]Oct 31 harvesting'!AC35</f>
        <v>0</v>
      </c>
      <c r="AD35" s="254">
        <f t="shared" si="9"/>
        <v>0</v>
      </c>
      <c r="AE35" s="254">
        <f>'[2]Dec 29 harvesting '!AE35+'[2]Nov 29 harvesting'!AE35+'[2]Oct 31 harvesting'!AE35</f>
        <v>0</v>
      </c>
      <c r="AF35" s="254">
        <f>'[2]Dec 29 harvesting '!AF35+'[2]Nov 29 harvesting'!AF35+'[2]Oct 31 harvesting'!AF35</f>
        <v>0</v>
      </c>
      <c r="AG35" s="254">
        <f t="shared" si="10"/>
        <v>0</v>
      </c>
      <c r="AH35" s="254">
        <f>'[2]Dec 29 harvesting '!AH35+'[2]Nov 29 harvesting'!AH35+'[2]Oct 31 harvesting'!AH35</f>
        <v>0</v>
      </c>
      <c r="AI35" s="254">
        <f>'[2]Dec 29 harvesting '!AI35+'[2]Nov 29 harvesting'!AI35+'[2]Oct 31 harvesting'!AI35</f>
        <v>0</v>
      </c>
      <c r="AJ35" s="254">
        <f t="shared" si="11"/>
        <v>0</v>
      </c>
      <c r="AK35" s="254">
        <f>'[2]Dec 29 harvesting '!AK35+'[2]Nov 29 harvesting'!AK35+'[2]Oct 31 harvesting'!AK35</f>
        <v>0</v>
      </c>
      <c r="AL35" s="254">
        <f>'[2]Dec 29 harvesting '!AL35+'[2]Nov 29 harvesting'!AL35+'[2]Oct 31 harvesting'!AL35</f>
        <v>0</v>
      </c>
      <c r="AM35" s="254">
        <f t="shared" si="12"/>
        <v>0</v>
      </c>
      <c r="AN35" s="254">
        <f>'[2]Dec 29 harvesting '!AN35+'[2]Nov 29 harvesting'!AN35+'[2]Oct 31 harvesting'!AN35</f>
        <v>0</v>
      </c>
      <c r="AO35" s="254">
        <f>'[2]Dec 29 harvesting '!AO35+'[2]Nov 29 harvesting'!AO35+'[2]Oct 31 harvesting'!AO35</f>
        <v>0</v>
      </c>
      <c r="AP35" s="254">
        <f t="shared" si="13"/>
        <v>0</v>
      </c>
      <c r="AQ35" s="254">
        <f>'[2]Dec 29 harvesting '!AQ35+'[2]Nov 29 harvesting'!AQ35+'[2]Oct 31 harvesting'!AQ35</f>
        <v>2</v>
      </c>
      <c r="AR35" s="254">
        <f>'[2]Dec 29 harvesting '!AR35+'[2]Nov 29 harvesting'!AR35+'[2]Oct 31 harvesting'!AR35</f>
        <v>10</v>
      </c>
      <c r="AS35" s="254">
        <f t="shared" si="14"/>
        <v>5</v>
      </c>
      <c r="AT35" s="254">
        <f>'[2]Dec 29 harvesting '!AT35+'[2]Nov 29 harvesting'!AT35+'[2]Oct 31 harvesting'!AT35</f>
        <v>0</v>
      </c>
      <c r="AU35" s="254">
        <f>'[2]Dec 29 harvesting '!AU35+'[2]Nov 29 harvesting'!AU35+'[2]Oct 31 harvesting'!AU35</f>
        <v>0</v>
      </c>
      <c r="AV35" s="254">
        <f t="shared" si="15"/>
        <v>0</v>
      </c>
      <c r="AW35" s="254">
        <f>'[2]Dec 29 harvesting '!AW35+'[2]Nov 29 harvesting'!AW35+'[2]Oct 31 harvesting'!AW35</f>
        <v>0</v>
      </c>
      <c r="AX35" s="254">
        <f>'[2]Dec 29 harvesting '!AX35+'[2]Nov 29 harvesting'!AX35+'[2]Oct 31 harvesting'!AX35</f>
        <v>0</v>
      </c>
      <c r="AY35" s="254">
        <f t="shared" si="16"/>
        <v>0</v>
      </c>
      <c r="AZ35" s="254">
        <f>'[2]Dec 29 harvesting '!AZ35+'[2]Nov 29 harvesting'!AZ35+'[2]Oct 31 harvesting'!AZ35</f>
        <v>0</v>
      </c>
      <c r="BA35" s="254">
        <f>'[2]Dec 29 harvesting '!BA35+'[2]Nov 29 harvesting'!BA35+'[2]Oct 31 harvesting'!BA35</f>
        <v>0</v>
      </c>
      <c r="BB35" s="254">
        <f t="shared" si="17"/>
        <v>0</v>
      </c>
      <c r="BC35" s="254">
        <f>'[2]Dec 29 harvesting '!BC35+'[2]Nov 29 harvesting'!BC35+'[2]Oct 31 harvesting'!BC35</f>
        <v>0</v>
      </c>
      <c r="BD35" s="254">
        <f>'[2]Dec 29 harvesting '!BD35+'[2]Nov 29 harvesting'!BD35+'[2]Oct 31 harvesting'!BD35</f>
        <v>0</v>
      </c>
      <c r="BE35" s="254">
        <f t="shared" si="18"/>
        <v>0</v>
      </c>
      <c r="BF35" s="254">
        <f>'[2]Dec 29 harvesting '!BF35+'[2]Nov 29 harvesting'!BF35+'[2]Oct 31 harvesting'!BF35</f>
        <v>0</v>
      </c>
      <c r="BG35" s="254">
        <f>'[2]Dec 29 harvesting '!BG35+'[2]Nov 29 harvesting'!BG35+'[2]Oct 31 harvesting'!BG35</f>
        <v>0</v>
      </c>
      <c r="BH35" s="254">
        <f t="shared" si="19"/>
        <v>0</v>
      </c>
      <c r="BI35" s="254">
        <f>'[2]Dec 29 harvesting '!BI35+'[2]Nov 29 harvesting'!BI35+'[2]Oct 31 harvesting'!BI35</f>
        <v>0</v>
      </c>
      <c r="BJ35" s="254">
        <f>'[2]Dec 29 harvesting '!BJ35+'[2]Nov 29 harvesting'!BJ35+'[2]Oct 31 harvesting'!BJ35</f>
        <v>0</v>
      </c>
      <c r="BK35" s="254">
        <f t="shared" si="20"/>
        <v>0</v>
      </c>
      <c r="BL35" s="254">
        <f>'[2]Dec 29 harvesting '!BL35+'[2]Nov 29 harvesting'!BL35+'[2]Oct 31 harvesting'!BL35</f>
        <v>0</v>
      </c>
      <c r="BM35" s="254">
        <f>'[2]Dec 29 harvesting '!BM35+'[2]Nov 29 harvesting'!BM35+'[2]Oct 31 harvesting'!BM35</f>
        <v>0</v>
      </c>
      <c r="BN35" s="254">
        <f t="shared" si="21"/>
        <v>0</v>
      </c>
      <c r="BO35" s="254">
        <f>'[2]Dec 29 harvesting '!BO35+'[2]Nov 29 harvesting'!BO35+'[2]Oct 31 harvesting'!BO35</f>
        <v>0</v>
      </c>
      <c r="BP35" s="254">
        <f>'[2]Dec 29 harvesting '!BP35+'[2]Nov 29 harvesting'!BP35+'[2]Oct 31 harvesting'!BP35</f>
        <v>0</v>
      </c>
      <c r="BQ35" s="254">
        <f t="shared" si="22"/>
        <v>0</v>
      </c>
      <c r="BR35" s="254">
        <f>'[2]Dec 29 harvesting '!BR35+'[2]Nov 29 harvesting'!BR35+'[2]Oct 31 harvesting'!BR35</f>
        <v>4.25</v>
      </c>
      <c r="BS35" s="254">
        <f>'[2]Dec 29 harvesting '!BS35+'[2]Nov 29 harvesting'!BS35+'[2]Oct 31 harvesting'!BS35</f>
        <v>19</v>
      </c>
      <c r="BT35" s="254">
        <f t="shared" si="23"/>
        <v>4.4705882352941178</v>
      </c>
      <c r="BU35" s="254">
        <f>'[2]Dec 29 harvesting '!BU35+'[2]Nov 29 harvesting'!BU35+'[2]Oct 31 harvesting'!BU35</f>
        <v>0</v>
      </c>
      <c r="BV35" s="254">
        <f>'[2]Dec 29 harvesting '!BV35+'[2]Nov 29 harvesting'!BV35+'[2]Oct 31 harvesting'!BV35</f>
        <v>0</v>
      </c>
      <c r="BW35" s="254">
        <f t="shared" si="24"/>
        <v>0</v>
      </c>
      <c r="BX35" s="254">
        <f>'[2]Dec 29 harvesting '!BX35+'[2]Nov 29 harvesting'!BX35+'[2]Oct 31 harvesting'!BX35</f>
        <v>0</v>
      </c>
      <c r="BY35" s="254">
        <f>'[2]Dec 29 harvesting '!BY35+'[2]Nov 29 harvesting'!BY35+'[2]Oct 31 harvesting'!BY35</f>
        <v>0</v>
      </c>
      <c r="BZ35" s="254">
        <f t="shared" si="25"/>
        <v>0</v>
      </c>
      <c r="CA35" s="254">
        <f>'[2]Dec 29 harvesting '!CA35+'[2]Nov 29 harvesting'!CA35+'[2]Oct 31 harvesting'!CA35</f>
        <v>0</v>
      </c>
      <c r="CB35" s="254">
        <f>'[2]Dec 29 harvesting '!CB35+'[2]Nov 29 harvesting'!CB35+'[2]Oct 31 harvesting'!CB35</f>
        <v>0</v>
      </c>
      <c r="CC35" s="254">
        <f t="shared" si="26"/>
        <v>0</v>
      </c>
      <c r="CD35" s="254">
        <f>'[2]Dec 29 harvesting '!CD35+'[2]Nov 29 harvesting'!CD35+'[2]Oct 31 harvesting'!CD35</f>
        <v>0</v>
      </c>
      <c r="CE35" s="254">
        <f>'[2]Dec 29 harvesting '!CE35+'[2]Nov 29 harvesting'!CE35+'[2]Oct 31 harvesting'!CE35</f>
        <v>0</v>
      </c>
      <c r="CF35" s="254">
        <f t="shared" si="27"/>
        <v>0</v>
      </c>
      <c r="CG35" s="254">
        <f>'[2]Dec 29 harvesting '!CG35+'[2]Nov 29 harvesting'!CG35+'[2]Oct 31 harvesting'!CG35</f>
        <v>0</v>
      </c>
      <c r="CH35" s="254">
        <f>'[2]Dec 29 harvesting '!CH35+'[2]Nov 29 harvesting'!CH35+'[2]Oct 31 harvesting'!CH35</f>
        <v>0</v>
      </c>
      <c r="CI35" s="254">
        <f t="shared" si="28"/>
        <v>0</v>
      </c>
      <c r="CJ35" s="254">
        <f>'[2]Dec 29 harvesting '!CJ35+'[2]Nov 29 harvesting'!CJ35+'[2]Oct 31 harvesting'!CJ35</f>
        <v>4.25</v>
      </c>
      <c r="CK35" s="254">
        <f>'[2]Dec 29 harvesting '!CK35+'[2]Nov 29 harvesting'!CK35+'[2]Oct 31 harvesting'!CK35</f>
        <v>19</v>
      </c>
      <c r="CL35" s="254">
        <f t="shared" si="29"/>
        <v>4.4705882352941178</v>
      </c>
    </row>
    <row r="36" spans="1:140" x14ac:dyDescent="0.25">
      <c r="A36" s="258" t="s">
        <v>27</v>
      </c>
      <c r="B36" s="251">
        <v>590</v>
      </c>
      <c r="C36" s="412">
        <f t="shared" si="0"/>
        <v>0</v>
      </c>
      <c r="D36" s="254">
        <f>'[2]Dec 29 harvesting '!D36+'[2]Nov 29 harvesting'!D36+'[2]Oct 31 harvesting'!D36</f>
        <v>0</v>
      </c>
      <c r="E36" s="254">
        <f>'[2]Dec 29 harvesting '!E36+'[2]Nov 29 harvesting'!E36+'[2]Oct 31 harvesting'!E36</f>
        <v>0</v>
      </c>
      <c r="F36" s="254">
        <f t="shared" si="1"/>
        <v>0</v>
      </c>
      <c r="G36" s="254">
        <f>'[2]Dec 29 harvesting '!G36+'[2]Nov 29 harvesting'!G36+'[2]Oct 31 harvesting'!G36</f>
        <v>0</v>
      </c>
      <c r="H36" s="254">
        <f>'[2]Dec 29 harvesting '!H36+'[2]Nov 29 harvesting'!H36+'[2]Oct 31 harvesting'!H36</f>
        <v>0</v>
      </c>
      <c r="I36" s="254">
        <f t="shared" si="2"/>
        <v>0</v>
      </c>
      <c r="J36" s="254">
        <f>'[2]Dec 29 harvesting '!J36+'[2]Nov 29 harvesting'!J36+'[2]Oct 31 harvesting'!J36</f>
        <v>0</v>
      </c>
      <c r="K36" s="254">
        <f>'[2]Dec 29 harvesting '!K36+'[2]Nov 29 harvesting'!K36+'[2]Oct 31 harvesting'!K36</f>
        <v>0</v>
      </c>
      <c r="L36" s="254">
        <f t="shared" si="3"/>
        <v>0</v>
      </c>
      <c r="M36" s="254">
        <f>'[2]Dec 29 harvesting '!M36+'[2]Nov 29 harvesting'!M36+'[2]Oct 31 harvesting'!M36</f>
        <v>0</v>
      </c>
      <c r="N36" s="254">
        <f>'[2]Dec 29 harvesting '!N36+'[2]Nov 29 harvesting'!N36+'[2]Oct 31 harvesting'!N36</f>
        <v>0</v>
      </c>
      <c r="O36" s="254">
        <f t="shared" si="4"/>
        <v>0</v>
      </c>
      <c r="P36" s="254">
        <f>'[2]Dec 29 harvesting '!P36+'[2]Nov 29 harvesting'!P36+'[2]Oct 31 harvesting'!P36</f>
        <v>0</v>
      </c>
      <c r="Q36" s="254">
        <f>'[2]Dec 29 harvesting '!Q36+'[2]Nov 29 harvesting'!Q36+'[2]Oct 31 harvesting'!Q36</f>
        <v>0</v>
      </c>
      <c r="R36" s="254">
        <f t="shared" si="5"/>
        <v>0</v>
      </c>
      <c r="S36" s="254">
        <f>'[2]Dec 29 harvesting '!S36+'[2]Nov 29 harvesting'!S36+'[2]Oct 31 harvesting'!S36</f>
        <v>0</v>
      </c>
      <c r="T36" s="254">
        <f>'[2]Dec 29 harvesting '!T36+'[2]Nov 29 harvesting'!T36+'[2]Oct 31 harvesting'!T36</f>
        <v>0</v>
      </c>
      <c r="U36" s="254">
        <f t="shared" si="6"/>
        <v>0</v>
      </c>
      <c r="V36" s="254">
        <f>'[2]Dec 29 harvesting '!V36+'[2]Nov 29 harvesting'!V36+'[2]Oct 31 harvesting'!V36</f>
        <v>0</v>
      </c>
      <c r="W36" s="254">
        <f>'[2]Dec 29 harvesting '!W36+'[2]Nov 29 harvesting'!W36+'[2]Oct 31 harvesting'!W36</f>
        <v>0</v>
      </c>
      <c r="X36" s="254">
        <f t="shared" si="7"/>
        <v>0</v>
      </c>
      <c r="Y36" s="254">
        <f>'[2]Dec 29 harvesting '!Y36+'[2]Nov 29 harvesting'!Y36+'[2]Oct 31 harvesting'!Y36</f>
        <v>0</v>
      </c>
      <c r="Z36" s="254">
        <f>'[2]Dec 29 harvesting '!Z36+'[2]Nov 29 harvesting'!Z36+'[2]Oct 31 harvesting'!Z36</f>
        <v>0</v>
      </c>
      <c r="AA36" s="254">
        <f t="shared" si="8"/>
        <v>0</v>
      </c>
      <c r="AB36" s="254">
        <f>'[2]Dec 29 harvesting '!AB36+'[2]Nov 29 harvesting'!AB36+'[2]Oct 31 harvesting'!AB36</f>
        <v>0</v>
      </c>
      <c r="AC36" s="254">
        <f>'[2]Dec 29 harvesting '!AC36+'[2]Nov 29 harvesting'!AC36+'[2]Oct 31 harvesting'!AC36</f>
        <v>0</v>
      </c>
      <c r="AD36" s="254">
        <f t="shared" si="9"/>
        <v>0</v>
      </c>
      <c r="AE36" s="254">
        <f>'[2]Dec 29 harvesting '!AE36+'[2]Nov 29 harvesting'!AE36+'[2]Oct 31 harvesting'!AE36</f>
        <v>0</v>
      </c>
      <c r="AF36" s="254">
        <f>'[2]Dec 29 harvesting '!AF36+'[2]Nov 29 harvesting'!AF36+'[2]Oct 31 harvesting'!AF36</f>
        <v>0</v>
      </c>
      <c r="AG36" s="254">
        <f t="shared" si="10"/>
        <v>0</v>
      </c>
      <c r="AH36" s="254">
        <f>'[2]Dec 29 harvesting '!AH36+'[2]Nov 29 harvesting'!AH36+'[2]Oct 31 harvesting'!AH36</f>
        <v>0</v>
      </c>
      <c r="AI36" s="254">
        <f>'[2]Dec 29 harvesting '!AI36+'[2]Nov 29 harvesting'!AI36+'[2]Oct 31 harvesting'!AI36</f>
        <v>0</v>
      </c>
      <c r="AJ36" s="254">
        <f t="shared" si="11"/>
        <v>0</v>
      </c>
      <c r="AK36" s="254">
        <f>'[2]Dec 29 harvesting '!AK36+'[2]Nov 29 harvesting'!AK36+'[2]Oct 31 harvesting'!AK36</f>
        <v>0</v>
      </c>
      <c r="AL36" s="254">
        <f>'[2]Dec 29 harvesting '!AL36+'[2]Nov 29 harvesting'!AL36+'[2]Oct 31 harvesting'!AL36</f>
        <v>0</v>
      </c>
      <c r="AM36" s="254">
        <f t="shared" si="12"/>
        <v>0</v>
      </c>
      <c r="AN36" s="254">
        <f>'[2]Dec 29 harvesting '!AN36+'[2]Nov 29 harvesting'!AN36+'[2]Oct 31 harvesting'!AN36</f>
        <v>0</v>
      </c>
      <c r="AO36" s="254">
        <f>'[2]Dec 29 harvesting '!AO36+'[2]Nov 29 harvesting'!AO36+'[2]Oct 31 harvesting'!AO36</f>
        <v>0</v>
      </c>
      <c r="AP36" s="254">
        <f t="shared" si="13"/>
        <v>0</v>
      </c>
      <c r="AQ36" s="254">
        <f>'[2]Dec 29 harvesting '!AQ36+'[2]Nov 29 harvesting'!AQ36+'[2]Oct 31 harvesting'!AQ36</f>
        <v>0</v>
      </c>
      <c r="AR36" s="254">
        <f>'[2]Dec 29 harvesting '!AR36+'[2]Nov 29 harvesting'!AR36+'[2]Oct 31 harvesting'!AR36</f>
        <v>0</v>
      </c>
      <c r="AS36" s="254">
        <f t="shared" si="14"/>
        <v>0</v>
      </c>
      <c r="AT36" s="254">
        <f>'[2]Dec 29 harvesting '!AT36+'[2]Nov 29 harvesting'!AT36+'[2]Oct 31 harvesting'!AT36</f>
        <v>0</v>
      </c>
      <c r="AU36" s="254">
        <f>'[2]Dec 29 harvesting '!AU36+'[2]Nov 29 harvesting'!AU36+'[2]Oct 31 harvesting'!AU36</f>
        <v>0</v>
      </c>
      <c r="AV36" s="254">
        <f t="shared" si="15"/>
        <v>0</v>
      </c>
      <c r="AW36" s="254">
        <f>'[2]Dec 29 harvesting '!AW36+'[2]Nov 29 harvesting'!AW36+'[2]Oct 31 harvesting'!AW36</f>
        <v>0</v>
      </c>
      <c r="AX36" s="254">
        <f>'[2]Dec 29 harvesting '!AX36+'[2]Nov 29 harvesting'!AX36+'[2]Oct 31 harvesting'!AX36</f>
        <v>0</v>
      </c>
      <c r="AY36" s="254">
        <f t="shared" si="16"/>
        <v>0</v>
      </c>
      <c r="AZ36" s="254">
        <f>'[2]Dec 29 harvesting '!AZ36+'[2]Nov 29 harvesting'!AZ36+'[2]Oct 31 harvesting'!AZ36</f>
        <v>0</v>
      </c>
      <c r="BA36" s="254">
        <f>'[2]Dec 29 harvesting '!BA36+'[2]Nov 29 harvesting'!BA36+'[2]Oct 31 harvesting'!BA36</f>
        <v>0</v>
      </c>
      <c r="BB36" s="254">
        <f t="shared" si="17"/>
        <v>0</v>
      </c>
      <c r="BC36" s="254">
        <f>'[2]Dec 29 harvesting '!BC36+'[2]Nov 29 harvesting'!BC36+'[2]Oct 31 harvesting'!BC36</f>
        <v>0</v>
      </c>
      <c r="BD36" s="254">
        <f>'[2]Dec 29 harvesting '!BD36+'[2]Nov 29 harvesting'!BD36+'[2]Oct 31 harvesting'!BD36</f>
        <v>0</v>
      </c>
      <c r="BE36" s="254">
        <f t="shared" si="18"/>
        <v>0</v>
      </c>
      <c r="BF36" s="254">
        <f>'[2]Dec 29 harvesting '!BF36+'[2]Nov 29 harvesting'!BF36+'[2]Oct 31 harvesting'!BF36</f>
        <v>0</v>
      </c>
      <c r="BG36" s="254">
        <f>'[2]Dec 29 harvesting '!BG36+'[2]Nov 29 harvesting'!BG36+'[2]Oct 31 harvesting'!BG36</f>
        <v>0</v>
      </c>
      <c r="BH36" s="254">
        <f t="shared" si="19"/>
        <v>0</v>
      </c>
      <c r="BI36" s="254">
        <f>'[2]Dec 29 harvesting '!BI36+'[2]Nov 29 harvesting'!BI36+'[2]Oct 31 harvesting'!BI36</f>
        <v>0</v>
      </c>
      <c r="BJ36" s="254">
        <f>'[2]Dec 29 harvesting '!BJ36+'[2]Nov 29 harvesting'!BJ36+'[2]Oct 31 harvesting'!BJ36</f>
        <v>0</v>
      </c>
      <c r="BK36" s="254">
        <f t="shared" si="20"/>
        <v>0</v>
      </c>
      <c r="BL36" s="254">
        <f>'[2]Dec 29 harvesting '!BL36+'[2]Nov 29 harvesting'!BL36+'[2]Oct 31 harvesting'!BL36</f>
        <v>0</v>
      </c>
      <c r="BM36" s="254">
        <f>'[2]Dec 29 harvesting '!BM36+'[2]Nov 29 harvesting'!BM36+'[2]Oct 31 harvesting'!BM36</f>
        <v>0</v>
      </c>
      <c r="BN36" s="254">
        <f t="shared" si="21"/>
        <v>0</v>
      </c>
      <c r="BO36" s="254">
        <f>'[2]Dec 29 harvesting '!BO36+'[2]Nov 29 harvesting'!BO36+'[2]Oct 31 harvesting'!BO36</f>
        <v>0</v>
      </c>
      <c r="BP36" s="254">
        <f>'[2]Dec 29 harvesting '!BP36+'[2]Nov 29 harvesting'!BP36+'[2]Oct 31 harvesting'!BP36</f>
        <v>0</v>
      </c>
      <c r="BQ36" s="254">
        <f t="shared" si="22"/>
        <v>0</v>
      </c>
      <c r="BR36" s="254">
        <f>'[2]Dec 29 harvesting '!BR36+'[2]Nov 29 harvesting'!BR36+'[2]Oct 31 harvesting'!BR36</f>
        <v>0</v>
      </c>
      <c r="BS36" s="254">
        <f>'[2]Dec 29 harvesting '!BS36+'[2]Nov 29 harvesting'!BS36+'[2]Oct 31 harvesting'!BS36</f>
        <v>0</v>
      </c>
      <c r="BT36" s="254">
        <f t="shared" si="23"/>
        <v>0</v>
      </c>
      <c r="BU36" s="254">
        <f>'[2]Dec 29 harvesting '!BU36+'[2]Nov 29 harvesting'!BU36+'[2]Oct 31 harvesting'!BU36</f>
        <v>0</v>
      </c>
      <c r="BV36" s="254">
        <f>'[2]Dec 29 harvesting '!BV36+'[2]Nov 29 harvesting'!BV36+'[2]Oct 31 harvesting'!BV36</f>
        <v>0</v>
      </c>
      <c r="BW36" s="254">
        <f t="shared" si="24"/>
        <v>0</v>
      </c>
      <c r="BX36" s="254">
        <f>'[2]Dec 29 harvesting '!BX36+'[2]Nov 29 harvesting'!BX36+'[2]Oct 31 harvesting'!BX36</f>
        <v>0</v>
      </c>
      <c r="BY36" s="254">
        <f>'[2]Dec 29 harvesting '!BY36+'[2]Nov 29 harvesting'!BY36+'[2]Oct 31 harvesting'!BY36</f>
        <v>0</v>
      </c>
      <c r="BZ36" s="254">
        <f t="shared" si="25"/>
        <v>0</v>
      </c>
      <c r="CA36" s="254">
        <f>'[2]Dec 29 harvesting '!CA36+'[2]Nov 29 harvesting'!CA36+'[2]Oct 31 harvesting'!CA36</f>
        <v>0</v>
      </c>
      <c r="CB36" s="254">
        <f>'[2]Dec 29 harvesting '!CB36+'[2]Nov 29 harvesting'!CB36+'[2]Oct 31 harvesting'!CB36</f>
        <v>0</v>
      </c>
      <c r="CC36" s="254">
        <f t="shared" si="26"/>
        <v>0</v>
      </c>
      <c r="CD36" s="254">
        <f>'[2]Dec 29 harvesting '!CD36+'[2]Nov 29 harvesting'!CD36+'[2]Oct 31 harvesting'!CD36</f>
        <v>0</v>
      </c>
      <c r="CE36" s="254">
        <f>'[2]Dec 29 harvesting '!CE36+'[2]Nov 29 harvesting'!CE36+'[2]Oct 31 harvesting'!CE36</f>
        <v>0</v>
      </c>
      <c r="CF36" s="254">
        <f t="shared" si="27"/>
        <v>0</v>
      </c>
      <c r="CG36" s="254">
        <f>'[2]Dec 29 harvesting '!CG36+'[2]Nov 29 harvesting'!CG36+'[2]Oct 31 harvesting'!CG36</f>
        <v>0</v>
      </c>
      <c r="CH36" s="254">
        <f>'[2]Dec 29 harvesting '!CH36+'[2]Nov 29 harvesting'!CH36+'[2]Oct 31 harvesting'!CH36</f>
        <v>0</v>
      </c>
      <c r="CI36" s="254">
        <f t="shared" si="28"/>
        <v>0</v>
      </c>
      <c r="CJ36" s="254">
        <f>'[2]Dec 29 harvesting '!CJ36+'[2]Nov 29 harvesting'!CJ36+'[2]Oct 31 harvesting'!CJ36</f>
        <v>0</v>
      </c>
      <c r="CK36" s="254">
        <f>'[2]Dec 29 harvesting '!CK36+'[2]Nov 29 harvesting'!CK36+'[2]Oct 31 harvesting'!CK36</f>
        <v>0</v>
      </c>
      <c r="CL36" s="254">
        <f t="shared" si="29"/>
        <v>0</v>
      </c>
    </row>
    <row r="37" spans="1:140" x14ac:dyDescent="0.25">
      <c r="A37" s="258" t="s">
        <v>28</v>
      </c>
      <c r="B37" s="251">
        <v>3649.92</v>
      </c>
      <c r="C37" s="412">
        <f t="shared" si="0"/>
        <v>56.513293442048038</v>
      </c>
      <c r="D37" s="254">
        <f>'[2]Dec 29 harvesting '!D37+'[2]Nov 29 harvesting'!D37+'[2]Oct 31 harvesting'!D37</f>
        <v>351.14</v>
      </c>
      <c r="E37" s="254">
        <f>'[2]Dec 29 harvesting '!E37+'[2]Nov 29 harvesting'!E37+'[2]Oct 31 harvesting'!E37</f>
        <v>2155</v>
      </c>
      <c r="F37" s="254">
        <f t="shared" si="1"/>
        <v>6.1371532721991233</v>
      </c>
      <c r="G37" s="254">
        <f>'[2]Dec 29 harvesting '!G37+'[2]Nov 29 harvesting'!G37+'[2]Oct 31 harvesting'!G37</f>
        <v>30</v>
      </c>
      <c r="H37" s="254">
        <f>'[2]Dec 29 harvesting '!H37+'[2]Nov 29 harvesting'!H37+'[2]Oct 31 harvesting'!H37</f>
        <v>170</v>
      </c>
      <c r="I37" s="254">
        <f t="shared" si="2"/>
        <v>5.666666666666667</v>
      </c>
      <c r="J37" s="254">
        <f>'[2]Dec 29 harvesting '!J37+'[2]Nov 29 harvesting'!J37+'[2]Oct 31 harvesting'!J37</f>
        <v>20.95</v>
      </c>
      <c r="K37" s="254">
        <f>'[2]Dec 29 harvesting '!K37+'[2]Nov 29 harvesting'!K37+'[2]Oct 31 harvesting'!K37</f>
        <v>100</v>
      </c>
      <c r="L37" s="254">
        <f t="shared" si="3"/>
        <v>4.7732696897374707</v>
      </c>
      <c r="M37" s="254">
        <f>'[2]Dec 29 harvesting '!M37+'[2]Nov 29 harvesting'!M37+'[2]Oct 31 harvesting'!M37</f>
        <v>79.13</v>
      </c>
      <c r="N37" s="254">
        <f>'[2]Dec 29 harvesting '!N37+'[2]Nov 29 harvesting'!N37+'[2]Oct 31 harvesting'!N37</f>
        <v>380</v>
      </c>
      <c r="O37" s="254">
        <f t="shared" si="4"/>
        <v>4.8022241880449892</v>
      </c>
      <c r="P37" s="254">
        <f>'[2]Dec 29 harvesting '!P37+'[2]Nov 29 harvesting'!P37+'[2]Oct 31 harvesting'!P37</f>
        <v>599.9</v>
      </c>
      <c r="Q37" s="254">
        <f>'[2]Dec 29 harvesting '!Q37+'[2]Nov 29 harvesting'!Q37+'[2]Oct 31 harvesting'!Q37</f>
        <v>2900</v>
      </c>
      <c r="R37" s="254">
        <f t="shared" si="5"/>
        <v>4.834139023170529</v>
      </c>
      <c r="S37" s="254">
        <f>'[2]Dec 29 harvesting '!S37+'[2]Nov 29 harvesting'!S37+'[2]Oct 31 harvesting'!S37</f>
        <v>25</v>
      </c>
      <c r="T37" s="254">
        <f>'[2]Dec 29 harvesting '!T37+'[2]Nov 29 harvesting'!T37+'[2]Oct 31 harvesting'!T37</f>
        <v>90</v>
      </c>
      <c r="U37" s="254">
        <f t="shared" si="6"/>
        <v>3.6</v>
      </c>
      <c r="V37" s="254">
        <f>'[2]Dec 29 harvesting '!V37+'[2]Nov 29 harvesting'!V37+'[2]Oct 31 harvesting'!V37</f>
        <v>1106.1199999999999</v>
      </c>
      <c r="W37" s="254">
        <f>'[2]Dec 29 harvesting '!W37+'[2]Nov 29 harvesting'!W37+'[2]Oct 31 harvesting'!W37</f>
        <v>5795</v>
      </c>
      <c r="X37" s="254">
        <f t="shared" si="7"/>
        <v>5.2390337395580957</v>
      </c>
      <c r="Y37" s="254">
        <f>'[2]Dec 29 harvesting '!Y37+'[2]Nov 29 harvesting'!Y37+'[2]Oct 31 harvesting'!Y37</f>
        <v>91.51</v>
      </c>
      <c r="Z37" s="254">
        <f>'[2]Dec 29 harvesting '!Z37+'[2]Nov 29 harvesting'!Z37+'[2]Oct 31 harvesting'!Z37</f>
        <v>552</v>
      </c>
      <c r="AA37" s="254">
        <f t="shared" si="8"/>
        <v>6.0321276363238985</v>
      </c>
      <c r="AB37" s="254">
        <f>'[2]Dec 29 harvesting '!AB37+'[2]Nov 29 harvesting'!AB37+'[2]Oct 31 harvesting'!AB37</f>
        <v>2</v>
      </c>
      <c r="AC37" s="254">
        <f>'[2]Dec 29 harvesting '!AC37+'[2]Nov 29 harvesting'!AC37+'[2]Oct 31 harvesting'!AC37</f>
        <v>10</v>
      </c>
      <c r="AD37" s="254">
        <f t="shared" si="9"/>
        <v>5</v>
      </c>
      <c r="AE37" s="254">
        <f>'[2]Dec 29 harvesting '!AE37+'[2]Nov 29 harvesting'!AE37+'[2]Oct 31 harvesting'!AE37</f>
        <v>2</v>
      </c>
      <c r="AF37" s="254">
        <f>'[2]Dec 29 harvesting '!AF37+'[2]Nov 29 harvesting'!AF37+'[2]Oct 31 harvesting'!AF37</f>
        <v>10</v>
      </c>
      <c r="AG37" s="254">
        <f t="shared" si="10"/>
        <v>5</v>
      </c>
      <c r="AH37" s="254">
        <f>'[2]Dec 29 harvesting '!AH37+'[2]Nov 29 harvesting'!AH37+'[2]Oct 31 harvesting'!AH37</f>
        <v>46.91</v>
      </c>
      <c r="AI37" s="254">
        <f>'[2]Dec 29 harvesting '!AI37+'[2]Nov 29 harvesting'!AI37+'[2]Oct 31 harvesting'!AI37</f>
        <v>231</v>
      </c>
      <c r="AJ37" s="254">
        <f t="shared" si="11"/>
        <v>4.9243231720315501</v>
      </c>
      <c r="AK37" s="254">
        <f>'[2]Dec 29 harvesting '!AK37+'[2]Nov 29 harvesting'!AK37+'[2]Oct 31 harvesting'!AK37</f>
        <v>568.6</v>
      </c>
      <c r="AL37" s="254">
        <f>'[2]Dec 29 harvesting '!AL37+'[2]Nov 29 harvesting'!AL37+'[2]Oct 31 harvesting'!AL37</f>
        <v>2506</v>
      </c>
      <c r="AM37" s="254">
        <f t="shared" si="12"/>
        <v>4.4073162152655643</v>
      </c>
      <c r="AN37" s="254">
        <f>'[2]Dec 29 harvesting '!AN37+'[2]Nov 29 harvesting'!AN37+'[2]Oct 31 harvesting'!AN37</f>
        <v>245.55</v>
      </c>
      <c r="AO37" s="254">
        <f>'[2]Dec 29 harvesting '!AO37+'[2]Nov 29 harvesting'!AO37+'[2]Oct 31 harvesting'!AO37</f>
        <v>880</v>
      </c>
      <c r="AP37" s="254">
        <f t="shared" si="13"/>
        <v>3.5837914884952147</v>
      </c>
      <c r="AQ37" s="254">
        <f>'[2]Dec 29 harvesting '!AQ37+'[2]Nov 29 harvesting'!AQ37+'[2]Oct 31 harvesting'!AQ37</f>
        <v>956.57</v>
      </c>
      <c r="AR37" s="254">
        <f>'[2]Dec 29 harvesting '!AR37+'[2]Nov 29 harvesting'!AR37+'[2]Oct 31 harvesting'!AR37</f>
        <v>3300</v>
      </c>
      <c r="AS37" s="254">
        <f t="shared" si="14"/>
        <v>3.4498259406002694</v>
      </c>
      <c r="AT37" s="254">
        <f>'[2]Dec 29 harvesting '!AT37+'[2]Nov 29 harvesting'!AT37+'[2]Oct 31 harvesting'!AT37</f>
        <v>0</v>
      </c>
      <c r="AU37" s="254">
        <f>'[2]Dec 29 harvesting '!AU37+'[2]Nov 29 harvesting'!AU37+'[2]Oct 31 harvesting'!AU37</f>
        <v>0</v>
      </c>
      <c r="AV37" s="254">
        <f t="shared" si="15"/>
        <v>0</v>
      </c>
      <c r="AW37" s="254">
        <f>'[2]Dec 29 harvesting '!AW37+'[2]Nov 29 harvesting'!AW37+'[2]Oct 31 harvesting'!AW37</f>
        <v>0</v>
      </c>
      <c r="AX37" s="254">
        <f>'[2]Dec 29 harvesting '!AX37+'[2]Nov 29 harvesting'!AX37+'[2]Oct 31 harvesting'!AX37</f>
        <v>0</v>
      </c>
      <c r="AY37" s="254">
        <f t="shared" si="16"/>
        <v>0</v>
      </c>
      <c r="AZ37" s="254">
        <f>'[2]Dec 29 harvesting '!AZ37+'[2]Nov 29 harvesting'!AZ37+'[2]Oct 31 harvesting'!AZ37</f>
        <v>0</v>
      </c>
      <c r="BA37" s="254">
        <f>'[2]Dec 29 harvesting '!BA37+'[2]Nov 29 harvesting'!BA37+'[2]Oct 31 harvesting'!BA37</f>
        <v>0</v>
      </c>
      <c r="BB37" s="254">
        <f t="shared" si="17"/>
        <v>0</v>
      </c>
      <c r="BC37" s="254">
        <f>'[2]Dec 29 harvesting '!BC37+'[2]Nov 29 harvesting'!BC37+'[2]Oct 31 harvesting'!BC37</f>
        <v>0</v>
      </c>
      <c r="BD37" s="254">
        <f>'[2]Dec 29 harvesting '!BD37+'[2]Nov 29 harvesting'!BD37+'[2]Oct 31 harvesting'!BD37</f>
        <v>0</v>
      </c>
      <c r="BE37" s="254">
        <f t="shared" si="18"/>
        <v>0</v>
      </c>
      <c r="BF37" s="254">
        <f>'[2]Dec 29 harvesting '!BF37+'[2]Nov 29 harvesting'!BF37+'[2]Oct 31 harvesting'!BF37</f>
        <v>0</v>
      </c>
      <c r="BG37" s="254">
        <f>'[2]Dec 29 harvesting '!BG37+'[2]Nov 29 harvesting'!BG37+'[2]Oct 31 harvesting'!BG37</f>
        <v>0</v>
      </c>
      <c r="BH37" s="254">
        <f t="shared" si="19"/>
        <v>0</v>
      </c>
      <c r="BI37" s="254">
        <f>'[2]Dec 29 harvesting '!BI37+'[2]Nov 29 harvesting'!BI37+'[2]Oct 31 harvesting'!BI37</f>
        <v>0</v>
      </c>
      <c r="BJ37" s="254">
        <f>'[2]Dec 29 harvesting '!BJ37+'[2]Nov 29 harvesting'!BJ37+'[2]Oct 31 harvesting'!BJ37</f>
        <v>0.25</v>
      </c>
      <c r="BK37" s="254">
        <f t="shared" si="20"/>
        <v>0</v>
      </c>
      <c r="BL37" s="254">
        <f>'[2]Dec 29 harvesting '!BL37+'[2]Nov 29 harvesting'!BL37+'[2]Oct 31 harvesting'!BL37</f>
        <v>0</v>
      </c>
      <c r="BM37" s="254">
        <f>'[2]Dec 29 harvesting '!BM37+'[2]Nov 29 harvesting'!BM37+'[2]Oct 31 harvesting'!BM37</f>
        <v>0.25</v>
      </c>
      <c r="BN37" s="254">
        <f t="shared" si="21"/>
        <v>0</v>
      </c>
      <c r="BO37" s="254">
        <f>'[2]Dec 29 harvesting '!BO37+'[2]Nov 29 harvesting'!BO37+'[2]Oct 31 harvesting'!BO37</f>
        <v>0</v>
      </c>
      <c r="BP37" s="254">
        <f>'[2]Dec 29 harvesting '!BP37+'[2]Nov 29 harvesting'!BP37+'[2]Oct 31 harvesting'!BP37</f>
        <v>0</v>
      </c>
      <c r="BQ37" s="254">
        <f t="shared" si="22"/>
        <v>0</v>
      </c>
      <c r="BR37" s="254">
        <f>'[2]Dec 29 harvesting '!BR37+'[2]Nov 29 harvesting'!BR37+'[2]Oct 31 harvesting'!BR37</f>
        <v>442.65</v>
      </c>
      <c r="BS37" s="254">
        <f>'[2]Dec 29 harvesting '!BS37+'[2]Nov 29 harvesting'!BS37+'[2]Oct 31 harvesting'!BS37</f>
        <v>2707</v>
      </c>
      <c r="BT37" s="254">
        <f t="shared" si="23"/>
        <v>6.1154410934146624</v>
      </c>
      <c r="BU37" s="254">
        <f>'[2]Dec 29 harvesting '!BU37+'[2]Nov 29 harvesting'!BU37+'[2]Oct 31 harvesting'!BU37</f>
        <v>32</v>
      </c>
      <c r="BV37" s="254">
        <f>'[2]Dec 29 harvesting '!BV37+'[2]Nov 29 harvesting'!BV37+'[2]Oct 31 harvesting'!BV37</f>
        <v>180</v>
      </c>
      <c r="BW37" s="254">
        <f t="shared" si="24"/>
        <v>5.625</v>
      </c>
      <c r="BX37" s="254">
        <f>'[2]Dec 29 harvesting '!BX37+'[2]Nov 29 harvesting'!BX37+'[2]Oct 31 harvesting'!BX37</f>
        <v>22.95</v>
      </c>
      <c r="BY37" s="254">
        <f>'[2]Dec 29 harvesting '!BY37+'[2]Nov 29 harvesting'!BY37+'[2]Oct 31 harvesting'!BY37</f>
        <v>110</v>
      </c>
      <c r="BZ37" s="254">
        <f t="shared" si="25"/>
        <v>4.7930283224400876</v>
      </c>
      <c r="CA37" s="254">
        <f>'[2]Dec 29 harvesting '!CA37+'[2]Nov 29 harvesting'!CA37+'[2]Oct 31 harvesting'!CA37</f>
        <v>126.03999999999999</v>
      </c>
      <c r="CB37" s="254">
        <f>'[2]Dec 29 harvesting '!CB37+'[2]Nov 29 harvesting'!CB37+'[2]Oct 31 harvesting'!CB37</f>
        <v>611</v>
      </c>
      <c r="CC37" s="254">
        <f t="shared" si="26"/>
        <v>4.8476674071723265</v>
      </c>
      <c r="CD37" s="254">
        <f>'[2]Dec 29 harvesting '!CD37+'[2]Nov 29 harvesting'!CD37+'[2]Oct 31 harvesting'!CD37</f>
        <v>1168.5</v>
      </c>
      <c r="CE37" s="254">
        <f>'[2]Dec 29 harvesting '!CE37+'[2]Nov 29 harvesting'!CE37+'[2]Oct 31 harvesting'!CE37</f>
        <v>5406</v>
      </c>
      <c r="CF37" s="254">
        <f t="shared" si="27"/>
        <v>4.6264441591784342</v>
      </c>
      <c r="CG37" s="254">
        <f>'[2]Dec 29 harvesting '!CG37+'[2]Nov 29 harvesting'!CG37+'[2]Oct 31 harvesting'!CG37</f>
        <v>270.55</v>
      </c>
      <c r="CH37" s="254">
        <f>'[2]Dec 29 harvesting '!CH37+'[2]Nov 29 harvesting'!CH37+'[2]Oct 31 harvesting'!CH37</f>
        <v>970.25</v>
      </c>
      <c r="CI37" s="254">
        <f t="shared" si="28"/>
        <v>3.5862132692663091</v>
      </c>
      <c r="CJ37" s="254">
        <f>'[2]Dec 29 harvesting '!CJ37+'[2]Nov 29 harvesting'!CJ37+'[2]Oct 31 harvesting'!CJ37</f>
        <v>2062.69</v>
      </c>
      <c r="CK37" s="254">
        <f>'[2]Dec 29 harvesting '!CK37+'[2]Nov 29 harvesting'!CK37+'[2]Oct 31 harvesting'!CK37</f>
        <v>9095.25</v>
      </c>
      <c r="CL37" s="254">
        <f t="shared" si="29"/>
        <v>4.4094119814417096</v>
      </c>
    </row>
    <row r="38" spans="1:140" x14ac:dyDescent="0.25">
      <c r="A38" s="258" t="s">
        <v>29</v>
      </c>
      <c r="B38" s="251">
        <v>2527</v>
      </c>
      <c r="C38" s="413">
        <f t="shared" si="0"/>
        <v>95.571428571428569</v>
      </c>
      <c r="D38" s="254">
        <f>'[2]Dec 29 harvesting '!D38+'[2]Nov 29 harvesting'!D38+'[2]Oct 31 harvesting'!D38</f>
        <v>273.29000000000008</v>
      </c>
      <c r="E38" s="254">
        <f>'[2]Dec 29 harvesting '!E38+'[2]Nov 29 harvesting'!E38+'[2]Oct 31 harvesting'!E38</f>
        <v>1934</v>
      </c>
      <c r="F38" s="254">
        <f t="shared" si="1"/>
        <v>7.0767316769731767</v>
      </c>
      <c r="G38" s="254">
        <f>'[2]Dec 29 harvesting '!G38+'[2]Nov 29 harvesting'!G38+'[2]Oct 31 harvesting'!G38</f>
        <v>264.25</v>
      </c>
      <c r="H38" s="254">
        <f>'[2]Dec 29 harvesting '!H38+'[2]Nov 29 harvesting'!H38+'[2]Oct 31 harvesting'!H38</f>
        <v>1656</v>
      </c>
      <c r="I38" s="254">
        <f t="shared" si="2"/>
        <v>6.2667928098391679</v>
      </c>
      <c r="J38" s="254">
        <f>'[2]Dec 29 harvesting '!J38+'[2]Nov 29 harvesting'!J38+'[2]Oct 31 harvesting'!J38</f>
        <v>35.75</v>
      </c>
      <c r="K38" s="254">
        <f>'[2]Dec 29 harvesting '!K38+'[2]Nov 29 harvesting'!K38+'[2]Oct 31 harvesting'!K38</f>
        <v>343</v>
      </c>
      <c r="L38" s="254">
        <f t="shared" si="3"/>
        <v>9.594405594405595</v>
      </c>
      <c r="M38" s="254">
        <f>'[2]Dec 29 harvesting '!M38+'[2]Nov 29 harvesting'!M38+'[2]Oct 31 harvesting'!M38</f>
        <v>257</v>
      </c>
      <c r="N38" s="254">
        <f>'[2]Dec 29 harvesting '!N38+'[2]Nov 29 harvesting'!N38+'[2]Oct 31 harvesting'!N38</f>
        <v>1432</v>
      </c>
      <c r="O38" s="254">
        <f t="shared" si="4"/>
        <v>5.5719844357976651</v>
      </c>
      <c r="P38" s="254">
        <f>'[2]Dec 29 harvesting '!P38+'[2]Nov 29 harvesting'!P38+'[2]Oct 31 harvesting'!P38</f>
        <v>0</v>
      </c>
      <c r="Q38" s="254">
        <f>'[2]Dec 29 harvesting '!Q38+'[2]Nov 29 harvesting'!Q38+'[2]Oct 31 harvesting'!Q38</f>
        <v>0</v>
      </c>
      <c r="R38" s="254">
        <f t="shared" si="5"/>
        <v>0</v>
      </c>
      <c r="S38" s="254">
        <f>'[2]Dec 29 harvesting '!S38+'[2]Nov 29 harvesting'!S38+'[2]Oct 31 harvesting'!S38</f>
        <v>0</v>
      </c>
      <c r="T38" s="254">
        <f>'[2]Dec 29 harvesting '!T38+'[2]Nov 29 harvesting'!T38+'[2]Oct 31 harvesting'!T38</f>
        <v>0</v>
      </c>
      <c r="U38" s="254">
        <f t="shared" si="6"/>
        <v>0</v>
      </c>
      <c r="V38" s="254">
        <f>'[2]Dec 29 harvesting '!V38+'[2]Nov 29 harvesting'!V38+'[2]Oct 31 harvesting'!V38</f>
        <v>830.29000000000008</v>
      </c>
      <c r="W38" s="254">
        <f>'[2]Dec 29 harvesting '!W38+'[2]Nov 29 harvesting'!W38+'[2]Oct 31 harvesting'!W38</f>
        <v>5365</v>
      </c>
      <c r="X38" s="254">
        <f t="shared" si="7"/>
        <v>6.4615977550012644</v>
      </c>
      <c r="Y38" s="254">
        <f>'[2]Dec 29 harvesting '!Y38+'[2]Nov 29 harvesting'!Y38+'[2]Oct 31 harvesting'!Y38</f>
        <v>5.55</v>
      </c>
      <c r="Z38" s="254">
        <f>'[2]Dec 29 harvesting '!Z38+'[2]Nov 29 harvesting'!Z38+'[2]Oct 31 harvesting'!Z38</f>
        <v>24</v>
      </c>
      <c r="AA38" s="254">
        <f t="shared" si="8"/>
        <v>4.3243243243243246</v>
      </c>
      <c r="AB38" s="254">
        <f>'[2]Dec 29 harvesting '!AB38+'[2]Nov 29 harvesting'!AB38+'[2]Oct 31 harvesting'!AB38</f>
        <v>0</v>
      </c>
      <c r="AC38" s="254">
        <f>'[2]Dec 29 harvesting '!AC38+'[2]Nov 29 harvesting'!AC38+'[2]Oct 31 harvesting'!AC38</f>
        <v>0</v>
      </c>
      <c r="AD38" s="254">
        <f t="shared" si="9"/>
        <v>0</v>
      </c>
      <c r="AE38" s="254">
        <f>'[2]Dec 29 harvesting '!AE38+'[2]Nov 29 harvesting'!AE38+'[2]Oct 31 harvesting'!AE38</f>
        <v>6</v>
      </c>
      <c r="AF38" s="254">
        <f>'[2]Dec 29 harvesting '!AF38+'[2]Nov 29 harvesting'!AF38+'[2]Oct 31 harvesting'!AF38</f>
        <v>28.64</v>
      </c>
      <c r="AG38" s="254">
        <f t="shared" si="10"/>
        <v>4.7733333333333334</v>
      </c>
      <c r="AH38" s="254">
        <f>'[2]Dec 29 harvesting '!AH38+'[2]Nov 29 harvesting'!AH38+'[2]Oct 31 harvesting'!AH38</f>
        <v>1573.25</v>
      </c>
      <c r="AI38" s="254">
        <f>'[2]Dec 29 harvesting '!AI38+'[2]Nov 29 harvesting'!AI38+'[2]Oct 31 harvesting'!AI38</f>
        <v>7062.84</v>
      </c>
      <c r="AJ38" s="254">
        <f t="shared" si="11"/>
        <v>4.4893310027014142</v>
      </c>
      <c r="AK38" s="254">
        <f>'[2]Dec 29 harvesting '!AK38+'[2]Nov 29 harvesting'!AK38+'[2]Oct 31 harvesting'!AK38</f>
        <v>0</v>
      </c>
      <c r="AL38" s="254">
        <f>'[2]Dec 29 harvesting '!AL38+'[2]Nov 29 harvesting'!AL38+'[2]Oct 31 harvesting'!AL38</f>
        <v>0</v>
      </c>
      <c r="AM38" s="254">
        <f t="shared" si="12"/>
        <v>0</v>
      </c>
      <c r="AN38" s="254">
        <f>'[2]Dec 29 harvesting '!AN38+'[2]Nov 29 harvesting'!AN38+'[2]Oct 31 harvesting'!AN38</f>
        <v>0</v>
      </c>
      <c r="AO38" s="254">
        <f>'[2]Dec 29 harvesting '!AO38+'[2]Nov 29 harvesting'!AO38+'[2]Oct 31 harvesting'!AO38</f>
        <v>0</v>
      </c>
      <c r="AP38" s="254">
        <f t="shared" si="13"/>
        <v>0</v>
      </c>
      <c r="AQ38" s="254">
        <f>'[2]Dec 29 harvesting '!AQ38+'[2]Nov 29 harvesting'!AQ38+'[2]Oct 31 harvesting'!AQ38</f>
        <v>1584.8</v>
      </c>
      <c r="AR38" s="254">
        <f>'[2]Dec 29 harvesting '!AR38+'[2]Nov 29 harvesting'!AR38+'[2]Oct 31 harvesting'!AR38</f>
        <v>7115.48</v>
      </c>
      <c r="AS38" s="254">
        <f t="shared" si="14"/>
        <v>4.4898283695103478</v>
      </c>
      <c r="AT38" s="254">
        <f>'[2]Dec 29 harvesting '!AT38+'[2]Nov 29 harvesting'!AT38+'[2]Oct 31 harvesting'!AT38</f>
        <v>0</v>
      </c>
      <c r="AU38" s="254">
        <f>'[2]Dec 29 harvesting '!AU38+'[2]Nov 29 harvesting'!AU38+'[2]Oct 31 harvesting'!AU38</f>
        <v>0</v>
      </c>
      <c r="AV38" s="254">
        <f t="shared" si="15"/>
        <v>0</v>
      </c>
      <c r="AW38" s="254">
        <f>'[2]Dec 29 harvesting '!AW38+'[2]Nov 29 harvesting'!AW38+'[2]Oct 31 harvesting'!AW38</f>
        <v>0</v>
      </c>
      <c r="AX38" s="254">
        <f>'[2]Dec 29 harvesting '!AX38+'[2]Nov 29 harvesting'!AX38+'[2]Oct 31 harvesting'!AX38</f>
        <v>0</v>
      </c>
      <c r="AY38" s="254">
        <f t="shared" si="16"/>
        <v>0</v>
      </c>
      <c r="AZ38" s="254">
        <f>'[2]Dec 29 harvesting '!AZ38+'[2]Nov 29 harvesting'!AZ38+'[2]Oct 31 harvesting'!AZ38</f>
        <v>0</v>
      </c>
      <c r="BA38" s="254">
        <f>'[2]Dec 29 harvesting '!BA38+'[2]Nov 29 harvesting'!BA38+'[2]Oct 31 harvesting'!BA38</f>
        <v>0</v>
      </c>
      <c r="BB38" s="254">
        <f t="shared" si="17"/>
        <v>0</v>
      </c>
      <c r="BC38" s="254">
        <f>'[2]Dec 29 harvesting '!BC38+'[2]Nov 29 harvesting'!BC38+'[2]Oct 31 harvesting'!BC38</f>
        <v>0</v>
      </c>
      <c r="BD38" s="254">
        <f>'[2]Dec 29 harvesting '!BD38+'[2]Nov 29 harvesting'!BD38+'[2]Oct 31 harvesting'!BD38</f>
        <v>0</v>
      </c>
      <c r="BE38" s="254">
        <f t="shared" si="18"/>
        <v>0</v>
      </c>
      <c r="BF38" s="254">
        <f>'[2]Dec 29 harvesting '!BF38+'[2]Nov 29 harvesting'!BF38+'[2]Oct 31 harvesting'!BF38</f>
        <v>0</v>
      </c>
      <c r="BG38" s="254">
        <f>'[2]Dec 29 harvesting '!BG38+'[2]Nov 29 harvesting'!BG38+'[2]Oct 31 harvesting'!BG38</f>
        <v>0</v>
      </c>
      <c r="BH38" s="254">
        <f t="shared" si="19"/>
        <v>0</v>
      </c>
      <c r="BI38" s="254">
        <f>'[2]Dec 29 harvesting '!BI38+'[2]Nov 29 harvesting'!BI38+'[2]Oct 31 harvesting'!BI38</f>
        <v>0</v>
      </c>
      <c r="BJ38" s="254">
        <f>'[2]Dec 29 harvesting '!BJ38+'[2]Nov 29 harvesting'!BJ38+'[2]Oct 31 harvesting'!BJ38</f>
        <v>0</v>
      </c>
      <c r="BK38" s="254">
        <f t="shared" si="20"/>
        <v>0</v>
      </c>
      <c r="BL38" s="254">
        <f>'[2]Dec 29 harvesting '!BL38+'[2]Nov 29 harvesting'!BL38+'[2]Oct 31 harvesting'!BL38</f>
        <v>0</v>
      </c>
      <c r="BM38" s="254">
        <f>'[2]Dec 29 harvesting '!BM38+'[2]Nov 29 harvesting'!BM38+'[2]Oct 31 harvesting'!BM38</f>
        <v>0</v>
      </c>
      <c r="BN38" s="254">
        <f t="shared" si="21"/>
        <v>0</v>
      </c>
      <c r="BO38" s="254">
        <f>'[2]Dec 29 harvesting '!BO38+'[2]Nov 29 harvesting'!BO38+'[2]Oct 31 harvesting'!BO38</f>
        <v>0</v>
      </c>
      <c r="BP38" s="254">
        <f>'[2]Dec 29 harvesting '!BP38+'[2]Nov 29 harvesting'!BP38+'[2]Oct 31 harvesting'!BP38</f>
        <v>0</v>
      </c>
      <c r="BQ38" s="254">
        <f t="shared" si="22"/>
        <v>0</v>
      </c>
      <c r="BR38" s="254">
        <f>'[2]Dec 29 harvesting '!BR38+'[2]Nov 29 harvesting'!BR38+'[2]Oct 31 harvesting'!BR38</f>
        <v>278.84000000000009</v>
      </c>
      <c r="BS38" s="254">
        <f>'[2]Dec 29 harvesting '!BS38+'[2]Nov 29 harvesting'!BS38+'[2]Oct 31 harvesting'!BS38</f>
        <v>1958</v>
      </c>
      <c r="BT38" s="254">
        <f t="shared" si="23"/>
        <v>7.021948070578107</v>
      </c>
      <c r="BU38" s="254">
        <f>'[2]Dec 29 harvesting '!BU38+'[2]Nov 29 harvesting'!BU38+'[2]Oct 31 harvesting'!BU38</f>
        <v>264.25</v>
      </c>
      <c r="BV38" s="254">
        <f>'[2]Dec 29 harvesting '!BV38+'[2]Nov 29 harvesting'!BV38+'[2]Oct 31 harvesting'!BV38</f>
        <v>1656</v>
      </c>
      <c r="BW38" s="254">
        <f t="shared" si="24"/>
        <v>6.2667928098391679</v>
      </c>
      <c r="BX38" s="254">
        <f>'[2]Dec 29 harvesting '!BX38+'[2]Nov 29 harvesting'!BX38+'[2]Oct 31 harvesting'!BX38</f>
        <v>41.75</v>
      </c>
      <c r="BY38" s="254">
        <f>'[2]Dec 29 harvesting '!BY38+'[2]Nov 29 harvesting'!BY38+'[2]Oct 31 harvesting'!BY38</f>
        <v>371.64</v>
      </c>
      <c r="BZ38" s="254">
        <f t="shared" si="25"/>
        <v>8.901556886227544</v>
      </c>
      <c r="CA38" s="254">
        <f>'[2]Dec 29 harvesting '!CA38+'[2]Nov 29 harvesting'!CA38+'[2]Oct 31 harvesting'!CA38</f>
        <v>1830.25</v>
      </c>
      <c r="CB38" s="254">
        <f>'[2]Dec 29 harvesting '!CB38+'[2]Nov 29 harvesting'!CB38+'[2]Oct 31 harvesting'!CB38</f>
        <v>8494.84</v>
      </c>
      <c r="CC38" s="254">
        <f t="shared" si="26"/>
        <v>4.6413550061467017</v>
      </c>
      <c r="CD38" s="254">
        <f>'[2]Dec 29 harvesting '!CD38+'[2]Nov 29 harvesting'!CD38+'[2]Oct 31 harvesting'!CD38</f>
        <v>0</v>
      </c>
      <c r="CE38" s="254">
        <f>'[2]Dec 29 harvesting '!CE38+'[2]Nov 29 harvesting'!CE38+'[2]Oct 31 harvesting'!CE38</f>
        <v>0</v>
      </c>
      <c r="CF38" s="254">
        <f t="shared" si="27"/>
        <v>0</v>
      </c>
      <c r="CG38" s="254">
        <f>'[2]Dec 29 harvesting '!CG38+'[2]Nov 29 harvesting'!CG38+'[2]Oct 31 harvesting'!CG38</f>
        <v>0</v>
      </c>
      <c r="CH38" s="254">
        <f>'[2]Dec 29 harvesting '!CH38+'[2]Nov 29 harvesting'!CH38+'[2]Oct 31 harvesting'!CH38</f>
        <v>0</v>
      </c>
      <c r="CI38" s="254">
        <f t="shared" si="28"/>
        <v>0</v>
      </c>
      <c r="CJ38" s="254">
        <f>'[2]Dec 29 harvesting '!CJ38+'[2]Nov 29 harvesting'!CJ38+'[2]Oct 31 harvesting'!CJ38</f>
        <v>2415.09</v>
      </c>
      <c r="CK38" s="254">
        <f>'[2]Dec 29 harvesting '!CK38+'[2]Nov 29 harvesting'!CK38+'[2]Oct 31 harvesting'!CK38</f>
        <v>12480.48</v>
      </c>
      <c r="CL38" s="254">
        <f t="shared" si="29"/>
        <v>5.1677080357253766</v>
      </c>
      <c r="DI38" s="414" t="s">
        <v>130</v>
      </c>
      <c r="DJ38" s="391" t="s">
        <v>142</v>
      </c>
    </row>
    <row r="39" spans="1:140" x14ac:dyDescent="0.25">
      <c r="A39" s="258" t="s">
        <v>30</v>
      </c>
      <c r="B39" s="251">
        <v>2182.5</v>
      </c>
      <c r="C39" s="412">
        <f t="shared" si="0"/>
        <v>42.680412371134018</v>
      </c>
      <c r="D39" s="254">
        <f>'[2]Dec 29 harvesting '!D39+'[2]Nov 29 harvesting'!D39+'[2]Oct 31 harvesting'!D39</f>
        <v>24</v>
      </c>
      <c r="E39" s="254">
        <f>'[2]Dec 29 harvesting '!E39+'[2]Nov 29 harvesting'!E39+'[2]Oct 31 harvesting'!E39</f>
        <v>120</v>
      </c>
      <c r="F39" s="254">
        <f t="shared" si="1"/>
        <v>5</v>
      </c>
      <c r="G39" s="254">
        <f>'[2]Dec 29 harvesting '!G39+'[2]Nov 29 harvesting'!G39+'[2]Oct 31 harvesting'!G39</f>
        <v>0</v>
      </c>
      <c r="H39" s="254">
        <f>'[2]Dec 29 harvesting '!H39+'[2]Nov 29 harvesting'!H39+'[2]Oct 31 harvesting'!H39</f>
        <v>0</v>
      </c>
      <c r="I39" s="254">
        <f t="shared" si="2"/>
        <v>0</v>
      </c>
      <c r="J39" s="254">
        <f>'[2]Dec 29 harvesting '!J39+'[2]Nov 29 harvesting'!J39+'[2]Oct 31 harvesting'!J39</f>
        <v>36</v>
      </c>
      <c r="K39" s="254">
        <f>'[2]Dec 29 harvesting '!K39+'[2]Nov 29 harvesting'!K39+'[2]Oct 31 harvesting'!K39</f>
        <v>154</v>
      </c>
      <c r="L39" s="254">
        <f t="shared" si="3"/>
        <v>4.2777777777777777</v>
      </c>
      <c r="M39" s="254">
        <f>'[2]Dec 29 harvesting '!M39+'[2]Nov 29 harvesting'!M39+'[2]Oct 31 harvesting'!M39</f>
        <v>15</v>
      </c>
      <c r="N39" s="254">
        <f>'[2]Dec 29 harvesting '!N39+'[2]Nov 29 harvesting'!N39+'[2]Oct 31 harvesting'!N39</f>
        <v>54</v>
      </c>
      <c r="O39" s="254">
        <f t="shared" si="4"/>
        <v>3.6</v>
      </c>
      <c r="P39" s="254">
        <f>'[2]Dec 29 harvesting '!P39+'[2]Nov 29 harvesting'!P39+'[2]Oct 31 harvesting'!P39</f>
        <v>60</v>
      </c>
      <c r="Q39" s="254">
        <f>'[2]Dec 29 harvesting '!Q39+'[2]Nov 29 harvesting'!Q39+'[2]Oct 31 harvesting'!Q39</f>
        <v>213</v>
      </c>
      <c r="R39" s="254">
        <f t="shared" si="5"/>
        <v>3.55</v>
      </c>
      <c r="S39" s="254">
        <f>'[2]Dec 29 harvesting '!S39+'[2]Nov 29 harvesting'!S39+'[2]Oct 31 harvesting'!S39</f>
        <v>68.5</v>
      </c>
      <c r="T39" s="254">
        <f>'[2]Dec 29 harvesting '!T39+'[2]Nov 29 harvesting'!T39+'[2]Oct 31 harvesting'!T39</f>
        <v>211.6</v>
      </c>
      <c r="U39" s="254">
        <f t="shared" si="6"/>
        <v>3.089051094890511</v>
      </c>
      <c r="V39" s="254">
        <f>'[2]Dec 29 harvesting '!V39+'[2]Nov 29 harvesting'!V39+'[2]Oct 31 harvesting'!V39</f>
        <v>203.5</v>
      </c>
      <c r="W39" s="254">
        <f>'[2]Dec 29 harvesting '!W39+'[2]Nov 29 harvesting'!W39+'[2]Oct 31 harvesting'!W39</f>
        <v>752.6</v>
      </c>
      <c r="X39" s="254">
        <f t="shared" si="7"/>
        <v>3.6982800982800983</v>
      </c>
      <c r="Y39" s="254">
        <f>'[2]Dec 29 harvesting '!Y39+'[2]Nov 29 harvesting'!Y39+'[2]Oct 31 harvesting'!Y39</f>
        <v>61</v>
      </c>
      <c r="Z39" s="254">
        <f>'[2]Dec 29 harvesting '!Z39+'[2]Nov 29 harvesting'!Z39+'[2]Oct 31 harvesting'!Z39</f>
        <v>287</v>
      </c>
      <c r="AA39" s="254">
        <f t="shared" si="8"/>
        <v>4.7049180327868854</v>
      </c>
      <c r="AB39" s="254">
        <f>'[2]Dec 29 harvesting '!AB39+'[2]Nov 29 harvesting'!AB39+'[2]Oct 31 harvesting'!AB39</f>
        <v>0</v>
      </c>
      <c r="AC39" s="254">
        <f>'[2]Dec 29 harvesting '!AC39+'[2]Nov 29 harvesting'!AC39+'[2]Oct 31 harvesting'!AC39</f>
        <v>0</v>
      </c>
      <c r="AD39" s="254">
        <f t="shared" si="9"/>
        <v>0</v>
      </c>
      <c r="AE39" s="254">
        <f>'[2]Dec 29 harvesting '!AE39+'[2]Nov 29 harvesting'!AE39+'[2]Oct 31 harvesting'!AE39</f>
        <v>14</v>
      </c>
      <c r="AF39" s="254">
        <f>'[2]Dec 29 harvesting '!AF39+'[2]Nov 29 harvesting'!AF39+'[2]Oct 31 harvesting'!AF39</f>
        <v>55</v>
      </c>
      <c r="AG39" s="254">
        <f t="shared" si="10"/>
        <v>3.9285714285714284</v>
      </c>
      <c r="AH39" s="254">
        <f>'[2]Dec 29 harvesting '!AH39+'[2]Nov 29 harvesting'!AH39+'[2]Oct 31 harvesting'!AH39</f>
        <v>72</v>
      </c>
      <c r="AI39" s="254">
        <f>'[2]Dec 29 harvesting '!AI39+'[2]Nov 29 harvesting'!AI39+'[2]Oct 31 harvesting'!AI39</f>
        <v>318.12</v>
      </c>
      <c r="AJ39" s="254">
        <f t="shared" si="11"/>
        <v>4.418333333333333</v>
      </c>
      <c r="AK39" s="254">
        <f>'[2]Dec 29 harvesting '!AK39+'[2]Nov 29 harvesting'!AK39+'[2]Oct 31 harvesting'!AK39</f>
        <v>312</v>
      </c>
      <c r="AL39" s="254">
        <f>'[2]Dec 29 harvesting '!AL39+'[2]Nov 29 harvesting'!AL39+'[2]Oct 31 harvesting'!AL39</f>
        <v>982</v>
      </c>
      <c r="AM39" s="254">
        <f t="shared" si="12"/>
        <v>3.1474358974358974</v>
      </c>
      <c r="AN39" s="254">
        <f>'[2]Dec 29 harvesting '!AN39+'[2]Nov 29 harvesting'!AN39+'[2]Oct 31 harvesting'!AN39</f>
        <v>269</v>
      </c>
      <c r="AO39" s="254">
        <f>'[2]Dec 29 harvesting '!AO39+'[2]Nov 29 harvesting'!AO39+'[2]Oct 31 harvesting'!AO39</f>
        <v>908</v>
      </c>
      <c r="AP39" s="254">
        <f t="shared" si="13"/>
        <v>3.3754646840148701</v>
      </c>
      <c r="AQ39" s="254">
        <f>'[2]Dec 29 harvesting '!AQ39+'[2]Nov 29 harvesting'!AQ39+'[2]Oct 31 harvesting'!AQ39</f>
        <v>728</v>
      </c>
      <c r="AR39" s="254">
        <f>'[2]Dec 29 harvesting '!AR39+'[2]Nov 29 harvesting'!AR39+'[2]Oct 31 harvesting'!AR39</f>
        <v>2550.12</v>
      </c>
      <c r="AS39" s="254">
        <f t="shared" si="14"/>
        <v>3.5029120879120876</v>
      </c>
      <c r="AT39" s="254">
        <f>'[2]Dec 29 harvesting '!AT39+'[2]Nov 29 harvesting'!AT39+'[2]Oct 31 harvesting'!AT39</f>
        <v>0</v>
      </c>
      <c r="AU39" s="254">
        <f>'[2]Dec 29 harvesting '!AU39+'[2]Nov 29 harvesting'!AU39+'[2]Oct 31 harvesting'!AU39</f>
        <v>0</v>
      </c>
      <c r="AV39" s="254">
        <f t="shared" si="15"/>
        <v>0</v>
      </c>
      <c r="AW39" s="254">
        <f>'[2]Dec 29 harvesting '!AW39+'[2]Nov 29 harvesting'!AW39+'[2]Oct 31 harvesting'!AW39</f>
        <v>0</v>
      </c>
      <c r="AX39" s="254">
        <f>'[2]Dec 29 harvesting '!AX39+'[2]Nov 29 harvesting'!AX39+'[2]Oct 31 harvesting'!AX39</f>
        <v>0</v>
      </c>
      <c r="AY39" s="254">
        <f t="shared" si="16"/>
        <v>0</v>
      </c>
      <c r="AZ39" s="254">
        <f>'[2]Dec 29 harvesting '!AZ39+'[2]Nov 29 harvesting'!AZ39+'[2]Oct 31 harvesting'!AZ39</f>
        <v>0</v>
      </c>
      <c r="BA39" s="254">
        <f>'[2]Dec 29 harvesting '!BA39+'[2]Nov 29 harvesting'!BA39+'[2]Oct 31 harvesting'!BA39</f>
        <v>0</v>
      </c>
      <c r="BB39" s="254">
        <f t="shared" si="17"/>
        <v>0</v>
      </c>
      <c r="BC39" s="254">
        <f>'[2]Dec 29 harvesting '!BC39+'[2]Nov 29 harvesting'!BC39+'[2]Oct 31 harvesting'!BC39</f>
        <v>0</v>
      </c>
      <c r="BD39" s="254">
        <f>'[2]Dec 29 harvesting '!BD39+'[2]Nov 29 harvesting'!BD39+'[2]Oct 31 harvesting'!BD39</f>
        <v>0</v>
      </c>
      <c r="BE39" s="254">
        <f t="shared" si="18"/>
        <v>0</v>
      </c>
      <c r="BF39" s="254">
        <f>'[2]Dec 29 harvesting '!BF39+'[2]Nov 29 harvesting'!BF39+'[2]Oct 31 harvesting'!BF39</f>
        <v>0</v>
      </c>
      <c r="BG39" s="254">
        <f>'[2]Dec 29 harvesting '!BG39+'[2]Nov 29 harvesting'!BG39+'[2]Oct 31 harvesting'!BG39</f>
        <v>0</v>
      </c>
      <c r="BH39" s="254">
        <f t="shared" si="19"/>
        <v>0</v>
      </c>
      <c r="BI39" s="254">
        <f>'[2]Dec 29 harvesting '!BI39+'[2]Nov 29 harvesting'!BI39+'[2]Oct 31 harvesting'!BI39</f>
        <v>0</v>
      </c>
      <c r="BJ39" s="254">
        <f>'[2]Dec 29 harvesting '!BJ39+'[2]Nov 29 harvesting'!BJ39+'[2]Oct 31 harvesting'!BJ39</f>
        <v>0</v>
      </c>
      <c r="BK39" s="254">
        <f t="shared" si="20"/>
        <v>0</v>
      </c>
      <c r="BL39" s="254">
        <f>'[2]Dec 29 harvesting '!BL39+'[2]Nov 29 harvesting'!BL39+'[2]Oct 31 harvesting'!BL39</f>
        <v>0</v>
      </c>
      <c r="BM39" s="254">
        <f>'[2]Dec 29 harvesting '!BM39+'[2]Nov 29 harvesting'!BM39+'[2]Oct 31 harvesting'!BM39</f>
        <v>0</v>
      </c>
      <c r="BN39" s="254">
        <f t="shared" si="21"/>
        <v>0</v>
      </c>
      <c r="BO39" s="254">
        <f>'[2]Dec 29 harvesting '!BO39+'[2]Nov 29 harvesting'!BO39+'[2]Oct 31 harvesting'!BO39</f>
        <v>0</v>
      </c>
      <c r="BP39" s="254">
        <f>'[2]Dec 29 harvesting '!BP39+'[2]Nov 29 harvesting'!BP39+'[2]Oct 31 harvesting'!BP39</f>
        <v>0</v>
      </c>
      <c r="BQ39" s="254">
        <f t="shared" si="22"/>
        <v>0</v>
      </c>
      <c r="BR39" s="254">
        <f>'[2]Dec 29 harvesting '!BR39+'[2]Nov 29 harvesting'!BR39+'[2]Oct 31 harvesting'!BR39</f>
        <v>85</v>
      </c>
      <c r="BS39" s="254">
        <f>'[2]Dec 29 harvesting '!BS39+'[2]Nov 29 harvesting'!BS39+'[2]Oct 31 harvesting'!BS39</f>
        <v>407</v>
      </c>
      <c r="BT39" s="254">
        <f t="shared" si="23"/>
        <v>4.7882352941176469</v>
      </c>
      <c r="BU39" s="254">
        <f>'[2]Dec 29 harvesting '!BU39+'[2]Nov 29 harvesting'!BU39+'[2]Oct 31 harvesting'!BU39</f>
        <v>0</v>
      </c>
      <c r="BV39" s="254">
        <f>'[2]Dec 29 harvesting '!BV39+'[2]Nov 29 harvesting'!BV39+'[2]Oct 31 harvesting'!BV39</f>
        <v>0</v>
      </c>
      <c r="BW39" s="254">
        <f t="shared" si="24"/>
        <v>0</v>
      </c>
      <c r="BX39" s="254">
        <f>'[2]Dec 29 harvesting '!BX39+'[2]Nov 29 harvesting'!BX39+'[2]Oct 31 harvesting'!BX39</f>
        <v>50</v>
      </c>
      <c r="BY39" s="254">
        <f>'[2]Dec 29 harvesting '!BY39+'[2]Nov 29 harvesting'!BY39+'[2]Oct 31 harvesting'!BY39</f>
        <v>209</v>
      </c>
      <c r="BZ39" s="254">
        <f t="shared" si="25"/>
        <v>4.18</v>
      </c>
      <c r="CA39" s="254">
        <f>'[2]Dec 29 harvesting '!CA39+'[2]Nov 29 harvesting'!CA39+'[2]Oct 31 harvesting'!CA39</f>
        <v>87</v>
      </c>
      <c r="CB39" s="254">
        <f>'[2]Dec 29 harvesting '!CB39+'[2]Nov 29 harvesting'!CB39+'[2]Oct 31 harvesting'!CB39</f>
        <v>372.12</v>
      </c>
      <c r="CC39" s="254">
        <f t="shared" si="26"/>
        <v>4.277241379310345</v>
      </c>
      <c r="CD39" s="254">
        <f>'[2]Dec 29 harvesting '!CD39+'[2]Nov 29 harvesting'!CD39+'[2]Oct 31 harvesting'!CD39</f>
        <v>372</v>
      </c>
      <c r="CE39" s="254">
        <f>'[2]Dec 29 harvesting '!CE39+'[2]Nov 29 harvesting'!CE39+'[2]Oct 31 harvesting'!CE39</f>
        <v>1195</v>
      </c>
      <c r="CF39" s="254">
        <f t="shared" si="27"/>
        <v>3.2123655913978495</v>
      </c>
      <c r="CG39" s="254">
        <f>'[2]Dec 29 harvesting '!CG39+'[2]Nov 29 harvesting'!CG39+'[2]Oct 31 harvesting'!CG39</f>
        <v>337.5</v>
      </c>
      <c r="CH39" s="254">
        <f>'[2]Dec 29 harvesting '!CH39+'[2]Nov 29 harvesting'!CH39+'[2]Oct 31 harvesting'!CH39</f>
        <v>1119.5999999999999</v>
      </c>
      <c r="CI39" s="254">
        <f t="shared" si="28"/>
        <v>3.317333333333333</v>
      </c>
      <c r="CJ39" s="254">
        <f>'[2]Dec 29 harvesting '!CJ39+'[2]Nov 29 harvesting'!CJ39+'[2]Oct 31 harvesting'!CJ39</f>
        <v>931.5</v>
      </c>
      <c r="CK39" s="254">
        <f>'[2]Dec 29 harvesting '!CK39+'[2]Nov 29 harvesting'!CK39+'[2]Oct 31 harvesting'!CK39</f>
        <v>3302.7200000000003</v>
      </c>
      <c r="CL39" s="254">
        <f t="shared" si="29"/>
        <v>3.5455931293612455</v>
      </c>
      <c r="DH39" s="255" t="s">
        <v>130</v>
      </c>
      <c r="DI39" s="255" t="s">
        <v>130</v>
      </c>
      <c r="DJ39" s="391" t="s">
        <v>138</v>
      </c>
    </row>
    <row r="40" spans="1:140" x14ac:dyDescent="0.25">
      <c r="A40" s="258" t="s">
        <v>31</v>
      </c>
      <c r="B40" s="251">
        <v>7199</v>
      </c>
      <c r="C40" s="412">
        <f t="shared" si="0"/>
        <v>59.948760105570209</v>
      </c>
      <c r="D40" s="254">
        <f>'[2]Dec 29 harvesting '!D40+'[2]Nov 29 harvesting'!D40+'[2]Oct 31 harvesting'!D40</f>
        <v>766.3456000000001</v>
      </c>
      <c r="E40" s="254">
        <f>'[2]Dec 29 harvesting '!E40+'[2]Nov 29 harvesting'!E40+'[2]Oct 31 harvesting'!E40</f>
        <v>3902.6</v>
      </c>
      <c r="F40" s="254">
        <f t="shared" si="1"/>
        <v>5.0924804683422193</v>
      </c>
      <c r="G40" s="254">
        <f>'[2]Dec 29 harvesting '!G40+'[2]Nov 29 harvesting'!G40+'[2]Oct 31 harvesting'!G40</f>
        <v>68.09</v>
      </c>
      <c r="H40" s="254">
        <f>'[2]Dec 29 harvesting '!H40+'[2]Nov 29 harvesting'!H40+'[2]Oct 31 harvesting'!H40</f>
        <v>302.88</v>
      </c>
      <c r="I40" s="254">
        <f t="shared" si="2"/>
        <v>4.4482302834483765</v>
      </c>
      <c r="J40" s="254">
        <f>'[2]Dec 29 harvesting '!J40+'[2]Nov 29 harvesting'!J40+'[2]Oct 31 harvesting'!J40</f>
        <v>129.80000000000001</v>
      </c>
      <c r="K40" s="254">
        <f>'[2]Dec 29 harvesting '!K40+'[2]Nov 29 harvesting'!K40+'[2]Oct 31 harvesting'!K40</f>
        <v>526.78</v>
      </c>
      <c r="L40" s="254">
        <f t="shared" si="3"/>
        <v>4.0583975346687202</v>
      </c>
      <c r="M40" s="254">
        <f>'[2]Dec 29 harvesting '!M40+'[2]Nov 29 harvesting'!M40+'[2]Oct 31 harvesting'!M40</f>
        <v>885.30304000000001</v>
      </c>
      <c r="N40" s="254">
        <f>'[2]Dec 29 harvesting '!N40+'[2]Nov 29 harvesting'!N40+'[2]Oct 31 harvesting'!N40</f>
        <v>3511.9853999999996</v>
      </c>
      <c r="O40" s="254">
        <f t="shared" si="4"/>
        <v>3.9669867167744046</v>
      </c>
      <c r="P40" s="254">
        <f>'[2]Dec 29 harvesting '!P40+'[2]Nov 29 harvesting'!P40+'[2]Oct 31 harvesting'!P40</f>
        <v>118.71129999999998</v>
      </c>
      <c r="Q40" s="254">
        <f>'[2]Dec 29 harvesting '!Q40+'[2]Nov 29 harvesting'!Q40+'[2]Oct 31 harvesting'!Q40</f>
        <v>396.37000000000006</v>
      </c>
      <c r="R40" s="254">
        <f t="shared" si="5"/>
        <v>3.3389407748040845</v>
      </c>
      <c r="S40" s="254">
        <f>'[2]Dec 29 harvesting '!S40+'[2]Nov 29 harvesting'!S40+'[2]Oct 31 harvesting'!S40</f>
        <v>98.884999999999991</v>
      </c>
      <c r="T40" s="254">
        <f>'[2]Dec 29 harvesting '!T40+'[2]Nov 29 harvesting'!T40+'[2]Oct 31 harvesting'!T40</f>
        <v>372.82000000000005</v>
      </c>
      <c r="U40" s="254">
        <f t="shared" si="6"/>
        <v>3.7702381554330797</v>
      </c>
      <c r="V40" s="254">
        <f>'[2]Dec 29 harvesting '!V40+'[2]Nov 29 harvesting'!V40+'[2]Oct 31 harvesting'!V40</f>
        <v>2067.1349399999999</v>
      </c>
      <c r="W40" s="254">
        <f>'[2]Dec 29 harvesting '!W40+'[2]Nov 29 harvesting'!W40+'[2]Oct 31 harvesting'!W40</f>
        <v>9013.4354000000003</v>
      </c>
      <c r="X40" s="254">
        <f t="shared" si="7"/>
        <v>4.3603517243049454</v>
      </c>
      <c r="Y40" s="254">
        <f>'[2]Dec 29 harvesting '!Y40+'[2]Nov 29 harvesting'!Y40+'[2]Oct 31 harvesting'!Y40</f>
        <v>69.12</v>
      </c>
      <c r="Z40" s="254">
        <f>'[2]Dec 29 harvesting '!Z40+'[2]Nov 29 harvesting'!Z40+'[2]Oct 31 harvesting'!Z40</f>
        <v>297.77999999999992</v>
      </c>
      <c r="AA40" s="254">
        <f t="shared" si="8"/>
        <v>4.3081597222222205</v>
      </c>
      <c r="AB40" s="254">
        <f>'[2]Dec 29 harvesting '!AB40+'[2]Nov 29 harvesting'!AB40+'[2]Oct 31 harvesting'!AB40</f>
        <v>15.25</v>
      </c>
      <c r="AC40" s="254">
        <f>'[2]Dec 29 harvesting '!AC40+'[2]Nov 29 harvesting'!AC40+'[2]Oct 31 harvesting'!AC40</f>
        <v>65</v>
      </c>
      <c r="AD40" s="254">
        <f t="shared" si="9"/>
        <v>4.2622950819672134</v>
      </c>
      <c r="AE40" s="254">
        <f>'[2]Dec 29 harvesting '!AE40+'[2]Nov 29 harvesting'!AE40+'[2]Oct 31 harvesting'!AE40</f>
        <v>6</v>
      </c>
      <c r="AF40" s="254">
        <f>'[2]Dec 29 harvesting '!AF40+'[2]Nov 29 harvesting'!AF40+'[2]Oct 31 harvesting'!AF40</f>
        <v>26.559999999999995</v>
      </c>
      <c r="AG40" s="254">
        <f t="shared" si="10"/>
        <v>4.4266666666666659</v>
      </c>
      <c r="AH40" s="254">
        <f>'[2]Dec 29 harvesting '!AH40+'[2]Nov 29 harvesting'!AH40+'[2]Oct 31 harvesting'!AH40</f>
        <v>837.61450000000002</v>
      </c>
      <c r="AI40" s="254">
        <f>'[2]Dec 29 harvesting '!AI40+'[2]Nov 29 harvesting'!AI40+'[2]Oct 31 harvesting'!AI40</f>
        <v>2679.0299999999997</v>
      </c>
      <c r="AJ40" s="254">
        <f t="shared" si="11"/>
        <v>3.1984045166362325</v>
      </c>
      <c r="AK40" s="254">
        <f>'[2]Dec 29 harvesting '!AK40+'[2]Nov 29 harvesting'!AK40+'[2]Oct 31 harvesting'!AK40</f>
        <v>241.65780000000001</v>
      </c>
      <c r="AL40" s="254">
        <f>'[2]Dec 29 harvesting '!AL40+'[2]Nov 29 harvesting'!AL40+'[2]Oct 31 harvesting'!AL40</f>
        <v>876</v>
      </c>
      <c r="AM40" s="254">
        <f t="shared" si="12"/>
        <v>3.6249605847607649</v>
      </c>
      <c r="AN40" s="254">
        <f>'[2]Dec 29 harvesting '!AN40+'[2]Nov 29 harvesting'!AN40+'[2]Oct 31 harvesting'!AN40</f>
        <v>1078.934</v>
      </c>
      <c r="AO40" s="254">
        <f>'[2]Dec 29 harvesting '!AO40+'[2]Nov 29 harvesting'!AO40+'[2]Oct 31 harvesting'!AO40</f>
        <v>4324</v>
      </c>
      <c r="AP40" s="254">
        <f t="shared" si="13"/>
        <v>4.007659411975153</v>
      </c>
      <c r="AQ40" s="254">
        <f>'[2]Dec 29 harvesting '!AQ40+'[2]Nov 29 harvesting'!AQ40+'[2]Oct 31 harvesting'!AQ40</f>
        <v>2248.5762999999997</v>
      </c>
      <c r="AR40" s="254">
        <f>'[2]Dec 29 harvesting '!AR40+'[2]Nov 29 harvesting'!AR40+'[2]Oct 31 harvesting'!AR40</f>
        <v>8268.3700000000008</v>
      </c>
      <c r="AS40" s="254">
        <f t="shared" si="14"/>
        <v>3.6771578531713609</v>
      </c>
      <c r="AT40" s="254">
        <f>'[2]Dec 29 harvesting '!AT40+'[2]Nov 29 harvesting'!AT40+'[2]Oct 31 harvesting'!AT40</f>
        <v>0</v>
      </c>
      <c r="AU40" s="254">
        <f>'[2]Dec 29 harvesting '!AU40+'[2]Nov 29 harvesting'!AU40+'[2]Oct 31 harvesting'!AU40</f>
        <v>0</v>
      </c>
      <c r="AV40" s="254">
        <f t="shared" si="15"/>
        <v>0</v>
      </c>
      <c r="AW40" s="254">
        <f>'[2]Dec 29 harvesting '!AW40+'[2]Nov 29 harvesting'!AW40+'[2]Oct 31 harvesting'!AW40</f>
        <v>0</v>
      </c>
      <c r="AX40" s="254">
        <f>'[2]Dec 29 harvesting '!AX40+'[2]Nov 29 harvesting'!AX40+'[2]Oct 31 harvesting'!AX40</f>
        <v>0</v>
      </c>
      <c r="AY40" s="254">
        <f t="shared" si="16"/>
        <v>0</v>
      </c>
      <c r="AZ40" s="254">
        <f>'[2]Dec 29 harvesting '!AZ40+'[2]Nov 29 harvesting'!AZ40+'[2]Oct 31 harvesting'!AZ40</f>
        <v>0</v>
      </c>
      <c r="BA40" s="254">
        <f>'[2]Dec 29 harvesting '!BA40+'[2]Nov 29 harvesting'!BA40+'[2]Oct 31 harvesting'!BA40</f>
        <v>0</v>
      </c>
      <c r="BB40" s="254">
        <f t="shared" si="17"/>
        <v>0</v>
      </c>
      <c r="BC40" s="254">
        <f>'[2]Dec 29 harvesting '!BC40+'[2]Nov 29 harvesting'!BC40+'[2]Oct 31 harvesting'!BC40</f>
        <v>0</v>
      </c>
      <c r="BD40" s="254">
        <f>'[2]Dec 29 harvesting '!BD40+'[2]Nov 29 harvesting'!BD40+'[2]Oct 31 harvesting'!BD40</f>
        <v>0</v>
      </c>
      <c r="BE40" s="254">
        <f t="shared" si="18"/>
        <v>0</v>
      </c>
      <c r="BF40" s="254">
        <f>'[2]Dec 29 harvesting '!BF40+'[2]Nov 29 harvesting'!BF40+'[2]Oct 31 harvesting'!BF40</f>
        <v>0</v>
      </c>
      <c r="BG40" s="254">
        <f>'[2]Dec 29 harvesting '!BG40+'[2]Nov 29 harvesting'!BG40+'[2]Oct 31 harvesting'!BG40</f>
        <v>0</v>
      </c>
      <c r="BH40" s="254">
        <f t="shared" si="19"/>
        <v>0</v>
      </c>
      <c r="BI40" s="254">
        <f>'[2]Dec 29 harvesting '!BI40+'[2]Nov 29 harvesting'!BI40+'[2]Oct 31 harvesting'!BI40</f>
        <v>0</v>
      </c>
      <c r="BJ40" s="254">
        <f>'[2]Dec 29 harvesting '!BJ40+'[2]Nov 29 harvesting'!BJ40+'[2]Oct 31 harvesting'!BJ40</f>
        <v>0</v>
      </c>
      <c r="BK40" s="254">
        <f t="shared" si="20"/>
        <v>0</v>
      </c>
      <c r="BL40" s="254">
        <f>'[2]Dec 29 harvesting '!BL40+'[2]Nov 29 harvesting'!BL40+'[2]Oct 31 harvesting'!BL40</f>
        <v>0</v>
      </c>
      <c r="BM40" s="254">
        <f>'[2]Dec 29 harvesting '!BM40+'[2]Nov 29 harvesting'!BM40+'[2]Oct 31 harvesting'!BM40</f>
        <v>0</v>
      </c>
      <c r="BN40" s="254">
        <f t="shared" si="21"/>
        <v>0</v>
      </c>
      <c r="BO40" s="254">
        <f>'[2]Dec 29 harvesting '!BO40+'[2]Nov 29 harvesting'!BO40+'[2]Oct 31 harvesting'!BO40</f>
        <v>0</v>
      </c>
      <c r="BP40" s="254">
        <f>'[2]Dec 29 harvesting '!BP40+'[2]Nov 29 harvesting'!BP40+'[2]Oct 31 harvesting'!BP40</f>
        <v>0</v>
      </c>
      <c r="BQ40" s="254">
        <f t="shared" si="22"/>
        <v>0</v>
      </c>
      <c r="BR40" s="254">
        <f>'[2]Dec 29 harvesting '!BR40+'[2]Nov 29 harvesting'!BR40+'[2]Oct 31 harvesting'!BR40</f>
        <v>835.46560000000011</v>
      </c>
      <c r="BS40" s="254">
        <f>'[2]Dec 29 harvesting '!BS40+'[2]Nov 29 harvesting'!BS40+'[2]Oct 31 harvesting'!BS40</f>
        <v>4200.38</v>
      </c>
      <c r="BT40" s="254">
        <f t="shared" si="23"/>
        <v>5.0275918003087137</v>
      </c>
      <c r="BU40" s="254">
        <f>'[2]Dec 29 harvesting '!BU40+'[2]Nov 29 harvesting'!BU40+'[2]Oct 31 harvesting'!BU40</f>
        <v>83.34</v>
      </c>
      <c r="BV40" s="254">
        <f>'[2]Dec 29 harvesting '!BV40+'[2]Nov 29 harvesting'!BV40+'[2]Oct 31 harvesting'!BV40</f>
        <v>367.88</v>
      </c>
      <c r="BW40" s="254">
        <f t="shared" si="24"/>
        <v>4.4142068634509233</v>
      </c>
      <c r="BX40" s="254">
        <f>'[2]Dec 29 harvesting '!BX40+'[2]Nov 29 harvesting'!BX40+'[2]Oct 31 harvesting'!BX40</f>
        <v>135.80000000000001</v>
      </c>
      <c r="BY40" s="254">
        <f>'[2]Dec 29 harvesting '!BY40+'[2]Nov 29 harvesting'!BY40+'[2]Oct 31 harvesting'!BY40</f>
        <v>553.33999999999992</v>
      </c>
      <c r="BZ40" s="254">
        <f t="shared" si="25"/>
        <v>4.0746686303387323</v>
      </c>
      <c r="CA40" s="254">
        <f>'[2]Dec 29 harvesting '!CA40+'[2]Nov 29 harvesting'!CA40+'[2]Oct 31 harvesting'!CA40</f>
        <v>1722.9175399999999</v>
      </c>
      <c r="CB40" s="254">
        <f>'[2]Dec 29 harvesting '!CB40+'[2]Nov 29 harvesting'!CB40+'[2]Oct 31 harvesting'!CB40</f>
        <v>6191.0153999999993</v>
      </c>
      <c r="CC40" s="254">
        <f t="shared" si="26"/>
        <v>3.5933323889662181</v>
      </c>
      <c r="CD40" s="254">
        <f>'[2]Dec 29 harvesting '!CD40+'[2]Nov 29 harvesting'!CD40+'[2]Oct 31 harvesting'!CD40</f>
        <v>360.3691</v>
      </c>
      <c r="CE40" s="254">
        <f>'[2]Dec 29 harvesting '!CE40+'[2]Nov 29 harvesting'!CE40+'[2]Oct 31 harvesting'!CE40</f>
        <v>1272.3700000000001</v>
      </c>
      <c r="CF40" s="254">
        <f t="shared" si="27"/>
        <v>3.5307411207009705</v>
      </c>
      <c r="CG40" s="254">
        <f>'[2]Dec 29 harvesting '!CG40+'[2]Nov 29 harvesting'!CG40+'[2]Oct 31 harvesting'!CG40</f>
        <v>1177.819</v>
      </c>
      <c r="CH40" s="254">
        <f>'[2]Dec 29 harvesting '!CH40+'[2]Nov 29 harvesting'!CH40+'[2]Oct 31 harvesting'!CH40</f>
        <v>4696.82</v>
      </c>
      <c r="CI40" s="254">
        <f t="shared" si="28"/>
        <v>3.9877264673094932</v>
      </c>
      <c r="CJ40" s="254">
        <f>'[2]Dec 29 harvesting '!CJ40+'[2]Nov 29 harvesting'!CJ40+'[2]Oct 31 harvesting'!CJ40</f>
        <v>4315.7112399999996</v>
      </c>
      <c r="CK40" s="254">
        <f>'[2]Dec 29 harvesting '!CK40+'[2]Nov 29 harvesting'!CK40+'[2]Oct 31 harvesting'!CK40</f>
        <v>17281.805400000001</v>
      </c>
      <c r="CL40" s="254">
        <f t="shared" si="29"/>
        <v>4.0043933523226176</v>
      </c>
    </row>
    <row r="41" spans="1:140" x14ac:dyDescent="0.25">
      <c r="A41" s="262" t="s">
        <v>33</v>
      </c>
      <c r="B41" s="251">
        <v>1701</v>
      </c>
      <c r="C41" s="412">
        <f t="shared" si="0"/>
        <v>13.639035861258083</v>
      </c>
      <c r="D41" s="254">
        <f>'[2]Dec 29 harvesting '!D41+'[2]Nov 29 harvesting'!D41+'[2]Oct 31 harvesting'!D41</f>
        <v>32.5</v>
      </c>
      <c r="E41" s="254">
        <f>'[2]Dec 29 harvesting '!E41+'[2]Nov 29 harvesting'!E41+'[2]Oct 31 harvesting'!E41</f>
        <v>151.69999999999999</v>
      </c>
      <c r="F41" s="254">
        <f t="shared" si="1"/>
        <v>4.6676923076923069</v>
      </c>
      <c r="G41" s="254">
        <f>'[2]Dec 29 harvesting '!G41+'[2]Nov 29 harvesting'!G41+'[2]Oct 31 harvesting'!G41</f>
        <v>8</v>
      </c>
      <c r="H41" s="254">
        <f>'[2]Dec 29 harvesting '!H41+'[2]Nov 29 harvesting'!H41+'[2]Oct 31 harvesting'!H41</f>
        <v>42.4</v>
      </c>
      <c r="I41" s="254">
        <f t="shared" si="2"/>
        <v>5.3</v>
      </c>
      <c r="J41" s="254">
        <f>'[2]Dec 29 harvesting '!J41+'[2]Nov 29 harvesting'!J41+'[2]Oct 31 harvesting'!J41</f>
        <v>17</v>
      </c>
      <c r="K41" s="254">
        <f>'[2]Dec 29 harvesting '!K41+'[2]Nov 29 harvesting'!K41+'[2]Oct 31 harvesting'!K41</f>
        <v>100</v>
      </c>
      <c r="L41" s="254">
        <f t="shared" si="3"/>
        <v>5.882352941176471</v>
      </c>
      <c r="M41" s="254">
        <f>'[2]Dec 29 harvesting '!M41+'[2]Nov 29 harvesting'!M41+'[2]Oct 31 harvesting'!M41</f>
        <v>65</v>
      </c>
      <c r="N41" s="254">
        <f>'[2]Dec 29 harvesting '!N41+'[2]Nov 29 harvesting'!N41+'[2]Oct 31 harvesting'!N41</f>
        <v>293</v>
      </c>
      <c r="O41" s="254">
        <f t="shared" si="4"/>
        <v>4.5076923076923077</v>
      </c>
      <c r="P41" s="254">
        <f>'[2]Dec 29 harvesting '!P41+'[2]Nov 29 harvesting'!P41+'[2]Oct 31 harvesting'!P41</f>
        <v>0</v>
      </c>
      <c r="Q41" s="254">
        <f>'[2]Dec 29 harvesting '!Q41+'[2]Nov 29 harvesting'!Q41+'[2]Oct 31 harvesting'!Q41</f>
        <v>0</v>
      </c>
      <c r="R41" s="254">
        <f t="shared" si="5"/>
        <v>0</v>
      </c>
      <c r="S41" s="254">
        <f>'[2]Dec 29 harvesting '!S41+'[2]Nov 29 harvesting'!S41+'[2]Oct 31 harvesting'!S41</f>
        <v>109.5</v>
      </c>
      <c r="T41" s="254">
        <f>'[2]Dec 29 harvesting '!T41+'[2]Nov 29 harvesting'!T41+'[2]Oct 31 harvesting'!T41</f>
        <v>462.32000000000005</v>
      </c>
      <c r="U41" s="254">
        <f t="shared" si="6"/>
        <v>4.2221004566210052</v>
      </c>
      <c r="V41" s="254">
        <f>'[2]Dec 29 harvesting '!V41+'[2]Nov 29 harvesting'!V41+'[2]Oct 31 harvesting'!V41</f>
        <v>232</v>
      </c>
      <c r="W41" s="254">
        <f>'[2]Dec 29 harvesting '!W41+'[2]Nov 29 harvesting'!W41+'[2]Oct 31 harvesting'!W41</f>
        <v>1049.42</v>
      </c>
      <c r="X41" s="254">
        <f t="shared" si="7"/>
        <v>4.5233620689655174</v>
      </c>
      <c r="Y41" s="254">
        <f>'[2]Dec 29 harvesting '!Y41+'[2]Nov 29 harvesting'!Y41+'[2]Oct 31 harvesting'!Y41</f>
        <v>0</v>
      </c>
      <c r="Z41" s="254">
        <f>'[2]Dec 29 harvesting '!Z41+'[2]Nov 29 harvesting'!Z41+'[2]Oct 31 harvesting'!Z41</f>
        <v>0</v>
      </c>
      <c r="AA41" s="254">
        <f t="shared" si="8"/>
        <v>0</v>
      </c>
      <c r="AB41" s="254">
        <f>'[2]Dec 29 harvesting '!AB41+'[2]Nov 29 harvesting'!AB41+'[2]Oct 31 harvesting'!AB41</f>
        <v>0</v>
      </c>
      <c r="AC41" s="254">
        <f>'[2]Dec 29 harvesting '!AC41+'[2]Nov 29 harvesting'!AC41+'[2]Oct 31 harvesting'!AC41</f>
        <v>0</v>
      </c>
      <c r="AD41" s="254">
        <f t="shared" si="9"/>
        <v>0</v>
      </c>
      <c r="AE41" s="254">
        <f>'[2]Dec 29 harvesting '!AE41+'[2]Nov 29 harvesting'!AE41+'[2]Oct 31 harvesting'!AE41</f>
        <v>0</v>
      </c>
      <c r="AF41" s="254">
        <f>'[2]Dec 29 harvesting '!AF41+'[2]Nov 29 harvesting'!AF41+'[2]Oct 31 harvesting'!AF41</f>
        <v>0</v>
      </c>
      <c r="AG41" s="254">
        <f t="shared" si="10"/>
        <v>0</v>
      </c>
      <c r="AH41" s="254">
        <f>'[2]Dec 29 harvesting '!AH41+'[2]Nov 29 harvesting'!AH41+'[2]Oct 31 harvesting'!AH41</f>
        <v>0</v>
      </c>
      <c r="AI41" s="254">
        <f>'[2]Dec 29 harvesting '!AI41+'[2]Nov 29 harvesting'!AI41+'[2]Oct 31 harvesting'!AI41</f>
        <v>0</v>
      </c>
      <c r="AJ41" s="254">
        <f t="shared" si="11"/>
        <v>0</v>
      </c>
      <c r="AK41" s="254">
        <f>'[2]Dec 29 harvesting '!AK41+'[2]Nov 29 harvesting'!AK41+'[2]Oct 31 harvesting'!AK41</f>
        <v>0</v>
      </c>
      <c r="AL41" s="254">
        <f>'[2]Dec 29 harvesting '!AL41+'[2]Nov 29 harvesting'!AL41+'[2]Oct 31 harvesting'!AL41</f>
        <v>0</v>
      </c>
      <c r="AM41" s="254">
        <f t="shared" si="12"/>
        <v>0</v>
      </c>
      <c r="AN41" s="254">
        <f>'[2]Dec 29 harvesting '!AN41+'[2]Nov 29 harvesting'!AN41+'[2]Oct 31 harvesting'!AN41</f>
        <v>0</v>
      </c>
      <c r="AO41" s="254">
        <f>'[2]Dec 29 harvesting '!AO41+'[2]Nov 29 harvesting'!AO41+'[2]Oct 31 harvesting'!AO41</f>
        <v>0</v>
      </c>
      <c r="AP41" s="254">
        <f t="shared" si="13"/>
        <v>0</v>
      </c>
      <c r="AQ41" s="254">
        <f>'[2]Dec 29 harvesting '!AQ41+'[2]Nov 29 harvesting'!AQ41+'[2]Oct 31 harvesting'!AQ41</f>
        <v>0</v>
      </c>
      <c r="AR41" s="254">
        <f>'[2]Dec 29 harvesting '!AR41+'[2]Nov 29 harvesting'!AR41+'[2]Oct 31 harvesting'!AR41</f>
        <v>0</v>
      </c>
      <c r="AS41" s="254">
        <f t="shared" si="14"/>
        <v>0</v>
      </c>
      <c r="AT41" s="254">
        <f>'[2]Dec 29 harvesting '!AT41+'[2]Nov 29 harvesting'!AT41+'[2]Oct 31 harvesting'!AT41</f>
        <v>0</v>
      </c>
      <c r="AU41" s="254">
        <f>'[2]Dec 29 harvesting '!AU41+'[2]Nov 29 harvesting'!AU41+'[2]Oct 31 harvesting'!AU41</f>
        <v>0</v>
      </c>
      <c r="AV41" s="254">
        <f t="shared" si="15"/>
        <v>0</v>
      </c>
      <c r="AW41" s="254">
        <f>'[2]Dec 29 harvesting '!AW41+'[2]Nov 29 harvesting'!AW41+'[2]Oct 31 harvesting'!AW41</f>
        <v>0</v>
      </c>
      <c r="AX41" s="254">
        <f>'[2]Dec 29 harvesting '!AX41+'[2]Nov 29 harvesting'!AX41+'[2]Oct 31 harvesting'!AX41</f>
        <v>0</v>
      </c>
      <c r="AY41" s="254">
        <f t="shared" si="16"/>
        <v>0</v>
      </c>
      <c r="AZ41" s="254">
        <f>'[2]Dec 29 harvesting '!AZ41+'[2]Nov 29 harvesting'!AZ41+'[2]Oct 31 harvesting'!AZ41</f>
        <v>0</v>
      </c>
      <c r="BA41" s="254">
        <f>'[2]Dec 29 harvesting '!BA41+'[2]Nov 29 harvesting'!BA41+'[2]Oct 31 harvesting'!BA41</f>
        <v>0</v>
      </c>
      <c r="BB41" s="254">
        <f t="shared" si="17"/>
        <v>0</v>
      </c>
      <c r="BC41" s="254">
        <f>'[2]Dec 29 harvesting '!BC41+'[2]Nov 29 harvesting'!BC41+'[2]Oct 31 harvesting'!BC41</f>
        <v>0</v>
      </c>
      <c r="BD41" s="254">
        <f>'[2]Dec 29 harvesting '!BD41+'[2]Nov 29 harvesting'!BD41+'[2]Oct 31 harvesting'!BD41</f>
        <v>0</v>
      </c>
      <c r="BE41" s="254">
        <f t="shared" si="18"/>
        <v>0</v>
      </c>
      <c r="BF41" s="254">
        <f>'[2]Dec 29 harvesting '!BF41+'[2]Nov 29 harvesting'!BF41+'[2]Oct 31 harvesting'!BF41</f>
        <v>0</v>
      </c>
      <c r="BG41" s="254">
        <f>'[2]Dec 29 harvesting '!BG41+'[2]Nov 29 harvesting'!BG41+'[2]Oct 31 harvesting'!BG41</f>
        <v>0</v>
      </c>
      <c r="BH41" s="254">
        <f t="shared" si="19"/>
        <v>0</v>
      </c>
      <c r="BI41" s="254">
        <f>'[2]Dec 29 harvesting '!BI41+'[2]Nov 29 harvesting'!BI41+'[2]Oct 31 harvesting'!BI41</f>
        <v>0</v>
      </c>
      <c r="BJ41" s="254">
        <f>'[2]Dec 29 harvesting '!BJ41+'[2]Nov 29 harvesting'!BJ41+'[2]Oct 31 harvesting'!BJ41</f>
        <v>0</v>
      </c>
      <c r="BK41" s="254">
        <f t="shared" si="20"/>
        <v>0</v>
      </c>
      <c r="BL41" s="254">
        <f>'[2]Dec 29 harvesting '!BL41+'[2]Nov 29 harvesting'!BL41+'[2]Oct 31 harvesting'!BL41</f>
        <v>0</v>
      </c>
      <c r="BM41" s="254">
        <f>'[2]Dec 29 harvesting '!BM41+'[2]Nov 29 harvesting'!BM41+'[2]Oct 31 harvesting'!BM41</f>
        <v>0</v>
      </c>
      <c r="BN41" s="254">
        <f t="shared" si="21"/>
        <v>0</v>
      </c>
      <c r="BO41" s="254">
        <f>'[2]Dec 29 harvesting '!BO41+'[2]Nov 29 harvesting'!BO41+'[2]Oct 31 harvesting'!BO41</f>
        <v>0</v>
      </c>
      <c r="BP41" s="254">
        <f>'[2]Dec 29 harvesting '!BP41+'[2]Nov 29 harvesting'!BP41+'[2]Oct 31 harvesting'!BP41</f>
        <v>0</v>
      </c>
      <c r="BQ41" s="254">
        <f t="shared" si="22"/>
        <v>0</v>
      </c>
      <c r="BR41" s="254">
        <f>'[2]Dec 29 harvesting '!BR41+'[2]Nov 29 harvesting'!BR41+'[2]Oct 31 harvesting'!BR41</f>
        <v>32.5</v>
      </c>
      <c r="BS41" s="254">
        <f>'[2]Dec 29 harvesting '!BS41+'[2]Nov 29 harvesting'!BS41+'[2]Oct 31 harvesting'!BS41</f>
        <v>151.69999999999999</v>
      </c>
      <c r="BT41" s="254">
        <f t="shared" si="23"/>
        <v>4.6676923076923069</v>
      </c>
      <c r="BU41" s="254">
        <f>'[2]Dec 29 harvesting '!BU41+'[2]Nov 29 harvesting'!BU41+'[2]Oct 31 harvesting'!BU41</f>
        <v>8</v>
      </c>
      <c r="BV41" s="254">
        <f>'[2]Dec 29 harvesting '!BV41+'[2]Nov 29 harvesting'!BV41+'[2]Oct 31 harvesting'!BV41</f>
        <v>42.4</v>
      </c>
      <c r="BW41" s="254">
        <f t="shared" si="24"/>
        <v>5.3</v>
      </c>
      <c r="BX41" s="254">
        <f>'[2]Dec 29 harvesting '!BX41+'[2]Nov 29 harvesting'!BX41+'[2]Oct 31 harvesting'!BX41</f>
        <v>17</v>
      </c>
      <c r="BY41" s="254">
        <f>'[2]Dec 29 harvesting '!BY41+'[2]Nov 29 harvesting'!BY41+'[2]Oct 31 harvesting'!BY41</f>
        <v>100</v>
      </c>
      <c r="BZ41" s="254">
        <f t="shared" si="25"/>
        <v>5.882352941176471</v>
      </c>
      <c r="CA41" s="254">
        <f>'[2]Dec 29 harvesting '!CA41+'[2]Nov 29 harvesting'!CA41+'[2]Oct 31 harvesting'!CA41</f>
        <v>65</v>
      </c>
      <c r="CB41" s="254">
        <f>'[2]Dec 29 harvesting '!CB41+'[2]Nov 29 harvesting'!CB41+'[2]Oct 31 harvesting'!CB41</f>
        <v>293</v>
      </c>
      <c r="CC41" s="254">
        <f t="shared" si="26"/>
        <v>4.5076923076923077</v>
      </c>
      <c r="CD41" s="254">
        <f>'[2]Dec 29 harvesting '!CD41+'[2]Nov 29 harvesting'!CD41+'[2]Oct 31 harvesting'!CD41</f>
        <v>0</v>
      </c>
      <c r="CE41" s="254">
        <f>'[2]Dec 29 harvesting '!CE41+'[2]Nov 29 harvesting'!CE41+'[2]Oct 31 harvesting'!CE41</f>
        <v>0</v>
      </c>
      <c r="CF41" s="254">
        <f t="shared" si="27"/>
        <v>0</v>
      </c>
      <c r="CG41" s="254">
        <f>'[2]Dec 29 harvesting '!CG41+'[2]Nov 29 harvesting'!CG41+'[2]Oct 31 harvesting'!CG41</f>
        <v>109.5</v>
      </c>
      <c r="CH41" s="254">
        <f>'[2]Dec 29 harvesting '!CH41+'[2]Nov 29 harvesting'!CH41+'[2]Oct 31 harvesting'!CH41</f>
        <v>462.32000000000005</v>
      </c>
      <c r="CI41" s="254">
        <f t="shared" si="28"/>
        <v>4.2221004566210052</v>
      </c>
      <c r="CJ41" s="254">
        <f>'[2]Dec 29 harvesting '!CJ41+'[2]Nov 29 harvesting'!CJ41+'[2]Oct 31 harvesting'!CJ41</f>
        <v>232</v>
      </c>
      <c r="CK41" s="254">
        <f>'[2]Dec 29 harvesting '!CK41+'[2]Nov 29 harvesting'!CK41+'[2]Oct 31 harvesting'!CK41</f>
        <v>1049.42</v>
      </c>
      <c r="CL41" s="254">
        <f t="shared" si="29"/>
        <v>4.5233620689655174</v>
      </c>
      <c r="DH41" s="255" t="s">
        <v>130</v>
      </c>
      <c r="DI41" s="255" t="s">
        <v>130</v>
      </c>
      <c r="DJ41" s="391" t="s">
        <v>138</v>
      </c>
    </row>
    <row r="42" spans="1:140" x14ac:dyDescent="0.25">
      <c r="A42" s="262" t="s">
        <v>34</v>
      </c>
      <c r="B42" s="251">
        <v>166.57</v>
      </c>
      <c r="C42" s="412">
        <f t="shared" si="0"/>
        <v>34.279882331752418</v>
      </c>
      <c r="D42" s="254">
        <f>'[2]Dec 29 harvesting '!D42+'[2]Nov 29 harvesting'!D42+'[2]Oct 31 harvesting'!D42</f>
        <v>0</v>
      </c>
      <c r="E42" s="254">
        <f>'[2]Dec 29 harvesting '!E42+'[2]Nov 29 harvesting'!E42+'[2]Oct 31 harvesting'!E42</f>
        <v>0</v>
      </c>
      <c r="F42" s="254">
        <f t="shared" si="1"/>
        <v>0</v>
      </c>
      <c r="G42" s="254">
        <f>'[2]Dec 29 harvesting '!G42+'[2]Nov 29 harvesting'!G42+'[2]Oct 31 harvesting'!G42</f>
        <v>0</v>
      </c>
      <c r="H42" s="254">
        <f>'[2]Dec 29 harvesting '!H42+'[2]Nov 29 harvesting'!H42+'[2]Oct 31 harvesting'!H42</f>
        <v>0</v>
      </c>
      <c r="I42" s="254">
        <f t="shared" si="2"/>
        <v>0</v>
      </c>
      <c r="J42" s="254">
        <f>'[2]Dec 29 harvesting '!J42+'[2]Nov 29 harvesting'!J42+'[2]Oct 31 harvesting'!J42</f>
        <v>0</v>
      </c>
      <c r="K42" s="254">
        <f>'[2]Dec 29 harvesting '!K42+'[2]Nov 29 harvesting'!K42+'[2]Oct 31 harvesting'!K42</f>
        <v>0</v>
      </c>
      <c r="L42" s="254">
        <f t="shared" si="3"/>
        <v>0</v>
      </c>
      <c r="M42" s="254">
        <f>'[2]Dec 29 harvesting '!M42+'[2]Nov 29 harvesting'!M42+'[2]Oct 31 harvesting'!M42</f>
        <v>0</v>
      </c>
      <c r="N42" s="254">
        <f>'[2]Dec 29 harvesting '!N42+'[2]Nov 29 harvesting'!N42+'[2]Oct 31 harvesting'!N42</f>
        <v>0</v>
      </c>
      <c r="O42" s="254">
        <f t="shared" si="4"/>
        <v>0</v>
      </c>
      <c r="P42" s="254">
        <f>'[2]Dec 29 harvesting '!P42+'[2]Nov 29 harvesting'!P42+'[2]Oct 31 harvesting'!P42</f>
        <v>0</v>
      </c>
      <c r="Q42" s="254">
        <f>'[2]Dec 29 harvesting '!Q42+'[2]Nov 29 harvesting'!Q42+'[2]Oct 31 harvesting'!Q42</f>
        <v>0</v>
      </c>
      <c r="R42" s="254">
        <f t="shared" si="5"/>
        <v>0</v>
      </c>
      <c r="S42" s="254">
        <f>'[2]Dec 29 harvesting '!S42+'[2]Nov 29 harvesting'!S42+'[2]Oct 31 harvesting'!S42</f>
        <v>0</v>
      </c>
      <c r="T42" s="254">
        <f>'[2]Dec 29 harvesting '!T42+'[2]Nov 29 harvesting'!T42+'[2]Oct 31 harvesting'!T42</f>
        <v>0</v>
      </c>
      <c r="U42" s="254">
        <f t="shared" si="6"/>
        <v>0</v>
      </c>
      <c r="V42" s="254">
        <f>'[2]Dec 29 harvesting '!V42+'[2]Nov 29 harvesting'!V42+'[2]Oct 31 harvesting'!V42</f>
        <v>0</v>
      </c>
      <c r="W42" s="254">
        <f>'[2]Dec 29 harvesting '!W42+'[2]Nov 29 harvesting'!W42+'[2]Oct 31 harvesting'!W42</f>
        <v>0</v>
      </c>
      <c r="X42" s="254">
        <f t="shared" si="7"/>
        <v>0</v>
      </c>
      <c r="Y42" s="254">
        <f>'[2]Dec 29 harvesting '!Y42+'[2]Nov 29 harvesting'!Y42+'[2]Oct 31 harvesting'!Y42</f>
        <v>0</v>
      </c>
      <c r="Z42" s="254">
        <f>'[2]Dec 29 harvesting '!Z42+'[2]Nov 29 harvesting'!Z42+'[2]Oct 31 harvesting'!Z42</f>
        <v>0</v>
      </c>
      <c r="AA42" s="254">
        <f t="shared" si="8"/>
        <v>0</v>
      </c>
      <c r="AB42" s="254">
        <f>'[2]Dec 29 harvesting '!AB42+'[2]Nov 29 harvesting'!AB42+'[2]Oct 31 harvesting'!AB42</f>
        <v>0</v>
      </c>
      <c r="AC42" s="254">
        <f>'[2]Dec 29 harvesting '!AC42+'[2]Nov 29 harvesting'!AC42+'[2]Oct 31 harvesting'!AC42</f>
        <v>0</v>
      </c>
      <c r="AD42" s="254">
        <f t="shared" si="9"/>
        <v>0</v>
      </c>
      <c r="AE42" s="254">
        <f>'[2]Dec 29 harvesting '!AE42+'[2]Nov 29 harvesting'!AE42+'[2]Oct 31 harvesting'!AE42</f>
        <v>0</v>
      </c>
      <c r="AF42" s="254">
        <f>'[2]Dec 29 harvesting '!AF42+'[2]Nov 29 harvesting'!AF42+'[2]Oct 31 harvesting'!AF42</f>
        <v>0</v>
      </c>
      <c r="AG42" s="254">
        <f t="shared" si="10"/>
        <v>0</v>
      </c>
      <c r="AH42" s="254">
        <f>'[2]Dec 29 harvesting '!AH42+'[2]Nov 29 harvesting'!AH42+'[2]Oct 31 harvesting'!AH42</f>
        <v>57.1</v>
      </c>
      <c r="AI42" s="254">
        <f>'[2]Dec 29 harvesting '!AI42+'[2]Nov 29 harvesting'!AI42+'[2]Oct 31 harvesting'!AI42</f>
        <v>250</v>
      </c>
      <c r="AJ42" s="254">
        <f t="shared" si="11"/>
        <v>4.3782837127845884</v>
      </c>
      <c r="AK42" s="254">
        <f>'[2]Dec 29 harvesting '!AK42+'[2]Nov 29 harvesting'!AK42+'[2]Oct 31 harvesting'!AK42</f>
        <v>0</v>
      </c>
      <c r="AL42" s="254">
        <f>'[2]Dec 29 harvesting '!AL42+'[2]Nov 29 harvesting'!AL42+'[2]Oct 31 harvesting'!AL42</f>
        <v>0</v>
      </c>
      <c r="AM42" s="254">
        <f t="shared" si="12"/>
        <v>0</v>
      </c>
      <c r="AN42" s="254">
        <f>'[2]Dec 29 harvesting '!AN42+'[2]Nov 29 harvesting'!AN42+'[2]Oct 31 harvesting'!AN42</f>
        <v>0</v>
      </c>
      <c r="AO42" s="254">
        <f>'[2]Dec 29 harvesting '!AO42+'[2]Nov 29 harvesting'!AO42+'[2]Oct 31 harvesting'!AO42</f>
        <v>0</v>
      </c>
      <c r="AP42" s="254">
        <f t="shared" si="13"/>
        <v>0</v>
      </c>
      <c r="AQ42" s="254">
        <f>'[2]Dec 29 harvesting '!AQ42+'[2]Nov 29 harvesting'!AQ42+'[2]Oct 31 harvesting'!AQ42</f>
        <v>57.1</v>
      </c>
      <c r="AR42" s="254">
        <f>'[2]Dec 29 harvesting '!AR42+'[2]Nov 29 harvesting'!AR42+'[2]Oct 31 harvesting'!AR42</f>
        <v>250</v>
      </c>
      <c r="AS42" s="254">
        <f t="shared" si="14"/>
        <v>4.3782837127845884</v>
      </c>
      <c r="AT42" s="254">
        <f>'[2]Dec 29 harvesting '!AT42+'[2]Nov 29 harvesting'!AT42+'[2]Oct 31 harvesting'!AT42</f>
        <v>0</v>
      </c>
      <c r="AU42" s="254">
        <f>'[2]Dec 29 harvesting '!AU42+'[2]Nov 29 harvesting'!AU42+'[2]Oct 31 harvesting'!AU42</f>
        <v>0</v>
      </c>
      <c r="AV42" s="254">
        <f t="shared" si="15"/>
        <v>0</v>
      </c>
      <c r="AW42" s="254">
        <f>'[2]Dec 29 harvesting '!AW42+'[2]Nov 29 harvesting'!AW42+'[2]Oct 31 harvesting'!AW42</f>
        <v>0</v>
      </c>
      <c r="AX42" s="254">
        <f>'[2]Dec 29 harvesting '!AX42+'[2]Nov 29 harvesting'!AX42+'[2]Oct 31 harvesting'!AX42</f>
        <v>0</v>
      </c>
      <c r="AY42" s="254">
        <f t="shared" si="16"/>
        <v>0</v>
      </c>
      <c r="AZ42" s="254">
        <f>'[2]Dec 29 harvesting '!AZ42+'[2]Nov 29 harvesting'!AZ42+'[2]Oct 31 harvesting'!AZ42</f>
        <v>0</v>
      </c>
      <c r="BA42" s="254">
        <f>'[2]Dec 29 harvesting '!BA42+'[2]Nov 29 harvesting'!BA42+'[2]Oct 31 harvesting'!BA42</f>
        <v>0</v>
      </c>
      <c r="BB42" s="254">
        <f t="shared" si="17"/>
        <v>0</v>
      </c>
      <c r="BC42" s="254">
        <f>'[2]Dec 29 harvesting '!BC42+'[2]Nov 29 harvesting'!BC42+'[2]Oct 31 harvesting'!BC42</f>
        <v>0</v>
      </c>
      <c r="BD42" s="254">
        <f>'[2]Dec 29 harvesting '!BD42+'[2]Nov 29 harvesting'!BD42+'[2]Oct 31 harvesting'!BD42</f>
        <v>0</v>
      </c>
      <c r="BE42" s="254">
        <f t="shared" si="18"/>
        <v>0</v>
      </c>
      <c r="BF42" s="254">
        <f>'[2]Dec 29 harvesting '!BF42+'[2]Nov 29 harvesting'!BF42+'[2]Oct 31 harvesting'!BF42</f>
        <v>0</v>
      </c>
      <c r="BG42" s="254">
        <f>'[2]Dec 29 harvesting '!BG42+'[2]Nov 29 harvesting'!BG42+'[2]Oct 31 harvesting'!BG42</f>
        <v>0</v>
      </c>
      <c r="BH42" s="254">
        <f t="shared" si="19"/>
        <v>0</v>
      </c>
      <c r="BI42" s="254">
        <f>'[2]Dec 29 harvesting '!BI42+'[2]Nov 29 harvesting'!BI42+'[2]Oct 31 harvesting'!BI42</f>
        <v>0</v>
      </c>
      <c r="BJ42" s="254">
        <f>'[2]Dec 29 harvesting '!BJ42+'[2]Nov 29 harvesting'!BJ42+'[2]Oct 31 harvesting'!BJ42</f>
        <v>0</v>
      </c>
      <c r="BK42" s="254">
        <f t="shared" si="20"/>
        <v>0</v>
      </c>
      <c r="BL42" s="254">
        <f>'[2]Dec 29 harvesting '!BL42+'[2]Nov 29 harvesting'!BL42+'[2]Oct 31 harvesting'!BL42</f>
        <v>0</v>
      </c>
      <c r="BM42" s="254">
        <f>'[2]Dec 29 harvesting '!BM42+'[2]Nov 29 harvesting'!BM42+'[2]Oct 31 harvesting'!BM42</f>
        <v>0</v>
      </c>
      <c r="BN42" s="254">
        <f t="shared" si="21"/>
        <v>0</v>
      </c>
      <c r="BO42" s="254">
        <f>'[2]Dec 29 harvesting '!BO42+'[2]Nov 29 harvesting'!BO42+'[2]Oct 31 harvesting'!BO42</f>
        <v>0</v>
      </c>
      <c r="BP42" s="254">
        <f>'[2]Dec 29 harvesting '!BP42+'[2]Nov 29 harvesting'!BP42+'[2]Oct 31 harvesting'!BP42</f>
        <v>0</v>
      </c>
      <c r="BQ42" s="254">
        <f t="shared" si="22"/>
        <v>0</v>
      </c>
      <c r="BR42" s="254">
        <f>'[2]Dec 29 harvesting '!BR42+'[2]Nov 29 harvesting'!BR42+'[2]Oct 31 harvesting'!BR42</f>
        <v>0</v>
      </c>
      <c r="BS42" s="254">
        <f>'[2]Dec 29 harvesting '!BS42+'[2]Nov 29 harvesting'!BS42+'[2]Oct 31 harvesting'!BS42</f>
        <v>0</v>
      </c>
      <c r="BT42" s="254">
        <f t="shared" si="23"/>
        <v>0</v>
      </c>
      <c r="BU42" s="254">
        <f>'[2]Dec 29 harvesting '!BU42+'[2]Nov 29 harvesting'!BU42+'[2]Oct 31 harvesting'!BU42</f>
        <v>0</v>
      </c>
      <c r="BV42" s="254">
        <f>'[2]Dec 29 harvesting '!BV42+'[2]Nov 29 harvesting'!BV42+'[2]Oct 31 harvesting'!BV42</f>
        <v>0</v>
      </c>
      <c r="BW42" s="254">
        <f t="shared" si="24"/>
        <v>0</v>
      </c>
      <c r="BX42" s="254">
        <f>'[2]Dec 29 harvesting '!BX42+'[2]Nov 29 harvesting'!BX42+'[2]Oct 31 harvesting'!BX42</f>
        <v>0</v>
      </c>
      <c r="BY42" s="254">
        <f>'[2]Dec 29 harvesting '!BY42+'[2]Nov 29 harvesting'!BY42+'[2]Oct 31 harvesting'!BY42</f>
        <v>0</v>
      </c>
      <c r="BZ42" s="254">
        <f t="shared" si="25"/>
        <v>0</v>
      </c>
      <c r="CA42" s="254">
        <f>'[2]Dec 29 harvesting '!CA42+'[2]Nov 29 harvesting'!CA42+'[2]Oct 31 harvesting'!CA42</f>
        <v>57.1</v>
      </c>
      <c r="CB42" s="254">
        <f>'[2]Dec 29 harvesting '!CB42+'[2]Nov 29 harvesting'!CB42+'[2]Oct 31 harvesting'!CB42</f>
        <v>250</v>
      </c>
      <c r="CC42" s="254">
        <f t="shared" si="26"/>
        <v>4.3782837127845884</v>
      </c>
      <c r="CD42" s="254">
        <f>'[2]Dec 29 harvesting '!CD42+'[2]Nov 29 harvesting'!CD42+'[2]Oct 31 harvesting'!CD42</f>
        <v>0</v>
      </c>
      <c r="CE42" s="254">
        <f>'[2]Dec 29 harvesting '!CE42+'[2]Nov 29 harvesting'!CE42+'[2]Oct 31 harvesting'!CE42</f>
        <v>0</v>
      </c>
      <c r="CF42" s="254">
        <f t="shared" si="27"/>
        <v>0</v>
      </c>
      <c r="CG42" s="254">
        <f>'[2]Dec 29 harvesting '!CG42+'[2]Nov 29 harvesting'!CG42+'[2]Oct 31 harvesting'!CG42</f>
        <v>0</v>
      </c>
      <c r="CH42" s="254">
        <f>'[2]Dec 29 harvesting '!CH42+'[2]Nov 29 harvesting'!CH42+'[2]Oct 31 harvesting'!CH42</f>
        <v>0</v>
      </c>
      <c r="CI42" s="254">
        <f t="shared" si="28"/>
        <v>0</v>
      </c>
      <c r="CJ42" s="254">
        <f>'[2]Dec 29 harvesting '!CJ42+'[2]Nov 29 harvesting'!CJ42+'[2]Oct 31 harvesting'!CJ42</f>
        <v>57.1</v>
      </c>
      <c r="CK42" s="254">
        <f>'[2]Dec 29 harvesting '!CK42+'[2]Nov 29 harvesting'!CK42+'[2]Oct 31 harvesting'!CK42</f>
        <v>250</v>
      </c>
      <c r="CL42" s="254">
        <f t="shared" si="29"/>
        <v>4.3782837127845884</v>
      </c>
      <c r="DI42" s="255" t="s">
        <v>130</v>
      </c>
      <c r="DJ42" s="391" t="s">
        <v>143</v>
      </c>
    </row>
    <row r="43" spans="1:140" x14ac:dyDescent="0.25">
      <c r="A43" s="262" t="s">
        <v>35</v>
      </c>
      <c r="B43" s="251">
        <v>1008</v>
      </c>
      <c r="C43" s="412">
        <f t="shared" si="0"/>
        <v>88.343253968253961</v>
      </c>
      <c r="D43" s="254">
        <f>'[2]Dec 29 harvesting '!D43+'[2]Nov 29 harvesting'!D43+'[2]Oct 31 harvesting'!D43</f>
        <v>148</v>
      </c>
      <c r="E43" s="254">
        <f>'[2]Dec 29 harvesting '!E43+'[2]Nov 29 harvesting'!E43+'[2]Oct 31 harvesting'!E43</f>
        <v>875.2</v>
      </c>
      <c r="F43" s="254">
        <f t="shared" si="1"/>
        <v>5.9135135135135135</v>
      </c>
      <c r="G43" s="254">
        <f>'[2]Dec 29 harvesting '!G43+'[2]Nov 29 harvesting'!G43+'[2]Oct 31 harvesting'!G43</f>
        <v>0</v>
      </c>
      <c r="H43" s="254">
        <f>'[2]Dec 29 harvesting '!H43+'[2]Nov 29 harvesting'!H43+'[2]Oct 31 harvesting'!H43</f>
        <v>0</v>
      </c>
      <c r="I43" s="254">
        <f t="shared" si="2"/>
        <v>0</v>
      </c>
      <c r="J43" s="254">
        <f>'[2]Dec 29 harvesting '!J43+'[2]Nov 29 harvesting'!J43+'[2]Oct 31 harvesting'!J43</f>
        <v>26.5</v>
      </c>
      <c r="K43" s="254">
        <f>'[2]Dec 29 harvesting '!K43+'[2]Nov 29 harvesting'!K43+'[2]Oct 31 harvesting'!K43</f>
        <v>132</v>
      </c>
      <c r="L43" s="254">
        <f t="shared" si="3"/>
        <v>4.9811320754716979</v>
      </c>
      <c r="M43" s="254">
        <f>'[2]Dec 29 harvesting '!M43+'[2]Nov 29 harvesting'!M43+'[2]Oct 31 harvesting'!M43</f>
        <v>0</v>
      </c>
      <c r="N43" s="254">
        <f>'[2]Dec 29 harvesting '!N43+'[2]Nov 29 harvesting'!N43+'[2]Oct 31 harvesting'!N43</f>
        <v>0</v>
      </c>
      <c r="O43" s="254">
        <f t="shared" si="4"/>
        <v>0</v>
      </c>
      <c r="P43" s="254">
        <f>'[2]Dec 29 harvesting '!P43+'[2]Nov 29 harvesting'!P43+'[2]Oct 31 harvesting'!P43</f>
        <v>20</v>
      </c>
      <c r="Q43" s="254">
        <f>'[2]Dec 29 harvesting '!Q43+'[2]Nov 29 harvesting'!Q43+'[2]Oct 31 harvesting'!Q43</f>
        <v>76</v>
      </c>
      <c r="R43" s="254">
        <f t="shared" si="5"/>
        <v>3.8</v>
      </c>
      <c r="S43" s="254">
        <f>'[2]Dec 29 harvesting '!S43+'[2]Nov 29 harvesting'!S43+'[2]Oct 31 harvesting'!S43</f>
        <v>190</v>
      </c>
      <c r="T43" s="254">
        <f>'[2]Dec 29 harvesting '!T43+'[2]Nov 29 harvesting'!T43+'[2]Oct 31 harvesting'!T43</f>
        <v>606</v>
      </c>
      <c r="U43" s="254">
        <f t="shared" si="6"/>
        <v>3.1894736842105265</v>
      </c>
      <c r="V43" s="254">
        <f>'[2]Dec 29 harvesting '!V43+'[2]Nov 29 harvesting'!V43+'[2]Oct 31 harvesting'!V43</f>
        <v>384.5</v>
      </c>
      <c r="W43" s="254">
        <f>'[2]Dec 29 harvesting '!W43+'[2]Nov 29 harvesting'!W43+'[2]Oct 31 harvesting'!W43</f>
        <v>1689.2</v>
      </c>
      <c r="X43" s="254">
        <f t="shared" si="7"/>
        <v>4.3932379713914171</v>
      </c>
      <c r="Y43" s="254">
        <f>'[2]Dec 29 harvesting '!Y43+'[2]Nov 29 harvesting'!Y43+'[2]Oct 31 harvesting'!Y43</f>
        <v>57</v>
      </c>
      <c r="Z43" s="254">
        <f>'[2]Dec 29 harvesting '!Z43+'[2]Nov 29 harvesting'!Z43+'[2]Oct 31 harvesting'!Z43</f>
        <v>342</v>
      </c>
      <c r="AA43" s="254">
        <f t="shared" si="8"/>
        <v>6</v>
      </c>
      <c r="AB43" s="254">
        <f>'[2]Dec 29 harvesting '!AB43+'[2]Nov 29 harvesting'!AB43+'[2]Oct 31 harvesting'!AB43</f>
        <v>0</v>
      </c>
      <c r="AC43" s="254">
        <f>'[2]Dec 29 harvesting '!AC43+'[2]Nov 29 harvesting'!AC43+'[2]Oct 31 harvesting'!AC43</f>
        <v>0</v>
      </c>
      <c r="AD43" s="254">
        <f t="shared" si="9"/>
        <v>0</v>
      </c>
      <c r="AE43" s="254">
        <f>'[2]Dec 29 harvesting '!AE43+'[2]Nov 29 harvesting'!AE43+'[2]Oct 31 harvesting'!AE43</f>
        <v>0</v>
      </c>
      <c r="AF43" s="254">
        <f>'[2]Dec 29 harvesting '!AF43+'[2]Nov 29 harvesting'!AF43+'[2]Oct 31 harvesting'!AF43</f>
        <v>0</v>
      </c>
      <c r="AG43" s="254">
        <f t="shared" si="10"/>
        <v>0</v>
      </c>
      <c r="AH43" s="254">
        <f>'[2]Dec 29 harvesting '!AH43+'[2]Nov 29 harvesting'!AH43+'[2]Oct 31 harvesting'!AH43</f>
        <v>0</v>
      </c>
      <c r="AI43" s="254">
        <f>'[2]Dec 29 harvesting '!AI43+'[2]Nov 29 harvesting'!AI43+'[2]Oct 31 harvesting'!AI43</f>
        <v>0</v>
      </c>
      <c r="AJ43" s="254">
        <f t="shared" si="11"/>
        <v>0</v>
      </c>
      <c r="AK43" s="254">
        <f>'[2]Dec 29 harvesting '!AK43+'[2]Nov 29 harvesting'!AK43+'[2]Oct 31 harvesting'!AK43</f>
        <v>43</v>
      </c>
      <c r="AL43" s="254">
        <f>'[2]Dec 29 harvesting '!AL43+'[2]Nov 29 harvesting'!AL43+'[2]Oct 31 harvesting'!AL43</f>
        <v>177</v>
      </c>
      <c r="AM43" s="254">
        <f t="shared" si="12"/>
        <v>4.1162790697674421</v>
      </c>
      <c r="AN43" s="254">
        <f>'[2]Dec 29 harvesting '!AN43+'[2]Nov 29 harvesting'!AN43+'[2]Oct 31 harvesting'!AN43</f>
        <v>406</v>
      </c>
      <c r="AO43" s="254">
        <f>'[2]Dec 29 harvesting '!AO43+'[2]Nov 29 harvesting'!AO43+'[2]Oct 31 harvesting'!AO43</f>
        <v>1543</v>
      </c>
      <c r="AP43" s="254">
        <f t="shared" si="13"/>
        <v>3.8004926108374386</v>
      </c>
      <c r="AQ43" s="254">
        <f>'[2]Dec 29 harvesting '!AQ43+'[2]Nov 29 harvesting'!AQ43+'[2]Oct 31 harvesting'!AQ43</f>
        <v>506</v>
      </c>
      <c r="AR43" s="254">
        <f>'[2]Dec 29 harvesting '!AR43+'[2]Nov 29 harvesting'!AR43+'[2]Oct 31 harvesting'!AR43</f>
        <v>2062</v>
      </c>
      <c r="AS43" s="254">
        <f t="shared" si="14"/>
        <v>4.075098814229249</v>
      </c>
      <c r="AT43" s="254">
        <f>'[2]Dec 29 harvesting '!AT43+'[2]Nov 29 harvesting'!AT43+'[2]Oct 31 harvesting'!AT43</f>
        <v>0</v>
      </c>
      <c r="AU43" s="254">
        <f>'[2]Dec 29 harvesting '!AU43+'[2]Nov 29 harvesting'!AU43+'[2]Oct 31 harvesting'!AU43</f>
        <v>0</v>
      </c>
      <c r="AV43" s="254">
        <f t="shared" si="15"/>
        <v>0</v>
      </c>
      <c r="AW43" s="254">
        <f>'[2]Dec 29 harvesting '!AW43+'[2]Nov 29 harvesting'!AW43+'[2]Oct 31 harvesting'!AW43</f>
        <v>0</v>
      </c>
      <c r="AX43" s="254">
        <f>'[2]Dec 29 harvesting '!AX43+'[2]Nov 29 harvesting'!AX43+'[2]Oct 31 harvesting'!AX43</f>
        <v>0</v>
      </c>
      <c r="AY43" s="254">
        <f t="shared" si="16"/>
        <v>0</v>
      </c>
      <c r="AZ43" s="254">
        <f>'[2]Dec 29 harvesting '!AZ43+'[2]Nov 29 harvesting'!AZ43+'[2]Oct 31 harvesting'!AZ43</f>
        <v>0</v>
      </c>
      <c r="BA43" s="254">
        <f>'[2]Dec 29 harvesting '!BA43+'[2]Nov 29 harvesting'!BA43+'[2]Oct 31 harvesting'!BA43</f>
        <v>0</v>
      </c>
      <c r="BB43" s="254">
        <f t="shared" si="17"/>
        <v>0</v>
      </c>
      <c r="BC43" s="254">
        <f>'[2]Dec 29 harvesting '!BC43+'[2]Nov 29 harvesting'!BC43+'[2]Oct 31 harvesting'!BC43</f>
        <v>0</v>
      </c>
      <c r="BD43" s="254">
        <f>'[2]Dec 29 harvesting '!BD43+'[2]Nov 29 harvesting'!BD43+'[2]Oct 31 harvesting'!BD43</f>
        <v>0</v>
      </c>
      <c r="BE43" s="254">
        <f t="shared" si="18"/>
        <v>0</v>
      </c>
      <c r="BF43" s="254">
        <f>'[2]Dec 29 harvesting '!BF43+'[2]Nov 29 harvesting'!BF43+'[2]Oct 31 harvesting'!BF43</f>
        <v>0</v>
      </c>
      <c r="BG43" s="254">
        <f>'[2]Dec 29 harvesting '!BG43+'[2]Nov 29 harvesting'!BG43+'[2]Oct 31 harvesting'!BG43</f>
        <v>0</v>
      </c>
      <c r="BH43" s="254">
        <f t="shared" si="19"/>
        <v>0</v>
      </c>
      <c r="BI43" s="254">
        <f>'[2]Dec 29 harvesting '!BI43+'[2]Nov 29 harvesting'!BI43+'[2]Oct 31 harvesting'!BI43</f>
        <v>0</v>
      </c>
      <c r="BJ43" s="254">
        <f>'[2]Dec 29 harvesting '!BJ43+'[2]Nov 29 harvesting'!BJ43+'[2]Oct 31 harvesting'!BJ43</f>
        <v>0</v>
      </c>
      <c r="BK43" s="254">
        <f t="shared" si="20"/>
        <v>0</v>
      </c>
      <c r="BL43" s="254">
        <f>'[2]Dec 29 harvesting '!BL43+'[2]Nov 29 harvesting'!BL43+'[2]Oct 31 harvesting'!BL43</f>
        <v>0</v>
      </c>
      <c r="BM43" s="254">
        <f>'[2]Dec 29 harvesting '!BM43+'[2]Nov 29 harvesting'!BM43+'[2]Oct 31 harvesting'!BM43</f>
        <v>0</v>
      </c>
      <c r="BN43" s="254">
        <f t="shared" si="21"/>
        <v>0</v>
      </c>
      <c r="BO43" s="254">
        <f>'[2]Dec 29 harvesting '!BO43+'[2]Nov 29 harvesting'!BO43+'[2]Oct 31 harvesting'!BO43</f>
        <v>0</v>
      </c>
      <c r="BP43" s="254">
        <f>'[2]Dec 29 harvesting '!BP43+'[2]Nov 29 harvesting'!BP43+'[2]Oct 31 harvesting'!BP43</f>
        <v>0</v>
      </c>
      <c r="BQ43" s="254">
        <f t="shared" si="22"/>
        <v>0</v>
      </c>
      <c r="BR43" s="254">
        <f>'[2]Dec 29 harvesting '!BR43+'[2]Nov 29 harvesting'!BR43+'[2]Oct 31 harvesting'!BR43</f>
        <v>205</v>
      </c>
      <c r="BS43" s="254">
        <f>'[2]Dec 29 harvesting '!BS43+'[2]Nov 29 harvesting'!BS43+'[2]Oct 31 harvesting'!BS43</f>
        <v>1217.2</v>
      </c>
      <c r="BT43" s="254">
        <f t="shared" si="23"/>
        <v>5.937560975609756</v>
      </c>
      <c r="BU43" s="254">
        <f>'[2]Dec 29 harvesting '!BU43+'[2]Nov 29 harvesting'!BU43+'[2]Oct 31 harvesting'!BU43</f>
        <v>0</v>
      </c>
      <c r="BV43" s="254">
        <f>'[2]Dec 29 harvesting '!BV43+'[2]Nov 29 harvesting'!BV43+'[2]Oct 31 harvesting'!BV43</f>
        <v>0</v>
      </c>
      <c r="BW43" s="254">
        <f t="shared" si="24"/>
        <v>0</v>
      </c>
      <c r="BX43" s="254">
        <f>'[2]Dec 29 harvesting '!BX43+'[2]Nov 29 harvesting'!BX43+'[2]Oct 31 harvesting'!BX43</f>
        <v>26.5</v>
      </c>
      <c r="BY43" s="254">
        <f>'[2]Dec 29 harvesting '!BY43+'[2]Nov 29 harvesting'!BY43+'[2]Oct 31 harvesting'!BY43</f>
        <v>132</v>
      </c>
      <c r="BZ43" s="254">
        <f t="shared" si="25"/>
        <v>4.9811320754716979</v>
      </c>
      <c r="CA43" s="254">
        <f>'[2]Dec 29 harvesting '!CA43+'[2]Nov 29 harvesting'!CA43+'[2]Oct 31 harvesting'!CA43</f>
        <v>0</v>
      </c>
      <c r="CB43" s="254">
        <f>'[2]Dec 29 harvesting '!CB43+'[2]Nov 29 harvesting'!CB43+'[2]Oct 31 harvesting'!CB43</f>
        <v>0</v>
      </c>
      <c r="CC43" s="254">
        <f t="shared" si="26"/>
        <v>0</v>
      </c>
      <c r="CD43" s="254">
        <f>'[2]Dec 29 harvesting '!CD43+'[2]Nov 29 harvesting'!CD43+'[2]Oct 31 harvesting'!CD43</f>
        <v>63</v>
      </c>
      <c r="CE43" s="254">
        <f>'[2]Dec 29 harvesting '!CE43+'[2]Nov 29 harvesting'!CE43+'[2]Oct 31 harvesting'!CE43</f>
        <v>253</v>
      </c>
      <c r="CF43" s="254">
        <f t="shared" si="27"/>
        <v>4.0158730158730158</v>
      </c>
      <c r="CG43" s="254">
        <f>'[2]Dec 29 harvesting '!CG43+'[2]Nov 29 harvesting'!CG43+'[2]Oct 31 harvesting'!CG43</f>
        <v>596</v>
      </c>
      <c r="CH43" s="254">
        <f>'[2]Dec 29 harvesting '!CH43+'[2]Nov 29 harvesting'!CH43+'[2]Oct 31 harvesting'!CH43</f>
        <v>2149</v>
      </c>
      <c r="CI43" s="254">
        <f t="shared" si="28"/>
        <v>3.6057046979865772</v>
      </c>
      <c r="CJ43" s="254">
        <f>'[2]Dec 29 harvesting '!CJ43+'[2]Nov 29 harvesting'!CJ43+'[2]Oct 31 harvesting'!CJ43</f>
        <v>890.5</v>
      </c>
      <c r="CK43" s="254">
        <f>'[2]Dec 29 harvesting '!CK43+'[2]Nov 29 harvesting'!CK43+'[2]Oct 31 harvesting'!CK43</f>
        <v>3751.2</v>
      </c>
      <c r="CL43" s="254">
        <f t="shared" si="29"/>
        <v>4.2124649073554181</v>
      </c>
      <c r="DI43" s="255" t="s">
        <v>130</v>
      </c>
      <c r="DJ43" s="391" t="s">
        <v>138</v>
      </c>
    </row>
    <row r="44" spans="1:140" x14ac:dyDescent="0.25">
      <c r="A44" s="262" t="s">
        <v>36</v>
      </c>
      <c r="B44" s="251">
        <v>1140.8399999999999</v>
      </c>
      <c r="C44" s="412">
        <f t="shared" si="0"/>
        <v>91.89222853336139</v>
      </c>
      <c r="D44" s="254">
        <f>'[2]Dec 29 harvesting '!D44+'[2]Nov 29 harvesting'!D44+'[2]Oct 31 harvesting'!D44</f>
        <v>291.19330000000002</v>
      </c>
      <c r="E44" s="254">
        <f>'[2]Dec 29 harvesting '!E44+'[2]Nov 29 harvesting'!E44+'[2]Oct 31 harvesting'!E44</f>
        <v>1550</v>
      </c>
      <c r="F44" s="254">
        <f t="shared" si="1"/>
        <v>5.3229246689398408</v>
      </c>
      <c r="G44" s="254">
        <f>'[2]Dec 29 harvesting '!G44+'[2]Nov 29 harvesting'!G44+'[2]Oct 31 harvesting'!G44</f>
        <v>14.97</v>
      </c>
      <c r="H44" s="254">
        <f>'[2]Dec 29 harvesting '!H44+'[2]Nov 29 harvesting'!H44+'[2]Oct 31 harvesting'!H44</f>
        <v>55</v>
      </c>
      <c r="I44" s="254">
        <f t="shared" si="2"/>
        <v>3.6740146960587841</v>
      </c>
      <c r="J44" s="254">
        <f>'[2]Dec 29 harvesting '!J44+'[2]Nov 29 harvesting'!J44+'[2]Oct 31 harvesting'!J44</f>
        <v>0</v>
      </c>
      <c r="K44" s="254">
        <f>'[2]Dec 29 harvesting '!K44+'[2]Nov 29 harvesting'!K44+'[2]Oct 31 harvesting'!K44</f>
        <v>0</v>
      </c>
      <c r="L44" s="254">
        <f t="shared" si="3"/>
        <v>0</v>
      </c>
      <c r="M44" s="254">
        <f>'[2]Dec 29 harvesting '!M44+'[2]Nov 29 harvesting'!M44+'[2]Oct 31 harvesting'!M44</f>
        <v>2</v>
      </c>
      <c r="N44" s="254">
        <f>'[2]Dec 29 harvesting '!N44+'[2]Nov 29 harvesting'!N44+'[2]Oct 31 harvesting'!N44</f>
        <v>9.5</v>
      </c>
      <c r="O44" s="254">
        <f t="shared" si="4"/>
        <v>4.75</v>
      </c>
      <c r="P44" s="254">
        <f>'[2]Dec 29 harvesting '!P44+'[2]Nov 29 harvesting'!P44+'[2]Oct 31 harvesting'!P44</f>
        <v>580.01999999999987</v>
      </c>
      <c r="Q44" s="254">
        <f>'[2]Dec 29 harvesting '!Q44+'[2]Nov 29 harvesting'!Q44+'[2]Oct 31 harvesting'!Q44</f>
        <v>2400</v>
      </c>
      <c r="R44" s="254">
        <f t="shared" si="5"/>
        <v>4.1377883521257894</v>
      </c>
      <c r="S44" s="254">
        <f>'[2]Dec 29 harvesting '!S44+'[2]Nov 29 harvesting'!S44+'[2]Oct 31 harvesting'!S44</f>
        <v>1.5</v>
      </c>
      <c r="T44" s="254">
        <f>'[2]Dec 29 harvesting '!T44+'[2]Nov 29 harvesting'!T44+'[2]Oct 31 harvesting'!T44</f>
        <v>6.6</v>
      </c>
      <c r="U44" s="254">
        <f t="shared" si="6"/>
        <v>4.3999999999999995</v>
      </c>
      <c r="V44" s="254">
        <f>'[2]Dec 29 harvesting '!V44+'[2]Nov 29 harvesting'!V44+'[2]Oct 31 harvesting'!V44</f>
        <v>889.68329999999992</v>
      </c>
      <c r="W44" s="254">
        <f>'[2]Dec 29 harvesting '!W44+'[2]Nov 29 harvesting'!W44+'[2]Oct 31 harvesting'!W44</f>
        <v>4021.1</v>
      </c>
      <c r="X44" s="254">
        <f t="shared" si="7"/>
        <v>4.5196981892320567</v>
      </c>
      <c r="Y44" s="254">
        <f>'[2]Dec 29 harvesting '!Y44+'[2]Nov 29 harvesting'!Y44+'[2]Oct 31 harvesting'!Y44</f>
        <v>1.81</v>
      </c>
      <c r="Z44" s="254">
        <f>'[2]Dec 29 harvesting '!Z44+'[2]Nov 29 harvesting'!Z44+'[2]Oct 31 harvesting'!Z44</f>
        <v>9</v>
      </c>
      <c r="AA44" s="254">
        <f t="shared" si="8"/>
        <v>4.972375690607735</v>
      </c>
      <c r="AB44" s="254">
        <f>'[2]Dec 29 harvesting '!AB44+'[2]Nov 29 harvesting'!AB44+'[2]Oct 31 harvesting'!AB44</f>
        <v>0</v>
      </c>
      <c r="AC44" s="254">
        <f>'[2]Dec 29 harvesting '!AC44+'[2]Nov 29 harvesting'!AC44+'[2]Oct 31 harvesting'!AC44</f>
        <v>0</v>
      </c>
      <c r="AD44" s="254">
        <f t="shared" si="9"/>
        <v>0</v>
      </c>
      <c r="AE44" s="254">
        <f>'[2]Dec 29 harvesting '!AE44+'[2]Nov 29 harvesting'!AE44+'[2]Oct 31 harvesting'!AE44</f>
        <v>0</v>
      </c>
      <c r="AF44" s="254">
        <f>'[2]Dec 29 harvesting '!AF44+'[2]Nov 29 harvesting'!AF44+'[2]Oct 31 harvesting'!AF44</f>
        <v>0</v>
      </c>
      <c r="AG44" s="254">
        <f t="shared" si="10"/>
        <v>0</v>
      </c>
      <c r="AH44" s="254">
        <f>'[2]Dec 29 harvesting '!AH44+'[2]Nov 29 harvesting'!AH44+'[2]Oct 31 harvesting'!AH44</f>
        <v>0</v>
      </c>
      <c r="AI44" s="254">
        <f>'[2]Dec 29 harvesting '!AI44+'[2]Nov 29 harvesting'!AI44+'[2]Oct 31 harvesting'!AI44</f>
        <v>0</v>
      </c>
      <c r="AJ44" s="254">
        <f t="shared" si="11"/>
        <v>0</v>
      </c>
      <c r="AK44" s="254">
        <f>'[2]Dec 29 harvesting '!AK44+'[2]Nov 29 harvesting'!AK44+'[2]Oct 31 harvesting'!AK44</f>
        <v>156.85</v>
      </c>
      <c r="AL44" s="254">
        <f>'[2]Dec 29 harvesting '!AL44+'[2]Nov 29 harvesting'!AL44+'[2]Oct 31 harvesting'!AL44</f>
        <v>640</v>
      </c>
      <c r="AM44" s="254">
        <f t="shared" si="12"/>
        <v>4.0803315269365639</v>
      </c>
      <c r="AN44" s="254">
        <f>'[2]Dec 29 harvesting '!AN44+'[2]Nov 29 harvesting'!AN44+'[2]Oct 31 harvesting'!AN44</f>
        <v>0</v>
      </c>
      <c r="AO44" s="254">
        <f>'[2]Dec 29 harvesting '!AO44+'[2]Nov 29 harvesting'!AO44+'[2]Oct 31 harvesting'!AO44</f>
        <v>0</v>
      </c>
      <c r="AP44" s="254">
        <f t="shared" si="13"/>
        <v>0</v>
      </c>
      <c r="AQ44" s="254">
        <f>'[2]Dec 29 harvesting '!AQ44+'[2]Nov 29 harvesting'!AQ44+'[2]Oct 31 harvesting'!AQ44</f>
        <v>158.66</v>
      </c>
      <c r="AR44" s="254">
        <f>'[2]Dec 29 harvesting '!AR44+'[2]Nov 29 harvesting'!AR44+'[2]Oct 31 harvesting'!AR44</f>
        <v>649</v>
      </c>
      <c r="AS44" s="254">
        <f t="shared" si="14"/>
        <v>4.0905080045380062</v>
      </c>
      <c r="AT44" s="254">
        <f>'[2]Dec 29 harvesting '!AT44+'[2]Nov 29 harvesting'!AT44+'[2]Oct 31 harvesting'!AT44</f>
        <v>0</v>
      </c>
      <c r="AU44" s="254">
        <f>'[2]Dec 29 harvesting '!AU44+'[2]Nov 29 harvesting'!AU44+'[2]Oct 31 harvesting'!AU44</f>
        <v>0</v>
      </c>
      <c r="AV44" s="254">
        <f t="shared" si="15"/>
        <v>0</v>
      </c>
      <c r="AW44" s="254">
        <f>'[2]Dec 29 harvesting '!AW44+'[2]Nov 29 harvesting'!AW44+'[2]Oct 31 harvesting'!AW44</f>
        <v>0</v>
      </c>
      <c r="AX44" s="254">
        <f>'[2]Dec 29 harvesting '!AX44+'[2]Nov 29 harvesting'!AX44+'[2]Oct 31 harvesting'!AX44</f>
        <v>0</v>
      </c>
      <c r="AY44" s="254">
        <f t="shared" si="16"/>
        <v>0</v>
      </c>
      <c r="AZ44" s="254">
        <f>'[2]Dec 29 harvesting '!AZ44+'[2]Nov 29 harvesting'!AZ44+'[2]Oct 31 harvesting'!AZ44</f>
        <v>0</v>
      </c>
      <c r="BA44" s="254">
        <f>'[2]Dec 29 harvesting '!BA44+'[2]Nov 29 harvesting'!BA44+'[2]Oct 31 harvesting'!BA44</f>
        <v>0</v>
      </c>
      <c r="BB44" s="254">
        <f t="shared" si="17"/>
        <v>0</v>
      </c>
      <c r="BC44" s="254">
        <f>'[2]Dec 29 harvesting '!BC44+'[2]Nov 29 harvesting'!BC44+'[2]Oct 31 harvesting'!BC44</f>
        <v>0</v>
      </c>
      <c r="BD44" s="254">
        <f>'[2]Dec 29 harvesting '!BD44+'[2]Nov 29 harvesting'!BD44+'[2]Oct 31 harvesting'!BD44</f>
        <v>0</v>
      </c>
      <c r="BE44" s="254">
        <f t="shared" si="18"/>
        <v>0</v>
      </c>
      <c r="BF44" s="254">
        <f>'[2]Dec 29 harvesting '!BF44+'[2]Nov 29 harvesting'!BF44+'[2]Oct 31 harvesting'!BF44</f>
        <v>0</v>
      </c>
      <c r="BG44" s="254">
        <f>'[2]Dec 29 harvesting '!BG44+'[2]Nov 29 harvesting'!BG44+'[2]Oct 31 harvesting'!BG44</f>
        <v>0</v>
      </c>
      <c r="BH44" s="254">
        <f t="shared" si="19"/>
        <v>0</v>
      </c>
      <c r="BI44" s="254">
        <f>'[2]Dec 29 harvesting '!BI44+'[2]Nov 29 harvesting'!BI44+'[2]Oct 31 harvesting'!BI44</f>
        <v>0</v>
      </c>
      <c r="BJ44" s="254">
        <f>'[2]Dec 29 harvesting '!BJ44+'[2]Nov 29 harvesting'!BJ44+'[2]Oct 31 harvesting'!BJ44</f>
        <v>0</v>
      </c>
      <c r="BK44" s="254">
        <f t="shared" si="20"/>
        <v>0</v>
      </c>
      <c r="BL44" s="254">
        <f>'[2]Dec 29 harvesting '!BL44+'[2]Nov 29 harvesting'!BL44+'[2]Oct 31 harvesting'!BL44</f>
        <v>0</v>
      </c>
      <c r="BM44" s="254">
        <f>'[2]Dec 29 harvesting '!BM44+'[2]Nov 29 harvesting'!BM44+'[2]Oct 31 harvesting'!BM44</f>
        <v>0</v>
      </c>
      <c r="BN44" s="254">
        <f t="shared" si="21"/>
        <v>0</v>
      </c>
      <c r="BO44" s="254">
        <f>'[2]Dec 29 harvesting '!BO44+'[2]Nov 29 harvesting'!BO44+'[2]Oct 31 harvesting'!BO44</f>
        <v>0</v>
      </c>
      <c r="BP44" s="254">
        <f>'[2]Dec 29 harvesting '!BP44+'[2]Nov 29 harvesting'!BP44+'[2]Oct 31 harvesting'!BP44</f>
        <v>0</v>
      </c>
      <c r="BQ44" s="254">
        <f t="shared" si="22"/>
        <v>0</v>
      </c>
      <c r="BR44" s="254">
        <f>'[2]Dec 29 harvesting '!BR44+'[2]Nov 29 harvesting'!BR44+'[2]Oct 31 harvesting'!BR44</f>
        <v>293.00330000000002</v>
      </c>
      <c r="BS44" s="254">
        <f>'[2]Dec 29 harvesting '!BS44+'[2]Nov 29 harvesting'!BS44+'[2]Oct 31 harvesting'!BS44</f>
        <v>1559</v>
      </c>
      <c r="BT44" s="254">
        <f t="shared" si="23"/>
        <v>5.32075918598869</v>
      </c>
      <c r="BU44" s="254">
        <f>'[2]Dec 29 harvesting '!BU44+'[2]Nov 29 harvesting'!BU44+'[2]Oct 31 harvesting'!BU44</f>
        <v>14.97</v>
      </c>
      <c r="BV44" s="254">
        <f>'[2]Dec 29 harvesting '!BV44+'[2]Nov 29 harvesting'!BV44+'[2]Oct 31 harvesting'!BV44</f>
        <v>55</v>
      </c>
      <c r="BW44" s="254">
        <f t="shared" si="24"/>
        <v>3.6740146960587841</v>
      </c>
      <c r="BX44" s="254">
        <f>'[2]Dec 29 harvesting '!BX44+'[2]Nov 29 harvesting'!BX44+'[2]Oct 31 harvesting'!BX44</f>
        <v>0</v>
      </c>
      <c r="BY44" s="254">
        <f>'[2]Dec 29 harvesting '!BY44+'[2]Nov 29 harvesting'!BY44+'[2]Oct 31 harvesting'!BY44</f>
        <v>0</v>
      </c>
      <c r="BZ44" s="254">
        <f t="shared" si="25"/>
        <v>0</v>
      </c>
      <c r="CA44" s="254">
        <f>'[2]Dec 29 harvesting '!CA44+'[2]Nov 29 harvesting'!CA44+'[2]Oct 31 harvesting'!CA44</f>
        <v>2</v>
      </c>
      <c r="CB44" s="254">
        <f>'[2]Dec 29 harvesting '!CB44+'[2]Nov 29 harvesting'!CB44+'[2]Oct 31 harvesting'!CB44</f>
        <v>9.5</v>
      </c>
      <c r="CC44" s="254">
        <f t="shared" si="26"/>
        <v>4.75</v>
      </c>
      <c r="CD44" s="254">
        <f>'[2]Dec 29 harvesting '!CD44+'[2]Nov 29 harvesting'!CD44+'[2]Oct 31 harvesting'!CD44</f>
        <v>736.86999999999989</v>
      </c>
      <c r="CE44" s="254">
        <f>'[2]Dec 29 harvesting '!CE44+'[2]Nov 29 harvesting'!CE44+'[2]Oct 31 harvesting'!CE44</f>
        <v>3040</v>
      </c>
      <c r="CF44" s="254">
        <f t="shared" si="27"/>
        <v>4.125558103871783</v>
      </c>
      <c r="CG44" s="254">
        <f>'[2]Dec 29 harvesting '!CG44+'[2]Nov 29 harvesting'!CG44+'[2]Oct 31 harvesting'!CG44</f>
        <v>1.5</v>
      </c>
      <c r="CH44" s="254">
        <f>'[2]Dec 29 harvesting '!CH44+'[2]Nov 29 harvesting'!CH44+'[2]Oct 31 harvesting'!CH44</f>
        <v>6.6</v>
      </c>
      <c r="CI44" s="254">
        <f t="shared" si="28"/>
        <v>4.3999999999999995</v>
      </c>
      <c r="CJ44" s="254">
        <f>'[2]Dec 29 harvesting '!CJ44+'[2]Nov 29 harvesting'!CJ44+'[2]Oct 31 harvesting'!CJ44</f>
        <v>1048.3433</v>
      </c>
      <c r="CK44" s="254">
        <f>'[2]Dec 29 harvesting '!CK44+'[2]Nov 29 harvesting'!CK44+'[2]Oct 31 harvesting'!CK44</f>
        <v>4670.1000000000004</v>
      </c>
      <c r="CL44" s="254">
        <f t="shared" si="29"/>
        <v>4.4547430216800166</v>
      </c>
      <c r="DH44" s="255"/>
      <c r="DI44" s="255" t="s">
        <v>130</v>
      </c>
      <c r="DJ44" s="391" t="s">
        <v>138</v>
      </c>
    </row>
    <row r="45" spans="1:140" x14ac:dyDescent="0.25">
      <c r="A45" s="262" t="s">
        <v>37</v>
      </c>
      <c r="B45" s="251">
        <v>1657</v>
      </c>
      <c r="C45" s="412">
        <f t="shared" si="0"/>
        <v>97.821363910681953</v>
      </c>
      <c r="D45" s="254">
        <f>'[2]Dec 29 harvesting '!D45+'[2]Nov 29 harvesting'!D45+'[2]Oct 31 harvesting'!D45</f>
        <v>153.97</v>
      </c>
      <c r="E45" s="254">
        <f>'[2]Dec 29 harvesting '!E45+'[2]Nov 29 harvesting'!E45+'[2]Oct 31 harvesting'!E45</f>
        <v>917.55</v>
      </c>
      <c r="F45" s="254">
        <f t="shared" si="1"/>
        <v>5.9592777813859836</v>
      </c>
      <c r="G45" s="254">
        <f>'[2]Dec 29 harvesting '!G45+'[2]Nov 29 harvesting'!G45+'[2]Oct 31 harvesting'!G45</f>
        <v>10</v>
      </c>
      <c r="H45" s="254">
        <f>'[2]Dec 29 harvesting '!H45+'[2]Nov 29 harvesting'!H45+'[2]Oct 31 harvesting'!H45</f>
        <v>56</v>
      </c>
      <c r="I45" s="254">
        <f t="shared" si="2"/>
        <v>5.6</v>
      </c>
      <c r="J45" s="254">
        <f>'[2]Dec 29 harvesting '!J45+'[2]Nov 29 harvesting'!J45+'[2]Oct 31 harvesting'!J45</f>
        <v>38.24</v>
      </c>
      <c r="K45" s="254">
        <f>'[2]Dec 29 harvesting '!K45+'[2]Nov 29 harvesting'!K45+'[2]Oct 31 harvesting'!K45</f>
        <v>172.55</v>
      </c>
      <c r="L45" s="254">
        <f t="shared" si="3"/>
        <v>4.5122907949790791</v>
      </c>
      <c r="M45" s="254">
        <f>'[2]Dec 29 harvesting '!M45+'[2]Nov 29 harvesting'!M45+'[2]Oct 31 harvesting'!M45</f>
        <v>108.43</v>
      </c>
      <c r="N45" s="254">
        <f>'[2]Dec 29 harvesting '!N45+'[2]Nov 29 harvesting'!N45+'[2]Oct 31 harvesting'!N45</f>
        <v>496.98</v>
      </c>
      <c r="O45" s="254">
        <f t="shared" si="4"/>
        <v>4.5834178732823014</v>
      </c>
      <c r="P45" s="254">
        <f>'[2]Dec 29 harvesting '!P45+'[2]Nov 29 harvesting'!P45+'[2]Oct 31 harvesting'!P45</f>
        <v>955.51</v>
      </c>
      <c r="Q45" s="254">
        <f>'[2]Dec 29 harvesting '!Q45+'[2]Nov 29 harvesting'!Q45+'[2]Oct 31 harvesting'!Q45</f>
        <v>3751</v>
      </c>
      <c r="R45" s="254">
        <f t="shared" si="5"/>
        <v>3.9256522694686606</v>
      </c>
      <c r="S45" s="254">
        <f>'[2]Dec 29 harvesting '!S45+'[2]Nov 29 harvesting'!S45+'[2]Oct 31 harvesting'!S45</f>
        <v>0</v>
      </c>
      <c r="T45" s="254">
        <f>'[2]Dec 29 harvesting '!T45+'[2]Nov 29 harvesting'!T45+'[2]Oct 31 harvesting'!T45</f>
        <v>0</v>
      </c>
      <c r="U45" s="254">
        <f t="shared" si="6"/>
        <v>0</v>
      </c>
      <c r="V45" s="254">
        <f>'[2]Dec 29 harvesting '!V45+'[2]Nov 29 harvesting'!V45+'[2]Oct 31 harvesting'!V45</f>
        <v>1266.1500000000001</v>
      </c>
      <c r="W45" s="254">
        <f>'[2]Dec 29 harvesting '!W45+'[2]Nov 29 harvesting'!W45+'[2]Oct 31 harvesting'!W45</f>
        <v>5394.08</v>
      </c>
      <c r="X45" s="254">
        <f t="shared" si="7"/>
        <v>4.2602219326304143</v>
      </c>
      <c r="Y45" s="254">
        <f>'[2]Dec 29 harvesting '!Y45+'[2]Nov 29 harvesting'!Y45+'[2]Oct 31 harvesting'!Y45</f>
        <v>0.5</v>
      </c>
      <c r="Z45" s="254">
        <f>'[2]Dec 29 harvesting '!Z45+'[2]Nov 29 harvesting'!Z45+'[2]Oct 31 harvesting'!Z45</f>
        <v>3.1</v>
      </c>
      <c r="AA45" s="254">
        <f t="shared" si="8"/>
        <v>6.2</v>
      </c>
      <c r="AB45" s="254">
        <f>'[2]Dec 29 harvesting '!AB45+'[2]Nov 29 harvesting'!AB45+'[2]Oct 31 harvesting'!AB45</f>
        <v>0</v>
      </c>
      <c r="AC45" s="254">
        <f>'[2]Dec 29 harvesting '!AC45+'[2]Nov 29 harvesting'!AC45+'[2]Oct 31 harvesting'!AC45</f>
        <v>0</v>
      </c>
      <c r="AD45" s="254">
        <f t="shared" si="9"/>
        <v>0</v>
      </c>
      <c r="AE45" s="254">
        <f>'[2]Dec 29 harvesting '!AE45+'[2]Nov 29 harvesting'!AE45+'[2]Oct 31 harvesting'!AE45</f>
        <v>1</v>
      </c>
      <c r="AF45" s="254">
        <f>'[2]Dec 29 harvesting '!AF45+'[2]Nov 29 harvesting'!AF45+'[2]Oct 31 harvesting'!AF45</f>
        <v>4.5</v>
      </c>
      <c r="AG45" s="254">
        <f t="shared" si="10"/>
        <v>4.5</v>
      </c>
      <c r="AH45" s="254">
        <f>'[2]Dec 29 harvesting '!AH45+'[2]Nov 29 harvesting'!AH45+'[2]Oct 31 harvesting'!AH45</f>
        <v>23.25</v>
      </c>
      <c r="AI45" s="254">
        <f>'[2]Dec 29 harvesting '!AI45+'[2]Nov 29 harvesting'!AI45+'[2]Oct 31 harvesting'!AI45</f>
        <v>89</v>
      </c>
      <c r="AJ45" s="254">
        <f t="shared" si="11"/>
        <v>3.827956989247312</v>
      </c>
      <c r="AK45" s="254">
        <f>'[2]Dec 29 harvesting '!AK45+'[2]Nov 29 harvesting'!AK45+'[2]Oct 31 harvesting'!AK45</f>
        <v>330</v>
      </c>
      <c r="AL45" s="254">
        <f>'[2]Dec 29 harvesting '!AL45+'[2]Nov 29 harvesting'!AL45+'[2]Oct 31 harvesting'!AL45</f>
        <v>1150</v>
      </c>
      <c r="AM45" s="254">
        <f t="shared" si="12"/>
        <v>3.4848484848484849</v>
      </c>
      <c r="AN45" s="254">
        <f>'[2]Dec 29 harvesting '!AN45+'[2]Nov 29 harvesting'!AN45+'[2]Oct 31 harvesting'!AN45</f>
        <v>0</v>
      </c>
      <c r="AO45" s="254">
        <f>'[2]Dec 29 harvesting '!AO45+'[2]Nov 29 harvesting'!AO45+'[2]Oct 31 harvesting'!AO45</f>
        <v>0</v>
      </c>
      <c r="AP45" s="254">
        <f t="shared" si="13"/>
        <v>0</v>
      </c>
      <c r="AQ45" s="254">
        <f>'[2]Dec 29 harvesting '!AQ45+'[2]Nov 29 harvesting'!AQ45+'[2]Oct 31 harvesting'!AQ45</f>
        <v>354.75</v>
      </c>
      <c r="AR45" s="254">
        <f>'[2]Dec 29 harvesting '!AR45+'[2]Nov 29 harvesting'!AR45+'[2]Oct 31 harvesting'!AR45</f>
        <v>1246.5999999999999</v>
      </c>
      <c r="AS45" s="254">
        <f t="shared" si="14"/>
        <v>3.5140239605355883</v>
      </c>
      <c r="AT45" s="254">
        <f>'[2]Dec 29 harvesting '!AT45+'[2]Nov 29 harvesting'!AT45+'[2]Oct 31 harvesting'!AT45</f>
        <v>0</v>
      </c>
      <c r="AU45" s="254">
        <f>'[2]Dec 29 harvesting '!AU45+'[2]Nov 29 harvesting'!AU45+'[2]Oct 31 harvesting'!AU45</f>
        <v>0</v>
      </c>
      <c r="AV45" s="254">
        <f t="shared" si="15"/>
        <v>0</v>
      </c>
      <c r="AW45" s="254">
        <f>'[2]Dec 29 harvesting '!AW45+'[2]Nov 29 harvesting'!AW45+'[2]Oct 31 harvesting'!AW45</f>
        <v>0</v>
      </c>
      <c r="AX45" s="254">
        <f>'[2]Dec 29 harvesting '!AX45+'[2]Nov 29 harvesting'!AX45+'[2]Oct 31 harvesting'!AX45</f>
        <v>0</v>
      </c>
      <c r="AY45" s="254">
        <f t="shared" si="16"/>
        <v>0</v>
      </c>
      <c r="AZ45" s="254">
        <f>'[2]Dec 29 harvesting '!AZ45+'[2]Nov 29 harvesting'!AZ45+'[2]Oct 31 harvesting'!AZ45</f>
        <v>0</v>
      </c>
      <c r="BA45" s="254">
        <f>'[2]Dec 29 harvesting '!BA45+'[2]Nov 29 harvesting'!BA45+'[2]Oct 31 harvesting'!BA45</f>
        <v>0</v>
      </c>
      <c r="BB45" s="254">
        <f t="shared" si="17"/>
        <v>0</v>
      </c>
      <c r="BC45" s="254">
        <f>'[2]Dec 29 harvesting '!BC45+'[2]Nov 29 harvesting'!BC45+'[2]Oct 31 harvesting'!BC45</f>
        <v>0</v>
      </c>
      <c r="BD45" s="254">
        <f>'[2]Dec 29 harvesting '!BD45+'[2]Nov 29 harvesting'!BD45+'[2]Oct 31 harvesting'!BD45</f>
        <v>0</v>
      </c>
      <c r="BE45" s="254">
        <f t="shared" si="18"/>
        <v>0</v>
      </c>
      <c r="BF45" s="254">
        <f>'[2]Dec 29 harvesting '!BF45+'[2]Nov 29 harvesting'!BF45+'[2]Oct 31 harvesting'!BF45</f>
        <v>0</v>
      </c>
      <c r="BG45" s="254">
        <f>'[2]Dec 29 harvesting '!BG45+'[2]Nov 29 harvesting'!BG45+'[2]Oct 31 harvesting'!BG45</f>
        <v>0</v>
      </c>
      <c r="BH45" s="254">
        <f t="shared" si="19"/>
        <v>0</v>
      </c>
      <c r="BI45" s="254">
        <f>'[2]Dec 29 harvesting '!BI45+'[2]Nov 29 harvesting'!BI45+'[2]Oct 31 harvesting'!BI45</f>
        <v>0</v>
      </c>
      <c r="BJ45" s="254">
        <f>'[2]Dec 29 harvesting '!BJ45+'[2]Nov 29 harvesting'!BJ45+'[2]Oct 31 harvesting'!BJ45</f>
        <v>0</v>
      </c>
      <c r="BK45" s="254">
        <f t="shared" si="20"/>
        <v>0</v>
      </c>
      <c r="BL45" s="254">
        <f>'[2]Dec 29 harvesting '!BL45+'[2]Nov 29 harvesting'!BL45+'[2]Oct 31 harvesting'!BL45</f>
        <v>0</v>
      </c>
      <c r="BM45" s="254">
        <f>'[2]Dec 29 harvesting '!BM45+'[2]Nov 29 harvesting'!BM45+'[2]Oct 31 harvesting'!BM45</f>
        <v>0</v>
      </c>
      <c r="BN45" s="254">
        <f t="shared" si="21"/>
        <v>0</v>
      </c>
      <c r="BO45" s="254">
        <f>'[2]Dec 29 harvesting '!BO45+'[2]Nov 29 harvesting'!BO45+'[2]Oct 31 harvesting'!BO45</f>
        <v>0</v>
      </c>
      <c r="BP45" s="254">
        <f>'[2]Dec 29 harvesting '!BP45+'[2]Nov 29 harvesting'!BP45+'[2]Oct 31 harvesting'!BP45</f>
        <v>0</v>
      </c>
      <c r="BQ45" s="254">
        <f t="shared" si="22"/>
        <v>0</v>
      </c>
      <c r="BR45" s="254">
        <f>'[2]Dec 29 harvesting '!BR45+'[2]Nov 29 harvesting'!BR45+'[2]Oct 31 harvesting'!BR45</f>
        <v>154.47</v>
      </c>
      <c r="BS45" s="254">
        <f>'[2]Dec 29 harvesting '!BS45+'[2]Nov 29 harvesting'!BS45+'[2]Oct 31 harvesting'!BS45</f>
        <v>920.65</v>
      </c>
      <c r="BT45" s="254">
        <f t="shared" si="23"/>
        <v>5.9600569689907426</v>
      </c>
      <c r="BU45" s="254">
        <f>'[2]Dec 29 harvesting '!BU45+'[2]Nov 29 harvesting'!BU45+'[2]Oct 31 harvesting'!BU45</f>
        <v>10</v>
      </c>
      <c r="BV45" s="254">
        <f>'[2]Dec 29 harvesting '!BV45+'[2]Nov 29 harvesting'!BV45+'[2]Oct 31 harvesting'!BV45</f>
        <v>56</v>
      </c>
      <c r="BW45" s="254">
        <f t="shared" si="24"/>
        <v>5.6</v>
      </c>
      <c r="BX45" s="254">
        <f>'[2]Dec 29 harvesting '!BX45+'[2]Nov 29 harvesting'!BX45+'[2]Oct 31 harvesting'!BX45</f>
        <v>39.24</v>
      </c>
      <c r="BY45" s="254">
        <f>'[2]Dec 29 harvesting '!BY45+'[2]Nov 29 harvesting'!BY45+'[2]Oct 31 harvesting'!BY45</f>
        <v>177.05</v>
      </c>
      <c r="BZ45" s="254">
        <f t="shared" si="25"/>
        <v>4.5119775739041792</v>
      </c>
      <c r="CA45" s="254">
        <f>'[2]Dec 29 harvesting '!CA45+'[2]Nov 29 harvesting'!CA45+'[2]Oct 31 harvesting'!CA45</f>
        <v>131.68</v>
      </c>
      <c r="CB45" s="254">
        <f>'[2]Dec 29 harvesting '!CB45+'[2]Nov 29 harvesting'!CB45+'[2]Oct 31 harvesting'!CB45</f>
        <v>585.98</v>
      </c>
      <c r="CC45" s="254">
        <f t="shared" si="26"/>
        <v>4.4500303766707168</v>
      </c>
      <c r="CD45" s="254">
        <f>'[2]Dec 29 harvesting '!CD45+'[2]Nov 29 harvesting'!CD45+'[2]Oct 31 harvesting'!CD45</f>
        <v>1285.51</v>
      </c>
      <c r="CE45" s="254">
        <f>'[2]Dec 29 harvesting '!CE45+'[2]Nov 29 harvesting'!CE45+'[2]Oct 31 harvesting'!CE45</f>
        <v>4901</v>
      </c>
      <c r="CF45" s="254">
        <f t="shared" si="27"/>
        <v>3.8124946519280285</v>
      </c>
      <c r="CG45" s="254">
        <f>'[2]Dec 29 harvesting '!CG45+'[2]Nov 29 harvesting'!CG45+'[2]Oct 31 harvesting'!CG45</f>
        <v>0</v>
      </c>
      <c r="CH45" s="254">
        <f>'[2]Dec 29 harvesting '!CH45+'[2]Nov 29 harvesting'!CH45+'[2]Oct 31 harvesting'!CH45</f>
        <v>0</v>
      </c>
      <c r="CI45" s="254">
        <f t="shared" si="28"/>
        <v>0</v>
      </c>
      <c r="CJ45" s="254">
        <f>'[2]Dec 29 harvesting '!CJ45+'[2]Nov 29 harvesting'!CJ45+'[2]Oct 31 harvesting'!CJ45</f>
        <v>1620.9</v>
      </c>
      <c r="CK45" s="254">
        <f>'[2]Dec 29 harvesting '!CK45+'[2]Nov 29 harvesting'!CK45+'[2]Oct 31 harvesting'!CK45</f>
        <v>6640.6799999999994</v>
      </c>
      <c r="CL45" s="254">
        <f t="shared" si="29"/>
        <v>4.0969091245604288</v>
      </c>
      <c r="DH45" s="255" t="s">
        <v>130</v>
      </c>
      <c r="DI45" s="255" t="s">
        <v>130</v>
      </c>
      <c r="DJ45" s="391" t="s">
        <v>138</v>
      </c>
    </row>
    <row r="46" spans="1:140" x14ac:dyDescent="0.25">
      <c r="A46" s="262" t="s">
        <v>38</v>
      </c>
      <c r="B46" s="251">
        <v>3677.73</v>
      </c>
      <c r="C46" s="412">
        <f t="shared" si="0"/>
        <v>85.283449301607234</v>
      </c>
      <c r="D46" s="254">
        <f>'[2]Dec 29 harvesting '!D46+'[2]Nov 29 harvesting'!D46+'[2]Oct 31 harvesting'!D46</f>
        <v>162.05000000000001</v>
      </c>
      <c r="E46" s="254">
        <f>'[2]Dec 29 harvesting '!E46+'[2]Nov 29 harvesting'!E46+'[2]Oct 31 harvesting'!E46</f>
        <v>1002</v>
      </c>
      <c r="F46" s="254">
        <f t="shared" si="1"/>
        <v>6.1832767664301134</v>
      </c>
      <c r="G46" s="254">
        <f>'[2]Dec 29 harvesting '!G46+'[2]Nov 29 harvesting'!G46+'[2]Oct 31 harvesting'!G46</f>
        <v>63</v>
      </c>
      <c r="H46" s="254">
        <f>'[2]Dec 29 harvesting '!H46+'[2]Nov 29 harvesting'!H46+'[2]Oct 31 harvesting'!H46</f>
        <v>312</v>
      </c>
      <c r="I46" s="254">
        <f t="shared" si="2"/>
        <v>4.9523809523809526</v>
      </c>
      <c r="J46" s="254">
        <f>'[2]Dec 29 harvesting '!J46+'[2]Nov 29 harvesting'!J46+'[2]Oct 31 harvesting'!J46</f>
        <v>73.25</v>
      </c>
      <c r="K46" s="254">
        <f>'[2]Dec 29 harvesting '!K46+'[2]Nov 29 harvesting'!K46+'[2]Oct 31 harvesting'!K46</f>
        <v>318.38</v>
      </c>
      <c r="L46" s="254">
        <f t="shared" si="3"/>
        <v>4.3464846416382255</v>
      </c>
      <c r="M46" s="254">
        <f>'[2]Dec 29 harvesting '!M46+'[2]Nov 29 harvesting'!M46+'[2]Oct 31 harvesting'!M46</f>
        <v>157.94999999999999</v>
      </c>
      <c r="N46" s="254">
        <f>'[2]Dec 29 harvesting '!N46+'[2]Nov 29 harvesting'!N46+'[2]Oct 31 harvesting'!N46</f>
        <v>674</v>
      </c>
      <c r="O46" s="254">
        <f t="shared" si="4"/>
        <v>4.2671731560620456</v>
      </c>
      <c r="P46" s="254">
        <f>'[2]Dec 29 harvesting '!P46+'[2]Nov 29 harvesting'!P46+'[2]Oct 31 harvesting'!P46</f>
        <v>536.35</v>
      </c>
      <c r="Q46" s="254">
        <f>'[2]Dec 29 harvesting '!Q46+'[2]Nov 29 harvesting'!Q46+'[2]Oct 31 harvesting'!Q46</f>
        <v>2111.87</v>
      </c>
      <c r="R46" s="254">
        <f t="shared" si="5"/>
        <v>3.9374848513097787</v>
      </c>
      <c r="S46" s="254">
        <f>'[2]Dec 29 harvesting '!S46+'[2]Nov 29 harvesting'!S46+'[2]Oct 31 harvesting'!S46</f>
        <v>495.96000000000004</v>
      </c>
      <c r="T46" s="254">
        <f>'[2]Dec 29 harvesting '!T46+'[2]Nov 29 harvesting'!T46+'[2]Oct 31 harvesting'!T46</f>
        <v>1930.9100000000003</v>
      </c>
      <c r="U46" s="254">
        <f t="shared" si="6"/>
        <v>3.8932776836841683</v>
      </c>
      <c r="V46" s="254">
        <f>'[2]Dec 29 harvesting '!V46+'[2]Nov 29 harvesting'!V46+'[2]Oct 31 harvesting'!V46</f>
        <v>1488.56</v>
      </c>
      <c r="W46" s="254">
        <f>'[2]Dec 29 harvesting '!W46+'[2]Nov 29 harvesting'!W46+'[2]Oct 31 harvesting'!W46</f>
        <v>6349.1600000000008</v>
      </c>
      <c r="X46" s="254">
        <f t="shared" si="7"/>
        <v>4.265303380448219</v>
      </c>
      <c r="Y46" s="254">
        <f>'[2]Dec 29 harvesting '!Y46+'[2]Nov 29 harvesting'!Y46+'[2]Oct 31 harvesting'!Y46</f>
        <v>0</v>
      </c>
      <c r="Z46" s="254">
        <f>'[2]Dec 29 harvesting '!Z46+'[2]Nov 29 harvesting'!Z46+'[2]Oct 31 harvesting'!Z46</f>
        <v>0</v>
      </c>
      <c r="AA46" s="254">
        <f t="shared" si="8"/>
        <v>0</v>
      </c>
      <c r="AB46" s="254">
        <f>'[2]Dec 29 harvesting '!AB46+'[2]Nov 29 harvesting'!AB46+'[2]Oct 31 harvesting'!AB46</f>
        <v>0</v>
      </c>
      <c r="AC46" s="254">
        <f>'[2]Dec 29 harvesting '!AC46+'[2]Nov 29 harvesting'!AC46+'[2]Oct 31 harvesting'!AC46</f>
        <v>0</v>
      </c>
      <c r="AD46" s="254">
        <f t="shared" si="9"/>
        <v>0</v>
      </c>
      <c r="AE46" s="254">
        <f>'[2]Dec 29 harvesting '!AE46+'[2]Nov 29 harvesting'!AE46+'[2]Oct 31 harvesting'!AE46</f>
        <v>1.25</v>
      </c>
      <c r="AF46" s="254">
        <f>'[2]Dec 29 harvesting '!AF46+'[2]Nov 29 harvesting'!AF46+'[2]Oct 31 harvesting'!AF46</f>
        <v>5</v>
      </c>
      <c r="AG46" s="254">
        <f t="shared" si="10"/>
        <v>4</v>
      </c>
      <c r="AH46" s="254">
        <f>'[2]Dec 29 harvesting '!AH46+'[2]Nov 29 harvesting'!AH46+'[2]Oct 31 harvesting'!AH46</f>
        <v>13.5</v>
      </c>
      <c r="AI46" s="254">
        <f>'[2]Dec 29 harvesting '!AI46+'[2]Nov 29 harvesting'!AI46+'[2]Oct 31 harvesting'!AI46</f>
        <v>79</v>
      </c>
      <c r="AJ46" s="254">
        <f t="shared" si="11"/>
        <v>5.8518518518518521</v>
      </c>
      <c r="AK46" s="254">
        <f>'[2]Dec 29 harvesting '!AK46+'[2]Nov 29 harvesting'!AK46+'[2]Oct 31 harvesting'!AK46</f>
        <v>558.07500000000005</v>
      </c>
      <c r="AL46" s="254">
        <f>'[2]Dec 29 harvesting '!AL46+'[2]Nov 29 harvesting'!AL46+'[2]Oct 31 harvesting'!AL46</f>
        <v>1973.55</v>
      </c>
      <c r="AM46" s="254">
        <f t="shared" si="12"/>
        <v>3.5363526407740893</v>
      </c>
      <c r="AN46" s="254">
        <f>'[2]Dec 29 harvesting '!AN46+'[2]Nov 29 harvesting'!AN46+'[2]Oct 31 harvesting'!AN46</f>
        <v>1068.26</v>
      </c>
      <c r="AO46" s="254">
        <f>'[2]Dec 29 harvesting '!AO46+'[2]Nov 29 harvesting'!AO46+'[2]Oct 31 harvesting'!AO46</f>
        <v>4183.3399999999992</v>
      </c>
      <c r="AP46" s="254">
        <f t="shared" si="13"/>
        <v>3.9160316776814628</v>
      </c>
      <c r="AQ46" s="254">
        <f>'[2]Dec 29 harvesting '!AQ46+'[2]Nov 29 harvesting'!AQ46+'[2]Oct 31 harvesting'!AQ46</f>
        <v>1641.085</v>
      </c>
      <c r="AR46" s="254">
        <f>'[2]Dec 29 harvesting '!AR46+'[2]Nov 29 harvesting'!AR46+'[2]Oct 31 harvesting'!AR46</f>
        <v>6240.8899999999994</v>
      </c>
      <c r="AS46" s="254">
        <f t="shared" si="14"/>
        <v>3.8029047855534595</v>
      </c>
      <c r="AT46" s="254">
        <f>'[2]Dec 29 harvesting '!AT46+'[2]Nov 29 harvesting'!AT46+'[2]Oct 31 harvesting'!AT46</f>
        <v>0</v>
      </c>
      <c r="AU46" s="254">
        <f>'[2]Dec 29 harvesting '!AU46+'[2]Nov 29 harvesting'!AU46+'[2]Oct 31 harvesting'!AU46</f>
        <v>0</v>
      </c>
      <c r="AV46" s="254">
        <f t="shared" si="15"/>
        <v>0</v>
      </c>
      <c r="AW46" s="254">
        <f>'[2]Dec 29 harvesting '!AW46+'[2]Nov 29 harvesting'!AW46+'[2]Oct 31 harvesting'!AW46</f>
        <v>2</v>
      </c>
      <c r="AX46" s="254">
        <f>'[2]Dec 29 harvesting '!AX46+'[2]Nov 29 harvesting'!AX46+'[2]Oct 31 harvesting'!AX46</f>
        <v>8</v>
      </c>
      <c r="AY46" s="254">
        <f t="shared" si="16"/>
        <v>4</v>
      </c>
      <c r="AZ46" s="254">
        <f>'[2]Dec 29 harvesting '!AZ46+'[2]Nov 29 harvesting'!AZ46+'[2]Oct 31 harvesting'!AZ46</f>
        <v>4.5999999999999996</v>
      </c>
      <c r="BA46" s="254">
        <f>'[2]Dec 29 harvesting '!BA46+'[2]Nov 29 harvesting'!BA46+'[2]Oct 31 harvesting'!BA46</f>
        <v>18.899999999999999</v>
      </c>
      <c r="BB46" s="254">
        <f t="shared" si="17"/>
        <v>4.1086956521739131</v>
      </c>
      <c r="BC46" s="254">
        <f>'[2]Dec 29 harvesting '!BC46+'[2]Nov 29 harvesting'!BC46+'[2]Oct 31 harvesting'!BC46</f>
        <v>0</v>
      </c>
      <c r="BD46" s="254">
        <f>'[2]Dec 29 harvesting '!BD46+'[2]Nov 29 harvesting'!BD46+'[2]Oct 31 harvesting'!BD46</f>
        <v>0</v>
      </c>
      <c r="BE46" s="254">
        <f t="shared" si="18"/>
        <v>0</v>
      </c>
      <c r="BF46" s="254">
        <f>'[2]Dec 29 harvesting '!BF46+'[2]Nov 29 harvesting'!BF46+'[2]Oct 31 harvesting'!BF46</f>
        <v>0</v>
      </c>
      <c r="BG46" s="254">
        <f>'[2]Dec 29 harvesting '!BG46+'[2]Nov 29 harvesting'!BG46+'[2]Oct 31 harvesting'!BG46</f>
        <v>0</v>
      </c>
      <c r="BH46" s="254">
        <f t="shared" si="19"/>
        <v>0</v>
      </c>
      <c r="BI46" s="254">
        <f>'[2]Dec 29 harvesting '!BI46+'[2]Nov 29 harvesting'!BI46+'[2]Oct 31 harvesting'!BI46</f>
        <v>0.25</v>
      </c>
      <c r="BJ46" s="254">
        <f>'[2]Dec 29 harvesting '!BJ46+'[2]Nov 29 harvesting'!BJ46+'[2]Oct 31 harvesting'!BJ46</f>
        <v>0.75</v>
      </c>
      <c r="BK46" s="254">
        <f t="shared" si="20"/>
        <v>3</v>
      </c>
      <c r="BL46" s="254">
        <f>'[2]Dec 29 harvesting '!BL46+'[2]Nov 29 harvesting'!BL46+'[2]Oct 31 harvesting'!BL46</f>
        <v>6.85</v>
      </c>
      <c r="BM46" s="254">
        <f>'[2]Dec 29 harvesting '!BM46+'[2]Nov 29 harvesting'!BM46+'[2]Oct 31 harvesting'!BM46</f>
        <v>27.65</v>
      </c>
      <c r="BN46" s="254">
        <f t="shared" si="21"/>
        <v>4.0364963503649633</v>
      </c>
      <c r="BO46" s="254">
        <f>'[2]Dec 29 harvesting '!BO46+'[2]Nov 29 harvesting'!BO46+'[2]Oct 31 harvesting'!BO46</f>
        <v>0</v>
      </c>
      <c r="BP46" s="254">
        <f>'[2]Dec 29 harvesting '!BP46+'[2]Nov 29 harvesting'!BP46+'[2]Oct 31 harvesting'!BP46</f>
        <v>0</v>
      </c>
      <c r="BQ46" s="254">
        <f t="shared" si="22"/>
        <v>0</v>
      </c>
      <c r="BR46" s="254">
        <f>'[2]Dec 29 harvesting '!BR46+'[2]Nov 29 harvesting'!BR46+'[2]Oct 31 harvesting'!BR46</f>
        <v>162.05000000000001</v>
      </c>
      <c r="BS46" s="254">
        <f>'[2]Dec 29 harvesting '!BS46+'[2]Nov 29 harvesting'!BS46+'[2]Oct 31 harvesting'!BS46</f>
        <v>1002</v>
      </c>
      <c r="BT46" s="254">
        <f t="shared" si="23"/>
        <v>6.1832767664301134</v>
      </c>
      <c r="BU46" s="254">
        <f>'[2]Dec 29 harvesting '!BU46+'[2]Nov 29 harvesting'!BU46+'[2]Oct 31 harvesting'!BU46</f>
        <v>65</v>
      </c>
      <c r="BV46" s="254">
        <f>'[2]Dec 29 harvesting '!BV46+'[2]Nov 29 harvesting'!BV46+'[2]Oct 31 harvesting'!BV46</f>
        <v>320</v>
      </c>
      <c r="BW46" s="254">
        <f t="shared" si="24"/>
        <v>4.9230769230769234</v>
      </c>
      <c r="BX46" s="254">
        <f>'[2]Dec 29 harvesting '!BX46+'[2]Nov 29 harvesting'!BX46+'[2]Oct 31 harvesting'!BX46</f>
        <v>79.099999999999994</v>
      </c>
      <c r="BY46" s="254">
        <f>'[2]Dec 29 harvesting '!BY46+'[2]Nov 29 harvesting'!BY46+'[2]Oct 31 harvesting'!BY46</f>
        <v>342.28</v>
      </c>
      <c r="BZ46" s="254">
        <f t="shared" si="25"/>
        <v>4.3271807838179521</v>
      </c>
      <c r="CA46" s="254">
        <f>'[2]Dec 29 harvesting '!CA46+'[2]Nov 29 harvesting'!CA46+'[2]Oct 31 harvesting'!CA46</f>
        <v>171.45</v>
      </c>
      <c r="CB46" s="254">
        <f>'[2]Dec 29 harvesting '!CB46+'[2]Nov 29 harvesting'!CB46+'[2]Oct 31 harvesting'!CB46</f>
        <v>753</v>
      </c>
      <c r="CC46" s="254">
        <f t="shared" si="26"/>
        <v>4.3919510061242351</v>
      </c>
      <c r="CD46" s="254">
        <f>'[2]Dec 29 harvesting '!CD46+'[2]Nov 29 harvesting'!CD46+'[2]Oct 31 harvesting'!CD46</f>
        <v>1094.4250000000002</v>
      </c>
      <c r="CE46" s="254">
        <f>'[2]Dec 29 harvesting '!CE46+'[2]Nov 29 harvesting'!CE46+'[2]Oct 31 harvesting'!CE46</f>
        <v>4085.42</v>
      </c>
      <c r="CF46" s="254">
        <f t="shared" si="27"/>
        <v>3.7329373872124627</v>
      </c>
      <c r="CG46" s="254">
        <f>'[2]Dec 29 harvesting '!CG46+'[2]Nov 29 harvesting'!CG46+'[2]Oct 31 harvesting'!CG46</f>
        <v>1564.47</v>
      </c>
      <c r="CH46" s="254">
        <f>'[2]Dec 29 harvesting '!CH46+'[2]Nov 29 harvesting'!CH46+'[2]Oct 31 harvesting'!CH46</f>
        <v>6115</v>
      </c>
      <c r="CI46" s="254">
        <f t="shared" si="28"/>
        <v>3.9086719464099664</v>
      </c>
      <c r="CJ46" s="254">
        <f>'[2]Dec 29 harvesting '!CJ46+'[2]Nov 29 harvesting'!CJ46+'[2]Oct 31 harvesting'!CJ46</f>
        <v>3136.4949999999999</v>
      </c>
      <c r="CK46" s="254">
        <f>'[2]Dec 29 harvesting '!CK46+'[2]Nov 29 harvesting'!CK46+'[2]Oct 31 harvesting'!CK46</f>
        <v>12617.699999999999</v>
      </c>
      <c r="CL46" s="254">
        <f t="shared" si="29"/>
        <v>4.0228662886438524</v>
      </c>
      <c r="DI46" s="255" t="s">
        <v>130</v>
      </c>
      <c r="DJ46" s="391" t="s">
        <v>138</v>
      </c>
    </row>
    <row r="47" spans="1:140" x14ac:dyDescent="0.25">
      <c r="A47" s="262" t="s">
        <v>39</v>
      </c>
      <c r="B47" s="251">
        <v>506.5</v>
      </c>
      <c r="C47" s="412">
        <f t="shared" si="0"/>
        <v>88.756169792694976</v>
      </c>
      <c r="D47" s="254">
        <f>'[2]Dec 29 harvesting '!D47+'[2]Nov 29 harvesting'!D47+'[2]Oct 31 harvesting'!D47</f>
        <v>100</v>
      </c>
      <c r="E47" s="254">
        <f>'[2]Dec 29 harvesting '!E47+'[2]Nov 29 harvesting'!E47+'[2]Oct 31 harvesting'!E47</f>
        <v>580</v>
      </c>
      <c r="F47" s="254">
        <f t="shared" si="1"/>
        <v>5.8</v>
      </c>
      <c r="G47" s="254">
        <f>'[2]Dec 29 harvesting '!G47+'[2]Nov 29 harvesting'!G47+'[2]Oct 31 harvesting'!G47</f>
        <v>10</v>
      </c>
      <c r="H47" s="254">
        <f>'[2]Dec 29 harvesting '!H47+'[2]Nov 29 harvesting'!H47+'[2]Oct 31 harvesting'!H47</f>
        <v>53</v>
      </c>
      <c r="I47" s="254">
        <f t="shared" si="2"/>
        <v>5.3</v>
      </c>
      <c r="J47" s="254">
        <f>'[2]Dec 29 harvesting '!J47+'[2]Nov 29 harvesting'!J47+'[2]Oct 31 harvesting'!J47</f>
        <v>2</v>
      </c>
      <c r="K47" s="254">
        <f>'[2]Dec 29 harvesting '!K47+'[2]Nov 29 harvesting'!K47+'[2]Oct 31 harvesting'!K47</f>
        <v>8.5</v>
      </c>
      <c r="L47" s="254">
        <f t="shared" si="3"/>
        <v>4.25</v>
      </c>
      <c r="M47" s="254">
        <f>'[2]Dec 29 harvesting '!M47+'[2]Nov 29 harvesting'!M47+'[2]Oct 31 harvesting'!M47</f>
        <v>65</v>
      </c>
      <c r="N47" s="254">
        <f>'[2]Dec 29 harvesting '!N47+'[2]Nov 29 harvesting'!N47+'[2]Oct 31 harvesting'!N47</f>
        <v>264</v>
      </c>
      <c r="O47" s="254">
        <f t="shared" si="4"/>
        <v>4.0615384615384613</v>
      </c>
      <c r="P47" s="254">
        <f>'[2]Dec 29 harvesting '!P47+'[2]Nov 29 harvesting'!P47+'[2]Oct 31 harvesting'!P47</f>
        <v>36.64</v>
      </c>
      <c r="Q47" s="254">
        <f>'[2]Dec 29 harvesting '!Q47+'[2]Nov 29 harvesting'!Q47+'[2]Oct 31 harvesting'!Q47</f>
        <v>156</v>
      </c>
      <c r="R47" s="254">
        <f t="shared" si="5"/>
        <v>4.2576419213973802</v>
      </c>
      <c r="S47" s="254">
        <f>'[2]Dec 29 harvesting '!S47+'[2]Nov 29 harvesting'!S47+'[2]Oct 31 harvesting'!S47</f>
        <v>41.64</v>
      </c>
      <c r="T47" s="254">
        <f>'[2]Dec 29 harvesting '!T47+'[2]Nov 29 harvesting'!T47+'[2]Oct 31 harvesting'!T47</f>
        <v>175</v>
      </c>
      <c r="U47" s="254">
        <f t="shared" si="6"/>
        <v>4.2026897214217103</v>
      </c>
      <c r="V47" s="254">
        <f>'[2]Dec 29 harvesting '!V47+'[2]Nov 29 harvesting'!V47+'[2]Oct 31 harvesting'!V47</f>
        <v>255.28</v>
      </c>
      <c r="W47" s="254">
        <f>'[2]Dec 29 harvesting '!W47+'[2]Nov 29 harvesting'!W47+'[2]Oct 31 harvesting'!W47</f>
        <v>1236.5</v>
      </c>
      <c r="X47" s="254">
        <f t="shared" si="7"/>
        <v>4.8437010341585713</v>
      </c>
      <c r="Y47" s="254">
        <f>'[2]Dec 29 harvesting '!Y47+'[2]Nov 29 harvesting'!Y47+'[2]Oct 31 harvesting'!Y47</f>
        <v>57</v>
      </c>
      <c r="Z47" s="254">
        <f>'[2]Dec 29 harvesting '!Z47+'[2]Nov 29 harvesting'!Z47+'[2]Oct 31 harvesting'!Z47</f>
        <v>228</v>
      </c>
      <c r="AA47" s="254">
        <f t="shared" si="8"/>
        <v>4</v>
      </c>
      <c r="AB47" s="254">
        <f>'[2]Dec 29 harvesting '!AB47+'[2]Nov 29 harvesting'!AB47+'[2]Oct 31 harvesting'!AB47</f>
        <v>8</v>
      </c>
      <c r="AC47" s="254">
        <f>'[2]Dec 29 harvesting '!AC47+'[2]Nov 29 harvesting'!AC47+'[2]Oct 31 harvesting'!AC47</f>
        <v>35</v>
      </c>
      <c r="AD47" s="254">
        <f t="shared" si="9"/>
        <v>4.375</v>
      </c>
      <c r="AE47" s="254">
        <f>'[2]Dec 29 harvesting '!AE47+'[2]Nov 29 harvesting'!AE47+'[2]Oct 31 harvesting'!AE47</f>
        <v>22.5</v>
      </c>
      <c r="AF47" s="254">
        <f>'[2]Dec 29 harvesting '!AF47+'[2]Nov 29 harvesting'!AF47+'[2]Oct 31 harvesting'!AF47</f>
        <v>95</v>
      </c>
      <c r="AG47" s="254">
        <f t="shared" si="10"/>
        <v>4.2222222222222223</v>
      </c>
      <c r="AH47" s="254">
        <f>'[2]Dec 29 harvesting '!AH47+'[2]Nov 29 harvesting'!AH47+'[2]Oct 31 harvesting'!AH47</f>
        <v>36</v>
      </c>
      <c r="AI47" s="254">
        <f>'[2]Dec 29 harvesting '!AI47+'[2]Nov 29 harvesting'!AI47+'[2]Oct 31 harvesting'!AI47</f>
        <v>185.2</v>
      </c>
      <c r="AJ47" s="254">
        <f t="shared" si="11"/>
        <v>5.1444444444444439</v>
      </c>
      <c r="AK47" s="254">
        <f>'[2]Dec 29 harvesting '!AK47+'[2]Nov 29 harvesting'!AK47+'[2]Oct 31 harvesting'!AK47</f>
        <v>38.770000000000003</v>
      </c>
      <c r="AL47" s="254">
        <f>'[2]Dec 29 harvesting '!AL47+'[2]Nov 29 harvesting'!AL47+'[2]Oct 31 harvesting'!AL47</f>
        <v>166</v>
      </c>
      <c r="AM47" s="254">
        <f t="shared" si="12"/>
        <v>4.2816610781532107</v>
      </c>
      <c r="AN47" s="254">
        <f>'[2]Dec 29 harvesting '!AN47+'[2]Nov 29 harvesting'!AN47+'[2]Oct 31 harvesting'!AN47</f>
        <v>32</v>
      </c>
      <c r="AO47" s="254">
        <f>'[2]Dec 29 harvesting '!AO47+'[2]Nov 29 harvesting'!AO47+'[2]Oct 31 harvesting'!AO47</f>
        <v>130</v>
      </c>
      <c r="AP47" s="254">
        <f t="shared" si="13"/>
        <v>4.0625</v>
      </c>
      <c r="AQ47" s="254">
        <f>'[2]Dec 29 harvesting '!AQ47+'[2]Nov 29 harvesting'!AQ47+'[2]Oct 31 harvesting'!AQ47</f>
        <v>194.27</v>
      </c>
      <c r="AR47" s="254">
        <f>'[2]Dec 29 harvesting '!AR47+'[2]Nov 29 harvesting'!AR47+'[2]Oct 31 harvesting'!AR47</f>
        <v>0</v>
      </c>
      <c r="AS47" s="254">
        <f t="shared" si="14"/>
        <v>0</v>
      </c>
      <c r="AT47" s="254">
        <f>'[2]Dec 29 harvesting '!AT47+'[2]Nov 29 harvesting'!AT47+'[2]Oct 31 harvesting'!AT47</f>
        <v>0</v>
      </c>
      <c r="AU47" s="254">
        <f>'[2]Dec 29 harvesting '!AU47+'[2]Nov 29 harvesting'!AU47+'[2]Oct 31 harvesting'!AU47</f>
        <v>0</v>
      </c>
      <c r="AV47" s="254">
        <f t="shared" si="15"/>
        <v>0</v>
      </c>
      <c r="AW47" s="254">
        <f>'[2]Dec 29 harvesting '!AW47+'[2]Nov 29 harvesting'!AW47+'[2]Oct 31 harvesting'!AW47</f>
        <v>0</v>
      </c>
      <c r="AX47" s="254">
        <f>'[2]Dec 29 harvesting '!AX47+'[2]Nov 29 harvesting'!AX47+'[2]Oct 31 harvesting'!AX47</f>
        <v>0</v>
      </c>
      <c r="AY47" s="254">
        <f t="shared" si="16"/>
        <v>0</v>
      </c>
      <c r="AZ47" s="254">
        <f>'[2]Dec 29 harvesting '!AZ47+'[2]Nov 29 harvesting'!AZ47+'[2]Oct 31 harvesting'!AZ47</f>
        <v>0</v>
      </c>
      <c r="BA47" s="254">
        <f>'[2]Dec 29 harvesting '!BA47+'[2]Nov 29 harvesting'!BA47+'[2]Oct 31 harvesting'!BA47</f>
        <v>0</v>
      </c>
      <c r="BB47" s="254">
        <f t="shared" si="17"/>
        <v>0</v>
      </c>
      <c r="BC47" s="254">
        <f>'[2]Dec 29 harvesting '!BC47+'[2]Nov 29 harvesting'!BC47+'[2]Oct 31 harvesting'!BC47</f>
        <v>0</v>
      </c>
      <c r="BD47" s="254">
        <f>'[2]Dec 29 harvesting '!BD47+'[2]Nov 29 harvesting'!BD47+'[2]Oct 31 harvesting'!BD47</f>
        <v>0</v>
      </c>
      <c r="BE47" s="254">
        <f t="shared" si="18"/>
        <v>0</v>
      </c>
      <c r="BF47" s="254">
        <f>'[2]Dec 29 harvesting '!BF47+'[2]Nov 29 harvesting'!BF47+'[2]Oct 31 harvesting'!BF47</f>
        <v>0</v>
      </c>
      <c r="BG47" s="254">
        <f>'[2]Dec 29 harvesting '!BG47+'[2]Nov 29 harvesting'!BG47+'[2]Oct 31 harvesting'!BG47</f>
        <v>0</v>
      </c>
      <c r="BH47" s="254">
        <f t="shared" si="19"/>
        <v>0</v>
      </c>
      <c r="BI47" s="254">
        <f>'[2]Dec 29 harvesting '!BI47+'[2]Nov 29 harvesting'!BI47+'[2]Oct 31 harvesting'!BI47</f>
        <v>0</v>
      </c>
      <c r="BJ47" s="254">
        <f>'[2]Dec 29 harvesting '!BJ47+'[2]Nov 29 harvesting'!BJ47+'[2]Oct 31 harvesting'!BJ47</f>
        <v>0</v>
      </c>
      <c r="BK47" s="254">
        <f t="shared" si="20"/>
        <v>0</v>
      </c>
      <c r="BL47" s="254">
        <f>'[2]Dec 29 harvesting '!BL47+'[2]Nov 29 harvesting'!BL47+'[2]Oct 31 harvesting'!BL47</f>
        <v>0</v>
      </c>
      <c r="BM47" s="254">
        <f>'[2]Dec 29 harvesting '!BM47+'[2]Nov 29 harvesting'!BM47+'[2]Oct 31 harvesting'!BM47</f>
        <v>0</v>
      </c>
      <c r="BN47" s="254">
        <f t="shared" si="21"/>
        <v>0</v>
      </c>
      <c r="BO47" s="254">
        <f>'[2]Dec 29 harvesting '!BO47+'[2]Nov 29 harvesting'!BO47+'[2]Oct 31 harvesting'!BO47</f>
        <v>0</v>
      </c>
      <c r="BP47" s="254">
        <f>'[2]Dec 29 harvesting '!BP47+'[2]Nov 29 harvesting'!BP47+'[2]Oct 31 harvesting'!BP47</f>
        <v>0</v>
      </c>
      <c r="BQ47" s="254">
        <f t="shared" si="22"/>
        <v>0</v>
      </c>
      <c r="BR47" s="254">
        <f>'[2]Dec 29 harvesting '!BR47+'[2]Nov 29 harvesting'!BR47+'[2]Oct 31 harvesting'!BR47</f>
        <v>157</v>
      </c>
      <c r="BS47" s="254">
        <f>'[2]Dec 29 harvesting '!BS47+'[2]Nov 29 harvesting'!BS47+'[2]Oct 31 harvesting'!BS47</f>
        <v>808</v>
      </c>
      <c r="BT47" s="254">
        <f t="shared" si="23"/>
        <v>5.1464968152866239</v>
      </c>
      <c r="BU47" s="254">
        <f>'[2]Dec 29 harvesting '!BU47+'[2]Nov 29 harvesting'!BU47+'[2]Oct 31 harvesting'!BU47</f>
        <v>18</v>
      </c>
      <c r="BV47" s="254">
        <f>'[2]Dec 29 harvesting '!BV47+'[2]Nov 29 harvesting'!BV47+'[2]Oct 31 harvesting'!BV47</f>
        <v>88</v>
      </c>
      <c r="BW47" s="254">
        <f t="shared" si="24"/>
        <v>4.8888888888888893</v>
      </c>
      <c r="BX47" s="254">
        <f>'[2]Dec 29 harvesting '!BX47+'[2]Nov 29 harvesting'!BX47+'[2]Oct 31 harvesting'!BX47</f>
        <v>24.5</v>
      </c>
      <c r="BY47" s="254">
        <f>'[2]Dec 29 harvesting '!BY47+'[2]Nov 29 harvesting'!BY47+'[2]Oct 31 harvesting'!BY47</f>
        <v>103.5</v>
      </c>
      <c r="BZ47" s="254">
        <f t="shared" si="25"/>
        <v>4.2244897959183669</v>
      </c>
      <c r="CA47" s="254">
        <f>'[2]Dec 29 harvesting '!CA47+'[2]Nov 29 harvesting'!CA47+'[2]Oct 31 harvesting'!CA47</f>
        <v>101</v>
      </c>
      <c r="CB47" s="254">
        <f>'[2]Dec 29 harvesting '!CB47+'[2]Nov 29 harvesting'!CB47+'[2]Oct 31 harvesting'!CB47</f>
        <v>449.2</v>
      </c>
      <c r="CC47" s="254">
        <f t="shared" si="26"/>
        <v>4.447524752475247</v>
      </c>
      <c r="CD47" s="254">
        <f>'[2]Dec 29 harvesting '!CD47+'[2]Nov 29 harvesting'!CD47+'[2]Oct 31 harvesting'!CD47</f>
        <v>75.41</v>
      </c>
      <c r="CE47" s="254">
        <f>'[2]Dec 29 harvesting '!CE47+'[2]Nov 29 harvesting'!CE47+'[2]Oct 31 harvesting'!CE47</f>
        <v>322</v>
      </c>
      <c r="CF47" s="254">
        <f t="shared" si="27"/>
        <v>4.2699907174114839</v>
      </c>
      <c r="CG47" s="254">
        <f>'[2]Dec 29 harvesting '!CG47+'[2]Nov 29 harvesting'!CG47+'[2]Oct 31 harvesting'!CG47</f>
        <v>73.64</v>
      </c>
      <c r="CH47" s="254">
        <f>'[2]Dec 29 harvesting '!CH47+'[2]Nov 29 harvesting'!CH47+'[2]Oct 31 harvesting'!CH47</f>
        <v>305</v>
      </c>
      <c r="CI47" s="254">
        <f t="shared" si="28"/>
        <v>4.1417707767517653</v>
      </c>
      <c r="CJ47" s="254">
        <f>'[2]Dec 29 harvesting '!CJ47+'[2]Nov 29 harvesting'!CJ47+'[2]Oct 31 harvesting'!CJ47</f>
        <v>449.55</v>
      </c>
      <c r="CK47" s="254">
        <f>'[2]Dec 29 harvesting '!CK47+'[2]Nov 29 harvesting'!CK47+'[2]Oct 31 harvesting'!CK47</f>
        <v>1236.5</v>
      </c>
      <c r="CL47" s="254">
        <f t="shared" si="29"/>
        <v>2.7505283060838615</v>
      </c>
    </row>
    <row r="48" spans="1:140" x14ac:dyDescent="0.25">
      <c r="A48" s="262" t="s">
        <v>40</v>
      </c>
      <c r="B48" s="251">
        <v>572</v>
      </c>
      <c r="C48" s="412">
        <f t="shared" si="0"/>
        <v>6.3647068181818103</v>
      </c>
      <c r="D48" s="254">
        <f>'[2]Dec 29 harvesting '!D48+'[2]Nov 29 harvesting'!D48+'[2]Oct 31 harvesting'!D48</f>
        <v>147.89317729999999</v>
      </c>
      <c r="E48" s="254">
        <f>'[2]Dec 29 harvesting '!E48+'[2]Nov 29 harvesting'!E48+'[2]Oct 31 harvesting'!E48</f>
        <v>749.31</v>
      </c>
      <c r="F48" s="254">
        <f t="shared" si="1"/>
        <v>5.0665623234263961</v>
      </c>
      <c r="G48" s="254">
        <f>'[2]Dec 29 harvesting '!G48+'[2]Nov 29 harvesting'!G48+'[2]Oct 31 harvesting'!G48</f>
        <v>1.9</v>
      </c>
      <c r="H48" s="254">
        <f>'[2]Dec 29 harvesting '!H48+'[2]Nov 29 harvesting'!H48+'[2]Oct 31 harvesting'!H48</f>
        <v>13.02</v>
      </c>
      <c r="I48" s="254">
        <f t="shared" si="2"/>
        <v>6.8526315789473689</v>
      </c>
      <c r="J48" s="254">
        <f>'[2]Dec 29 harvesting '!J48+'[2]Nov 29 harvesting'!J48+'[2]Oct 31 harvesting'!J48</f>
        <v>101.8</v>
      </c>
      <c r="K48" s="254">
        <f>'[2]Dec 29 harvesting '!K48+'[2]Nov 29 harvesting'!K48+'[2]Oct 31 harvesting'!K48</f>
        <v>456.12</v>
      </c>
      <c r="L48" s="254">
        <f t="shared" si="3"/>
        <v>4.4805500982318271</v>
      </c>
      <c r="M48" s="254">
        <f>'[2]Dec 29 harvesting '!M48+'[2]Nov 29 harvesting'!M48+'[2]Oct 31 harvesting'!M48</f>
        <v>108.5329457</v>
      </c>
      <c r="N48" s="254">
        <f>'[2]Dec 29 harvesting '!N48+'[2]Nov 29 harvesting'!N48+'[2]Oct 31 harvesting'!N48</f>
        <v>475.79478280000006</v>
      </c>
      <c r="O48" s="254">
        <f t="shared" si="4"/>
        <v>4.3838742211527393</v>
      </c>
      <c r="P48" s="254">
        <f>'[2]Dec 29 harvesting '!P48+'[2]Nov 29 harvesting'!P48+'[2]Oct 31 harvesting'!P48</f>
        <v>14.879999999999995</v>
      </c>
      <c r="Q48" s="254">
        <f>'[2]Dec 29 harvesting '!Q48+'[2]Nov 29 harvesting'!Q48+'[2]Oct 31 harvesting'!Q48</f>
        <v>142.98000000000002</v>
      </c>
      <c r="R48" s="254">
        <f t="shared" si="5"/>
        <v>9.6088709677419395</v>
      </c>
      <c r="S48" s="254">
        <f>'[2]Dec 29 harvesting '!S48+'[2]Nov 29 harvesting'!S48+'[2]Oct 31 harvesting'!S48</f>
        <v>-0.4</v>
      </c>
      <c r="T48" s="254">
        <f>'[2]Dec 29 harvesting '!T48+'[2]Nov 29 harvesting'!T48+'[2]Oct 31 harvesting'!T48</f>
        <v>-1.3</v>
      </c>
      <c r="U48" s="254">
        <f t="shared" si="6"/>
        <v>3.25</v>
      </c>
      <c r="V48" s="254">
        <f>'[2]Dec 29 harvesting '!V48+'[2]Nov 29 harvesting'!V48+'[2]Oct 31 harvesting'!V48</f>
        <v>-43.053877000000057</v>
      </c>
      <c r="W48" s="254">
        <f>'[2]Dec 29 harvesting '!W48+'[2]Nov 29 harvesting'!W48+'[2]Oct 31 harvesting'!W48</f>
        <v>-63.945217199999888</v>
      </c>
      <c r="X48" s="254">
        <f t="shared" si="7"/>
        <v>1.4852371413612717</v>
      </c>
      <c r="Y48" s="254">
        <f>'[2]Dec 29 harvesting '!Y48+'[2]Nov 29 harvesting'!Y48+'[2]Oct 31 harvesting'!Y48</f>
        <v>0</v>
      </c>
      <c r="Z48" s="254">
        <f>'[2]Dec 29 harvesting '!Z48+'[2]Nov 29 harvesting'!Z48+'[2]Oct 31 harvesting'!Z48</f>
        <v>0</v>
      </c>
      <c r="AA48" s="254">
        <f t="shared" si="8"/>
        <v>0</v>
      </c>
      <c r="AB48" s="254">
        <f>'[2]Dec 29 harvesting '!AB48+'[2]Nov 29 harvesting'!AB48+'[2]Oct 31 harvesting'!AB48</f>
        <v>0</v>
      </c>
      <c r="AC48" s="254">
        <f>'[2]Dec 29 harvesting '!AC48+'[2]Nov 29 harvesting'!AC48+'[2]Oct 31 harvesting'!AC48</f>
        <v>0</v>
      </c>
      <c r="AD48" s="254">
        <f t="shared" si="9"/>
        <v>0</v>
      </c>
      <c r="AE48" s="254">
        <f>'[2]Dec 29 harvesting '!AE48+'[2]Nov 29 harvesting'!AE48+'[2]Oct 31 harvesting'!AE48</f>
        <v>0</v>
      </c>
      <c r="AF48" s="254">
        <f>'[2]Dec 29 harvesting '!AF48+'[2]Nov 29 harvesting'!AF48+'[2]Oct 31 harvesting'!AF48</f>
        <v>35.799999999999997</v>
      </c>
      <c r="AG48" s="254">
        <f t="shared" si="10"/>
        <v>0</v>
      </c>
      <c r="AH48" s="254">
        <f>'[2]Dec 29 harvesting '!AH48+'[2]Nov 29 harvesting'!AH48+'[2]Oct 31 harvesting'!AH48</f>
        <v>-11.56</v>
      </c>
      <c r="AI48" s="254">
        <f>'[2]Dec 29 harvesting '!AI48+'[2]Nov 29 harvesting'!AI48+'[2]Oct 31 harvesting'!AI48</f>
        <v>-45.610000000000007</v>
      </c>
      <c r="AJ48" s="254">
        <f t="shared" si="11"/>
        <v>3.9455017301038064</v>
      </c>
      <c r="AK48" s="254">
        <f>'[2]Dec 29 harvesting '!AK48+'[2]Nov 29 harvesting'!AK48+'[2]Oct 31 harvesting'!AK48</f>
        <v>51.58</v>
      </c>
      <c r="AL48" s="254">
        <f>'[2]Dec 29 harvesting '!AL48+'[2]Nov 29 harvesting'!AL48+'[2]Oct 31 harvesting'!AL48</f>
        <v>256.74</v>
      </c>
      <c r="AM48" s="254">
        <f t="shared" si="12"/>
        <v>4.9775106630476929</v>
      </c>
      <c r="AN48" s="254">
        <f>'[2]Dec 29 harvesting '!AN48+'[2]Nov 29 harvesting'!AN48+'[2]Oct 31 harvesting'!AN48</f>
        <v>0</v>
      </c>
      <c r="AO48" s="254">
        <f>'[2]Dec 29 harvesting '!AO48+'[2]Nov 29 harvesting'!AO48+'[2]Oct 31 harvesting'!AO48</f>
        <v>0</v>
      </c>
      <c r="AP48" s="254">
        <f t="shared" si="13"/>
        <v>0</v>
      </c>
      <c r="AQ48" s="254">
        <f>'[2]Dec 29 harvesting '!AQ48+'[2]Nov 29 harvesting'!AQ48+'[2]Oct 31 harvesting'!AQ48</f>
        <v>40.019999999999996</v>
      </c>
      <c r="AR48" s="254">
        <f>'[2]Dec 29 harvesting '!AR48+'[2]Nov 29 harvesting'!AR48+'[2]Oct 31 harvesting'!AR48</f>
        <v>246.92999999999995</v>
      </c>
      <c r="AS48" s="254">
        <f t="shared" si="14"/>
        <v>6.1701649175412285</v>
      </c>
      <c r="AT48" s="254">
        <f>'[2]Dec 29 harvesting '!AT48+'[2]Nov 29 harvesting'!AT48+'[2]Oct 31 harvesting'!AT48</f>
        <v>0</v>
      </c>
      <c r="AU48" s="254">
        <f>'[2]Dec 29 harvesting '!AU48+'[2]Nov 29 harvesting'!AU48+'[2]Oct 31 harvesting'!AU48</f>
        <v>0</v>
      </c>
      <c r="AV48" s="254">
        <f t="shared" si="15"/>
        <v>0</v>
      </c>
      <c r="AW48" s="254">
        <f>'[2]Dec 29 harvesting '!AW48+'[2]Nov 29 harvesting'!AW48+'[2]Oct 31 harvesting'!AW48</f>
        <v>0</v>
      </c>
      <c r="AX48" s="254">
        <f>'[2]Dec 29 harvesting '!AX48+'[2]Nov 29 harvesting'!AX48+'[2]Oct 31 harvesting'!AX48</f>
        <v>0</v>
      </c>
      <c r="AY48" s="254">
        <f t="shared" si="16"/>
        <v>0</v>
      </c>
      <c r="AZ48" s="254">
        <f>'[2]Dec 29 harvesting '!AZ48+'[2]Nov 29 harvesting'!AZ48+'[2]Oct 31 harvesting'!AZ48</f>
        <v>0</v>
      </c>
      <c r="BA48" s="254">
        <f>'[2]Dec 29 harvesting '!BA48+'[2]Nov 29 harvesting'!BA48+'[2]Oct 31 harvesting'!BA48</f>
        <v>0</v>
      </c>
      <c r="BB48" s="254">
        <f t="shared" si="17"/>
        <v>0</v>
      </c>
      <c r="BC48" s="254">
        <f>'[2]Dec 29 harvesting '!BC48+'[2]Nov 29 harvesting'!BC48+'[2]Oct 31 harvesting'!BC48</f>
        <v>0</v>
      </c>
      <c r="BD48" s="254">
        <f>'[2]Dec 29 harvesting '!BD48+'[2]Nov 29 harvesting'!BD48+'[2]Oct 31 harvesting'!BD48</f>
        <v>0</v>
      </c>
      <c r="BE48" s="254">
        <f t="shared" si="18"/>
        <v>0</v>
      </c>
      <c r="BF48" s="254">
        <f>'[2]Dec 29 harvesting '!BF48+'[2]Nov 29 harvesting'!BF48+'[2]Oct 31 harvesting'!BF48</f>
        <v>0</v>
      </c>
      <c r="BG48" s="254">
        <f>'[2]Dec 29 harvesting '!BG48+'[2]Nov 29 harvesting'!BG48+'[2]Oct 31 harvesting'!BG48</f>
        <v>0</v>
      </c>
      <c r="BH48" s="254">
        <f t="shared" si="19"/>
        <v>0</v>
      </c>
      <c r="BI48" s="254">
        <f>'[2]Dec 29 harvesting '!BI48+'[2]Nov 29 harvesting'!BI48+'[2]Oct 31 harvesting'!BI48</f>
        <v>0</v>
      </c>
      <c r="BJ48" s="254">
        <f>'[2]Dec 29 harvesting '!BJ48+'[2]Nov 29 harvesting'!BJ48+'[2]Oct 31 harvesting'!BJ48</f>
        <v>0</v>
      </c>
      <c r="BK48" s="254">
        <f t="shared" si="20"/>
        <v>0</v>
      </c>
      <c r="BL48" s="254">
        <f>'[2]Dec 29 harvesting '!BL48+'[2]Nov 29 harvesting'!BL48+'[2]Oct 31 harvesting'!BL48</f>
        <v>0</v>
      </c>
      <c r="BM48" s="254">
        <f>'[2]Dec 29 harvesting '!BM48+'[2]Nov 29 harvesting'!BM48+'[2]Oct 31 harvesting'!BM48</f>
        <v>0</v>
      </c>
      <c r="BN48" s="254">
        <f t="shared" si="21"/>
        <v>0</v>
      </c>
      <c r="BO48" s="254">
        <f>'[2]Dec 29 harvesting '!BO48+'[2]Nov 29 harvesting'!BO48+'[2]Oct 31 harvesting'!BO48</f>
        <v>0</v>
      </c>
      <c r="BP48" s="254">
        <f>'[2]Dec 29 harvesting '!BP48+'[2]Nov 29 harvesting'!BP48+'[2]Oct 31 harvesting'!BP48</f>
        <v>0</v>
      </c>
      <c r="BQ48" s="254">
        <f t="shared" si="22"/>
        <v>0</v>
      </c>
      <c r="BR48" s="254">
        <f>'[2]Dec 29 harvesting '!BR48+'[2]Nov 29 harvesting'!BR48+'[2]Oct 31 harvesting'!BR48</f>
        <v>147.89317729999999</v>
      </c>
      <c r="BS48" s="254">
        <f>'[2]Dec 29 harvesting '!BS48+'[2]Nov 29 harvesting'!BS48+'[2]Oct 31 harvesting'!BS48</f>
        <v>749.31</v>
      </c>
      <c r="BT48" s="254">
        <f t="shared" si="23"/>
        <v>5.0665623234263961</v>
      </c>
      <c r="BU48" s="254">
        <f>'[2]Dec 29 harvesting '!BU48+'[2]Nov 29 harvesting'!BU48+'[2]Oct 31 harvesting'!BU48</f>
        <v>1.9</v>
      </c>
      <c r="BV48" s="254">
        <f>'[2]Dec 29 harvesting '!BV48+'[2]Nov 29 harvesting'!BV48+'[2]Oct 31 harvesting'!BV48</f>
        <v>13.02</v>
      </c>
      <c r="BW48" s="254">
        <f t="shared" si="24"/>
        <v>6.8526315789473689</v>
      </c>
      <c r="BX48" s="254">
        <f>'[2]Dec 29 harvesting '!BX48+'[2]Nov 29 harvesting'!BX48+'[2]Oct 31 harvesting'!BX48</f>
        <v>101.8</v>
      </c>
      <c r="BY48" s="254">
        <f>'[2]Dec 29 harvesting '!BY48+'[2]Nov 29 harvesting'!BY48+'[2]Oct 31 harvesting'!BY48</f>
        <v>491.92</v>
      </c>
      <c r="BZ48" s="254">
        <f t="shared" si="25"/>
        <v>4.8322200392927313</v>
      </c>
      <c r="CA48" s="254">
        <f>'[2]Dec 29 harvesting '!CA48+'[2]Nov 29 harvesting'!CA48+'[2]Oct 31 harvesting'!CA48</f>
        <v>120.0929457</v>
      </c>
      <c r="CB48" s="254">
        <f>'[2]Dec 29 harvesting '!CB48+'[2]Nov 29 harvesting'!CB48+'[2]Oct 31 harvesting'!CB48</f>
        <v>521.40478280000002</v>
      </c>
      <c r="CC48" s="254">
        <f t="shared" si="26"/>
        <v>4.3416770215837914</v>
      </c>
      <c r="CD48" s="254">
        <f>'[2]Dec 29 harvesting '!CD48+'[2]Nov 29 harvesting'!CD48+'[2]Oct 31 harvesting'!CD48</f>
        <v>66.45999999999998</v>
      </c>
      <c r="CE48" s="254">
        <f>'[2]Dec 29 harvesting '!CE48+'[2]Nov 29 harvesting'!CE48+'[2]Oct 31 harvesting'!CE48</f>
        <v>350.27</v>
      </c>
      <c r="CF48" s="254">
        <f t="shared" si="27"/>
        <v>5.2703882034306364</v>
      </c>
      <c r="CG48" s="254">
        <f>'[2]Dec 29 harvesting '!CG48+'[2]Nov 29 harvesting'!CG48+'[2]Oct 31 harvesting'!CG48</f>
        <v>0.4</v>
      </c>
      <c r="CH48" s="254">
        <f>'[2]Dec 29 harvesting '!CH48+'[2]Nov 29 harvesting'!CH48+'[2]Oct 31 harvesting'!CH48</f>
        <v>1.3</v>
      </c>
      <c r="CI48" s="254">
        <f t="shared" si="28"/>
        <v>3.25</v>
      </c>
      <c r="CJ48" s="254">
        <f>'[2]Dec 29 harvesting '!CJ48+'[2]Nov 29 harvesting'!CJ48+'[2]Oct 31 harvesting'!CJ48</f>
        <v>36.406122999999951</v>
      </c>
      <c r="CK48" s="254">
        <f>'[2]Dec 29 harvesting '!CK48+'[2]Nov 29 harvesting'!CK48+'[2]Oct 31 harvesting'!CK48</f>
        <v>565.76478280000003</v>
      </c>
      <c r="CL48" s="254">
        <f t="shared" si="29"/>
        <v>15.540374425477847</v>
      </c>
      <c r="DI48" s="255" t="s">
        <v>130</v>
      </c>
      <c r="DJ48" s="391" t="s">
        <v>138</v>
      </c>
    </row>
    <row r="49" spans="1:140" x14ac:dyDescent="0.25">
      <c r="A49" s="262" t="s">
        <v>98</v>
      </c>
      <c r="B49" s="251">
        <v>1050</v>
      </c>
      <c r="C49" s="412">
        <f t="shared" si="0"/>
        <v>91.234285714285718</v>
      </c>
      <c r="D49" s="254">
        <f>'[2]Dec 29 harvesting '!D49+'[2]Nov 29 harvesting'!D49+'[2]Oct 31 harvesting'!D49</f>
        <v>362</v>
      </c>
      <c r="E49" s="254">
        <f>'[2]Dec 29 harvesting '!E49+'[2]Nov 29 harvesting'!E49+'[2]Oct 31 harvesting'!E49</f>
        <v>2301</v>
      </c>
      <c r="F49" s="254">
        <f t="shared" si="1"/>
        <v>6.3563535911602207</v>
      </c>
      <c r="G49" s="254">
        <f>'[2]Dec 29 harvesting '!G49+'[2]Nov 29 harvesting'!G49+'[2]Oct 31 harvesting'!G49</f>
        <v>1</v>
      </c>
      <c r="H49" s="254">
        <f>'[2]Dec 29 harvesting '!H49+'[2]Nov 29 harvesting'!H49+'[2]Oct 31 harvesting'!H49</f>
        <v>1.25</v>
      </c>
      <c r="I49" s="254">
        <f t="shared" si="2"/>
        <v>1.25</v>
      </c>
      <c r="J49" s="254">
        <f>'[2]Dec 29 harvesting '!J49+'[2]Nov 29 harvesting'!J49+'[2]Oct 31 harvesting'!J49</f>
        <v>43.75</v>
      </c>
      <c r="K49" s="254">
        <f>'[2]Dec 29 harvesting '!K49+'[2]Nov 29 harvesting'!K49+'[2]Oct 31 harvesting'!K49</f>
        <v>215</v>
      </c>
      <c r="L49" s="254">
        <f t="shared" si="3"/>
        <v>4.9142857142857146</v>
      </c>
      <c r="M49" s="254">
        <f>'[2]Dec 29 harvesting '!M49+'[2]Nov 29 harvesting'!M49+'[2]Oct 31 harvesting'!M49</f>
        <v>182.48</v>
      </c>
      <c r="N49" s="254">
        <f>'[2]Dec 29 harvesting '!N49+'[2]Nov 29 harvesting'!N49+'[2]Oct 31 harvesting'!N49</f>
        <v>864.21</v>
      </c>
      <c r="O49" s="254">
        <f t="shared" si="4"/>
        <v>4.7359162647961428</v>
      </c>
      <c r="P49" s="254">
        <f>'[2]Dec 29 harvesting '!P49+'[2]Nov 29 harvesting'!P49+'[2]Oct 31 harvesting'!P49</f>
        <v>123.5</v>
      </c>
      <c r="Q49" s="254">
        <f>'[2]Dec 29 harvesting '!Q49+'[2]Nov 29 harvesting'!Q49+'[2]Oct 31 harvesting'!Q49</f>
        <v>540</v>
      </c>
      <c r="R49" s="254">
        <f t="shared" si="5"/>
        <v>4.3724696356275308</v>
      </c>
      <c r="S49" s="254">
        <f>'[2]Dec 29 harvesting '!S49+'[2]Nov 29 harvesting'!S49+'[2]Oct 31 harvesting'!S49</f>
        <v>175.23</v>
      </c>
      <c r="T49" s="254">
        <f>'[2]Dec 29 harvesting '!T49+'[2]Nov 29 harvesting'!T49+'[2]Oct 31 harvesting'!T49</f>
        <v>670.44</v>
      </c>
      <c r="U49" s="254">
        <f t="shared" si="6"/>
        <v>3.8260571819893858</v>
      </c>
      <c r="V49" s="254">
        <f>'[2]Dec 29 harvesting '!V49+'[2]Nov 29 harvesting'!V49+'[2]Oct 31 harvesting'!V49</f>
        <v>890.46</v>
      </c>
      <c r="W49" s="254">
        <f>'[2]Dec 29 harvesting '!W49+'[2]Nov 29 harvesting'!W49+'[2]Oct 31 harvesting'!W49</f>
        <v>4604.8999999999996</v>
      </c>
      <c r="X49" s="254">
        <f t="shared" si="7"/>
        <v>5.1713720998135786</v>
      </c>
      <c r="Y49" s="254">
        <f>'[2]Dec 29 harvesting '!Y49+'[2]Nov 29 harvesting'!Y49+'[2]Oct 31 harvesting'!Y49</f>
        <v>0</v>
      </c>
      <c r="Z49" s="254">
        <f>'[2]Dec 29 harvesting '!Z49+'[2]Nov 29 harvesting'!Z49+'[2]Oct 31 harvesting'!Z49</f>
        <v>0</v>
      </c>
      <c r="AA49" s="254">
        <f t="shared" si="8"/>
        <v>0</v>
      </c>
      <c r="AB49" s="254">
        <f>'[2]Dec 29 harvesting '!AB49+'[2]Nov 29 harvesting'!AB49+'[2]Oct 31 harvesting'!AB49</f>
        <v>0</v>
      </c>
      <c r="AC49" s="254">
        <f>'[2]Dec 29 harvesting '!AC49+'[2]Nov 29 harvesting'!AC49+'[2]Oct 31 harvesting'!AC49</f>
        <v>0</v>
      </c>
      <c r="AD49" s="254">
        <f t="shared" si="9"/>
        <v>0</v>
      </c>
      <c r="AE49" s="254">
        <f>'[2]Dec 29 harvesting '!AE49+'[2]Nov 29 harvesting'!AE49+'[2]Oct 31 harvesting'!AE49</f>
        <v>1.5</v>
      </c>
      <c r="AF49" s="254">
        <f>'[2]Dec 29 harvesting '!AF49+'[2]Nov 29 harvesting'!AF49+'[2]Oct 31 harvesting'!AF49</f>
        <v>5.46</v>
      </c>
      <c r="AG49" s="254">
        <f t="shared" si="10"/>
        <v>3.64</v>
      </c>
      <c r="AH49" s="254">
        <f>'[2]Dec 29 harvesting '!AH49+'[2]Nov 29 harvesting'!AH49+'[2]Oct 31 harvesting'!AH49</f>
        <v>0</v>
      </c>
      <c r="AI49" s="254">
        <f>'[2]Dec 29 harvesting '!AI49+'[2]Nov 29 harvesting'!AI49+'[2]Oct 31 harvesting'!AI49</f>
        <v>0</v>
      </c>
      <c r="AJ49" s="254">
        <f t="shared" si="11"/>
        <v>0</v>
      </c>
      <c r="AK49" s="254">
        <f>'[2]Dec 29 harvesting '!AK49+'[2]Nov 29 harvesting'!AK49+'[2]Oct 31 harvesting'!AK49</f>
        <v>6.75</v>
      </c>
      <c r="AL49" s="254">
        <f>'[2]Dec 29 harvesting '!AL49+'[2]Nov 29 harvesting'!AL49+'[2]Oct 31 harvesting'!AL49</f>
        <v>29.27</v>
      </c>
      <c r="AM49" s="254">
        <f t="shared" si="12"/>
        <v>4.3362962962962959</v>
      </c>
      <c r="AN49" s="254">
        <f>'[2]Dec 29 harvesting '!AN49+'[2]Nov 29 harvesting'!AN49+'[2]Oct 31 harvesting'!AN49</f>
        <v>61.75</v>
      </c>
      <c r="AO49" s="254">
        <f>'[2]Dec 29 harvesting '!AO49+'[2]Nov 29 harvesting'!AO49+'[2]Oct 31 harvesting'!AO49</f>
        <v>223.44</v>
      </c>
      <c r="AP49" s="254">
        <f t="shared" si="13"/>
        <v>3.6184615384615384</v>
      </c>
      <c r="AQ49" s="254">
        <f>'[2]Dec 29 harvesting '!AQ49+'[2]Nov 29 harvesting'!AQ49+'[2]Oct 31 harvesting'!AQ49</f>
        <v>70</v>
      </c>
      <c r="AR49" s="254">
        <f>'[2]Dec 29 harvesting '!AR49+'[2]Nov 29 harvesting'!AR49+'[2]Oct 31 harvesting'!AR49</f>
        <v>258.17</v>
      </c>
      <c r="AS49" s="254">
        <f t="shared" si="14"/>
        <v>3.6881428571428572</v>
      </c>
      <c r="AT49" s="254">
        <f>'[2]Dec 29 harvesting '!AT49+'[2]Nov 29 harvesting'!AT49+'[2]Oct 31 harvesting'!AT49</f>
        <v>0</v>
      </c>
      <c r="AU49" s="254">
        <f>'[2]Dec 29 harvesting '!AU49+'[2]Nov 29 harvesting'!AU49+'[2]Oct 31 harvesting'!AU49</f>
        <v>0</v>
      </c>
      <c r="AV49" s="254">
        <f t="shared" si="15"/>
        <v>0</v>
      </c>
      <c r="AW49" s="254">
        <f>'[2]Dec 29 harvesting '!AW49+'[2]Nov 29 harvesting'!AW49+'[2]Oct 31 harvesting'!AW49</f>
        <v>0</v>
      </c>
      <c r="AX49" s="254">
        <f>'[2]Dec 29 harvesting '!AX49+'[2]Nov 29 harvesting'!AX49+'[2]Oct 31 harvesting'!AX49</f>
        <v>0</v>
      </c>
      <c r="AY49" s="254">
        <f t="shared" si="16"/>
        <v>0</v>
      </c>
      <c r="AZ49" s="254">
        <f>'[2]Dec 29 harvesting '!AZ49+'[2]Nov 29 harvesting'!AZ49+'[2]Oct 31 harvesting'!AZ49</f>
        <v>0</v>
      </c>
      <c r="BA49" s="254">
        <f>'[2]Dec 29 harvesting '!BA49+'[2]Nov 29 harvesting'!BA49+'[2]Oct 31 harvesting'!BA49</f>
        <v>0</v>
      </c>
      <c r="BB49" s="254">
        <f t="shared" si="17"/>
        <v>0</v>
      </c>
      <c r="BC49" s="254">
        <f>'[2]Dec 29 harvesting '!BC49+'[2]Nov 29 harvesting'!BC49+'[2]Oct 31 harvesting'!BC49</f>
        <v>0</v>
      </c>
      <c r="BD49" s="254">
        <f>'[2]Dec 29 harvesting '!BD49+'[2]Nov 29 harvesting'!BD49+'[2]Oct 31 harvesting'!BD49</f>
        <v>0</v>
      </c>
      <c r="BE49" s="254">
        <f t="shared" si="18"/>
        <v>0</v>
      </c>
      <c r="BF49" s="254">
        <f>'[2]Dec 29 harvesting '!BF49+'[2]Nov 29 harvesting'!BF49+'[2]Oct 31 harvesting'!BF49</f>
        <v>0</v>
      </c>
      <c r="BG49" s="254">
        <f>'[2]Dec 29 harvesting '!BG49+'[2]Nov 29 harvesting'!BG49+'[2]Oct 31 harvesting'!BG49</f>
        <v>0</v>
      </c>
      <c r="BH49" s="254">
        <f t="shared" si="19"/>
        <v>0</v>
      </c>
      <c r="BI49" s="254">
        <f>'[2]Dec 29 harvesting '!BI49+'[2]Nov 29 harvesting'!BI49+'[2]Oct 31 harvesting'!BI49</f>
        <v>0</v>
      </c>
      <c r="BJ49" s="254">
        <f>'[2]Dec 29 harvesting '!BJ49+'[2]Nov 29 harvesting'!BJ49+'[2]Oct 31 harvesting'!BJ49</f>
        <v>0</v>
      </c>
      <c r="BK49" s="254">
        <f t="shared" si="20"/>
        <v>0</v>
      </c>
      <c r="BL49" s="254">
        <f>'[2]Dec 29 harvesting '!BL49+'[2]Nov 29 harvesting'!BL49+'[2]Oct 31 harvesting'!BL49</f>
        <v>0</v>
      </c>
      <c r="BM49" s="254">
        <f>'[2]Dec 29 harvesting '!BM49+'[2]Nov 29 harvesting'!BM49+'[2]Oct 31 harvesting'!BM49</f>
        <v>0</v>
      </c>
      <c r="BN49" s="254">
        <f t="shared" si="21"/>
        <v>0</v>
      </c>
      <c r="BO49" s="254">
        <f>'[2]Dec 29 harvesting '!BO49+'[2]Nov 29 harvesting'!BO49+'[2]Oct 31 harvesting'!BO49</f>
        <v>0</v>
      </c>
      <c r="BP49" s="254">
        <f>'[2]Dec 29 harvesting '!BP49+'[2]Nov 29 harvesting'!BP49+'[2]Oct 31 harvesting'!BP49</f>
        <v>0</v>
      </c>
      <c r="BQ49" s="254">
        <f t="shared" si="22"/>
        <v>0</v>
      </c>
      <c r="BR49" s="254">
        <f>'[2]Dec 29 harvesting '!BR49+'[2]Nov 29 harvesting'!BR49+'[2]Oct 31 harvesting'!BR49</f>
        <v>362</v>
      </c>
      <c r="BS49" s="254">
        <f>'[2]Dec 29 harvesting '!BS49+'[2]Nov 29 harvesting'!BS49+'[2]Oct 31 harvesting'!BS49</f>
        <v>2301</v>
      </c>
      <c r="BT49" s="254">
        <f t="shared" si="23"/>
        <v>6.3563535911602207</v>
      </c>
      <c r="BU49" s="254">
        <f>'[2]Dec 29 harvesting '!BU49+'[2]Nov 29 harvesting'!BU49+'[2]Oct 31 harvesting'!BU49</f>
        <v>1</v>
      </c>
      <c r="BV49" s="254">
        <f>'[2]Dec 29 harvesting '!BV49+'[2]Nov 29 harvesting'!BV49+'[2]Oct 31 harvesting'!BV49</f>
        <v>1.25</v>
      </c>
      <c r="BW49" s="254">
        <f t="shared" si="24"/>
        <v>1.25</v>
      </c>
      <c r="BX49" s="254">
        <f>'[2]Dec 29 harvesting '!BX49+'[2]Nov 29 harvesting'!BX49+'[2]Oct 31 harvesting'!BX49</f>
        <v>45.25</v>
      </c>
      <c r="BY49" s="254">
        <f>'[2]Dec 29 harvesting '!BY49+'[2]Nov 29 harvesting'!BY49+'[2]Oct 31 harvesting'!BY49</f>
        <v>220.46</v>
      </c>
      <c r="BZ49" s="254">
        <f t="shared" si="25"/>
        <v>4.8720441988950274</v>
      </c>
      <c r="CA49" s="254">
        <f>'[2]Dec 29 harvesting '!CA49+'[2]Nov 29 harvesting'!CA49+'[2]Oct 31 harvesting'!CA49</f>
        <v>182.48</v>
      </c>
      <c r="CB49" s="254">
        <f>'[2]Dec 29 harvesting '!CB49+'[2]Nov 29 harvesting'!CB49+'[2]Oct 31 harvesting'!CB49</f>
        <v>864.21</v>
      </c>
      <c r="CC49" s="254">
        <f t="shared" si="26"/>
        <v>4.7359162647961428</v>
      </c>
      <c r="CD49" s="254">
        <f>'[2]Dec 29 harvesting '!CD49+'[2]Nov 29 harvesting'!CD49+'[2]Oct 31 harvesting'!CD49</f>
        <v>130.25</v>
      </c>
      <c r="CE49" s="254">
        <f>'[2]Dec 29 harvesting '!CE49+'[2]Nov 29 harvesting'!CE49+'[2]Oct 31 harvesting'!CE49</f>
        <v>569.27</v>
      </c>
      <c r="CF49" s="254">
        <f t="shared" si="27"/>
        <v>4.3705950095969293</v>
      </c>
      <c r="CG49" s="254">
        <f>'[2]Dec 29 harvesting '!CG49+'[2]Nov 29 harvesting'!CG49+'[2]Oct 31 harvesting'!CG49</f>
        <v>236.98</v>
      </c>
      <c r="CH49" s="254">
        <f>'[2]Dec 29 harvesting '!CH49+'[2]Nov 29 harvesting'!CH49+'[2]Oct 31 harvesting'!CH49</f>
        <v>893.88000000000011</v>
      </c>
      <c r="CI49" s="254">
        <f t="shared" si="28"/>
        <v>3.7719638788083389</v>
      </c>
      <c r="CJ49" s="254">
        <f>'[2]Dec 29 harvesting '!CJ49+'[2]Nov 29 harvesting'!CJ49+'[2]Oct 31 harvesting'!CJ49</f>
        <v>957.96</v>
      </c>
      <c r="CK49" s="254">
        <f>'[2]Dec 29 harvesting '!CK49+'[2]Nov 29 harvesting'!CK49+'[2]Oct 31 harvesting'!CK49</f>
        <v>4850.07</v>
      </c>
      <c r="CL49" s="254">
        <f t="shared" si="29"/>
        <v>5.0629149442565451</v>
      </c>
      <c r="DI49" s="255" t="s">
        <v>130</v>
      </c>
      <c r="DJ49" s="391" t="s">
        <v>144</v>
      </c>
    </row>
    <row r="50" spans="1:140" s="418" customFormat="1" x14ac:dyDescent="0.25">
      <c r="A50" s="415" t="s">
        <v>42</v>
      </c>
      <c r="B50" s="416">
        <v>2479.4499999999998</v>
      </c>
      <c r="C50" s="417">
        <f t="shared" si="0"/>
        <v>25.668192542701007</v>
      </c>
      <c r="D50" s="254">
        <f>'[2]Dec 29 harvesting '!D50+'[2]Nov 29 harvesting'!D50+'[2]Oct 31 harvesting'!D50</f>
        <v>93.36</v>
      </c>
      <c r="E50" s="254">
        <f>'[2]Dec 29 harvesting '!E50+'[2]Nov 29 harvesting'!E50+'[2]Oct 31 harvesting'!E50</f>
        <v>672.42</v>
      </c>
      <c r="F50" s="254">
        <f t="shared" si="1"/>
        <v>7.2024421593830334</v>
      </c>
      <c r="G50" s="254">
        <f>'[2]Dec 29 harvesting '!G50+'[2]Nov 29 harvesting'!G50+'[2]Oct 31 harvesting'!G50</f>
        <v>0</v>
      </c>
      <c r="H50" s="254">
        <f>'[2]Dec 29 harvesting '!H50+'[2]Nov 29 harvesting'!H50+'[2]Oct 31 harvesting'!H50</f>
        <v>0</v>
      </c>
      <c r="I50" s="254">
        <f t="shared" si="2"/>
        <v>0</v>
      </c>
      <c r="J50" s="254">
        <f>'[2]Dec 29 harvesting '!J50+'[2]Nov 29 harvesting'!J50+'[2]Oct 31 harvesting'!J50</f>
        <v>31.88</v>
      </c>
      <c r="K50" s="254">
        <f>'[2]Dec 29 harvesting '!K50+'[2]Nov 29 harvesting'!K50+'[2]Oct 31 harvesting'!K50</f>
        <v>111.06</v>
      </c>
      <c r="L50" s="254">
        <f t="shared" si="3"/>
        <v>3.4836888331242162</v>
      </c>
      <c r="M50" s="254">
        <f>'[2]Dec 29 harvesting '!M50+'[2]Nov 29 harvesting'!M50+'[2]Oct 31 harvesting'!M50</f>
        <v>0</v>
      </c>
      <c r="N50" s="254">
        <f>'[2]Dec 29 harvesting '!N50+'[2]Nov 29 harvesting'!N50+'[2]Oct 31 harvesting'!N50</f>
        <v>0</v>
      </c>
      <c r="O50" s="254">
        <f t="shared" si="4"/>
        <v>0</v>
      </c>
      <c r="P50" s="254">
        <f>'[2]Dec 29 harvesting '!P50+'[2]Nov 29 harvesting'!P50+'[2]Oct 31 harvesting'!P50</f>
        <v>0</v>
      </c>
      <c r="Q50" s="254">
        <f>'[2]Dec 29 harvesting '!Q50+'[2]Nov 29 harvesting'!Q50+'[2]Oct 31 harvesting'!Q50</f>
        <v>0</v>
      </c>
      <c r="R50" s="254">
        <f t="shared" si="5"/>
        <v>0</v>
      </c>
      <c r="S50" s="254">
        <f>'[2]Dec 29 harvesting '!S50+'[2]Nov 29 harvesting'!S50+'[2]Oct 31 harvesting'!S50</f>
        <v>371</v>
      </c>
      <c r="T50" s="254">
        <f>'[2]Dec 29 harvesting '!T50+'[2]Nov 29 harvesting'!T50+'[2]Oct 31 harvesting'!T50</f>
        <v>1070</v>
      </c>
      <c r="U50" s="254">
        <f t="shared" si="6"/>
        <v>2.8840970350404311</v>
      </c>
      <c r="V50" s="254">
        <f>'[2]Dec 29 harvesting '!V50+'[2]Nov 29 harvesting'!V50+'[2]Oct 31 harvesting'!V50</f>
        <v>513.12</v>
      </c>
      <c r="W50" s="254">
        <f>'[2]Dec 29 harvesting '!W50+'[2]Nov 29 harvesting'!W50+'[2]Oct 31 harvesting'!W50</f>
        <v>1863.7000000000003</v>
      </c>
      <c r="X50" s="254">
        <f t="shared" si="7"/>
        <v>3.6320938571874031</v>
      </c>
      <c r="Y50" s="254">
        <f>'[2]Dec 29 harvesting '!Y50+'[2]Nov 29 harvesting'!Y50+'[2]Oct 31 harvesting'!Y50</f>
        <v>0.24</v>
      </c>
      <c r="Z50" s="254">
        <f>'[2]Dec 29 harvesting '!Z50+'[2]Nov 29 harvesting'!Z50+'[2]Oct 31 harvesting'!Z50</f>
        <v>4.09</v>
      </c>
      <c r="AA50" s="254">
        <f t="shared" si="8"/>
        <v>17.041666666666668</v>
      </c>
      <c r="AB50" s="254">
        <f>'[2]Dec 29 harvesting '!AB50+'[2]Nov 29 harvesting'!AB50+'[2]Oct 31 harvesting'!AB50</f>
        <v>0</v>
      </c>
      <c r="AC50" s="254">
        <f>'[2]Dec 29 harvesting '!AC50+'[2]Nov 29 harvesting'!AC50+'[2]Oct 31 harvesting'!AC50</f>
        <v>0</v>
      </c>
      <c r="AD50" s="254">
        <f t="shared" si="9"/>
        <v>0</v>
      </c>
      <c r="AE50" s="254">
        <f>'[2]Dec 29 harvesting '!AE50+'[2]Nov 29 harvesting'!AE50+'[2]Oct 31 harvesting'!AE50</f>
        <v>7.5</v>
      </c>
      <c r="AF50" s="254">
        <f>'[2]Dec 29 harvesting '!AF50+'[2]Nov 29 harvesting'!AF50+'[2]Oct 31 harvesting'!AF50</f>
        <v>22.91</v>
      </c>
      <c r="AG50" s="254">
        <f t="shared" si="10"/>
        <v>3.0546666666666669</v>
      </c>
      <c r="AH50" s="254">
        <f>'[2]Dec 29 harvesting '!AH50+'[2]Nov 29 harvesting'!AH50+'[2]Oct 31 harvesting'!AH50</f>
        <v>0</v>
      </c>
      <c r="AI50" s="254">
        <f>'[2]Dec 29 harvesting '!AI50+'[2]Nov 29 harvesting'!AI50+'[2]Oct 31 harvesting'!AI50</f>
        <v>0</v>
      </c>
      <c r="AJ50" s="254">
        <f t="shared" si="11"/>
        <v>0</v>
      </c>
      <c r="AK50" s="254">
        <f>'[2]Dec 29 harvesting '!AK50+'[2]Nov 29 harvesting'!AK50+'[2]Oct 31 harvesting'!AK50</f>
        <v>0</v>
      </c>
      <c r="AL50" s="254">
        <f>'[2]Dec 29 harvesting '!AL50+'[2]Nov 29 harvesting'!AL50+'[2]Oct 31 harvesting'!AL50</f>
        <v>0</v>
      </c>
      <c r="AM50" s="254">
        <f t="shared" si="12"/>
        <v>0</v>
      </c>
      <c r="AN50" s="254">
        <f>'[2]Dec 29 harvesting '!AN50+'[2]Nov 29 harvesting'!AN50+'[2]Oct 31 harvesting'!AN50</f>
        <v>132.44999999999999</v>
      </c>
      <c r="AO50" s="254">
        <f>'[2]Dec 29 harvesting '!AO50+'[2]Nov 29 harvesting'!AO50+'[2]Oct 31 harvesting'!AO50</f>
        <v>379.81</v>
      </c>
      <c r="AP50" s="254">
        <f t="shared" si="13"/>
        <v>2.8675726689316727</v>
      </c>
      <c r="AQ50" s="254">
        <f>'[2]Dec 29 harvesting '!AQ50+'[2]Nov 29 harvesting'!AQ50+'[2]Oct 31 harvesting'!AQ50</f>
        <v>147.69</v>
      </c>
      <c r="AR50" s="254">
        <f>'[2]Dec 29 harvesting '!AR50+'[2]Nov 29 harvesting'!AR50+'[2]Oct 31 harvesting'!AR50</f>
        <v>429.72</v>
      </c>
      <c r="AS50" s="254">
        <f t="shared" si="14"/>
        <v>2.9096079626244165</v>
      </c>
      <c r="AT50" s="254">
        <f>'[2]Dec 29 harvesting '!AT50+'[2]Nov 29 harvesting'!AT50+'[2]Oct 31 harvesting'!AT50</f>
        <v>0</v>
      </c>
      <c r="AU50" s="254">
        <f>'[2]Dec 29 harvesting '!AU50+'[2]Nov 29 harvesting'!AU50+'[2]Oct 31 harvesting'!AU50</f>
        <v>0</v>
      </c>
      <c r="AV50" s="254">
        <f t="shared" si="15"/>
        <v>0</v>
      </c>
      <c r="AW50" s="254">
        <f>'[2]Dec 29 harvesting '!AW50+'[2]Nov 29 harvesting'!AW50+'[2]Oct 31 harvesting'!AW50</f>
        <v>0</v>
      </c>
      <c r="AX50" s="254">
        <f>'[2]Dec 29 harvesting '!AX50+'[2]Nov 29 harvesting'!AX50+'[2]Oct 31 harvesting'!AX50</f>
        <v>0</v>
      </c>
      <c r="AY50" s="254">
        <f t="shared" si="16"/>
        <v>0</v>
      </c>
      <c r="AZ50" s="254">
        <f>'[2]Dec 29 harvesting '!AZ50+'[2]Nov 29 harvesting'!AZ50+'[2]Oct 31 harvesting'!AZ50</f>
        <v>0</v>
      </c>
      <c r="BA50" s="254">
        <f>'[2]Dec 29 harvesting '!BA50+'[2]Nov 29 harvesting'!BA50+'[2]Oct 31 harvesting'!BA50</f>
        <v>0</v>
      </c>
      <c r="BB50" s="254">
        <f t="shared" si="17"/>
        <v>0</v>
      </c>
      <c r="BC50" s="254">
        <f>'[2]Dec 29 harvesting '!BC50+'[2]Nov 29 harvesting'!BC50+'[2]Oct 31 harvesting'!BC50</f>
        <v>0</v>
      </c>
      <c r="BD50" s="254">
        <f>'[2]Dec 29 harvesting '!BD50+'[2]Nov 29 harvesting'!BD50+'[2]Oct 31 harvesting'!BD50</f>
        <v>0</v>
      </c>
      <c r="BE50" s="254">
        <f t="shared" si="18"/>
        <v>0</v>
      </c>
      <c r="BF50" s="254">
        <f>'[2]Dec 29 harvesting '!BF50+'[2]Nov 29 harvesting'!BF50+'[2]Oct 31 harvesting'!BF50</f>
        <v>0</v>
      </c>
      <c r="BG50" s="254">
        <f>'[2]Dec 29 harvesting '!BG50+'[2]Nov 29 harvesting'!BG50+'[2]Oct 31 harvesting'!BG50</f>
        <v>0</v>
      </c>
      <c r="BH50" s="254">
        <f t="shared" si="19"/>
        <v>0</v>
      </c>
      <c r="BI50" s="254">
        <f>'[2]Dec 29 harvesting '!BI50+'[2]Nov 29 harvesting'!BI50+'[2]Oct 31 harvesting'!BI50</f>
        <v>0</v>
      </c>
      <c r="BJ50" s="254">
        <f>'[2]Dec 29 harvesting '!BJ50+'[2]Nov 29 harvesting'!BJ50+'[2]Oct 31 harvesting'!BJ50</f>
        <v>0</v>
      </c>
      <c r="BK50" s="254">
        <f t="shared" si="20"/>
        <v>0</v>
      </c>
      <c r="BL50" s="254">
        <f>'[2]Dec 29 harvesting '!BL50+'[2]Nov 29 harvesting'!BL50+'[2]Oct 31 harvesting'!BL50</f>
        <v>0</v>
      </c>
      <c r="BM50" s="254">
        <f>'[2]Dec 29 harvesting '!BM50+'[2]Nov 29 harvesting'!BM50+'[2]Oct 31 harvesting'!BM50</f>
        <v>0</v>
      </c>
      <c r="BN50" s="254">
        <f t="shared" si="21"/>
        <v>0</v>
      </c>
      <c r="BO50" s="254">
        <f>'[2]Dec 29 harvesting '!BO50+'[2]Nov 29 harvesting'!BO50+'[2]Oct 31 harvesting'!BO50</f>
        <v>0</v>
      </c>
      <c r="BP50" s="254">
        <f>'[2]Dec 29 harvesting '!BP50+'[2]Nov 29 harvesting'!BP50+'[2]Oct 31 harvesting'!BP50</f>
        <v>0</v>
      </c>
      <c r="BQ50" s="254">
        <f t="shared" si="22"/>
        <v>0</v>
      </c>
      <c r="BR50" s="254">
        <f>'[2]Dec 29 harvesting '!BR50+'[2]Nov 29 harvesting'!BR50+'[2]Oct 31 harvesting'!BR50</f>
        <v>93.6</v>
      </c>
      <c r="BS50" s="254">
        <f>'[2]Dec 29 harvesting '!BS50+'[2]Nov 29 harvesting'!BS50+'[2]Oct 31 harvesting'!BS50</f>
        <v>676.51</v>
      </c>
      <c r="BT50" s="254">
        <f t="shared" si="23"/>
        <v>7.2276709401709409</v>
      </c>
      <c r="BU50" s="254">
        <f>'[2]Dec 29 harvesting '!BU50+'[2]Nov 29 harvesting'!BU50+'[2]Oct 31 harvesting'!BU50</f>
        <v>0</v>
      </c>
      <c r="BV50" s="254">
        <f>'[2]Dec 29 harvesting '!BV50+'[2]Nov 29 harvesting'!BV50+'[2]Oct 31 harvesting'!BV50</f>
        <v>0</v>
      </c>
      <c r="BW50" s="254">
        <f t="shared" si="24"/>
        <v>0</v>
      </c>
      <c r="BX50" s="254">
        <f>'[2]Dec 29 harvesting '!BX50+'[2]Nov 29 harvesting'!BX50+'[2]Oct 31 harvesting'!BX50</f>
        <v>39.379999999999995</v>
      </c>
      <c r="BY50" s="254">
        <f>'[2]Dec 29 harvesting '!BY50+'[2]Nov 29 harvesting'!BY50+'[2]Oct 31 harvesting'!BY50</f>
        <v>133.97</v>
      </c>
      <c r="BZ50" s="254">
        <f t="shared" si="25"/>
        <v>3.4019807008633829</v>
      </c>
      <c r="CA50" s="254">
        <f>'[2]Dec 29 harvesting '!CA50+'[2]Nov 29 harvesting'!CA50+'[2]Oct 31 harvesting'!CA50</f>
        <v>0</v>
      </c>
      <c r="CB50" s="254">
        <f>'[2]Dec 29 harvesting '!CB50+'[2]Nov 29 harvesting'!CB50+'[2]Oct 31 harvesting'!CB50</f>
        <v>0</v>
      </c>
      <c r="CC50" s="254">
        <f t="shared" si="26"/>
        <v>0</v>
      </c>
      <c r="CD50" s="254">
        <f>'[2]Dec 29 harvesting '!CD50+'[2]Nov 29 harvesting'!CD50+'[2]Oct 31 harvesting'!CD50</f>
        <v>0</v>
      </c>
      <c r="CE50" s="254">
        <f>'[2]Dec 29 harvesting '!CE50+'[2]Nov 29 harvesting'!CE50+'[2]Oct 31 harvesting'!CE50</f>
        <v>0</v>
      </c>
      <c r="CF50" s="254">
        <f t="shared" si="27"/>
        <v>0</v>
      </c>
      <c r="CG50" s="254">
        <f>'[2]Dec 29 harvesting '!CG50+'[2]Nov 29 harvesting'!CG50+'[2]Oct 31 harvesting'!CG50</f>
        <v>503.45</v>
      </c>
      <c r="CH50" s="254">
        <f>'[2]Dec 29 harvesting '!CH50+'[2]Nov 29 harvesting'!CH50+'[2]Oct 31 harvesting'!CH50</f>
        <v>1449.81</v>
      </c>
      <c r="CI50" s="254">
        <f t="shared" si="28"/>
        <v>2.8797497268844969</v>
      </c>
      <c r="CJ50" s="254">
        <f>'[2]Dec 29 harvesting '!CJ50+'[2]Nov 29 harvesting'!CJ50+'[2]Oct 31 harvesting'!CJ50</f>
        <v>636.43000000000006</v>
      </c>
      <c r="CK50" s="254">
        <f>'[2]Dec 29 harvesting '!CK50+'[2]Nov 29 harvesting'!CK50+'[2]Oct 31 harvesting'!CK50</f>
        <v>2147.62</v>
      </c>
      <c r="CL50" s="254">
        <f t="shared" si="29"/>
        <v>3.3744795185644922</v>
      </c>
      <c r="DF50" s="419"/>
      <c r="DG50" s="419"/>
      <c r="DH50" s="419"/>
      <c r="DI50" s="420" t="s">
        <v>130</v>
      </c>
      <c r="DJ50" s="419" t="s">
        <v>145</v>
      </c>
      <c r="DK50" s="419"/>
      <c r="DL50" s="419"/>
      <c r="DM50" s="419"/>
      <c r="DN50" s="419"/>
      <c r="DO50" s="419"/>
      <c r="DP50" s="419"/>
      <c r="DQ50" s="419"/>
      <c r="DR50" s="419"/>
      <c r="DS50" s="419"/>
      <c r="DT50" s="419"/>
      <c r="DU50" s="419"/>
      <c r="DV50" s="419"/>
      <c r="DW50" s="419"/>
      <c r="DX50" s="419"/>
      <c r="DY50" s="419"/>
      <c r="DZ50" s="419"/>
      <c r="EA50" s="419"/>
      <c r="EB50" s="419"/>
      <c r="EC50" s="419"/>
      <c r="ED50" s="419"/>
      <c r="EE50" s="419"/>
      <c r="EF50" s="419"/>
      <c r="EG50" s="421"/>
      <c r="EH50" s="421"/>
      <c r="EI50" s="421"/>
      <c r="EJ50" s="421"/>
    </row>
    <row r="51" spans="1:140" x14ac:dyDescent="0.25">
      <c r="A51" s="262" t="s">
        <v>43</v>
      </c>
      <c r="B51" s="251">
        <v>849.88</v>
      </c>
      <c r="C51" s="412">
        <f t="shared" si="0"/>
        <v>90.060949781145581</v>
      </c>
      <c r="D51" s="254">
        <f>'[2]Dec 29 harvesting '!D51+'[2]Nov 29 harvesting'!D51+'[2]Oct 31 harvesting'!D51</f>
        <v>43</v>
      </c>
      <c r="E51" s="254">
        <f>'[2]Dec 29 harvesting '!E51+'[2]Nov 29 harvesting'!E51+'[2]Oct 31 harvesting'!E51</f>
        <v>196</v>
      </c>
      <c r="F51" s="254">
        <f t="shared" si="1"/>
        <v>4.558139534883721</v>
      </c>
      <c r="G51" s="254">
        <f>'[2]Dec 29 harvesting '!G51+'[2]Nov 29 harvesting'!G51+'[2]Oct 31 harvesting'!G51</f>
        <v>0.6</v>
      </c>
      <c r="H51" s="254">
        <f>'[2]Dec 29 harvesting '!H51+'[2]Nov 29 harvesting'!H51+'[2]Oct 31 harvesting'!H51</f>
        <v>3</v>
      </c>
      <c r="I51" s="254">
        <f t="shared" si="2"/>
        <v>5</v>
      </c>
      <c r="J51" s="254">
        <f>'[2]Dec 29 harvesting '!J51+'[2]Nov 29 harvesting'!J51+'[2]Oct 31 harvesting'!J51</f>
        <v>17.899999999999999</v>
      </c>
      <c r="K51" s="254">
        <f>'[2]Dec 29 harvesting '!K51+'[2]Nov 29 harvesting'!K51+'[2]Oct 31 harvesting'!K51</f>
        <v>75</v>
      </c>
      <c r="L51" s="254">
        <f t="shared" si="3"/>
        <v>4.1899441340782122</v>
      </c>
      <c r="M51" s="254">
        <f>'[2]Dec 29 harvesting '!M51+'[2]Nov 29 harvesting'!M51+'[2]Oct 31 harvesting'!M51</f>
        <v>48.12</v>
      </c>
      <c r="N51" s="254">
        <f>'[2]Dec 29 harvesting '!N51+'[2]Nov 29 harvesting'!N51+'[2]Oct 31 harvesting'!N51</f>
        <v>190</v>
      </c>
      <c r="O51" s="254">
        <f t="shared" si="4"/>
        <v>3.948462177888612</v>
      </c>
      <c r="P51" s="254">
        <f>'[2]Dec 29 harvesting '!P51+'[2]Nov 29 harvesting'!P51+'[2]Oct 31 harvesting'!P51</f>
        <v>396</v>
      </c>
      <c r="Q51" s="254">
        <f>'[2]Dec 29 harvesting '!Q51+'[2]Nov 29 harvesting'!Q51+'[2]Oct 31 harvesting'!Q51</f>
        <v>1768</v>
      </c>
      <c r="R51" s="254">
        <f t="shared" si="5"/>
        <v>4.4646464646464645</v>
      </c>
      <c r="S51" s="254">
        <f>'[2]Dec 29 harvesting '!S51+'[2]Nov 29 harvesting'!S51+'[2]Oct 31 harvesting'!S51</f>
        <v>102</v>
      </c>
      <c r="T51" s="254">
        <f>'[2]Dec 29 harvesting '!T51+'[2]Nov 29 harvesting'!T51+'[2]Oct 31 harvesting'!T51</f>
        <v>332</v>
      </c>
      <c r="U51" s="254">
        <f t="shared" si="6"/>
        <v>3.2549019607843137</v>
      </c>
      <c r="V51" s="254">
        <f>'[2]Dec 29 harvesting '!V51+'[2]Nov 29 harvesting'!V51+'[2]Oct 31 harvesting'!V51</f>
        <v>607.62</v>
      </c>
      <c r="W51" s="254">
        <f>'[2]Dec 29 harvesting '!W51+'[2]Nov 29 harvesting'!W51+'[2]Oct 31 harvesting'!W51</f>
        <v>2564</v>
      </c>
      <c r="X51" s="254">
        <f t="shared" si="7"/>
        <v>4.2197426022843221</v>
      </c>
      <c r="Y51" s="254">
        <f>'[2]Dec 29 harvesting '!Y51+'[2]Nov 29 harvesting'!Y51+'[2]Oct 31 harvesting'!Y51</f>
        <v>8.9</v>
      </c>
      <c r="Z51" s="254">
        <f>'[2]Dec 29 harvesting '!Z51+'[2]Nov 29 harvesting'!Z51+'[2]Oct 31 harvesting'!Z51</f>
        <v>25.9</v>
      </c>
      <c r="AA51" s="254">
        <f t="shared" si="8"/>
        <v>2.9101123595505616</v>
      </c>
      <c r="AB51" s="254">
        <f>'[2]Dec 29 harvesting '!AB51+'[2]Nov 29 harvesting'!AB51+'[2]Oct 31 harvesting'!AB51</f>
        <v>0.2</v>
      </c>
      <c r="AC51" s="254">
        <f>'[2]Dec 29 harvesting '!AC51+'[2]Nov 29 harvesting'!AC51+'[2]Oct 31 harvesting'!AC51</f>
        <v>0.6</v>
      </c>
      <c r="AD51" s="254">
        <f t="shared" si="9"/>
        <v>2.9999999999999996</v>
      </c>
      <c r="AE51" s="254">
        <f>'[2]Dec 29 harvesting '!AE51+'[2]Nov 29 harvesting'!AE51+'[2]Oct 31 harvesting'!AE51</f>
        <v>5.4</v>
      </c>
      <c r="AF51" s="254">
        <f>'[2]Dec 29 harvesting '!AF51+'[2]Nov 29 harvesting'!AF51+'[2]Oct 31 harvesting'!AF51</f>
        <v>19</v>
      </c>
      <c r="AG51" s="254">
        <f t="shared" si="10"/>
        <v>3.5185185185185182</v>
      </c>
      <c r="AH51" s="254">
        <f>'[2]Dec 29 harvesting '!AH51+'[2]Nov 29 harvesting'!AH51+'[2]Oct 31 harvesting'!AH51</f>
        <v>16.98</v>
      </c>
      <c r="AI51" s="254">
        <f>'[2]Dec 29 harvesting '!AI51+'[2]Nov 29 harvesting'!AI51+'[2]Oct 31 harvesting'!AI51</f>
        <v>70.8</v>
      </c>
      <c r="AJ51" s="254">
        <f t="shared" si="11"/>
        <v>4.1696113074204941</v>
      </c>
      <c r="AK51" s="254">
        <f>'[2]Dec 29 harvesting '!AK51+'[2]Nov 29 harvesting'!AK51+'[2]Oct 31 harvesting'!AK51</f>
        <v>41.86</v>
      </c>
      <c r="AL51" s="254">
        <f>'[2]Dec 29 harvesting '!AL51+'[2]Nov 29 harvesting'!AL51+'[2]Oct 31 harvesting'!AL51</f>
        <v>168</v>
      </c>
      <c r="AM51" s="254">
        <f t="shared" si="12"/>
        <v>4.0133779264214047</v>
      </c>
      <c r="AN51" s="254">
        <f>'[2]Dec 29 harvesting '!AN51+'[2]Nov 29 harvesting'!AN51+'[2]Oct 31 harvesting'!AN51</f>
        <v>84.449999999999989</v>
      </c>
      <c r="AO51" s="254">
        <f>'[2]Dec 29 harvesting '!AO51+'[2]Nov 29 harvesting'!AO51+'[2]Oct 31 harvesting'!AO51</f>
        <v>342</v>
      </c>
      <c r="AP51" s="254">
        <f t="shared" si="13"/>
        <v>4.0497335701598587</v>
      </c>
      <c r="AQ51" s="254">
        <f>'[2]Dec 29 harvesting '!AQ51+'[2]Nov 29 harvesting'!AQ51+'[2]Oct 31 harvesting'!AQ51</f>
        <v>157.79</v>
      </c>
      <c r="AR51" s="254">
        <f>'[2]Dec 29 harvesting '!AR51+'[2]Nov 29 harvesting'!AR51+'[2]Oct 31 harvesting'!AR51</f>
        <v>626.29999999999995</v>
      </c>
      <c r="AS51" s="254">
        <f t="shared" si="14"/>
        <v>3.969199569047468</v>
      </c>
      <c r="AT51" s="254">
        <f>'[2]Dec 29 harvesting '!AT51+'[2]Nov 29 harvesting'!AT51+'[2]Oct 31 harvesting'!AT51</f>
        <v>0</v>
      </c>
      <c r="AU51" s="254">
        <f>'[2]Dec 29 harvesting '!AU51+'[2]Nov 29 harvesting'!AU51+'[2]Oct 31 harvesting'!AU51</f>
        <v>0</v>
      </c>
      <c r="AV51" s="254">
        <f t="shared" si="15"/>
        <v>0</v>
      </c>
      <c r="AW51" s="254">
        <f>'[2]Dec 29 harvesting '!AW51+'[2]Nov 29 harvesting'!AW51+'[2]Oct 31 harvesting'!AW51</f>
        <v>0</v>
      </c>
      <c r="AX51" s="254">
        <f>'[2]Dec 29 harvesting '!AX51+'[2]Nov 29 harvesting'!AX51+'[2]Oct 31 harvesting'!AX51</f>
        <v>0</v>
      </c>
      <c r="AY51" s="254">
        <f t="shared" si="16"/>
        <v>0</v>
      </c>
      <c r="AZ51" s="254">
        <f>'[2]Dec 29 harvesting '!AZ51+'[2]Nov 29 harvesting'!AZ51+'[2]Oct 31 harvesting'!AZ51</f>
        <v>0</v>
      </c>
      <c r="BA51" s="254">
        <f>'[2]Dec 29 harvesting '!BA51+'[2]Nov 29 harvesting'!BA51+'[2]Oct 31 harvesting'!BA51</f>
        <v>0</v>
      </c>
      <c r="BB51" s="254">
        <f t="shared" si="17"/>
        <v>0</v>
      </c>
      <c r="BC51" s="254">
        <f>'[2]Dec 29 harvesting '!BC51+'[2]Nov 29 harvesting'!BC51+'[2]Oct 31 harvesting'!BC51</f>
        <v>0</v>
      </c>
      <c r="BD51" s="254">
        <f>'[2]Dec 29 harvesting '!BD51+'[2]Nov 29 harvesting'!BD51+'[2]Oct 31 harvesting'!BD51</f>
        <v>0</v>
      </c>
      <c r="BE51" s="254">
        <f t="shared" si="18"/>
        <v>0</v>
      </c>
      <c r="BF51" s="254">
        <f>'[2]Dec 29 harvesting '!BF51+'[2]Nov 29 harvesting'!BF51+'[2]Oct 31 harvesting'!BF51</f>
        <v>0</v>
      </c>
      <c r="BG51" s="254">
        <f>'[2]Dec 29 harvesting '!BG51+'[2]Nov 29 harvesting'!BG51+'[2]Oct 31 harvesting'!BG51</f>
        <v>0</v>
      </c>
      <c r="BH51" s="254">
        <f t="shared" si="19"/>
        <v>0</v>
      </c>
      <c r="BI51" s="254">
        <f>'[2]Dec 29 harvesting '!BI51+'[2]Nov 29 harvesting'!BI51+'[2]Oct 31 harvesting'!BI51</f>
        <v>0</v>
      </c>
      <c r="BJ51" s="254">
        <f>'[2]Dec 29 harvesting '!BJ51+'[2]Nov 29 harvesting'!BJ51+'[2]Oct 31 harvesting'!BJ51</f>
        <v>0</v>
      </c>
      <c r="BK51" s="254">
        <f t="shared" si="20"/>
        <v>0</v>
      </c>
      <c r="BL51" s="254">
        <f>'[2]Dec 29 harvesting '!BL51+'[2]Nov 29 harvesting'!BL51+'[2]Oct 31 harvesting'!BL51</f>
        <v>0</v>
      </c>
      <c r="BM51" s="254">
        <f>'[2]Dec 29 harvesting '!BM51+'[2]Nov 29 harvesting'!BM51+'[2]Oct 31 harvesting'!BM51</f>
        <v>0</v>
      </c>
      <c r="BN51" s="254">
        <f t="shared" si="21"/>
        <v>0</v>
      </c>
      <c r="BO51" s="254">
        <f>'[2]Dec 29 harvesting '!BO51+'[2]Nov 29 harvesting'!BO51+'[2]Oct 31 harvesting'!BO51</f>
        <v>0</v>
      </c>
      <c r="BP51" s="254">
        <f>'[2]Dec 29 harvesting '!BP51+'[2]Nov 29 harvesting'!BP51+'[2]Oct 31 harvesting'!BP51</f>
        <v>0</v>
      </c>
      <c r="BQ51" s="254">
        <f t="shared" si="22"/>
        <v>0</v>
      </c>
      <c r="BR51" s="254">
        <f>'[2]Dec 29 harvesting '!BR51+'[2]Nov 29 harvesting'!BR51+'[2]Oct 31 harvesting'!BR51</f>
        <v>51.9</v>
      </c>
      <c r="BS51" s="254">
        <f>'[2]Dec 29 harvesting '!BS51+'[2]Nov 29 harvesting'!BS51+'[2]Oct 31 harvesting'!BS51</f>
        <v>221.9</v>
      </c>
      <c r="BT51" s="254">
        <f t="shared" si="23"/>
        <v>4.2755298651252414</v>
      </c>
      <c r="BU51" s="254">
        <f>'[2]Dec 29 harvesting '!BU51+'[2]Nov 29 harvesting'!BU51+'[2]Oct 31 harvesting'!BU51</f>
        <v>0.8</v>
      </c>
      <c r="BV51" s="254">
        <f>'[2]Dec 29 harvesting '!BV51+'[2]Nov 29 harvesting'!BV51+'[2]Oct 31 harvesting'!BV51</f>
        <v>3.6</v>
      </c>
      <c r="BW51" s="254">
        <f t="shared" si="24"/>
        <v>4.5</v>
      </c>
      <c r="BX51" s="254">
        <f>'[2]Dec 29 harvesting '!BX51+'[2]Nov 29 harvesting'!BX51+'[2]Oct 31 harvesting'!BX51</f>
        <v>23.299999999999997</v>
      </c>
      <c r="BY51" s="254">
        <f>'[2]Dec 29 harvesting '!BY51+'[2]Nov 29 harvesting'!BY51+'[2]Oct 31 harvesting'!BY51</f>
        <v>94</v>
      </c>
      <c r="BZ51" s="254">
        <f t="shared" si="25"/>
        <v>4.0343347639484985</v>
      </c>
      <c r="CA51" s="254">
        <f>'[2]Dec 29 harvesting '!CA51+'[2]Nov 29 harvesting'!CA51+'[2]Oct 31 harvesting'!CA51</f>
        <v>65.099999999999994</v>
      </c>
      <c r="CB51" s="254">
        <f>'[2]Dec 29 harvesting '!CB51+'[2]Nov 29 harvesting'!CB51+'[2]Oct 31 harvesting'!CB51</f>
        <v>260.8</v>
      </c>
      <c r="CC51" s="254">
        <f t="shared" si="26"/>
        <v>4.0061443932411676</v>
      </c>
      <c r="CD51" s="254">
        <f>'[2]Dec 29 harvesting '!CD51+'[2]Nov 29 harvesting'!CD51+'[2]Oct 31 harvesting'!CD51</f>
        <v>437.86</v>
      </c>
      <c r="CE51" s="254">
        <f>'[2]Dec 29 harvesting '!CE51+'[2]Nov 29 harvesting'!CE51+'[2]Oct 31 harvesting'!CE51</f>
        <v>1936</v>
      </c>
      <c r="CF51" s="254">
        <f t="shared" si="27"/>
        <v>4.4215045905083814</v>
      </c>
      <c r="CG51" s="254">
        <f>'[2]Dec 29 harvesting '!CG51+'[2]Nov 29 harvesting'!CG51+'[2]Oct 31 harvesting'!CG51</f>
        <v>186.45</v>
      </c>
      <c r="CH51" s="254">
        <f>'[2]Dec 29 harvesting '!CH51+'[2]Nov 29 harvesting'!CH51+'[2]Oct 31 harvesting'!CH51</f>
        <v>674</v>
      </c>
      <c r="CI51" s="254">
        <f t="shared" si="28"/>
        <v>3.6149101635827301</v>
      </c>
      <c r="CJ51" s="254">
        <f>'[2]Dec 29 harvesting '!CJ51+'[2]Nov 29 harvesting'!CJ51+'[2]Oct 31 harvesting'!CJ51</f>
        <v>765.41000000000008</v>
      </c>
      <c r="CK51" s="254">
        <f>'[2]Dec 29 harvesting '!CK51+'[2]Nov 29 harvesting'!CK51+'[2]Oct 31 harvesting'!CK51</f>
        <v>3190.3</v>
      </c>
      <c r="CL51" s="254">
        <f t="shared" si="29"/>
        <v>4.1680929175213279</v>
      </c>
    </row>
    <row r="52" spans="1:140" x14ac:dyDescent="0.25">
      <c r="A52" s="262" t="s">
        <v>44</v>
      </c>
      <c r="B52" s="251">
        <v>84</v>
      </c>
      <c r="C52" s="412">
        <f t="shared" si="0"/>
        <v>81.071428571428555</v>
      </c>
      <c r="D52" s="254">
        <f>'[2]Dec 29 harvesting '!D52+'[2]Nov 29 harvesting'!D52+'[2]Oct 31 harvesting'!D52</f>
        <v>63.35</v>
      </c>
      <c r="E52" s="254">
        <f>'[2]Dec 29 harvesting '!E52+'[2]Nov 29 harvesting'!E52+'[2]Oct 31 harvesting'!E52</f>
        <v>274.82</v>
      </c>
      <c r="F52" s="254">
        <f t="shared" si="1"/>
        <v>4.3381215469613261</v>
      </c>
      <c r="G52" s="254">
        <f>'[2]Dec 29 harvesting '!G52+'[2]Nov 29 harvesting'!G52+'[2]Oct 31 harvesting'!G52</f>
        <v>0</v>
      </c>
      <c r="H52" s="254">
        <f>'[2]Dec 29 harvesting '!H52+'[2]Nov 29 harvesting'!H52+'[2]Oct 31 harvesting'!H52</f>
        <v>0</v>
      </c>
      <c r="I52" s="254">
        <f t="shared" si="2"/>
        <v>0</v>
      </c>
      <c r="J52" s="254">
        <f>'[2]Dec 29 harvesting '!J52+'[2]Nov 29 harvesting'!J52+'[2]Oct 31 harvesting'!J52</f>
        <v>4.75</v>
      </c>
      <c r="K52" s="254">
        <f>'[2]Dec 29 harvesting '!K52+'[2]Nov 29 harvesting'!K52+'[2]Oct 31 harvesting'!K52</f>
        <v>17</v>
      </c>
      <c r="L52" s="254">
        <f t="shared" si="3"/>
        <v>3.5789473684210527</v>
      </c>
      <c r="M52" s="254">
        <f>'[2]Dec 29 harvesting '!M52+'[2]Nov 29 harvesting'!M52+'[2]Oct 31 harvesting'!M52</f>
        <v>0</v>
      </c>
      <c r="N52" s="254">
        <f>'[2]Dec 29 harvesting '!N52+'[2]Nov 29 harvesting'!N52+'[2]Oct 31 harvesting'!N52</f>
        <v>0</v>
      </c>
      <c r="O52" s="254">
        <f t="shared" si="4"/>
        <v>0</v>
      </c>
      <c r="P52" s="254">
        <f>'[2]Dec 29 harvesting '!P52+'[2]Nov 29 harvesting'!P52+'[2]Oct 31 harvesting'!P52</f>
        <v>0</v>
      </c>
      <c r="Q52" s="254">
        <f>'[2]Dec 29 harvesting '!Q52+'[2]Nov 29 harvesting'!Q52+'[2]Oct 31 harvesting'!Q52</f>
        <v>0</v>
      </c>
      <c r="R52" s="254">
        <f t="shared" si="5"/>
        <v>0</v>
      </c>
      <c r="S52" s="254">
        <f>'[2]Dec 29 harvesting '!S52+'[2]Nov 29 harvesting'!S52+'[2]Oct 31 harvesting'!S52</f>
        <v>0</v>
      </c>
      <c r="T52" s="254">
        <f>'[2]Dec 29 harvesting '!T52+'[2]Nov 29 harvesting'!T52+'[2]Oct 31 harvesting'!T52</f>
        <v>0</v>
      </c>
      <c r="U52" s="254">
        <f t="shared" si="6"/>
        <v>0</v>
      </c>
      <c r="V52" s="254">
        <f>'[2]Dec 29 harvesting '!V52+'[2]Nov 29 harvesting'!V52+'[2]Oct 31 harvesting'!V52</f>
        <v>68.099999999999994</v>
      </c>
      <c r="W52" s="254">
        <f>'[2]Dec 29 harvesting '!W52+'[2]Nov 29 harvesting'!W52+'[2]Oct 31 harvesting'!W52</f>
        <v>291.82</v>
      </c>
      <c r="X52" s="254">
        <f t="shared" si="7"/>
        <v>4.2851688693098389</v>
      </c>
      <c r="Y52" s="254">
        <f>'[2]Dec 29 harvesting '!Y52+'[2]Nov 29 harvesting'!Y52+'[2]Oct 31 harvesting'!Y52</f>
        <v>0</v>
      </c>
      <c r="Z52" s="254">
        <f>'[2]Dec 29 harvesting '!Z52+'[2]Nov 29 harvesting'!Z52+'[2]Oct 31 harvesting'!Z52</f>
        <v>0</v>
      </c>
      <c r="AA52" s="254">
        <f t="shared" si="8"/>
        <v>0</v>
      </c>
      <c r="AB52" s="254">
        <f>'[2]Dec 29 harvesting '!AB52+'[2]Nov 29 harvesting'!AB52+'[2]Oct 31 harvesting'!AB52</f>
        <v>0</v>
      </c>
      <c r="AC52" s="254">
        <f>'[2]Dec 29 harvesting '!AC52+'[2]Nov 29 harvesting'!AC52+'[2]Oct 31 harvesting'!AC52</f>
        <v>0</v>
      </c>
      <c r="AD52" s="254">
        <f t="shared" si="9"/>
        <v>0</v>
      </c>
      <c r="AE52" s="254">
        <f>'[2]Dec 29 harvesting '!AE52+'[2]Nov 29 harvesting'!AE52+'[2]Oct 31 harvesting'!AE52</f>
        <v>0</v>
      </c>
      <c r="AF52" s="254">
        <f>'[2]Dec 29 harvesting '!AF52+'[2]Nov 29 harvesting'!AF52+'[2]Oct 31 harvesting'!AF52</f>
        <v>0</v>
      </c>
      <c r="AG52" s="254">
        <f t="shared" si="10"/>
        <v>0</v>
      </c>
      <c r="AH52" s="254">
        <f>'[2]Dec 29 harvesting '!AH52+'[2]Nov 29 harvesting'!AH52+'[2]Oct 31 harvesting'!AH52</f>
        <v>0</v>
      </c>
      <c r="AI52" s="254">
        <f>'[2]Dec 29 harvesting '!AI52+'[2]Nov 29 harvesting'!AI52+'[2]Oct 31 harvesting'!AI52</f>
        <v>0</v>
      </c>
      <c r="AJ52" s="254">
        <f t="shared" si="11"/>
        <v>0</v>
      </c>
      <c r="AK52" s="254">
        <f>'[2]Dec 29 harvesting '!AK52+'[2]Nov 29 harvesting'!AK52+'[2]Oct 31 harvesting'!AK52</f>
        <v>0</v>
      </c>
      <c r="AL52" s="254">
        <f>'[2]Dec 29 harvesting '!AL52+'[2]Nov 29 harvesting'!AL52+'[2]Oct 31 harvesting'!AL52</f>
        <v>0</v>
      </c>
      <c r="AM52" s="254">
        <f t="shared" si="12"/>
        <v>0</v>
      </c>
      <c r="AN52" s="254">
        <f>'[2]Dec 29 harvesting '!AN52+'[2]Nov 29 harvesting'!AN52+'[2]Oct 31 harvesting'!AN52</f>
        <v>0</v>
      </c>
      <c r="AO52" s="254">
        <f>'[2]Dec 29 harvesting '!AO52+'[2]Nov 29 harvesting'!AO52+'[2]Oct 31 harvesting'!AO52</f>
        <v>0</v>
      </c>
      <c r="AP52" s="254">
        <f t="shared" si="13"/>
        <v>0</v>
      </c>
      <c r="AQ52" s="254">
        <f>'[2]Dec 29 harvesting '!AQ52+'[2]Nov 29 harvesting'!AQ52+'[2]Oct 31 harvesting'!AQ52</f>
        <v>0</v>
      </c>
      <c r="AR52" s="254">
        <f>'[2]Dec 29 harvesting '!AR52+'[2]Nov 29 harvesting'!AR52+'[2]Oct 31 harvesting'!AR52</f>
        <v>0</v>
      </c>
      <c r="AS52" s="254">
        <f t="shared" si="14"/>
        <v>0</v>
      </c>
      <c r="AT52" s="254">
        <f>'[2]Dec 29 harvesting '!AT52+'[2]Nov 29 harvesting'!AT52+'[2]Oct 31 harvesting'!AT52</f>
        <v>0</v>
      </c>
      <c r="AU52" s="254">
        <f>'[2]Dec 29 harvesting '!AU52+'[2]Nov 29 harvesting'!AU52+'[2]Oct 31 harvesting'!AU52</f>
        <v>0</v>
      </c>
      <c r="AV52" s="254">
        <f t="shared" si="15"/>
        <v>0</v>
      </c>
      <c r="AW52" s="254">
        <f>'[2]Dec 29 harvesting '!AW52+'[2]Nov 29 harvesting'!AW52+'[2]Oct 31 harvesting'!AW52</f>
        <v>0</v>
      </c>
      <c r="AX52" s="254">
        <f>'[2]Dec 29 harvesting '!AX52+'[2]Nov 29 harvesting'!AX52+'[2]Oct 31 harvesting'!AX52</f>
        <v>0</v>
      </c>
      <c r="AY52" s="254">
        <f t="shared" si="16"/>
        <v>0</v>
      </c>
      <c r="AZ52" s="254">
        <f>'[2]Dec 29 harvesting '!AZ52+'[2]Nov 29 harvesting'!AZ52+'[2]Oct 31 harvesting'!AZ52</f>
        <v>0</v>
      </c>
      <c r="BA52" s="254">
        <f>'[2]Dec 29 harvesting '!BA52+'[2]Nov 29 harvesting'!BA52+'[2]Oct 31 harvesting'!BA52</f>
        <v>0</v>
      </c>
      <c r="BB52" s="254">
        <f t="shared" si="17"/>
        <v>0</v>
      </c>
      <c r="BC52" s="254">
        <f>'[2]Dec 29 harvesting '!BC52+'[2]Nov 29 harvesting'!BC52+'[2]Oct 31 harvesting'!BC52</f>
        <v>0</v>
      </c>
      <c r="BD52" s="254">
        <f>'[2]Dec 29 harvesting '!BD52+'[2]Nov 29 harvesting'!BD52+'[2]Oct 31 harvesting'!BD52</f>
        <v>0</v>
      </c>
      <c r="BE52" s="254">
        <f t="shared" si="18"/>
        <v>0</v>
      </c>
      <c r="BF52" s="254">
        <f>'[2]Dec 29 harvesting '!BF52+'[2]Nov 29 harvesting'!BF52+'[2]Oct 31 harvesting'!BF52</f>
        <v>0</v>
      </c>
      <c r="BG52" s="254">
        <f>'[2]Dec 29 harvesting '!BG52+'[2]Nov 29 harvesting'!BG52+'[2]Oct 31 harvesting'!BG52</f>
        <v>0</v>
      </c>
      <c r="BH52" s="254">
        <f t="shared" si="19"/>
        <v>0</v>
      </c>
      <c r="BI52" s="254">
        <f>'[2]Dec 29 harvesting '!BI52+'[2]Nov 29 harvesting'!BI52+'[2]Oct 31 harvesting'!BI52</f>
        <v>0</v>
      </c>
      <c r="BJ52" s="254">
        <f>'[2]Dec 29 harvesting '!BJ52+'[2]Nov 29 harvesting'!BJ52+'[2]Oct 31 harvesting'!BJ52</f>
        <v>0</v>
      </c>
      <c r="BK52" s="254">
        <f t="shared" si="20"/>
        <v>0</v>
      </c>
      <c r="BL52" s="254">
        <f>'[2]Dec 29 harvesting '!BL52+'[2]Nov 29 harvesting'!BL52+'[2]Oct 31 harvesting'!BL52</f>
        <v>0</v>
      </c>
      <c r="BM52" s="254">
        <f>'[2]Dec 29 harvesting '!BM52+'[2]Nov 29 harvesting'!BM52+'[2]Oct 31 harvesting'!BM52</f>
        <v>0</v>
      </c>
      <c r="BN52" s="254">
        <f t="shared" si="21"/>
        <v>0</v>
      </c>
      <c r="BO52" s="254">
        <f>'[2]Dec 29 harvesting '!BO52+'[2]Nov 29 harvesting'!BO52+'[2]Oct 31 harvesting'!BO52</f>
        <v>0</v>
      </c>
      <c r="BP52" s="254">
        <f>'[2]Dec 29 harvesting '!BP52+'[2]Nov 29 harvesting'!BP52+'[2]Oct 31 harvesting'!BP52</f>
        <v>0</v>
      </c>
      <c r="BQ52" s="254">
        <f t="shared" si="22"/>
        <v>0</v>
      </c>
      <c r="BR52" s="254">
        <f>'[2]Dec 29 harvesting '!BR52+'[2]Nov 29 harvesting'!BR52+'[2]Oct 31 harvesting'!BR52</f>
        <v>63.35</v>
      </c>
      <c r="BS52" s="254">
        <f>'[2]Dec 29 harvesting '!BS52+'[2]Nov 29 harvesting'!BS52+'[2]Oct 31 harvesting'!BS52</f>
        <v>274.82</v>
      </c>
      <c r="BT52" s="254">
        <f t="shared" si="23"/>
        <v>4.3381215469613261</v>
      </c>
      <c r="BU52" s="254">
        <f>'[2]Dec 29 harvesting '!BU52+'[2]Nov 29 harvesting'!BU52+'[2]Oct 31 harvesting'!BU52</f>
        <v>0</v>
      </c>
      <c r="BV52" s="254">
        <f>'[2]Dec 29 harvesting '!BV52+'[2]Nov 29 harvesting'!BV52+'[2]Oct 31 harvesting'!BV52</f>
        <v>0</v>
      </c>
      <c r="BW52" s="254">
        <f t="shared" si="24"/>
        <v>0</v>
      </c>
      <c r="BX52" s="254">
        <f>'[2]Dec 29 harvesting '!BX52+'[2]Nov 29 harvesting'!BX52+'[2]Oct 31 harvesting'!BX52</f>
        <v>4.75</v>
      </c>
      <c r="BY52" s="254">
        <f>'[2]Dec 29 harvesting '!BY52+'[2]Nov 29 harvesting'!BY52+'[2]Oct 31 harvesting'!BY52</f>
        <v>17</v>
      </c>
      <c r="BZ52" s="254">
        <f t="shared" si="25"/>
        <v>3.5789473684210527</v>
      </c>
      <c r="CA52" s="254">
        <f>'[2]Dec 29 harvesting '!CA52+'[2]Nov 29 harvesting'!CA52+'[2]Oct 31 harvesting'!CA52</f>
        <v>0</v>
      </c>
      <c r="CB52" s="254">
        <f>'[2]Dec 29 harvesting '!CB52+'[2]Nov 29 harvesting'!CB52+'[2]Oct 31 harvesting'!CB52</f>
        <v>0</v>
      </c>
      <c r="CC52" s="254">
        <f t="shared" si="26"/>
        <v>0</v>
      </c>
      <c r="CD52" s="254">
        <f>'[2]Dec 29 harvesting '!CD52+'[2]Nov 29 harvesting'!CD52+'[2]Oct 31 harvesting'!CD52</f>
        <v>0</v>
      </c>
      <c r="CE52" s="254">
        <f>'[2]Dec 29 harvesting '!CE52+'[2]Nov 29 harvesting'!CE52+'[2]Oct 31 harvesting'!CE52</f>
        <v>0</v>
      </c>
      <c r="CF52" s="254">
        <f t="shared" si="27"/>
        <v>0</v>
      </c>
      <c r="CG52" s="254">
        <f>'[2]Dec 29 harvesting '!CG52+'[2]Nov 29 harvesting'!CG52+'[2]Oct 31 harvesting'!CG52</f>
        <v>0</v>
      </c>
      <c r="CH52" s="254">
        <f>'[2]Dec 29 harvesting '!CH52+'[2]Nov 29 harvesting'!CH52+'[2]Oct 31 harvesting'!CH52</f>
        <v>0</v>
      </c>
      <c r="CI52" s="254">
        <f t="shared" si="28"/>
        <v>0</v>
      </c>
      <c r="CJ52" s="254">
        <f>'[2]Dec 29 harvesting '!CJ52+'[2]Nov 29 harvesting'!CJ52+'[2]Oct 31 harvesting'!CJ52</f>
        <v>68.099999999999994</v>
      </c>
      <c r="CK52" s="254">
        <f>'[2]Dec 29 harvesting '!CK52+'[2]Nov 29 harvesting'!CK52+'[2]Oct 31 harvesting'!CK52</f>
        <v>291.82</v>
      </c>
      <c r="CL52" s="254">
        <f t="shared" si="29"/>
        <v>4.2851688693098389</v>
      </c>
      <c r="CM52" s="263"/>
      <c r="CN52" s="263"/>
      <c r="DI52" s="255" t="s">
        <v>130</v>
      </c>
      <c r="DJ52" s="391" t="s">
        <v>146</v>
      </c>
    </row>
    <row r="53" spans="1:140" x14ac:dyDescent="0.25">
      <c r="A53" s="262" t="s">
        <v>45</v>
      </c>
      <c r="B53" s="251">
        <v>130</v>
      </c>
      <c r="C53" s="412">
        <f t="shared" si="0"/>
        <v>71.3</v>
      </c>
      <c r="D53" s="254">
        <f>'[2]Dec 29 harvesting '!D53+'[2]Nov 29 harvesting'!D53+'[2]Oct 31 harvesting'!D53</f>
        <v>2.33</v>
      </c>
      <c r="E53" s="254">
        <f>'[2]Dec 29 harvesting '!E53+'[2]Nov 29 harvesting'!E53+'[2]Oct 31 harvesting'!E53</f>
        <v>9.92</v>
      </c>
      <c r="F53" s="254">
        <f t="shared" si="1"/>
        <v>4.2575107296137338</v>
      </c>
      <c r="G53" s="254">
        <f>'[2]Dec 29 harvesting '!G53+'[2]Nov 29 harvesting'!G53+'[2]Oct 31 harvesting'!G53</f>
        <v>0</v>
      </c>
      <c r="H53" s="254">
        <f>'[2]Dec 29 harvesting '!H53+'[2]Nov 29 harvesting'!H53+'[2]Oct 31 harvesting'!H53</f>
        <v>0</v>
      </c>
      <c r="I53" s="254">
        <f t="shared" si="2"/>
        <v>0</v>
      </c>
      <c r="J53" s="254">
        <f>'[2]Dec 29 harvesting '!J53+'[2]Nov 29 harvesting'!J53+'[2]Oct 31 harvesting'!J53</f>
        <v>1</v>
      </c>
      <c r="K53" s="254">
        <f>'[2]Dec 29 harvesting '!K53+'[2]Nov 29 harvesting'!K53+'[2]Oct 31 harvesting'!K53</f>
        <v>4</v>
      </c>
      <c r="L53" s="254">
        <f t="shared" si="3"/>
        <v>4</v>
      </c>
      <c r="M53" s="254">
        <f>'[2]Dec 29 harvesting '!M53+'[2]Nov 29 harvesting'!M53+'[2]Oct 31 harvesting'!M53</f>
        <v>0</v>
      </c>
      <c r="N53" s="254">
        <f>'[2]Dec 29 harvesting '!N53+'[2]Nov 29 harvesting'!N53+'[2]Oct 31 harvesting'!N53</f>
        <v>0</v>
      </c>
      <c r="O53" s="254">
        <f t="shared" si="4"/>
        <v>0</v>
      </c>
      <c r="P53" s="254">
        <f>'[2]Dec 29 harvesting '!P53+'[2]Nov 29 harvesting'!P53+'[2]Oct 31 harvesting'!P53</f>
        <v>0</v>
      </c>
      <c r="Q53" s="254">
        <f>'[2]Dec 29 harvesting '!Q53+'[2]Nov 29 harvesting'!Q53+'[2]Oct 31 harvesting'!Q53</f>
        <v>0</v>
      </c>
      <c r="R53" s="254">
        <f t="shared" si="5"/>
        <v>0</v>
      </c>
      <c r="S53" s="254">
        <f>'[2]Dec 29 harvesting '!S53+'[2]Nov 29 harvesting'!S53+'[2]Oct 31 harvesting'!S53</f>
        <v>27.71</v>
      </c>
      <c r="T53" s="254">
        <f>'[2]Dec 29 harvesting '!T53+'[2]Nov 29 harvesting'!T53+'[2]Oct 31 harvesting'!T53</f>
        <v>91</v>
      </c>
      <c r="U53" s="254">
        <f t="shared" si="6"/>
        <v>3.2840129916997474</v>
      </c>
      <c r="V53" s="254">
        <f>'[2]Dec 29 harvesting '!V53+'[2]Nov 29 harvesting'!V53+'[2]Oct 31 harvesting'!V53</f>
        <v>31.04</v>
      </c>
      <c r="W53" s="254">
        <f>'[2]Dec 29 harvesting '!W53+'[2]Nov 29 harvesting'!W53+'[2]Oct 31 harvesting'!W53</f>
        <v>104.92</v>
      </c>
      <c r="X53" s="254">
        <f t="shared" si="7"/>
        <v>3.3801546391752577</v>
      </c>
      <c r="Y53" s="254">
        <f>'[2]Dec 29 harvesting '!Y53+'[2]Nov 29 harvesting'!Y53+'[2]Oct 31 harvesting'!Y53</f>
        <v>0.6</v>
      </c>
      <c r="Z53" s="254">
        <f>'[2]Dec 29 harvesting '!Z53+'[2]Nov 29 harvesting'!Z53+'[2]Oct 31 harvesting'!Z53</f>
        <v>2.35</v>
      </c>
      <c r="AA53" s="254">
        <f t="shared" si="8"/>
        <v>3.916666666666667</v>
      </c>
      <c r="AB53" s="254">
        <f>'[2]Dec 29 harvesting '!AB53+'[2]Nov 29 harvesting'!AB53+'[2]Oct 31 harvesting'!AB53</f>
        <v>0</v>
      </c>
      <c r="AC53" s="254">
        <f>'[2]Dec 29 harvesting '!AC53+'[2]Nov 29 harvesting'!AC53+'[2]Oct 31 harvesting'!AC53</f>
        <v>0</v>
      </c>
      <c r="AD53" s="254">
        <f t="shared" si="9"/>
        <v>0</v>
      </c>
      <c r="AE53" s="254">
        <f>'[2]Dec 29 harvesting '!AE53+'[2]Nov 29 harvesting'!AE53+'[2]Oct 31 harvesting'!AE53</f>
        <v>2</v>
      </c>
      <c r="AF53" s="254">
        <f>'[2]Dec 29 harvesting '!AF53+'[2]Nov 29 harvesting'!AF53+'[2]Oct 31 harvesting'!AF53</f>
        <v>7.35</v>
      </c>
      <c r="AG53" s="254">
        <f t="shared" si="10"/>
        <v>3.6749999999999998</v>
      </c>
      <c r="AH53" s="254">
        <f>'[2]Dec 29 harvesting '!AH53+'[2]Nov 29 harvesting'!AH53+'[2]Oct 31 harvesting'!AH53</f>
        <v>0</v>
      </c>
      <c r="AI53" s="254">
        <f>'[2]Dec 29 harvesting '!AI53+'[2]Nov 29 harvesting'!AI53+'[2]Oct 31 harvesting'!AI53</f>
        <v>0</v>
      </c>
      <c r="AJ53" s="254">
        <f t="shared" si="11"/>
        <v>0</v>
      </c>
      <c r="AK53" s="254">
        <f>'[2]Dec 29 harvesting '!AK53+'[2]Nov 29 harvesting'!AK53+'[2]Oct 31 harvesting'!AK53</f>
        <v>0</v>
      </c>
      <c r="AL53" s="254">
        <f>'[2]Dec 29 harvesting '!AL53+'[2]Nov 29 harvesting'!AL53+'[2]Oct 31 harvesting'!AL53</f>
        <v>0</v>
      </c>
      <c r="AM53" s="254">
        <f t="shared" si="12"/>
        <v>0</v>
      </c>
      <c r="AN53" s="254">
        <f>'[2]Dec 29 harvesting '!AN53+'[2]Nov 29 harvesting'!AN53+'[2]Oct 31 harvesting'!AN53</f>
        <v>59.05</v>
      </c>
      <c r="AO53" s="254">
        <f>'[2]Dec 29 harvesting '!AO53+'[2]Nov 29 harvesting'!AO53+'[2]Oct 31 harvesting'!AO53</f>
        <v>181</v>
      </c>
      <c r="AP53" s="254">
        <f t="shared" si="13"/>
        <v>3.0651989839119391</v>
      </c>
      <c r="AQ53" s="254">
        <f>'[2]Dec 29 harvesting '!AQ53+'[2]Nov 29 harvesting'!AQ53+'[2]Oct 31 harvesting'!AQ53</f>
        <v>61.65</v>
      </c>
      <c r="AR53" s="254">
        <f>'[2]Dec 29 harvesting '!AR53+'[2]Nov 29 harvesting'!AR53+'[2]Oct 31 harvesting'!AR53</f>
        <v>190.7</v>
      </c>
      <c r="AS53" s="254">
        <f t="shared" si="14"/>
        <v>3.0932684509326842</v>
      </c>
      <c r="AT53" s="254">
        <f>'[2]Dec 29 harvesting '!AT53+'[2]Nov 29 harvesting'!AT53+'[2]Oct 31 harvesting'!AT53</f>
        <v>0</v>
      </c>
      <c r="AU53" s="254">
        <f>'[2]Dec 29 harvesting '!AU53+'[2]Nov 29 harvesting'!AU53+'[2]Oct 31 harvesting'!AU53</f>
        <v>0</v>
      </c>
      <c r="AV53" s="254">
        <f t="shared" si="15"/>
        <v>0</v>
      </c>
      <c r="AW53" s="254">
        <f>'[2]Dec 29 harvesting '!AW53+'[2]Nov 29 harvesting'!AW53+'[2]Oct 31 harvesting'!AW53</f>
        <v>0</v>
      </c>
      <c r="AX53" s="254">
        <f>'[2]Dec 29 harvesting '!AX53+'[2]Nov 29 harvesting'!AX53+'[2]Oct 31 harvesting'!AX53</f>
        <v>0</v>
      </c>
      <c r="AY53" s="254">
        <f t="shared" si="16"/>
        <v>0</v>
      </c>
      <c r="AZ53" s="254">
        <f>'[2]Dec 29 harvesting '!AZ53+'[2]Nov 29 harvesting'!AZ53+'[2]Oct 31 harvesting'!AZ53</f>
        <v>0</v>
      </c>
      <c r="BA53" s="254">
        <f>'[2]Dec 29 harvesting '!BA53+'[2]Nov 29 harvesting'!BA53+'[2]Oct 31 harvesting'!BA53</f>
        <v>0</v>
      </c>
      <c r="BB53" s="254">
        <f t="shared" si="17"/>
        <v>0</v>
      </c>
      <c r="BC53" s="254">
        <f>'[2]Dec 29 harvesting '!BC53+'[2]Nov 29 harvesting'!BC53+'[2]Oct 31 harvesting'!BC53</f>
        <v>0</v>
      </c>
      <c r="BD53" s="254">
        <f>'[2]Dec 29 harvesting '!BD53+'[2]Nov 29 harvesting'!BD53+'[2]Oct 31 harvesting'!BD53</f>
        <v>0</v>
      </c>
      <c r="BE53" s="254">
        <f t="shared" si="18"/>
        <v>0</v>
      </c>
      <c r="BF53" s="254">
        <f>'[2]Dec 29 harvesting '!BF53+'[2]Nov 29 harvesting'!BF53+'[2]Oct 31 harvesting'!BF53</f>
        <v>0</v>
      </c>
      <c r="BG53" s="254">
        <f>'[2]Dec 29 harvesting '!BG53+'[2]Nov 29 harvesting'!BG53+'[2]Oct 31 harvesting'!BG53</f>
        <v>0</v>
      </c>
      <c r="BH53" s="254">
        <f t="shared" si="19"/>
        <v>0</v>
      </c>
      <c r="BI53" s="254">
        <f>'[2]Dec 29 harvesting '!BI53+'[2]Nov 29 harvesting'!BI53+'[2]Oct 31 harvesting'!BI53</f>
        <v>0</v>
      </c>
      <c r="BJ53" s="254">
        <f>'[2]Dec 29 harvesting '!BJ53+'[2]Nov 29 harvesting'!BJ53+'[2]Oct 31 harvesting'!BJ53</f>
        <v>0</v>
      </c>
      <c r="BK53" s="254">
        <f t="shared" si="20"/>
        <v>0</v>
      </c>
      <c r="BL53" s="254">
        <f>'[2]Dec 29 harvesting '!BL53+'[2]Nov 29 harvesting'!BL53+'[2]Oct 31 harvesting'!BL53</f>
        <v>0</v>
      </c>
      <c r="BM53" s="254">
        <f>'[2]Dec 29 harvesting '!BM53+'[2]Nov 29 harvesting'!BM53+'[2]Oct 31 harvesting'!BM53</f>
        <v>0</v>
      </c>
      <c r="BN53" s="254">
        <f t="shared" si="21"/>
        <v>0</v>
      </c>
      <c r="BO53" s="254">
        <f>'[2]Dec 29 harvesting '!BO53+'[2]Nov 29 harvesting'!BO53+'[2]Oct 31 harvesting'!BO53</f>
        <v>0</v>
      </c>
      <c r="BP53" s="254">
        <f>'[2]Dec 29 harvesting '!BP53+'[2]Nov 29 harvesting'!BP53+'[2]Oct 31 harvesting'!BP53</f>
        <v>0</v>
      </c>
      <c r="BQ53" s="254">
        <f t="shared" si="22"/>
        <v>0</v>
      </c>
      <c r="BR53" s="254">
        <f>'[2]Dec 29 harvesting '!BR53+'[2]Nov 29 harvesting'!BR53+'[2]Oct 31 harvesting'!BR53</f>
        <v>2.93</v>
      </c>
      <c r="BS53" s="254">
        <f>'[2]Dec 29 harvesting '!BS53+'[2]Nov 29 harvesting'!BS53+'[2]Oct 31 harvesting'!BS53</f>
        <v>12.27</v>
      </c>
      <c r="BT53" s="254">
        <f t="shared" si="23"/>
        <v>4.1877133105802047</v>
      </c>
      <c r="BU53" s="254">
        <f>'[2]Dec 29 harvesting '!BU53+'[2]Nov 29 harvesting'!BU53+'[2]Oct 31 harvesting'!BU53</f>
        <v>0</v>
      </c>
      <c r="BV53" s="254">
        <f>'[2]Dec 29 harvesting '!BV53+'[2]Nov 29 harvesting'!BV53+'[2]Oct 31 harvesting'!BV53</f>
        <v>0</v>
      </c>
      <c r="BW53" s="254">
        <f t="shared" si="24"/>
        <v>0</v>
      </c>
      <c r="BX53" s="254">
        <f>'[2]Dec 29 harvesting '!BX53+'[2]Nov 29 harvesting'!BX53+'[2]Oct 31 harvesting'!BX53</f>
        <v>3</v>
      </c>
      <c r="BY53" s="254">
        <f>'[2]Dec 29 harvesting '!BY53+'[2]Nov 29 harvesting'!BY53+'[2]Oct 31 harvesting'!BY53</f>
        <v>11.35</v>
      </c>
      <c r="BZ53" s="254">
        <f t="shared" si="25"/>
        <v>3.7833333333333332</v>
      </c>
      <c r="CA53" s="254">
        <f>'[2]Dec 29 harvesting '!CA53+'[2]Nov 29 harvesting'!CA53+'[2]Oct 31 harvesting'!CA53</f>
        <v>0</v>
      </c>
      <c r="CB53" s="254">
        <f>'[2]Dec 29 harvesting '!CB53+'[2]Nov 29 harvesting'!CB53+'[2]Oct 31 harvesting'!CB53</f>
        <v>0</v>
      </c>
      <c r="CC53" s="254">
        <f t="shared" si="26"/>
        <v>0</v>
      </c>
      <c r="CD53" s="254">
        <f>'[2]Dec 29 harvesting '!CD53+'[2]Nov 29 harvesting'!CD53+'[2]Oct 31 harvesting'!CD53</f>
        <v>0</v>
      </c>
      <c r="CE53" s="254">
        <f>'[2]Dec 29 harvesting '!CE53+'[2]Nov 29 harvesting'!CE53+'[2]Oct 31 harvesting'!CE53</f>
        <v>0</v>
      </c>
      <c r="CF53" s="254">
        <f t="shared" si="27"/>
        <v>0</v>
      </c>
      <c r="CG53" s="254">
        <f>'[2]Dec 29 harvesting '!CG53+'[2]Nov 29 harvesting'!CG53+'[2]Oct 31 harvesting'!CG53</f>
        <v>86.759999999999991</v>
      </c>
      <c r="CH53" s="254">
        <f>'[2]Dec 29 harvesting '!CH53+'[2]Nov 29 harvesting'!CH53+'[2]Oct 31 harvesting'!CH53</f>
        <v>272</v>
      </c>
      <c r="CI53" s="254">
        <f t="shared" si="28"/>
        <v>3.1350852927616417</v>
      </c>
      <c r="CJ53" s="254">
        <f>'[2]Dec 29 harvesting '!CJ53+'[2]Nov 29 harvesting'!CJ53+'[2]Oct 31 harvesting'!CJ53</f>
        <v>92.69</v>
      </c>
      <c r="CK53" s="254">
        <f>'[2]Dec 29 harvesting '!CK53+'[2]Nov 29 harvesting'!CK53+'[2]Oct 31 harvesting'!CK53</f>
        <v>295.62</v>
      </c>
      <c r="CL53" s="254">
        <f t="shared" si="29"/>
        <v>3.1893408134642356</v>
      </c>
      <c r="DI53" s="255" t="s">
        <v>130</v>
      </c>
      <c r="DJ53" s="391" t="s">
        <v>138</v>
      </c>
    </row>
    <row r="54" spans="1:140" x14ac:dyDescent="0.25">
      <c r="A54" s="262" t="s">
        <v>46</v>
      </c>
      <c r="B54" s="251">
        <v>391.65</v>
      </c>
      <c r="C54" s="412">
        <f t="shared" si="0"/>
        <v>100.05106600280864</v>
      </c>
      <c r="D54" s="254">
        <f>'[2]Dec 29 harvesting '!D54+'[2]Nov 29 harvesting'!D54+'[2]Oct 31 harvesting'!D54</f>
        <v>9.5</v>
      </c>
      <c r="E54" s="254">
        <f>'[2]Dec 29 harvesting '!E54+'[2]Nov 29 harvesting'!E54+'[2]Oct 31 harvesting'!E54</f>
        <v>56</v>
      </c>
      <c r="F54" s="254">
        <f t="shared" si="1"/>
        <v>5.8947368421052628</v>
      </c>
      <c r="G54" s="254">
        <f>'[2]Dec 29 harvesting '!G54+'[2]Nov 29 harvesting'!G54+'[2]Oct 31 harvesting'!G54</f>
        <v>0</v>
      </c>
      <c r="H54" s="254">
        <f>'[2]Dec 29 harvesting '!H54+'[2]Nov 29 harvesting'!H54+'[2]Oct 31 harvesting'!H54</f>
        <v>0</v>
      </c>
      <c r="I54" s="254">
        <f t="shared" si="2"/>
        <v>0</v>
      </c>
      <c r="J54" s="254">
        <f>'[2]Dec 29 harvesting '!J54+'[2]Nov 29 harvesting'!J54+'[2]Oct 31 harvesting'!J54</f>
        <v>10</v>
      </c>
      <c r="K54" s="254">
        <f>'[2]Dec 29 harvesting '!K54+'[2]Nov 29 harvesting'!K54+'[2]Oct 31 harvesting'!K54</f>
        <v>51</v>
      </c>
      <c r="L54" s="254">
        <f t="shared" si="3"/>
        <v>5.0999999999999996</v>
      </c>
      <c r="M54" s="254">
        <f>'[2]Dec 29 harvesting '!M54+'[2]Nov 29 harvesting'!M54+'[2]Oct 31 harvesting'!M54</f>
        <v>6.3</v>
      </c>
      <c r="N54" s="254">
        <f>'[2]Dec 29 harvesting '!N54+'[2]Nov 29 harvesting'!N54+'[2]Oct 31 harvesting'!N54</f>
        <v>25.2</v>
      </c>
      <c r="O54" s="254">
        <f t="shared" si="4"/>
        <v>4</v>
      </c>
      <c r="P54" s="254">
        <f>'[2]Dec 29 harvesting '!P54+'[2]Nov 29 harvesting'!P54+'[2]Oct 31 harvesting'!P54</f>
        <v>49.45</v>
      </c>
      <c r="Q54" s="254">
        <f>'[2]Dec 29 harvesting '!Q54+'[2]Nov 29 harvesting'!Q54+'[2]Oct 31 harvesting'!Q54</f>
        <v>210</v>
      </c>
      <c r="R54" s="254">
        <f t="shared" si="5"/>
        <v>4.2467138523761374</v>
      </c>
      <c r="S54" s="254">
        <f>'[2]Dec 29 harvesting '!S54+'[2]Nov 29 harvesting'!S54+'[2]Oct 31 harvesting'!S54</f>
        <v>0</v>
      </c>
      <c r="T54" s="254">
        <f>'[2]Dec 29 harvesting '!T54+'[2]Nov 29 harvesting'!T54+'[2]Oct 31 harvesting'!T54</f>
        <v>0</v>
      </c>
      <c r="U54" s="254">
        <f t="shared" si="6"/>
        <v>0</v>
      </c>
      <c r="V54" s="254">
        <f>'[2]Dec 29 harvesting '!V54+'[2]Nov 29 harvesting'!V54+'[2]Oct 31 harvesting'!V54</f>
        <v>75.25</v>
      </c>
      <c r="W54" s="254">
        <f>'[2]Dec 29 harvesting '!W54+'[2]Nov 29 harvesting'!W54+'[2]Oct 31 harvesting'!W54</f>
        <v>342.2</v>
      </c>
      <c r="X54" s="254">
        <f t="shared" si="7"/>
        <v>4.54750830564784</v>
      </c>
      <c r="Y54" s="254">
        <f>'[2]Dec 29 harvesting '!Y54+'[2]Nov 29 harvesting'!Y54+'[2]Oct 31 harvesting'!Y54</f>
        <v>8</v>
      </c>
      <c r="Z54" s="254">
        <f>'[2]Dec 29 harvesting '!Z54+'[2]Nov 29 harvesting'!Z54+'[2]Oct 31 harvesting'!Z54</f>
        <v>45</v>
      </c>
      <c r="AA54" s="254">
        <f t="shared" si="8"/>
        <v>5.625</v>
      </c>
      <c r="AB54" s="254">
        <f>'[2]Dec 29 harvesting '!AB54+'[2]Nov 29 harvesting'!AB54+'[2]Oct 31 harvesting'!AB54</f>
        <v>0</v>
      </c>
      <c r="AC54" s="254">
        <f>'[2]Dec 29 harvesting '!AC54+'[2]Nov 29 harvesting'!AC54+'[2]Oct 31 harvesting'!AC54</f>
        <v>0</v>
      </c>
      <c r="AD54" s="254">
        <f t="shared" si="9"/>
        <v>0</v>
      </c>
      <c r="AE54" s="254">
        <f>'[2]Dec 29 harvesting '!AE54+'[2]Nov 29 harvesting'!AE54+'[2]Oct 31 harvesting'!AE54</f>
        <v>3</v>
      </c>
      <c r="AF54" s="254">
        <f>'[2]Dec 29 harvesting '!AF54+'[2]Nov 29 harvesting'!AF54+'[2]Oct 31 harvesting'!AF54</f>
        <v>12</v>
      </c>
      <c r="AG54" s="254">
        <f t="shared" si="10"/>
        <v>4</v>
      </c>
      <c r="AH54" s="254">
        <f>'[2]Dec 29 harvesting '!AH54+'[2]Nov 29 harvesting'!AH54+'[2]Oct 31 harvesting'!AH54</f>
        <v>14</v>
      </c>
      <c r="AI54" s="254">
        <f>'[2]Dec 29 harvesting '!AI54+'[2]Nov 29 harvesting'!AI54+'[2]Oct 31 harvesting'!AI54</f>
        <v>52.69</v>
      </c>
      <c r="AJ54" s="254">
        <f t="shared" si="11"/>
        <v>3.7635714285714283</v>
      </c>
      <c r="AK54" s="254">
        <f>'[2]Dec 29 harvesting '!AK54+'[2]Nov 29 harvesting'!AK54+'[2]Oct 31 harvesting'!AK54</f>
        <v>291.60000000000002</v>
      </c>
      <c r="AL54" s="254">
        <f>'[2]Dec 29 harvesting '!AL54+'[2]Nov 29 harvesting'!AL54+'[2]Oct 31 harvesting'!AL54</f>
        <v>1027.32</v>
      </c>
      <c r="AM54" s="254">
        <f t="shared" si="12"/>
        <v>3.5230452674897115</v>
      </c>
      <c r="AN54" s="254">
        <f>'[2]Dec 29 harvesting '!AN54+'[2]Nov 29 harvesting'!AN54+'[2]Oct 31 harvesting'!AN54</f>
        <v>0</v>
      </c>
      <c r="AO54" s="254">
        <f>'[2]Dec 29 harvesting '!AO54+'[2]Nov 29 harvesting'!AO54+'[2]Oct 31 harvesting'!AO54</f>
        <v>0</v>
      </c>
      <c r="AP54" s="254">
        <f t="shared" si="13"/>
        <v>0</v>
      </c>
      <c r="AQ54" s="254">
        <f>'[2]Dec 29 harvesting '!AQ54+'[2]Nov 29 harvesting'!AQ54+'[2]Oct 31 harvesting'!AQ54</f>
        <v>316.60000000000002</v>
      </c>
      <c r="AR54" s="254">
        <f>'[2]Dec 29 harvesting '!AR54+'[2]Nov 29 harvesting'!AR54+'[2]Oct 31 harvesting'!AR54</f>
        <v>1137.01</v>
      </c>
      <c r="AS54" s="254">
        <f t="shared" si="14"/>
        <v>3.5913139608338596</v>
      </c>
      <c r="AT54" s="254">
        <f>'[2]Dec 29 harvesting '!AT54+'[2]Nov 29 harvesting'!AT54+'[2]Oct 31 harvesting'!AT54</f>
        <v>0</v>
      </c>
      <c r="AU54" s="254">
        <f>'[2]Dec 29 harvesting '!AU54+'[2]Nov 29 harvesting'!AU54+'[2]Oct 31 harvesting'!AU54</f>
        <v>0</v>
      </c>
      <c r="AV54" s="254">
        <f t="shared" si="15"/>
        <v>0</v>
      </c>
      <c r="AW54" s="254">
        <f>'[2]Dec 29 harvesting '!AW54+'[2]Nov 29 harvesting'!AW54+'[2]Oct 31 harvesting'!AW54</f>
        <v>0</v>
      </c>
      <c r="AX54" s="254">
        <f>'[2]Dec 29 harvesting '!AX54+'[2]Nov 29 harvesting'!AX54+'[2]Oct 31 harvesting'!AX54</f>
        <v>0</v>
      </c>
      <c r="AY54" s="254">
        <f t="shared" si="16"/>
        <v>0</v>
      </c>
      <c r="AZ54" s="254">
        <f>'[2]Dec 29 harvesting '!AZ54+'[2]Nov 29 harvesting'!AZ54+'[2]Oct 31 harvesting'!AZ54</f>
        <v>0</v>
      </c>
      <c r="BA54" s="254">
        <f>'[2]Dec 29 harvesting '!BA54+'[2]Nov 29 harvesting'!BA54+'[2]Oct 31 harvesting'!BA54</f>
        <v>0</v>
      </c>
      <c r="BB54" s="254">
        <f t="shared" si="17"/>
        <v>0</v>
      </c>
      <c r="BC54" s="254">
        <f>'[2]Dec 29 harvesting '!BC54+'[2]Nov 29 harvesting'!BC54+'[2]Oct 31 harvesting'!BC54</f>
        <v>0</v>
      </c>
      <c r="BD54" s="254">
        <f>'[2]Dec 29 harvesting '!BD54+'[2]Nov 29 harvesting'!BD54+'[2]Oct 31 harvesting'!BD54</f>
        <v>0</v>
      </c>
      <c r="BE54" s="254">
        <f t="shared" si="18"/>
        <v>0</v>
      </c>
      <c r="BF54" s="254">
        <f>'[2]Dec 29 harvesting '!BF54+'[2]Nov 29 harvesting'!BF54+'[2]Oct 31 harvesting'!BF54</f>
        <v>0</v>
      </c>
      <c r="BG54" s="254">
        <f>'[2]Dec 29 harvesting '!BG54+'[2]Nov 29 harvesting'!BG54+'[2]Oct 31 harvesting'!BG54</f>
        <v>0</v>
      </c>
      <c r="BH54" s="254">
        <f t="shared" si="19"/>
        <v>0</v>
      </c>
      <c r="BI54" s="254">
        <f>'[2]Dec 29 harvesting '!BI54+'[2]Nov 29 harvesting'!BI54+'[2]Oct 31 harvesting'!BI54</f>
        <v>0</v>
      </c>
      <c r="BJ54" s="254">
        <f>'[2]Dec 29 harvesting '!BJ54+'[2]Nov 29 harvesting'!BJ54+'[2]Oct 31 harvesting'!BJ54</f>
        <v>0</v>
      </c>
      <c r="BK54" s="254">
        <f t="shared" si="20"/>
        <v>0</v>
      </c>
      <c r="BL54" s="254">
        <f>'[2]Dec 29 harvesting '!BL54+'[2]Nov 29 harvesting'!BL54+'[2]Oct 31 harvesting'!BL54</f>
        <v>0</v>
      </c>
      <c r="BM54" s="254">
        <f>'[2]Dec 29 harvesting '!BM54+'[2]Nov 29 harvesting'!BM54+'[2]Oct 31 harvesting'!BM54</f>
        <v>0</v>
      </c>
      <c r="BN54" s="254">
        <f t="shared" si="21"/>
        <v>0</v>
      </c>
      <c r="BO54" s="254">
        <f>'[2]Dec 29 harvesting '!BO54+'[2]Nov 29 harvesting'!BO54+'[2]Oct 31 harvesting'!BO54</f>
        <v>0</v>
      </c>
      <c r="BP54" s="254">
        <f>'[2]Dec 29 harvesting '!BP54+'[2]Nov 29 harvesting'!BP54+'[2]Oct 31 harvesting'!BP54</f>
        <v>0</v>
      </c>
      <c r="BQ54" s="254">
        <f t="shared" si="22"/>
        <v>0</v>
      </c>
      <c r="BR54" s="254">
        <f>'[2]Dec 29 harvesting '!BR54+'[2]Nov 29 harvesting'!BR54+'[2]Oct 31 harvesting'!BR54</f>
        <v>17.5</v>
      </c>
      <c r="BS54" s="254">
        <f>'[2]Dec 29 harvesting '!BS54+'[2]Nov 29 harvesting'!BS54+'[2]Oct 31 harvesting'!BS54</f>
        <v>101</v>
      </c>
      <c r="BT54" s="254">
        <f t="shared" si="23"/>
        <v>5.7714285714285714</v>
      </c>
      <c r="BU54" s="254">
        <f>'[2]Dec 29 harvesting '!BU54+'[2]Nov 29 harvesting'!BU54+'[2]Oct 31 harvesting'!BU54</f>
        <v>0</v>
      </c>
      <c r="BV54" s="254">
        <f>'[2]Dec 29 harvesting '!BV54+'[2]Nov 29 harvesting'!BV54+'[2]Oct 31 harvesting'!BV54</f>
        <v>0</v>
      </c>
      <c r="BW54" s="254">
        <f t="shared" si="24"/>
        <v>0</v>
      </c>
      <c r="BX54" s="254">
        <f>'[2]Dec 29 harvesting '!BX54+'[2]Nov 29 harvesting'!BX54+'[2]Oct 31 harvesting'!BX54</f>
        <v>13</v>
      </c>
      <c r="BY54" s="254">
        <f>'[2]Dec 29 harvesting '!BY54+'[2]Nov 29 harvesting'!BY54+'[2]Oct 31 harvesting'!BY54</f>
        <v>63</v>
      </c>
      <c r="BZ54" s="254">
        <f t="shared" si="25"/>
        <v>4.8461538461538458</v>
      </c>
      <c r="CA54" s="254">
        <f>'[2]Dec 29 harvesting '!CA54+'[2]Nov 29 harvesting'!CA54+'[2]Oct 31 harvesting'!CA54</f>
        <v>20.3</v>
      </c>
      <c r="CB54" s="254">
        <f>'[2]Dec 29 harvesting '!CB54+'[2]Nov 29 harvesting'!CB54+'[2]Oct 31 harvesting'!CB54</f>
        <v>77.89</v>
      </c>
      <c r="CC54" s="254">
        <f t="shared" si="26"/>
        <v>3.8369458128078815</v>
      </c>
      <c r="CD54" s="254">
        <f>'[2]Dec 29 harvesting '!CD54+'[2]Nov 29 harvesting'!CD54+'[2]Oct 31 harvesting'!CD54</f>
        <v>341.05</v>
      </c>
      <c r="CE54" s="254">
        <f>'[2]Dec 29 harvesting '!CE54+'[2]Nov 29 harvesting'!CE54+'[2]Oct 31 harvesting'!CE54</f>
        <v>1237.32</v>
      </c>
      <c r="CF54" s="254">
        <f t="shared" si="27"/>
        <v>3.6279724380589355</v>
      </c>
      <c r="CG54" s="254">
        <f>'[2]Dec 29 harvesting '!CG54+'[2]Nov 29 harvesting'!CG54+'[2]Oct 31 harvesting'!CG54</f>
        <v>0</v>
      </c>
      <c r="CH54" s="254">
        <f>'[2]Dec 29 harvesting '!CH54+'[2]Nov 29 harvesting'!CH54+'[2]Oct 31 harvesting'!CH54</f>
        <v>0</v>
      </c>
      <c r="CI54" s="254">
        <f t="shared" si="28"/>
        <v>0</v>
      </c>
      <c r="CJ54" s="254">
        <f>'[2]Dec 29 harvesting '!CJ54+'[2]Nov 29 harvesting'!CJ54+'[2]Oct 31 harvesting'!CJ54</f>
        <v>391.85</v>
      </c>
      <c r="CK54" s="254">
        <f>'[2]Dec 29 harvesting '!CK54+'[2]Nov 29 harvesting'!CK54+'[2]Oct 31 harvesting'!CK54</f>
        <v>1479.21</v>
      </c>
      <c r="CL54" s="254">
        <f t="shared" si="29"/>
        <v>3.7749393900727317</v>
      </c>
    </row>
    <row r="55" spans="1:140" x14ac:dyDescent="0.25">
      <c r="A55" s="262" t="s">
        <v>47</v>
      </c>
      <c r="B55" s="251">
        <v>1406.05</v>
      </c>
      <c r="C55" s="412">
        <f t="shared" si="0"/>
        <v>100.38263219657905</v>
      </c>
      <c r="D55" s="254">
        <f>'[2]Dec 29 harvesting '!D55+'[2]Nov 29 harvesting'!D55+'[2]Oct 31 harvesting'!D55</f>
        <v>57</v>
      </c>
      <c r="E55" s="254">
        <f>'[2]Dec 29 harvesting '!E55+'[2]Nov 29 harvesting'!E55+'[2]Oct 31 harvesting'!E55</f>
        <v>254</v>
      </c>
      <c r="F55" s="254">
        <f t="shared" si="1"/>
        <v>4.4561403508771926</v>
      </c>
      <c r="G55" s="254">
        <f>'[2]Dec 29 harvesting '!G55+'[2]Nov 29 harvesting'!G55+'[2]Oct 31 harvesting'!G55</f>
        <v>2.75</v>
      </c>
      <c r="H55" s="254">
        <f>'[2]Dec 29 harvesting '!H55+'[2]Nov 29 harvesting'!H55+'[2]Oct 31 harvesting'!H55</f>
        <v>12</v>
      </c>
      <c r="I55" s="254">
        <f t="shared" si="2"/>
        <v>4.3636363636363633</v>
      </c>
      <c r="J55" s="254">
        <f>'[2]Dec 29 harvesting '!J55+'[2]Nov 29 harvesting'!J55+'[2]Oct 31 harvesting'!J55</f>
        <v>7</v>
      </c>
      <c r="K55" s="254">
        <f>'[2]Dec 29 harvesting '!K55+'[2]Nov 29 harvesting'!K55+'[2]Oct 31 harvesting'!K55</f>
        <v>31</v>
      </c>
      <c r="L55" s="254">
        <f t="shared" si="3"/>
        <v>4.4285714285714288</v>
      </c>
      <c r="M55" s="254">
        <f>'[2]Dec 29 harvesting '!M55+'[2]Nov 29 harvesting'!M55+'[2]Oct 31 harvesting'!M55</f>
        <v>34</v>
      </c>
      <c r="N55" s="254">
        <f>'[2]Dec 29 harvesting '!N55+'[2]Nov 29 harvesting'!N55+'[2]Oct 31 harvesting'!N55</f>
        <v>108</v>
      </c>
      <c r="O55" s="254">
        <f t="shared" si="4"/>
        <v>3.1764705882352939</v>
      </c>
      <c r="P55" s="254">
        <f>'[2]Dec 29 harvesting '!P55+'[2]Nov 29 harvesting'!P55+'[2]Oct 31 harvesting'!P55</f>
        <v>186.61</v>
      </c>
      <c r="Q55" s="254">
        <f>'[2]Dec 29 harvesting '!Q55+'[2]Nov 29 harvesting'!Q55+'[2]Oct 31 harvesting'!Q55</f>
        <v>576</v>
      </c>
      <c r="R55" s="254">
        <f t="shared" si="5"/>
        <v>3.0866513048604038</v>
      </c>
      <c r="S55" s="254">
        <f>'[2]Dec 29 harvesting '!S55+'[2]Nov 29 harvesting'!S55+'[2]Oct 31 harvesting'!S55</f>
        <v>0</v>
      </c>
      <c r="T55" s="254">
        <f>'[2]Dec 29 harvesting '!T55+'[2]Nov 29 harvesting'!T55+'[2]Oct 31 harvesting'!T55</f>
        <v>0</v>
      </c>
      <c r="U55" s="254">
        <f t="shared" si="6"/>
        <v>0</v>
      </c>
      <c r="V55" s="254">
        <f>'[2]Dec 29 harvesting '!V55+'[2]Nov 29 harvesting'!V55+'[2]Oct 31 harvesting'!V55</f>
        <v>287.36</v>
      </c>
      <c r="W55" s="254">
        <f>'[2]Dec 29 harvesting '!W55+'[2]Nov 29 harvesting'!W55+'[2]Oct 31 harvesting'!W55</f>
        <v>981</v>
      </c>
      <c r="X55" s="254">
        <f t="shared" si="7"/>
        <v>3.4138363028953229</v>
      </c>
      <c r="Y55" s="254">
        <f>'[2]Dec 29 harvesting '!Y55+'[2]Nov 29 harvesting'!Y55+'[2]Oct 31 harvesting'!Y55</f>
        <v>24.6</v>
      </c>
      <c r="Z55" s="254">
        <f>'[2]Dec 29 harvesting '!Z55+'[2]Nov 29 harvesting'!Z55+'[2]Oct 31 harvesting'!Z55</f>
        <v>108</v>
      </c>
      <c r="AA55" s="254">
        <f t="shared" si="8"/>
        <v>4.3902439024390238</v>
      </c>
      <c r="AB55" s="254">
        <f>'[2]Dec 29 harvesting '!AB55+'[2]Nov 29 harvesting'!AB55+'[2]Oct 31 harvesting'!AB55</f>
        <v>0</v>
      </c>
      <c r="AC55" s="254">
        <f>'[2]Dec 29 harvesting '!AC55+'[2]Nov 29 harvesting'!AC55+'[2]Oct 31 harvesting'!AC55</f>
        <v>0</v>
      </c>
      <c r="AD55" s="254">
        <f t="shared" si="9"/>
        <v>0</v>
      </c>
      <c r="AE55" s="254">
        <f>'[2]Dec 29 harvesting '!AE55+'[2]Nov 29 harvesting'!AE55+'[2]Oct 31 harvesting'!AE55</f>
        <v>45</v>
      </c>
      <c r="AF55" s="254">
        <f>'[2]Dec 29 harvesting '!AF55+'[2]Nov 29 harvesting'!AF55+'[2]Oct 31 harvesting'!AF55</f>
        <v>155</v>
      </c>
      <c r="AG55" s="254">
        <f t="shared" si="10"/>
        <v>3.4444444444444446</v>
      </c>
      <c r="AH55" s="254">
        <f>'[2]Dec 29 harvesting '!AH55+'[2]Nov 29 harvesting'!AH55+'[2]Oct 31 harvesting'!AH55</f>
        <v>53.2</v>
      </c>
      <c r="AI55" s="254">
        <f>'[2]Dec 29 harvesting '!AI55+'[2]Nov 29 harvesting'!AI55+'[2]Oct 31 harvesting'!AI55</f>
        <v>198</v>
      </c>
      <c r="AJ55" s="254">
        <f t="shared" si="11"/>
        <v>3.7218045112781954</v>
      </c>
      <c r="AK55" s="254">
        <f>'[2]Dec 29 harvesting '!AK55+'[2]Nov 29 harvesting'!AK55+'[2]Oct 31 harvesting'!AK55</f>
        <v>1001.27</v>
      </c>
      <c r="AL55" s="254">
        <f>'[2]Dec 29 harvesting '!AL55+'[2]Nov 29 harvesting'!AL55+'[2]Oct 31 harvesting'!AL55</f>
        <v>3121</v>
      </c>
      <c r="AM55" s="254">
        <f t="shared" si="12"/>
        <v>3.1170413574760056</v>
      </c>
      <c r="AN55" s="254">
        <f>'[2]Dec 29 harvesting '!AN55+'[2]Nov 29 harvesting'!AN55+'[2]Oct 31 harvesting'!AN55</f>
        <v>0</v>
      </c>
      <c r="AO55" s="254">
        <f>'[2]Dec 29 harvesting '!AO55+'[2]Nov 29 harvesting'!AO55+'[2]Oct 31 harvesting'!AO55</f>
        <v>0</v>
      </c>
      <c r="AP55" s="254">
        <f t="shared" si="13"/>
        <v>0</v>
      </c>
      <c r="AQ55" s="254">
        <f>'[2]Dec 29 harvesting '!AQ55+'[2]Nov 29 harvesting'!AQ55+'[2]Oct 31 harvesting'!AQ55</f>
        <v>1124.07</v>
      </c>
      <c r="AR55" s="254">
        <f>'[2]Dec 29 harvesting '!AR55+'[2]Nov 29 harvesting'!AR55+'[2]Oct 31 harvesting'!AR55</f>
        <v>3582</v>
      </c>
      <c r="AS55" s="254">
        <f t="shared" si="14"/>
        <v>3.1866342843417228</v>
      </c>
      <c r="AT55" s="254">
        <f>'[2]Dec 29 harvesting '!AT55+'[2]Nov 29 harvesting'!AT55+'[2]Oct 31 harvesting'!AT55</f>
        <v>0</v>
      </c>
      <c r="AU55" s="254">
        <f>'[2]Dec 29 harvesting '!AU55+'[2]Nov 29 harvesting'!AU55+'[2]Oct 31 harvesting'!AU55</f>
        <v>0</v>
      </c>
      <c r="AV55" s="254">
        <f t="shared" si="15"/>
        <v>0</v>
      </c>
      <c r="AW55" s="254">
        <f>'[2]Dec 29 harvesting '!AW55+'[2]Nov 29 harvesting'!AW55+'[2]Oct 31 harvesting'!AW55</f>
        <v>0</v>
      </c>
      <c r="AX55" s="254">
        <f>'[2]Dec 29 harvesting '!AX55+'[2]Nov 29 harvesting'!AX55+'[2]Oct 31 harvesting'!AX55</f>
        <v>0</v>
      </c>
      <c r="AY55" s="254">
        <f t="shared" si="16"/>
        <v>0</v>
      </c>
      <c r="AZ55" s="254">
        <f>'[2]Dec 29 harvesting '!AZ55+'[2]Nov 29 harvesting'!AZ55+'[2]Oct 31 harvesting'!AZ55</f>
        <v>0</v>
      </c>
      <c r="BA55" s="254">
        <f>'[2]Dec 29 harvesting '!BA55+'[2]Nov 29 harvesting'!BA55+'[2]Oct 31 harvesting'!BA55</f>
        <v>0</v>
      </c>
      <c r="BB55" s="254">
        <f t="shared" si="17"/>
        <v>0</v>
      </c>
      <c r="BC55" s="254">
        <f>'[2]Dec 29 harvesting '!BC55+'[2]Nov 29 harvesting'!BC55+'[2]Oct 31 harvesting'!BC55</f>
        <v>0</v>
      </c>
      <c r="BD55" s="254">
        <f>'[2]Dec 29 harvesting '!BD55+'[2]Nov 29 harvesting'!BD55+'[2]Oct 31 harvesting'!BD55</f>
        <v>0</v>
      </c>
      <c r="BE55" s="254">
        <f t="shared" si="18"/>
        <v>0</v>
      </c>
      <c r="BF55" s="254">
        <f>'[2]Dec 29 harvesting '!BF55+'[2]Nov 29 harvesting'!BF55+'[2]Oct 31 harvesting'!BF55</f>
        <v>0</v>
      </c>
      <c r="BG55" s="254">
        <f>'[2]Dec 29 harvesting '!BG55+'[2]Nov 29 harvesting'!BG55+'[2]Oct 31 harvesting'!BG55</f>
        <v>0</v>
      </c>
      <c r="BH55" s="254">
        <f t="shared" si="19"/>
        <v>0</v>
      </c>
      <c r="BI55" s="254">
        <f>'[2]Dec 29 harvesting '!BI55+'[2]Nov 29 harvesting'!BI55+'[2]Oct 31 harvesting'!BI55</f>
        <v>0</v>
      </c>
      <c r="BJ55" s="254">
        <f>'[2]Dec 29 harvesting '!BJ55+'[2]Nov 29 harvesting'!BJ55+'[2]Oct 31 harvesting'!BJ55</f>
        <v>0</v>
      </c>
      <c r="BK55" s="254">
        <f t="shared" si="20"/>
        <v>0</v>
      </c>
      <c r="BL55" s="254">
        <f>'[2]Dec 29 harvesting '!BL55+'[2]Nov 29 harvesting'!BL55+'[2]Oct 31 harvesting'!BL55</f>
        <v>0</v>
      </c>
      <c r="BM55" s="254">
        <f>'[2]Dec 29 harvesting '!BM55+'[2]Nov 29 harvesting'!BM55+'[2]Oct 31 harvesting'!BM55</f>
        <v>0</v>
      </c>
      <c r="BN55" s="254">
        <f t="shared" si="21"/>
        <v>0</v>
      </c>
      <c r="BO55" s="254">
        <f>'[2]Dec 29 harvesting '!BO55+'[2]Nov 29 harvesting'!BO55+'[2]Oct 31 harvesting'!BO55</f>
        <v>0</v>
      </c>
      <c r="BP55" s="254">
        <f>'[2]Dec 29 harvesting '!BP55+'[2]Nov 29 harvesting'!BP55+'[2]Oct 31 harvesting'!BP55</f>
        <v>0</v>
      </c>
      <c r="BQ55" s="254">
        <f t="shared" si="22"/>
        <v>0</v>
      </c>
      <c r="BR55" s="254">
        <f>'[2]Dec 29 harvesting '!BR55+'[2]Nov 29 harvesting'!BR55+'[2]Oct 31 harvesting'!BR55</f>
        <v>81.599999999999994</v>
      </c>
      <c r="BS55" s="254">
        <f>'[2]Dec 29 harvesting '!BS55+'[2]Nov 29 harvesting'!BS55+'[2]Oct 31 harvesting'!BS55</f>
        <v>362</v>
      </c>
      <c r="BT55" s="254">
        <f t="shared" si="23"/>
        <v>4.4362745098039218</v>
      </c>
      <c r="BU55" s="254">
        <f>'[2]Dec 29 harvesting '!BU55+'[2]Nov 29 harvesting'!BU55+'[2]Oct 31 harvesting'!BU55</f>
        <v>2.75</v>
      </c>
      <c r="BV55" s="254">
        <f>'[2]Dec 29 harvesting '!BV55+'[2]Nov 29 harvesting'!BV55+'[2]Oct 31 harvesting'!BV55</f>
        <v>12</v>
      </c>
      <c r="BW55" s="254">
        <f t="shared" si="24"/>
        <v>4.3636363636363633</v>
      </c>
      <c r="BX55" s="254">
        <f>'[2]Dec 29 harvesting '!BX55+'[2]Nov 29 harvesting'!BX55+'[2]Oct 31 harvesting'!BX55</f>
        <v>52</v>
      </c>
      <c r="BY55" s="254">
        <f>'[2]Dec 29 harvesting '!BY55+'[2]Nov 29 harvesting'!BY55+'[2]Oct 31 harvesting'!BY55</f>
        <v>186</v>
      </c>
      <c r="BZ55" s="254">
        <f t="shared" si="25"/>
        <v>3.5769230769230771</v>
      </c>
      <c r="CA55" s="254">
        <f>'[2]Dec 29 harvesting '!CA55+'[2]Nov 29 harvesting'!CA55+'[2]Oct 31 harvesting'!CA55</f>
        <v>87.2</v>
      </c>
      <c r="CB55" s="254">
        <f>'[2]Dec 29 harvesting '!CB55+'[2]Nov 29 harvesting'!CB55+'[2]Oct 31 harvesting'!CB55</f>
        <v>306</v>
      </c>
      <c r="CC55" s="254">
        <f t="shared" si="26"/>
        <v>3.5091743119266052</v>
      </c>
      <c r="CD55" s="254">
        <f>'[2]Dec 29 harvesting '!CD55+'[2]Nov 29 harvesting'!CD55+'[2]Oct 31 harvesting'!CD55</f>
        <v>1187.8800000000001</v>
      </c>
      <c r="CE55" s="254">
        <f>'[2]Dec 29 harvesting '!CE55+'[2]Nov 29 harvesting'!CE55+'[2]Oct 31 harvesting'!CE55</f>
        <v>3697</v>
      </c>
      <c r="CF55" s="254">
        <f t="shared" si="27"/>
        <v>3.1122672323803746</v>
      </c>
      <c r="CG55" s="254">
        <f>'[2]Dec 29 harvesting '!CG55+'[2]Nov 29 harvesting'!CG55+'[2]Oct 31 harvesting'!CG55</f>
        <v>0</v>
      </c>
      <c r="CH55" s="254">
        <f>'[2]Dec 29 harvesting '!CH55+'[2]Nov 29 harvesting'!CH55+'[2]Oct 31 harvesting'!CH55</f>
        <v>0</v>
      </c>
      <c r="CI55" s="254">
        <f t="shared" si="28"/>
        <v>0</v>
      </c>
      <c r="CJ55" s="254">
        <f>'[2]Dec 29 harvesting '!CJ55+'[2]Nov 29 harvesting'!CJ55+'[2]Oct 31 harvesting'!CJ55</f>
        <v>1411.4299999999998</v>
      </c>
      <c r="CK55" s="254">
        <f>'[2]Dec 29 harvesting '!CK55+'[2]Nov 29 harvesting'!CK55+'[2]Oct 31 harvesting'!CK55</f>
        <v>4563</v>
      </c>
      <c r="CL55" s="254">
        <f t="shared" si="29"/>
        <v>3.2328914646847529</v>
      </c>
    </row>
    <row r="56" spans="1:140" x14ac:dyDescent="0.25">
      <c r="A56" s="262" t="s">
        <v>48</v>
      </c>
      <c r="B56" s="251">
        <v>3944.61</v>
      </c>
      <c r="C56" s="412">
        <f t="shared" si="0"/>
        <v>103.48754376224771</v>
      </c>
      <c r="D56" s="254">
        <f>'[2]Dec 29 harvesting '!D56+'[2]Nov 29 harvesting'!D56+'[2]Oct 31 harvesting'!D56</f>
        <v>420.81</v>
      </c>
      <c r="E56" s="254">
        <f>'[2]Dec 29 harvesting '!E56+'[2]Nov 29 harvesting'!E56+'[2]Oct 31 harvesting'!E56</f>
        <v>3065</v>
      </c>
      <c r="F56" s="254">
        <f t="shared" si="1"/>
        <v>7.2835721584563107</v>
      </c>
      <c r="G56" s="254">
        <f>'[2]Dec 29 harvesting '!G56+'[2]Nov 29 harvesting'!G56+'[2]Oct 31 harvesting'!G56</f>
        <v>25</v>
      </c>
      <c r="H56" s="254">
        <f>'[2]Dec 29 harvesting '!H56+'[2]Nov 29 harvesting'!H56+'[2]Oct 31 harvesting'!H56</f>
        <v>183.1</v>
      </c>
      <c r="I56" s="254">
        <f t="shared" si="2"/>
        <v>7.3239999999999998</v>
      </c>
      <c r="J56" s="254">
        <f>'[2]Dec 29 harvesting '!J56+'[2]Nov 29 harvesting'!J56+'[2]Oct 31 harvesting'!J56</f>
        <v>166.45</v>
      </c>
      <c r="K56" s="254">
        <f>'[2]Dec 29 harvesting '!K56+'[2]Nov 29 harvesting'!K56+'[2]Oct 31 harvesting'!K56</f>
        <v>1130.7</v>
      </c>
      <c r="L56" s="254">
        <f t="shared" si="3"/>
        <v>6.7930309402222901</v>
      </c>
      <c r="M56" s="254">
        <f>'[2]Dec 29 harvesting '!M56+'[2]Nov 29 harvesting'!M56+'[2]Oct 31 harvesting'!M56</f>
        <v>997.04</v>
      </c>
      <c r="N56" s="254">
        <f>'[2]Dec 29 harvesting '!N56+'[2]Nov 29 harvesting'!N56+'[2]Oct 31 harvesting'!N56</f>
        <v>5563.5</v>
      </c>
      <c r="O56" s="254">
        <f t="shared" si="4"/>
        <v>5.5800168498756317</v>
      </c>
      <c r="P56" s="254">
        <f>'[2]Dec 29 harvesting '!P56+'[2]Nov 29 harvesting'!P56+'[2]Oct 31 harvesting'!P56</f>
        <v>633.75</v>
      </c>
      <c r="Q56" s="254">
        <f>'[2]Dec 29 harvesting '!Q56+'[2]Nov 29 harvesting'!Q56+'[2]Oct 31 harvesting'!Q56</f>
        <v>2534</v>
      </c>
      <c r="R56" s="254">
        <f t="shared" si="5"/>
        <v>3.9984220907297829</v>
      </c>
      <c r="S56" s="254">
        <f>'[2]Dec 29 harvesting '!S56+'[2]Nov 29 harvesting'!S56+'[2]Oct 31 harvesting'!S56</f>
        <v>370.26</v>
      </c>
      <c r="T56" s="254">
        <f>'[2]Dec 29 harvesting '!T56+'[2]Nov 29 harvesting'!T56+'[2]Oct 31 harvesting'!T56</f>
        <v>1279.6600000000001</v>
      </c>
      <c r="U56" s="254">
        <f t="shared" si="6"/>
        <v>3.4561119213525635</v>
      </c>
      <c r="V56" s="254">
        <f>'[2]Dec 29 harvesting '!V56+'[2]Nov 29 harvesting'!V56+'[2]Oct 31 harvesting'!V56</f>
        <v>2613.31</v>
      </c>
      <c r="W56" s="254">
        <f>'[2]Dec 29 harvesting '!W56+'[2]Nov 29 harvesting'!W56+'[2]Oct 31 harvesting'!W56</f>
        <v>13755.960000000001</v>
      </c>
      <c r="X56" s="254">
        <f t="shared" si="7"/>
        <v>5.2638072023602254</v>
      </c>
      <c r="Y56" s="254">
        <f>'[2]Dec 29 harvesting '!Y56+'[2]Nov 29 harvesting'!Y56+'[2]Oct 31 harvesting'!Y56</f>
        <v>71.400000000000006</v>
      </c>
      <c r="Z56" s="254">
        <f>'[2]Dec 29 harvesting '!Z56+'[2]Nov 29 harvesting'!Z56+'[2]Oct 31 harvesting'!Z56</f>
        <v>474.98</v>
      </c>
      <c r="AA56" s="254">
        <f t="shared" si="8"/>
        <v>6.6523809523809518</v>
      </c>
      <c r="AB56" s="254">
        <f>'[2]Dec 29 harvesting '!AB56+'[2]Nov 29 harvesting'!AB56+'[2]Oct 31 harvesting'!AB56</f>
        <v>50.4</v>
      </c>
      <c r="AC56" s="254">
        <f>'[2]Dec 29 harvesting '!AC56+'[2]Nov 29 harvesting'!AC56+'[2]Oct 31 harvesting'!AC56</f>
        <v>312.48</v>
      </c>
      <c r="AD56" s="254">
        <f t="shared" si="9"/>
        <v>6.2</v>
      </c>
      <c r="AE56" s="254">
        <f>'[2]Dec 29 harvesting '!AE56+'[2]Nov 29 harvesting'!AE56+'[2]Oct 31 harvesting'!AE56</f>
        <v>20</v>
      </c>
      <c r="AF56" s="254">
        <f>'[2]Dec 29 harvesting '!AF56+'[2]Nov 29 harvesting'!AF56+'[2]Oct 31 harvesting'!AF56</f>
        <v>114</v>
      </c>
      <c r="AG56" s="254">
        <f t="shared" si="10"/>
        <v>5.7</v>
      </c>
      <c r="AH56" s="254">
        <f>'[2]Dec 29 harvesting '!AH56+'[2]Nov 29 harvesting'!AH56+'[2]Oct 31 harvesting'!AH56</f>
        <v>559.62</v>
      </c>
      <c r="AI56" s="254">
        <f>'[2]Dec 29 harvesting '!AI56+'[2]Nov 29 harvesting'!AI56+'[2]Oct 31 harvesting'!AI56</f>
        <v>2688.76</v>
      </c>
      <c r="AJ56" s="254">
        <f t="shared" si="11"/>
        <v>4.8046174189628683</v>
      </c>
      <c r="AK56" s="254">
        <f>'[2]Dec 29 harvesting '!AK56+'[2]Nov 29 harvesting'!AK56+'[2]Oct 31 harvesting'!AK56</f>
        <v>443.33</v>
      </c>
      <c r="AL56" s="254">
        <f>'[2]Dec 29 harvesting '!AL56+'[2]Nov 29 harvesting'!AL56+'[2]Oct 31 harvesting'!AL56</f>
        <v>1825</v>
      </c>
      <c r="AM56" s="254">
        <f t="shared" si="12"/>
        <v>4.116572305054925</v>
      </c>
      <c r="AN56" s="254">
        <f>'[2]Dec 29 harvesting '!AN56+'[2]Nov 29 harvesting'!AN56+'[2]Oct 31 harvesting'!AN56</f>
        <v>324.12</v>
      </c>
      <c r="AO56" s="254">
        <f>'[2]Dec 29 harvesting '!AO56+'[2]Nov 29 harvesting'!AO56+'[2]Oct 31 harvesting'!AO56</f>
        <v>1275</v>
      </c>
      <c r="AP56" s="254">
        <f t="shared" si="13"/>
        <v>3.9337282487967418</v>
      </c>
      <c r="AQ56" s="254">
        <f>'[2]Dec 29 harvesting '!AQ56+'[2]Nov 29 harvesting'!AQ56+'[2]Oct 31 harvesting'!AQ56</f>
        <v>1468.87</v>
      </c>
      <c r="AR56" s="254">
        <f>'[2]Dec 29 harvesting '!AR56+'[2]Nov 29 harvesting'!AR56+'[2]Oct 31 harvesting'!AR56</f>
        <v>6690.2199999999993</v>
      </c>
      <c r="AS56" s="254">
        <f t="shared" si="14"/>
        <v>4.5546712779211234</v>
      </c>
      <c r="AT56" s="254">
        <f>'[2]Dec 29 harvesting '!AT56+'[2]Nov 29 harvesting'!AT56+'[2]Oct 31 harvesting'!AT56</f>
        <v>0</v>
      </c>
      <c r="AU56" s="254">
        <f>'[2]Dec 29 harvesting '!AU56+'[2]Nov 29 harvesting'!AU56+'[2]Oct 31 harvesting'!AU56</f>
        <v>0</v>
      </c>
      <c r="AV56" s="254">
        <f t="shared" si="15"/>
        <v>0</v>
      </c>
      <c r="AW56" s="254">
        <f>'[2]Dec 29 harvesting '!AW56+'[2]Nov 29 harvesting'!AW56+'[2]Oct 31 harvesting'!AW56</f>
        <v>0</v>
      </c>
      <c r="AX56" s="254">
        <f>'[2]Dec 29 harvesting '!AX56+'[2]Nov 29 harvesting'!AX56+'[2]Oct 31 harvesting'!AX56</f>
        <v>0</v>
      </c>
      <c r="AY56" s="254">
        <f t="shared" si="16"/>
        <v>0</v>
      </c>
      <c r="AZ56" s="254">
        <f>'[2]Dec 29 harvesting '!AZ56+'[2]Nov 29 harvesting'!AZ56+'[2]Oct 31 harvesting'!AZ56</f>
        <v>0</v>
      </c>
      <c r="BA56" s="254">
        <f>'[2]Dec 29 harvesting '!BA56+'[2]Nov 29 harvesting'!BA56+'[2]Oct 31 harvesting'!BA56</f>
        <v>0</v>
      </c>
      <c r="BB56" s="254">
        <f t="shared" si="17"/>
        <v>0</v>
      </c>
      <c r="BC56" s="254">
        <f>'[2]Dec 29 harvesting '!BC56+'[2]Nov 29 harvesting'!BC56+'[2]Oct 31 harvesting'!BC56</f>
        <v>0</v>
      </c>
      <c r="BD56" s="254">
        <f>'[2]Dec 29 harvesting '!BD56+'[2]Nov 29 harvesting'!BD56+'[2]Oct 31 harvesting'!BD56</f>
        <v>0</v>
      </c>
      <c r="BE56" s="254">
        <f t="shared" si="18"/>
        <v>0</v>
      </c>
      <c r="BF56" s="254">
        <f>'[2]Dec 29 harvesting '!BF56+'[2]Nov 29 harvesting'!BF56+'[2]Oct 31 harvesting'!BF56</f>
        <v>0</v>
      </c>
      <c r="BG56" s="254">
        <f>'[2]Dec 29 harvesting '!BG56+'[2]Nov 29 harvesting'!BG56+'[2]Oct 31 harvesting'!BG56</f>
        <v>0</v>
      </c>
      <c r="BH56" s="254">
        <f t="shared" si="19"/>
        <v>0</v>
      </c>
      <c r="BI56" s="254">
        <f>'[2]Dec 29 harvesting '!BI56+'[2]Nov 29 harvesting'!BI56+'[2]Oct 31 harvesting'!BI56</f>
        <v>0</v>
      </c>
      <c r="BJ56" s="254">
        <f>'[2]Dec 29 harvesting '!BJ56+'[2]Nov 29 harvesting'!BJ56+'[2]Oct 31 harvesting'!BJ56</f>
        <v>0</v>
      </c>
      <c r="BK56" s="254">
        <f t="shared" si="20"/>
        <v>0</v>
      </c>
      <c r="BL56" s="254">
        <f>'[2]Dec 29 harvesting '!BL56+'[2]Nov 29 harvesting'!BL56+'[2]Oct 31 harvesting'!BL56</f>
        <v>0</v>
      </c>
      <c r="BM56" s="254">
        <f>'[2]Dec 29 harvesting '!BM56+'[2]Nov 29 harvesting'!BM56+'[2]Oct 31 harvesting'!BM56</f>
        <v>0</v>
      </c>
      <c r="BN56" s="254">
        <f t="shared" si="21"/>
        <v>0</v>
      </c>
      <c r="BO56" s="254">
        <f>'[2]Dec 29 harvesting '!BO56+'[2]Nov 29 harvesting'!BO56+'[2]Oct 31 harvesting'!BO56</f>
        <v>0</v>
      </c>
      <c r="BP56" s="254">
        <f>'[2]Dec 29 harvesting '!BP56+'[2]Nov 29 harvesting'!BP56+'[2]Oct 31 harvesting'!BP56</f>
        <v>0</v>
      </c>
      <c r="BQ56" s="254">
        <f t="shared" si="22"/>
        <v>0</v>
      </c>
      <c r="BR56" s="254">
        <f>'[2]Dec 29 harvesting '!BR56+'[2]Nov 29 harvesting'!BR56+'[2]Oct 31 harvesting'!BR56</f>
        <v>492.21000000000004</v>
      </c>
      <c r="BS56" s="254">
        <f>'[2]Dec 29 harvesting '!BS56+'[2]Nov 29 harvesting'!BS56+'[2]Oct 31 harvesting'!BS56</f>
        <v>3539.98</v>
      </c>
      <c r="BT56" s="254">
        <f t="shared" si="23"/>
        <v>7.1920115397899265</v>
      </c>
      <c r="BU56" s="254">
        <f>'[2]Dec 29 harvesting '!BU56+'[2]Nov 29 harvesting'!BU56+'[2]Oct 31 harvesting'!BU56</f>
        <v>75.400000000000006</v>
      </c>
      <c r="BV56" s="254">
        <f>'[2]Dec 29 harvesting '!BV56+'[2]Nov 29 harvesting'!BV56+'[2]Oct 31 harvesting'!BV56</f>
        <v>495.58000000000004</v>
      </c>
      <c r="BW56" s="254">
        <f t="shared" si="24"/>
        <v>6.5726790450928378</v>
      </c>
      <c r="BX56" s="254">
        <f>'[2]Dec 29 harvesting '!BX56+'[2]Nov 29 harvesting'!BX56+'[2]Oct 31 harvesting'!BX56</f>
        <v>186.45</v>
      </c>
      <c r="BY56" s="254">
        <f>'[2]Dec 29 harvesting '!BY56+'[2]Nov 29 harvesting'!BY56+'[2]Oct 31 harvesting'!BY56</f>
        <v>1244.7</v>
      </c>
      <c r="BZ56" s="254">
        <f t="shared" si="25"/>
        <v>6.6757843925985529</v>
      </c>
      <c r="CA56" s="254">
        <f>'[2]Dec 29 harvesting '!CA56+'[2]Nov 29 harvesting'!CA56+'[2]Oct 31 harvesting'!CA56</f>
        <v>1556.6599999999999</v>
      </c>
      <c r="CB56" s="254">
        <f>'[2]Dec 29 harvesting '!CB56+'[2]Nov 29 harvesting'!CB56+'[2]Oct 31 harvesting'!CB56</f>
        <v>8252.26</v>
      </c>
      <c r="CC56" s="254">
        <f t="shared" si="26"/>
        <v>5.3012603908367923</v>
      </c>
      <c r="CD56" s="254">
        <f>'[2]Dec 29 harvesting '!CD56+'[2]Nov 29 harvesting'!CD56+'[2]Oct 31 harvesting'!CD56</f>
        <v>1077.08</v>
      </c>
      <c r="CE56" s="254">
        <f>'[2]Dec 29 harvesting '!CE56+'[2]Nov 29 harvesting'!CE56+'[2]Oct 31 harvesting'!CE56</f>
        <v>4359</v>
      </c>
      <c r="CF56" s="254">
        <f t="shared" si="27"/>
        <v>4.0470531436847779</v>
      </c>
      <c r="CG56" s="254">
        <f>'[2]Dec 29 harvesting '!CG56+'[2]Nov 29 harvesting'!CG56+'[2]Oct 31 harvesting'!CG56</f>
        <v>694.38</v>
      </c>
      <c r="CH56" s="254">
        <f>'[2]Dec 29 harvesting '!CH56+'[2]Nov 29 harvesting'!CH56+'[2]Oct 31 harvesting'!CH56</f>
        <v>2554.66</v>
      </c>
      <c r="CI56" s="254">
        <f t="shared" si="28"/>
        <v>3.6790518160085255</v>
      </c>
      <c r="CJ56" s="254">
        <f>'[2]Dec 29 harvesting '!CJ56+'[2]Nov 29 harvesting'!CJ56+'[2]Oct 31 harvesting'!CJ56</f>
        <v>4082.18</v>
      </c>
      <c r="CK56" s="254">
        <f>'[2]Dec 29 harvesting '!CK56+'[2]Nov 29 harvesting'!CK56+'[2]Oct 31 harvesting'!CK56</f>
        <v>20446.18</v>
      </c>
      <c r="CL56" s="254">
        <f t="shared" si="29"/>
        <v>5.0086424410486554</v>
      </c>
    </row>
    <row r="57" spans="1:140" x14ac:dyDescent="0.25">
      <c r="A57" s="262" t="s">
        <v>49</v>
      </c>
      <c r="B57" s="251">
        <v>558</v>
      </c>
      <c r="C57" s="412">
        <f t="shared" si="0"/>
        <v>91.279569892473106</v>
      </c>
      <c r="D57" s="254">
        <f>'[2]Dec 29 harvesting '!D57+'[2]Nov 29 harvesting'!D57+'[2]Oct 31 harvesting'!D57</f>
        <v>0</v>
      </c>
      <c r="E57" s="254">
        <f>'[2]Dec 29 harvesting '!E57+'[2]Nov 29 harvesting'!E57+'[2]Oct 31 harvesting'!E57</f>
        <v>0</v>
      </c>
      <c r="F57" s="254">
        <f t="shared" si="1"/>
        <v>0</v>
      </c>
      <c r="G57" s="254">
        <f>'[2]Dec 29 harvesting '!G57+'[2]Nov 29 harvesting'!G57+'[2]Oct 31 harvesting'!G57</f>
        <v>0</v>
      </c>
      <c r="H57" s="254">
        <f>'[2]Dec 29 harvesting '!H57+'[2]Nov 29 harvesting'!H57+'[2]Oct 31 harvesting'!H57</f>
        <v>0</v>
      </c>
      <c r="I57" s="254">
        <f t="shared" si="2"/>
        <v>0</v>
      </c>
      <c r="J57" s="254">
        <f>'[2]Dec 29 harvesting '!J57+'[2]Nov 29 harvesting'!J57+'[2]Oct 31 harvesting'!J57</f>
        <v>0</v>
      </c>
      <c r="K57" s="254">
        <f>'[2]Dec 29 harvesting '!K57+'[2]Nov 29 harvesting'!K57+'[2]Oct 31 harvesting'!K57</f>
        <v>0</v>
      </c>
      <c r="L57" s="254">
        <f t="shared" si="3"/>
        <v>0</v>
      </c>
      <c r="M57" s="254">
        <f>'[2]Dec 29 harvesting '!M57+'[2]Nov 29 harvesting'!M57+'[2]Oct 31 harvesting'!M57</f>
        <v>0</v>
      </c>
      <c r="N57" s="254">
        <f>'[2]Dec 29 harvesting '!N57+'[2]Nov 29 harvesting'!N57+'[2]Oct 31 harvesting'!N57</f>
        <v>0</v>
      </c>
      <c r="O57" s="254">
        <f t="shared" si="4"/>
        <v>0</v>
      </c>
      <c r="P57" s="254">
        <f>'[2]Dec 29 harvesting '!P57+'[2]Nov 29 harvesting'!P57+'[2]Oct 31 harvesting'!P57</f>
        <v>0</v>
      </c>
      <c r="Q57" s="254">
        <f>'[2]Dec 29 harvesting '!Q57+'[2]Nov 29 harvesting'!Q57+'[2]Oct 31 harvesting'!Q57</f>
        <v>0</v>
      </c>
      <c r="R57" s="254">
        <f t="shared" si="5"/>
        <v>0</v>
      </c>
      <c r="S57" s="254">
        <f>'[2]Dec 29 harvesting '!S57+'[2]Nov 29 harvesting'!S57+'[2]Oct 31 harvesting'!S57</f>
        <v>0</v>
      </c>
      <c r="T57" s="254">
        <f>'[2]Dec 29 harvesting '!T57+'[2]Nov 29 harvesting'!T57+'[2]Oct 31 harvesting'!T57</f>
        <v>0</v>
      </c>
      <c r="U57" s="254">
        <f t="shared" si="6"/>
        <v>0</v>
      </c>
      <c r="V57" s="254">
        <f>'[2]Dec 29 harvesting '!V57+'[2]Nov 29 harvesting'!V57+'[2]Oct 31 harvesting'!V57</f>
        <v>0</v>
      </c>
      <c r="W57" s="254">
        <f>'[2]Dec 29 harvesting '!W57+'[2]Nov 29 harvesting'!W57+'[2]Oct 31 harvesting'!W57</f>
        <v>0</v>
      </c>
      <c r="X57" s="254">
        <f t="shared" si="7"/>
        <v>0</v>
      </c>
      <c r="Y57" s="254">
        <f>'[2]Dec 29 harvesting '!Y57+'[2]Nov 29 harvesting'!Y57+'[2]Oct 31 harvesting'!Y57</f>
        <v>25.96</v>
      </c>
      <c r="Z57" s="254">
        <f>'[2]Dec 29 harvesting '!Z57+'[2]Nov 29 harvesting'!Z57+'[2]Oct 31 harvesting'!Z57</f>
        <v>150</v>
      </c>
      <c r="AA57" s="254">
        <f t="shared" si="8"/>
        <v>5.778120184899846</v>
      </c>
      <c r="AB57" s="254">
        <f>'[2]Dec 29 harvesting '!AB57+'[2]Nov 29 harvesting'!AB57+'[2]Oct 31 harvesting'!AB57</f>
        <v>0</v>
      </c>
      <c r="AC57" s="254">
        <f>'[2]Dec 29 harvesting '!AC57+'[2]Nov 29 harvesting'!AC57+'[2]Oct 31 harvesting'!AC57</f>
        <v>0</v>
      </c>
      <c r="AD57" s="254">
        <f t="shared" si="9"/>
        <v>0</v>
      </c>
      <c r="AE57" s="254">
        <f>'[2]Dec 29 harvesting '!AE57+'[2]Nov 29 harvesting'!AE57+'[2]Oct 31 harvesting'!AE57</f>
        <v>4.3</v>
      </c>
      <c r="AF57" s="254">
        <f>'[2]Dec 29 harvesting '!AF57+'[2]Nov 29 harvesting'!AF57+'[2]Oct 31 harvesting'!AF57</f>
        <v>16</v>
      </c>
      <c r="AG57" s="254">
        <f t="shared" si="10"/>
        <v>3.7209302325581395</v>
      </c>
      <c r="AH57" s="254">
        <f>'[2]Dec 29 harvesting '!AH57+'[2]Nov 29 harvesting'!AH57+'[2]Oct 31 harvesting'!AH57</f>
        <v>0.5</v>
      </c>
      <c r="AI57" s="254">
        <f>'[2]Dec 29 harvesting '!AI57+'[2]Nov 29 harvesting'!AI57+'[2]Oct 31 harvesting'!AI57</f>
        <v>1.75</v>
      </c>
      <c r="AJ57" s="254">
        <f t="shared" si="11"/>
        <v>3.5</v>
      </c>
      <c r="AK57" s="254">
        <f>'[2]Dec 29 harvesting '!AK57+'[2]Nov 29 harvesting'!AK57+'[2]Oct 31 harvesting'!AK57</f>
        <v>0</v>
      </c>
      <c r="AL57" s="254">
        <f>'[2]Dec 29 harvesting '!AL57+'[2]Nov 29 harvesting'!AL57+'[2]Oct 31 harvesting'!AL57</f>
        <v>0</v>
      </c>
      <c r="AM57" s="254">
        <f t="shared" si="12"/>
        <v>0</v>
      </c>
      <c r="AN57" s="254">
        <f>'[2]Dec 29 harvesting '!AN57+'[2]Nov 29 harvesting'!AN57+'[2]Oct 31 harvesting'!AN57</f>
        <v>478.58</v>
      </c>
      <c r="AO57" s="254">
        <f>'[2]Dec 29 harvesting '!AO57+'[2]Nov 29 harvesting'!AO57+'[2]Oct 31 harvesting'!AO57</f>
        <v>1534</v>
      </c>
      <c r="AP57" s="254">
        <f t="shared" si="13"/>
        <v>3.2053157256884952</v>
      </c>
      <c r="AQ57" s="254">
        <f>'[2]Dec 29 harvesting '!AQ57+'[2]Nov 29 harvesting'!AQ57+'[2]Oct 31 harvesting'!AQ57</f>
        <v>509.34</v>
      </c>
      <c r="AR57" s="254">
        <f>'[2]Dec 29 harvesting '!AR57+'[2]Nov 29 harvesting'!AR57+'[2]Oct 31 harvesting'!AR57</f>
        <v>1701.75</v>
      </c>
      <c r="AS57" s="254">
        <f t="shared" si="14"/>
        <v>3.3410884674284369</v>
      </c>
      <c r="AT57" s="254">
        <f>'[2]Dec 29 harvesting '!AT57+'[2]Nov 29 harvesting'!AT57+'[2]Oct 31 harvesting'!AT57</f>
        <v>0</v>
      </c>
      <c r="AU57" s="254">
        <f>'[2]Dec 29 harvesting '!AU57+'[2]Nov 29 harvesting'!AU57+'[2]Oct 31 harvesting'!AU57</f>
        <v>0</v>
      </c>
      <c r="AV57" s="254">
        <f t="shared" si="15"/>
        <v>0</v>
      </c>
      <c r="AW57" s="254">
        <f>'[2]Dec 29 harvesting '!AW57+'[2]Nov 29 harvesting'!AW57+'[2]Oct 31 harvesting'!AW57</f>
        <v>0</v>
      </c>
      <c r="AX57" s="254">
        <f>'[2]Dec 29 harvesting '!AX57+'[2]Nov 29 harvesting'!AX57+'[2]Oct 31 harvesting'!AX57</f>
        <v>0</v>
      </c>
      <c r="AY57" s="254">
        <f t="shared" si="16"/>
        <v>0</v>
      </c>
      <c r="AZ57" s="254">
        <f>'[2]Dec 29 harvesting '!AZ57+'[2]Nov 29 harvesting'!AZ57+'[2]Oct 31 harvesting'!AZ57</f>
        <v>0</v>
      </c>
      <c r="BA57" s="254">
        <f>'[2]Dec 29 harvesting '!BA57+'[2]Nov 29 harvesting'!BA57+'[2]Oct 31 harvesting'!BA57</f>
        <v>0</v>
      </c>
      <c r="BB57" s="254">
        <f t="shared" si="17"/>
        <v>0</v>
      </c>
      <c r="BC57" s="254">
        <f>'[2]Dec 29 harvesting '!BC57+'[2]Nov 29 harvesting'!BC57+'[2]Oct 31 harvesting'!BC57</f>
        <v>0</v>
      </c>
      <c r="BD57" s="254">
        <f>'[2]Dec 29 harvesting '!BD57+'[2]Nov 29 harvesting'!BD57+'[2]Oct 31 harvesting'!BD57</f>
        <v>0</v>
      </c>
      <c r="BE57" s="254">
        <f t="shared" si="18"/>
        <v>0</v>
      </c>
      <c r="BF57" s="254">
        <f>'[2]Dec 29 harvesting '!BF57+'[2]Nov 29 harvesting'!BF57+'[2]Oct 31 harvesting'!BF57</f>
        <v>0</v>
      </c>
      <c r="BG57" s="254">
        <f>'[2]Dec 29 harvesting '!BG57+'[2]Nov 29 harvesting'!BG57+'[2]Oct 31 harvesting'!BG57</f>
        <v>0</v>
      </c>
      <c r="BH57" s="254">
        <f t="shared" si="19"/>
        <v>0</v>
      </c>
      <c r="BI57" s="254">
        <f>'[2]Dec 29 harvesting '!BI57+'[2]Nov 29 harvesting'!BI57+'[2]Oct 31 harvesting'!BI57</f>
        <v>0</v>
      </c>
      <c r="BJ57" s="254">
        <f>'[2]Dec 29 harvesting '!BJ57+'[2]Nov 29 harvesting'!BJ57+'[2]Oct 31 harvesting'!BJ57</f>
        <v>0</v>
      </c>
      <c r="BK57" s="254">
        <f t="shared" si="20"/>
        <v>0</v>
      </c>
      <c r="BL57" s="254">
        <f>'[2]Dec 29 harvesting '!BL57+'[2]Nov 29 harvesting'!BL57+'[2]Oct 31 harvesting'!BL57</f>
        <v>0</v>
      </c>
      <c r="BM57" s="254">
        <f>'[2]Dec 29 harvesting '!BM57+'[2]Nov 29 harvesting'!BM57+'[2]Oct 31 harvesting'!BM57</f>
        <v>0</v>
      </c>
      <c r="BN57" s="254">
        <f t="shared" si="21"/>
        <v>0</v>
      </c>
      <c r="BO57" s="254">
        <f>'[2]Dec 29 harvesting '!BO57+'[2]Nov 29 harvesting'!BO57+'[2]Oct 31 harvesting'!BO57</f>
        <v>0</v>
      </c>
      <c r="BP57" s="254">
        <f>'[2]Dec 29 harvesting '!BP57+'[2]Nov 29 harvesting'!BP57+'[2]Oct 31 harvesting'!BP57</f>
        <v>0</v>
      </c>
      <c r="BQ57" s="254">
        <f t="shared" si="22"/>
        <v>0</v>
      </c>
      <c r="BR57" s="254">
        <f>'[2]Dec 29 harvesting '!BR57+'[2]Nov 29 harvesting'!BR57+'[2]Oct 31 harvesting'!BR57</f>
        <v>25.96</v>
      </c>
      <c r="BS57" s="254">
        <f>'[2]Dec 29 harvesting '!BS57+'[2]Nov 29 harvesting'!BS57+'[2]Oct 31 harvesting'!BS57</f>
        <v>150</v>
      </c>
      <c r="BT57" s="254">
        <f t="shared" si="23"/>
        <v>5.778120184899846</v>
      </c>
      <c r="BU57" s="254">
        <f>'[2]Dec 29 harvesting '!BU57+'[2]Nov 29 harvesting'!BU57+'[2]Oct 31 harvesting'!BU57</f>
        <v>0</v>
      </c>
      <c r="BV57" s="254">
        <f>'[2]Dec 29 harvesting '!BV57+'[2]Nov 29 harvesting'!BV57+'[2]Oct 31 harvesting'!BV57</f>
        <v>0</v>
      </c>
      <c r="BW57" s="254">
        <f t="shared" si="24"/>
        <v>0</v>
      </c>
      <c r="BX57" s="254">
        <f>'[2]Dec 29 harvesting '!BX57+'[2]Nov 29 harvesting'!BX57+'[2]Oct 31 harvesting'!BX57</f>
        <v>4.3</v>
      </c>
      <c r="BY57" s="254">
        <f>'[2]Dec 29 harvesting '!BY57+'[2]Nov 29 harvesting'!BY57+'[2]Oct 31 harvesting'!BY57</f>
        <v>16</v>
      </c>
      <c r="BZ57" s="254">
        <f t="shared" si="25"/>
        <v>3.7209302325581395</v>
      </c>
      <c r="CA57" s="254">
        <f>'[2]Dec 29 harvesting '!CA57+'[2]Nov 29 harvesting'!CA57+'[2]Oct 31 harvesting'!CA57</f>
        <v>0.5</v>
      </c>
      <c r="CB57" s="254">
        <f>'[2]Dec 29 harvesting '!CB57+'[2]Nov 29 harvesting'!CB57+'[2]Oct 31 harvesting'!CB57</f>
        <v>1.75</v>
      </c>
      <c r="CC57" s="254">
        <f t="shared" si="26"/>
        <v>3.5</v>
      </c>
      <c r="CD57" s="254">
        <f>'[2]Dec 29 harvesting '!CD57+'[2]Nov 29 harvesting'!CD57+'[2]Oct 31 harvesting'!CD57</f>
        <v>0</v>
      </c>
      <c r="CE57" s="254">
        <f>'[2]Dec 29 harvesting '!CE57+'[2]Nov 29 harvesting'!CE57+'[2]Oct 31 harvesting'!CE57</f>
        <v>0</v>
      </c>
      <c r="CF57" s="254">
        <f t="shared" si="27"/>
        <v>0</v>
      </c>
      <c r="CG57" s="254">
        <f>'[2]Dec 29 harvesting '!CG57+'[2]Nov 29 harvesting'!CG57+'[2]Oct 31 harvesting'!CG57</f>
        <v>478.58</v>
      </c>
      <c r="CH57" s="254">
        <f>'[2]Dec 29 harvesting '!CH57+'[2]Nov 29 harvesting'!CH57+'[2]Oct 31 harvesting'!CH57</f>
        <v>1534</v>
      </c>
      <c r="CI57" s="254">
        <f t="shared" si="28"/>
        <v>3.2053157256884952</v>
      </c>
      <c r="CJ57" s="254">
        <f>'[2]Dec 29 harvesting '!CJ57+'[2]Nov 29 harvesting'!CJ57+'[2]Oct 31 harvesting'!CJ57</f>
        <v>509.34</v>
      </c>
      <c r="CK57" s="254">
        <f>'[2]Dec 29 harvesting '!CK57+'[2]Nov 29 harvesting'!CK57+'[2]Oct 31 harvesting'!CK57</f>
        <v>1701.75</v>
      </c>
      <c r="CL57" s="254">
        <f t="shared" si="29"/>
        <v>3.3410884674284369</v>
      </c>
    </row>
    <row r="58" spans="1:140" x14ac:dyDescent="0.25">
      <c r="A58" s="262" t="s">
        <v>50</v>
      </c>
      <c r="B58" s="251">
        <v>2431.71</v>
      </c>
      <c r="C58" s="412">
        <f t="shared" si="0"/>
        <v>96.296844607292797</v>
      </c>
      <c r="D58" s="254">
        <f>'[2]Dec 29 harvesting '!D58+'[2]Nov 29 harvesting'!D58+'[2]Oct 31 harvesting'!D58</f>
        <v>396</v>
      </c>
      <c r="E58" s="254">
        <f>'[2]Dec 29 harvesting '!E58+'[2]Nov 29 harvesting'!E58+'[2]Oct 31 harvesting'!E58</f>
        <v>2431.91</v>
      </c>
      <c r="F58" s="254">
        <f t="shared" si="1"/>
        <v>6.1411868686868685</v>
      </c>
      <c r="G58" s="254">
        <f>'[2]Dec 29 harvesting '!G58+'[2]Nov 29 harvesting'!G58+'[2]Oct 31 harvesting'!G58</f>
        <v>21.5</v>
      </c>
      <c r="H58" s="254">
        <f>'[2]Dec 29 harvesting '!H58+'[2]Nov 29 harvesting'!H58+'[2]Oct 31 harvesting'!H58</f>
        <v>115</v>
      </c>
      <c r="I58" s="254">
        <f t="shared" si="2"/>
        <v>5.3488372093023253</v>
      </c>
      <c r="J58" s="254">
        <f>'[2]Dec 29 harvesting '!J58+'[2]Nov 29 harvesting'!J58+'[2]Oct 31 harvesting'!J58</f>
        <v>67.75</v>
      </c>
      <c r="K58" s="254">
        <f>'[2]Dec 29 harvesting '!K58+'[2]Nov 29 harvesting'!K58+'[2]Oct 31 harvesting'!K58</f>
        <v>276</v>
      </c>
      <c r="L58" s="254">
        <f t="shared" si="3"/>
        <v>4.07380073800738</v>
      </c>
      <c r="M58" s="254">
        <f>'[2]Dec 29 harvesting '!M58+'[2]Nov 29 harvesting'!M58+'[2]Oct 31 harvesting'!M58</f>
        <v>157.93</v>
      </c>
      <c r="N58" s="254">
        <f>'[2]Dec 29 harvesting '!N58+'[2]Nov 29 harvesting'!N58+'[2]Oct 31 harvesting'!N58</f>
        <v>717.28</v>
      </c>
      <c r="O58" s="254">
        <f t="shared" si="4"/>
        <v>4.5417590071550684</v>
      </c>
      <c r="P58" s="254">
        <f>'[2]Dec 29 harvesting '!P58+'[2]Nov 29 harvesting'!P58+'[2]Oct 31 harvesting'!P58</f>
        <v>494.80489999999998</v>
      </c>
      <c r="Q58" s="254">
        <f>'[2]Dec 29 harvesting '!Q58+'[2]Nov 29 harvesting'!Q58+'[2]Oct 31 harvesting'!Q58</f>
        <v>2036.4620000000007</v>
      </c>
      <c r="R58" s="254">
        <f t="shared" si="5"/>
        <v>4.1156868090837433</v>
      </c>
      <c r="S58" s="254">
        <f>'[2]Dec 29 harvesting '!S58+'[2]Nov 29 harvesting'!S58+'[2]Oct 31 harvesting'!S58</f>
        <v>228.18</v>
      </c>
      <c r="T58" s="254">
        <f>'[2]Dec 29 harvesting '!T58+'[2]Nov 29 harvesting'!T58+'[2]Oct 31 harvesting'!T58</f>
        <v>810.58</v>
      </c>
      <c r="U58" s="254">
        <f t="shared" si="6"/>
        <v>3.5523709352265755</v>
      </c>
      <c r="V58" s="254">
        <f>'[2]Dec 29 harvesting '!V58+'[2]Nov 29 harvesting'!V58+'[2]Oct 31 harvesting'!V58</f>
        <v>1370.1649</v>
      </c>
      <c r="W58" s="254">
        <f>'[2]Dec 29 harvesting '!W58+'[2]Nov 29 harvesting'!W58+'[2]Oct 31 harvesting'!W58</f>
        <v>6395.9319999999998</v>
      </c>
      <c r="X58" s="254">
        <f t="shared" si="7"/>
        <v>4.6680016398026254</v>
      </c>
      <c r="Y58" s="254">
        <f>'[2]Dec 29 harvesting '!Y58+'[2]Nov 29 harvesting'!Y58+'[2]Oct 31 harvesting'!Y58</f>
        <v>0</v>
      </c>
      <c r="Z58" s="254">
        <f>'[2]Dec 29 harvesting '!Z58+'[2]Nov 29 harvesting'!Z58+'[2]Oct 31 harvesting'!Z58</f>
        <v>0</v>
      </c>
      <c r="AA58" s="254">
        <f t="shared" si="8"/>
        <v>0</v>
      </c>
      <c r="AB58" s="254">
        <f>'[2]Dec 29 harvesting '!AB58+'[2]Nov 29 harvesting'!AB58+'[2]Oct 31 harvesting'!AB58</f>
        <v>0</v>
      </c>
      <c r="AC58" s="254">
        <f>'[2]Dec 29 harvesting '!AC58+'[2]Nov 29 harvesting'!AC58+'[2]Oct 31 harvesting'!AC58</f>
        <v>0</v>
      </c>
      <c r="AD58" s="254">
        <f t="shared" si="9"/>
        <v>0</v>
      </c>
      <c r="AE58" s="254">
        <f>'[2]Dec 29 harvesting '!AE58+'[2]Nov 29 harvesting'!AE58+'[2]Oct 31 harvesting'!AE58</f>
        <v>0</v>
      </c>
      <c r="AF58" s="254">
        <f>'[2]Dec 29 harvesting '!AF58+'[2]Nov 29 harvesting'!AF58+'[2]Oct 31 harvesting'!AF58</f>
        <v>0</v>
      </c>
      <c r="AG58" s="254">
        <f t="shared" si="10"/>
        <v>0</v>
      </c>
      <c r="AH58" s="254">
        <f>'[2]Dec 29 harvesting '!AH58+'[2]Nov 29 harvesting'!AH58+'[2]Oct 31 harvesting'!AH58</f>
        <v>0</v>
      </c>
      <c r="AI58" s="254">
        <f>'[2]Dec 29 harvesting '!AI58+'[2]Nov 29 harvesting'!AI58+'[2]Oct 31 harvesting'!AI58</f>
        <v>0</v>
      </c>
      <c r="AJ58" s="254">
        <f t="shared" si="11"/>
        <v>0</v>
      </c>
      <c r="AK58" s="254">
        <f>'[2]Dec 29 harvesting '!AK58+'[2]Nov 29 harvesting'!AK58+'[2]Oct 31 harvesting'!AK58</f>
        <v>420</v>
      </c>
      <c r="AL58" s="254">
        <f>'[2]Dec 29 harvesting '!AL58+'[2]Nov 29 harvesting'!AL58+'[2]Oct 31 harvesting'!AL58</f>
        <v>1664.65</v>
      </c>
      <c r="AM58" s="254">
        <f t="shared" si="12"/>
        <v>3.9634523809523809</v>
      </c>
      <c r="AN58" s="254">
        <f>'[2]Dec 29 harvesting '!AN58+'[2]Nov 29 harvesting'!AN58+'[2]Oct 31 harvesting'!AN58</f>
        <v>581</v>
      </c>
      <c r="AO58" s="254">
        <f>'[2]Dec 29 harvesting '!AO58+'[2]Nov 29 harvesting'!AO58+'[2]Oct 31 harvesting'!AO58</f>
        <v>2059</v>
      </c>
      <c r="AP58" s="254">
        <f t="shared" si="13"/>
        <v>3.5438898450946645</v>
      </c>
      <c r="AQ58" s="254">
        <f>'[2]Dec 29 harvesting '!AQ58+'[2]Nov 29 harvesting'!AQ58+'[2]Oct 31 harvesting'!AQ58</f>
        <v>1001</v>
      </c>
      <c r="AR58" s="254">
        <f>'[2]Dec 29 harvesting '!AR58+'[2]Nov 29 harvesting'!AR58+'[2]Oct 31 harvesting'!AR58</f>
        <v>3723.65</v>
      </c>
      <c r="AS58" s="254">
        <f t="shared" si="14"/>
        <v>3.7199300699300699</v>
      </c>
      <c r="AT58" s="254">
        <f>'[2]Dec 29 harvesting '!AT58+'[2]Nov 29 harvesting'!AT58+'[2]Oct 31 harvesting'!AT58</f>
        <v>0</v>
      </c>
      <c r="AU58" s="254">
        <f>'[2]Dec 29 harvesting '!AU58+'[2]Nov 29 harvesting'!AU58+'[2]Oct 31 harvesting'!AU58</f>
        <v>0</v>
      </c>
      <c r="AV58" s="254">
        <f t="shared" si="15"/>
        <v>0</v>
      </c>
      <c r="AW58" s="254">
        <f>'[2]Dec 29 harvesting '!AW58+'[2]Nov 29 harvesting'!AW58+'[2]Oct 31 harvesting'!AW58</f>
        <v>0</v>
      </c>
      <c r="AX58" s="254">
        <f>'[2]Dec 29 harvesting '!AX58+'[2]Nov 29 harvesting'!AX58+'[2]Oct 31 harvesting'!AX58</f>
        <v>0</v>
      </c>
      <c r="AY58" s="254">
        <f t="shared" si="16"/>
        <v>0</v>
      </c>
      <c r="AZ58" s="254">
        <f>'[2]Dec 29 harvesting '!AZ58+'[2]Nov 29 harvesting'!AZ58+'[2]Oct 31 harvesting'!AZ58</f>
        <v>0</v>
      </c>
      <c r="BA58" s="254">
        <f>'[2]Dec 29 harvesting '!BA58+'[2]Nov 29 harvesting'!BA58+'[2]Oct 31 harvesting'!BA58</f>
        <v>0</v>
      </c>
      <c r="BB58" s="254">
        <f t="shared" si="17"/>
        <v>0</v>
      </c>
      <c r="BC58" s="254">
        <f>'[2]Dec 29 harvesting '!BC58+'[2]Nov 29 harvesting'!BC58+'[2]Oct 31 harvesting'!BC58</f>
        <v>20.499999999999996</v>
      </c>
      <c r="BD58" s="254">
        <f>'[2]Dec 29 harvesting '!BD58+'[2]Nov 29 harvesting'!BD58+'[2]Oct 31 harvesting'!BD58</f>
        <v>47.05</v>
      </c>
      <c r="BE58" s="254">
        <f t="shared" si="18"/>
        <v>2.2951219512195125</v>
      </c>
      <c r="BF58" s="254">
        <f>'[2]Dec 29 harvesting '!BF58+'[2]Nov 29 harvesting'!BF58+'[2]Oct 31 harvesting'!BF58</f>
        <v>0</v>
      </c>
      <c r="BG58" s="254">
        <f>'[2]Dec 29 harvesting '!BG58+'[2]Nov 29 harvesting'!BG58+'[2]Oct 31 harvesting'!BG58</f>
        <v>0</v>
      </c>
      <c r="BH58" s="254">
        <f t="shared" si="19"/>
        <v>0</v>
      </c>
      <c r="BI58" s="254">
        <f>'[2]Dec 29 harvesting '!BI58+'[2]Nov 29 harvesting'!BI58+'[2]Oct 31 harvesting'!BI58</f>
        <v>0</v>
      </c>
      <c r="BJ58" s="254">
        <f>'[2]Dec 29 harvesting '!BJ58+'[2]Nov 29 harvesting'!BJ58+'[2]Oct 31 harvesting'!BJ58</f>
        <v>0</v>
      </c>
      <c r="BK58" s="254">
        <f t="shared" si="20"/>
        <v>0</v>
      </c>
      <c r="BL58" s="254">
        <f>'[2]Dec 29 harvesting '!BL58+'[2]Nov 29 harvesting'!BL58+'[2]Oct 31 harvesting'!BL58</f>
        <v>20.499999999999996</v>
      </c>
      <c r="BM58" s="254">
        <f>'[2]Dec 29 harvesting '!BM58+'[2]Nov 29 harvesting'!BM58+'[2]Oct 31 harvesting'!BM58</f>
        <v>47.05</v>
      </c>
      <c r="BN58" s="254">
        <f t="shared" si="21"/>
        <v>2.2951219512195125</v>
      </c>
      <c r="BO58" s="254">
        <f>'[2]Dec 29 harvesting '!BO58+'[2]Nov 29 harvesting'!BO58+'[2]Oct 31 harvesting'!BO58</f>
        <v>0</v>
      </c>
      <c r="BP58" s="254">
        <f>'[2]Dec 29 harvesting '!BP58+'[2]Nov 29 harvesting'!BP58+'[2]Oct 31 harvesting'!BP58</f>
        <v>0</v>
      </c>
      <c r="BQ58" s="254">
        <f t="shared" si="22"/>
        <v>0</v>
      </c>
      <c r="BR58" s="254">
        <f>'[2]Dec 29 harvesting '!BR58+'[2]Nov 29 harvesting'!BR58+'[2]Oct 31 harvesting'!BR58</f>
        <v>396</v>
      </c>
      <c r="BS58" s="254">
        <f>'[2]Dec 29 harvesting '!BS58+'[2]Nov 29 harvesting'!BS58+'[2]Oct 31 harvesting'!BS58</f>
        <v>2431.91</v>
      </c>
      <c r="BT58" s="254">
        <f t="shared" si="23"/>
        <v>6.1411868686868685</v>
      </c>
      <c r="BU58" s="254">
        <f>'[2]Dec 29 harvesting '!BU58+'[2]Nov 29 harvesting'!BU58+'[2]Oct 31 harvesting'!BU58</f>
        <v>21.5</v>
      </c>
      <c r="BV58" s="254">
        <f>'[2]Dec 29 harvesting '!BV58+'[2]Nov 29 harvesting'!BV58+'[2]Oct 31 harvesting'!BV58</f>
        <v>115</v>
      </c>
      <c r="BW58" s="254">
        <f t="shared" si="24"/>
        <v>5.3488372093023253</v>
      </c>
      <c r="BX58" s="254">
        <f>'[2]Dec 29 harvesting '!BX58+'[2]Nov 29 harvesting'!BX58+'[2]Oct 31 harvesting'!BX58</f>
        <v>67.75</v>
      </c>
      <c r="BY58" s="254">
        <f>'[2]Dec 29 harvesting '!BY58+'[2]Nov 29 harvesting'!BY58+'[2]Oct 31 harvesting'!BY58</f>
        <v>276</v>
      </c>
      <c r="BZ58" s="254">
        <f t="shared" si="25"/>
        <v>4.07380073800738</v>
      </c>
      <c r="CA58" s="254">
        <f>'[2]Dec 29 harvesting '!CA58+'[2]Nov 29 harvesting'!CA58+'[2]Oct 31 harvesting'!CA58</f>
        <v>178.43</v>
      </c>
      <c r="CB58" s="254">
        <f>'[2]Dec 29 harvesting '!CB58+'[2]Nov 29 harvesting'!CB58+'[2]Oct 31 harvesting'!CB58</f>
        <v>764.32999999999993</v>
      </c>
      <c r="CC58" s="254">
        <f t="shared" si="26"/>
        <v>4.283640643389564</v>
      </c>
      <c r="CD58" s="254">
        <f>'[2]Dec 29 harvesting '!CD58+'[2]Nov 29 harvesting'!CD58+'[2]Oct 31 harvesting'!CD58</f>
        <v>885.8</v>
      </c>
      <c r="CE58" s="254">
        <f>'[2]Dec 29 harvesting '!CE58+'[2]Nov 29 harvesting'!CE58+'[2]Oct 31 harvesting'!CE58</f>
        <v>3701.112000000001</v>
      </c>
      <c r="CF58" s="254">
        <f t="shared" si="27"/>
        <v>4.1782704899525864</v>
      </c>
      <c r="CG58" s="254">
        <f>'[2]Dec 29 harvesting '!CG58+'[2]Nov 29 harvesting'!CG58+'[2]Oct 31 harvesting'!CG58</f>
        <v>809.18</v>
      </c>
      <c r="CH58" s="254">
        <f>'[2]Dec 29 harvesting '!CH58+'[2]Nov 29 harvesting'!CH58+'[2]Oct 31 harvesting'!CH58</f>
        <v>2869.58</v>
      </c>
      <c r="CI58" s="254">
        <f t="shared" si="28"/>
        <v>3.5462814206974964</v>
      </c>
      <c r="CJ58" s="254">
        <f>'[2]Dec 29 harvesting '!CJ58+'[2]Nov 29 harvesting'!CJ58+'[2]Oct 31 harvesting'!CJ58</f>
        <v>2341.66</v>
      </c>
      <c r="CK58" s="254">
        <f>'[2]Dec 29 harvesting '!CK58+'[2]Nov 29 harvesting'!CK58+'[2]Oct 31 harvesting'!CK58</f>
        <v>9963.1999999999989</v>
      </c>
      <c r="CL58" s="254">
        <f t="shared" si="29"/>
        <v>4.2547594441550007</v>
      </c>
      <c r="DH58" s="255" t="s">
        <v>130</v>
      </c>
      <c r="DI58" s="255" t="s">
        <v>130</v>
      </c>
      <c r="DJ58" s="391" t="s">
        <v>138</v>
      </c>
    </row>
    <row r="59" spans="1:140" x14ac:dyDescent="0.25">
      <c r="A59" s="262" t="s">
        <v>51</v>
      </c>
      <c r="B59" s="251">
        <v>818.06</v>
      </c>
      <c r="C59" s="412">
        <f t="shared" si="0"/>
        <v>86.058479818106264</v>
      </c>
      <c r="D59" s="254">
        <f>'[2]Dec 29 harvesting '!D59+'[2]Nov 29 harvesting'!D59+'[2]Oct 31 harvesting'!D59</f>
        <v>99</v>
      </c>
      <c r="E59" s="254">
        <f>'[2]Dec 29 harvesting '!E59+'[2]Nov 29 harvesting'!E59+'[2]Oct 31 harvesting'!E59</f>
        <v>590.99999999999989</v>
      </c>
      <c r="F59" s="254">
        <f t="shared" si="1"/>
        <v>5.9696969696969688</v>
      </c>
      <c r="G59" s="254">
        <f>'[2]Dec 29 harvesting '!G59+'[2]Nov 29 harvesting'!G59+'[2]Oct 31 harvesting'!G59</f>
        <v>0</v>
      </c>
      <c r="H59" s="254">
        <f>'[2]Dec 29 harvesting '!H59+'[2]Nov 29 harvesting'!H59+'[2]Oct 31 harvesting'!H59</f>
        <v>0</v>
      </c>
      <c r="I59" s="254">
        <f t="shared" si="2"/>
        <v>0</v>
      </c>
      <c r="J59" s="254">
        <f>'[2]Dec 29 harvesting '!J59+'[2]Nov 29 harvesting'!J59+'[2]Oct 31 harvesting'!J59</f>
        <v>7.75</v>
      </c>
      <c r="K59" s="254">
        <f>'[2]Dec 29 harvesting '!K59+'[2]Nov 29 harvesting'!K59+'[2]Oct 31 harvesting'!K59</f>
        <v>33</v>
      </c>
      <c r="L59" s="254">
        <f t="shared" si="3"/>
        <v>4.258064516129032</v>
      </c>
      <c r="M59" s="254">
        <f>'[2]Dec 29 harvesting '!M59+'[2]Nov 29 harvesting'!M59+'[2]Oct 31 harvesting'!M59</f>
        <v>30.79</v>
      </c>
      <c r="N59" s="254">
        <f>'[2]Dec 29 harvesting '!N59+'[2]Nov 29 harvesting'!N59+'[2]Oct 31 harvesting'!N59</f>
        <v>140</v>
      </c>
      <c r="O59" s="254">
        <f t="shared" si="4"/>
        <v>4.5469308216953559</v>
      </c>
      <c r="P59" s="254">
        <f>'[2]Dec 29 harvesting '!P59+'[2]Nov 29 harvesting'!P59+'[2]Oct 31 harvesting'!P59</f>
        <v>0</v>
      </c>
      <c r="Q59" s="254">
        <f>'[2]Dec 29 harvesting '!Q59+'[2]Nov 29 harvesting'!Q59+'[2]Oct 31 harvesting'!Q59</f>
        <v>3.4000000000000004</v>
      </c>
      <c r="R59" s="254">
        <f t="shared" si="5"/>
        <v>0</v>
      </c>
      <c r="S59" s="254">
        <f>'[2]Dec 29 harvesting '!S59+'[2]Nov 29 harvesting'!S59+'[2]Oct 31 harvesting'!S59</f>
        <v>489.24</v>
      </c>
      <c r="T59" s="254">
        <f>'[2]Dec 29 harvesting '!T59+'[2]Nov 29 harvesting'!T59+'[2]Oct 31 harvesting'!T59</f>
        <v>1842.64</v>
      </c>
      <c r="U59" s="254">
        <f t="shared" si="6"/>
        <v>3.7663314528656695</v>
      </c>
      <c r="V59" s="254">
        <f>'[2]Dec 29 harvesting '!V59+'[2]Nov 29 harvesting'!V59+'[2]Oct 31 harvesting'!V59</f>
        <v>630.53000000000009</v>
      </c>
      <c r="W59" s="254">
        <f>'[2]Dec 29 harvesting '!W59+'[2]Nov 29 harvesting'!W59+'[2]Oct 31 harvesting'!W59</f>
        <v>2622.04</v>
      </c>
      <c r="X59" s="254">
        <f t="shared" si="7"/>
        <v>4.1584698586903075</v>
      </c>
      <c r="Y59" s="254">
        <f>'[2]Dec 29 harvesting '!Y59+'[2]Nov 29 harvesting'!Y59+'[2]Oct 31 harvesting'!Y59</f>
        <v>6.75</v>
      </c>
      <c r="Z59" s="254">
        <f>'[2]Dec 29 harvesting '!Z59+'[2]Nov 29 harvesting'!Z59+'[2]Oct 31 harvesting'!Z59</f>
        <v>32</v>
      </c>
      <c r="AA59" s="254">
        <f t="shared" si="8"/>
        <v>4.7407407407407405</v>
      </c>
      <c r="AB59" s="254">
        <f>'[2]Dec 29 harvesting '!AB59+'[2]Nov 29 harvesting'!AB59+'[2]Oct 31 harvesting'!AB59</f>
        <v>0</v>
      </c>
      <c r="AC59" s="254">
        <f>'[2]Dec 29 harvesting '!AC59+'[2]Nov 29 harvesting'!AC59+'[2]Oct 31 harvesting'!AC59</f>
        <v>0</v>
      </c>
      <c r="AD59" s="254">
        <f t="shared" si="9"/>
        <v>0</v>
      </c>
      <c r="AE59" s="254">
        <f>'[2]Dec 29 harvesting '!AE59+'[2]Nov 29 harvesting'!AE59+'[2]Oct 31 harvesting'!AE59</f>
        <v>1</v>
      </c>
      <c r="AF59" s="254">
        <f>'[2]Dec 29 harvesting '!AF59+'[2]Nov 29 harvesting'!AF59+'[2]Oct 31 harvesting'!AF59</f>
        <v>4</v>
      </c>
      <c r="AG59" s="254">
        <f t="shared" si="10"/>
        <v>4</v>
      </c>
      <c r="AH59" s="254">
        <f>'[2]Dec 29 harvesting '!AH59+'[2]Nov 29 harvesting'!AH59+'[2]Oct 31 harvesting'!AH59</f>
        <v>3</v>
      </c>
      <c r="AI59" s="254">
        <f>'[2]Dec 29 harvesting '!AI59+'[2]Nov 29 harvesting'!AI59+'[2]Oct 31 harvesting'!AI59</f>
        <v>11.1</v>
      </c>
      <c r="AJ59" s="254">
        <f t="shared" si="11"/>
        <v>3.6999999999999997</v>
      </c>
      <c r="AK59" s="254">
        <f>'[2]Dec 29 harvesting '!AK59+'[2]Nov 29 harvesting'!AK59+'[2]Oct 31 harvesting'!AK59</f>
        <v>0</v>
      </c>
      <c r="AL59" s="254">
        <f>'[2]Dec 29 harvesting '!AL59+'[2]Nov 29 harvesting'!AL59+'[2]Oct 31 harvesting'!AL59</f>
        <v>0</v>
      </c>
      <c r="AM59" s="254">
        <f t="shared" si="12"/>
        <v>0</v>
      </c>
      <c r="AN59" s="254">
        <f>'[2]Dec 29 harvesting '!AN59+'[2]Nov 29 harvesting'!AN59+'[2]Oct 31 harvesting'!AN59</f>
        <v>66.48</v>
      </c>
      <c r="AO59" s="254">
        <f>'[2]Dec 29 harvesting '!AO59+'[2]Nov 29 harvesting'!AO59+'[2]Oct 31 harvesting'!AO59</f>
        <v>218</v>
      </c>
      <c r="AP59" s="254">
        <f t="shared" si="13"/>
        <v>3.2791817087845967</v>
      </c>
      <c r="AQ59" s="254">
        <f>'[2]Dec 29 harvesting '!AQ59+'[2]Nov 29 harvesting'!AQ59+'[2]Oct 31 harvesting'!AQ59</f>
        <v>77.23</v>
      </c>
      <c r="AR59" s="254">
        <f>'[2]Dec 29 harvesting '!AR59+'[2]Nov 29 harvesting'!AR59+'[2]Oct 31 harvesting'!AR59</f>
        <v>265.10000000000002</v>
      </c>
      <c r="AS59" s="254">
        <f t="shared" si="14"/>
        <v>3.4326039103975141</v>
      </c>
      <c r="AT59" s="254">
        <f>'[2]Dec 29 harvesting '!AT59+'[2]Nov 29 harvesting'!AT59+'[2]Oct 31 harvesting'!AT59</f>
        <v>0</v>
      </c>
      <c r="AU59" s="254">
        <f>'[2]Dec 29 harvesting '!AU59+'[2]Nov 29 harvesting'!AU59+'[2]Oct 31 harvesting'!AU59</f>
        <v>0</v>
      </c>
      <c r="AV59" s="254">
        <f t="shared" si="15"/>
        <v>0</v>
      </c>
      <c r="AW59" s="254">
        <f>'[2]Dec 29 harvesting '!AW59+'[2]Nov 29 harvesting'!AW59+'[2]Oct 31 harvesting'!AW59</f>
        <v>0</v>
      </c>
      <c r="AX59" s="254">
        <f>'[2]Dec 29 harvesting '!AX59+'[2]Nov 29 harvesting'!AX59+'[2]Oct 31 harvesting'!AX59</f>
        <v>0</v>
      </c>
      <c r="AY59" s="254">
        <f t="shared" si="16"/>
        <v>0</v>
      </c>
      <c r="AZ59" s="254">
        <f>'[2]Dec 29 harvesting '!AZ59+'[2]Nov 29 harvesting'!AZ59+'[2]Oct 31 harvesting'!AZ59</f>
        <v>0</v>
      </c>
      <c r="BA59" s="254">
        <f>'[2]Dec 29 harvesting '!BA59+'[2]Nov 29 harvesting'!BA59+'[2]Oct 31 harvesting'!BA59</f>
        <v>0</v>
      </c>
      <c r="BB59" s="254">
        <f t="shared" si="17"/>
        <v>0</v>
      </c>
      <c r="BC59" s="254">
        <f>'[2]Dec 29 harvesting '!BC59+'[2]Nov 29 harvesting'!BC59+'[2]Oct 31 harvesting'!BC59</f>
        <v>0</v>
      </c>
      <c r="BD59" s="254">
        <f>'[2]Dec 29 harvesting '!BD59+'[2]Nov 29 harvesting'!BD59+'[2]Oct 31 harvesting'!BD59</f>
        <v>0</v>
      </c>
      <c r="BE59" s="254">
        <f t="shared" si="18"/>
        <v>0</v>
      </c>
      <c r="BF59" s="254">
        <f>'[2]Dec 29 harvesting '!BF59+'[2]Nov 29 harvesting'!BF59+'[2]Oct 31 harvesting'!BF59</f>
        <v>0</v>
      </c>
      <c r="BG59" s="254">
        <f>'[2]Dec 29 harvesting '!BG59+'[2]Nov 29 harvesting'!BG59+'[2]Oct 31 harvesting'!BG59</f>
        <v>0</v>
      </c>
      <c r="BH59" s="254">
        <f t="shared" si="19"/>
        <v>0</v>
      </c>
      <c r="BI59" s="254">
        <f>'[2]Dec 29 harvesting '!BI59+'[2]Nov 29 harvesting'!BI59+'[2]Oct 31 harvesting'!BI59</f>
        <v>0</v>
      </c>
      <c r="BJ59" s="254">
        <f>'[2]Dec 29 harvesting '!BJ59+'[2]Nov 29 harvesting'!BJ59+'[2]Oct 31 harvesting'!BJ59</f>
        <v>0</v>
      </c>
      <c r="BK59" s="254">
        <f t="shared" si="20"/>
        <v>0</v>
      </c>
      <c r="BL59" s="254">
        <f>'[2]Dec 29 harvesting '!BL59+'[2]Nov 29 harvesting'!BL59+'[2]Oct 31 harvesting'!BL59</f>
        <v>0</v>
      </c>
      <c r="BM59" s="254">
        <f>'[2]Dec 29 harvesting '!BM59+'[2]Nov 29 harvesting'!BM59+'[2]Oct 31 harvesting'!BM59</f>
        <v>0</v>
      </c>
      <c r="BN59" s="254">
        <f t="shared" si="21"/>
        <v>0</v>
      </c>
      <c r="BO59" s="254">
        <f>'[2]Dec 29 harvesting '!BO59+'[2]Nov 29 harvesting'!BO59+'[2]Oct 31 harvesting'!BO59</f>
        <v>0</v>
      </c>
      <c r="BP59" s="254">
        <f>'[2]Dec 29 harvesting '!BP59+'[2]Nov 29 harvesting'!BP59+'[2]Oct 31 harvesting'!BP59</f>
        <v>0</v>
      </c>
      <c r="BQ59" s="254">
        <f t="shared" si="22"/>
        <v>0</v>
      </c>
      <c r="BR59" s="254">
        <f>'[2]Dec 29 harvesting '!BR59+'[2]Nov 29 harvesting'!BR59+'[2]Oct 31 harvesting'!BR59</f>
        <v>105.75</v>
      </c>
      <c r="BS59" s="254">
        <f>'[2]Dec 29 harvesting '!BS59+'[2]Nov 29 harvesting'!BS59+'[2]Oct 31 harvesting'!BS59</f>
        <v>623.00000000000011</v>
      </c>
      <c r="BT59" s="254">
        <f t="shared" si="23"/>
        <v>5.8912529550827433</v>
      </c>
      <c r="BU59" s="254">
        <f>'[2]Dec 29 harvesting '!BU59+'[2]Nov 29 harvesting'!BU59+'[2]Oct 31 harvesting'!BU59</f>
        <v>0</v>
      </c>
      <c r="BV59" s="254">
        <f>'[2]Dec 29 harvesting '!BV59+'[2]Nov 29 harvesting'!BV59+'[2]Oct 31 harvesting'!BV59</f>
        <v>0</v>
      </c>
      <c r="BW59" s="254">
        <f t="shared" si="24"/>
        <v>0</v>
      </c>
      <c r="BX59" s="254">
        <f>'[2]Dec 29 harvesting '!BX59+'[2]Nov 29 harvesting'!BX59+'[2]Oct 31 harvesting'!BX59</f>
        <v>8.75</v>
      </c>
      <c r="BY59" s="254">
        <f>'[2]Dec 29 harvesting '!BY59+'[2]Nov 29 harvesting'!BY59+'[2]Oct 31 harvesting'!BY59</f>
        <v>37</v>
      </c>
      <c r="BZ59" s="254">
        <f t="shared" si="25"/>
        <v>4.2285714285714286</v>
      </c>
      <c r="CA59" s="254">
        <f>'[2]Dec 29 harvesting '!CA59+'[2]Nov 29 harvesting'!CA59+'[2]Oct 31 harvesting'!CA59</f>
        <v>33.79</v>
      </c>
      <c r="CB59" s="254">
        <f>'[2]Dec 29 harvesting '!CB59+'[2]Nov 29 harvesting'!CB59+'[2]Oct 31 harvesting'!CB59</f>
        <v>151.1</v>
      </c>
      <c r="CC59" s="254">
        <f t="shared" si="26"/>
        <v>4.4717372003551343</v>
      </c>
      <c r="CD59" s="254">
        <f>'[2]Dec 29 harvesting '!CD59+'[2]Nov 29 harvesting'!CD59+'[2]Oct 31 harvesting'!CD59</f>
        <v>0</v>
      </c>
      <c r="CE59" s="254">
        <f>'[2]Dec 29 harvesting '!CE59+'[2]Nov 29 harvesting'!CE59+'[2]Oct 31 harvesting'!CE59</f>
        <v>3.4000000000000004</v>
      </c>
      <c r="CF59" s="254">
        <f t="shared" si="27"/>
        <v>0</v>
      </c>
      <c r="CG59" s="254">
        <f>'[2]Dec 29 harvesting '!CG59+'[2]Nov 29 harvesting'!CG59+'[2]Oct 31 harvesting'!CG59</f>
        <v>555.72</v>
      </c>
      <c r="CH59" s="254">
        <f>'[2]Dec 29 harvesting '!CH59+'[2]Nov 29 harvesting'!CH59+'[2]Oct 31 harvesting'!CH59</f>
        <v>1936.6399999999999</v>
      </c>
      <c r="CI59" s="254">
        <f t="shared" si="28"/>
        <v>3.4849204635427911</v>
      </c>
      <c r="CJ59" s="254">
        <f>'[2]Dec 29 harvesting '!CJ59+'[2]Nov 29 harvesting'!CJ59+'[2]Oct 31 harvesting'!CJ59</f>
        <v>704.01</v>
      </c>
      <c r="CK59" s="254">
        <f>'[2]Dec 29 harvesting '!CK59+'[2]Nov 29 harvesting'!CK59+'[2]Oct 31 harvesting'!CK59</f>
        <v>2684.63</v>
      </c>
      <c r="CL59" s="254">
        <f t="shared" si="29"/>
        <v>3.8133407195920515</v>
      </c>
      <c r="DI59" s="255" t="s">
        <v>130</v>
      </c>
      <c r="DJ59" s="391" t="s">
        <v>138</v>
      </c>
    </row>
    <row r="61" spans="1:140" x14ac:dyDescent="0.25">
      <c r="BR61" s="395"/>
    </row>
    <row r="62" spans="1:140" x14ac:dyDescent="0.25"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5"/>
      <c r="P62" s="395"/>
      <c r="Q62" s="395"/>
      <c r="Y62" s="395"/>
      <c r="Z62" s="395"/>
      <c r="AH62" s="395"/>
      <c r="AN62" s="395"/>
    </row>
    <row r="63" spans="1:140" ht="15.75" x14ac:dyDescent="0.25">
      <c r="BP63" s="326" t="s">
        <v>155</v>
      </c>
      <c r="BQ63" s="326"/>
      <c r="BR63" s="326"/>
      <c r="BS63" s="326"/>
      <c r="BT63" s="326"/>
      <c r="BU63" s="326" t="s">
        <v>115</v>
      </c>
      <c r="BV63" s="293"/>
      <c r="BW63" s="293"/>
      <c r="BX63" s="293"/>
      <c r="BY63" s="293"/>
      <c r="BZ63" s="293"/>
      <c r="CA63" s="326" t="s">
        <v>117</v>
      </c>
      <c r="CB63" s="293"/>
      <c r="CC63" s="293"/>
      <c r="CD63" s="326"/>
      <c r="CE63" s="326"/>
      <c r="CF63" s="326"/>
      <c r="CG63" s="293" t="s">
        <v>123</v>
      </c>
      <c r="CH63" s="349"/>
      <c r="CI63" s="349"/>
      <c r="CJ63" s="326"/>
      <c r="CK63" s="349"/>
      <c r="CL63" s="349"/>
      <c r="CM63" s="349"/>
      <c r="CN63" s="349"/>
    </row>
    <row r="64" spans="1:140" s="326" customFormat="1" ht="15.75" x14ac:dyDescent="0.25">
      <c r="BP64" s="232" t="s">
        <v>119</v>
      </c>
      <c r="BQ64" s="390"/>
      <c r="BR64" s="390"/>
      <c r="BS64" s="390"/>
      <c r="BT64" s="390"/>
      <c r="BU64" s="390" t="s">
        <v>118</v>
      </c>
      <c r="BV64" s="293"/>
      <c r="BW64" s="293"/>
      <c r="BX64" s="293"/>
      <c r="BY64" s="293"/>
      <c r="BZ64" s="293"/>
      <c r="CA64" s="232" t="s">
        <v>156</v>
      </c>
      <c r="CB64" s="293"/>
      <c r="CC64" s="293"/>
      <c r="CD64" s="390"/>
      <c r="CE64" s="390"/>
      <c r="CF64" s="390"/>
      <c r="CG64" s="293" t="s">
        <v>157</v>
      </c>
      <c r="CI64" s="293"/>
      <c r="CJ64" s="390"/>
      <c r="CK64" s="293"/>
      <c r="CL64" s="293"/>
      <c r="CM64" s="293"/>
      <c r="CN64" s="293"/>
      <c r="DF64" s="422"/>
      <c r="DG64" s="422"/>
      <c r="DH64" s="422"/>
      <c r="DI64" s="422"/>
      <c r="DJ64" s="422"/>
      <c r="DK64" s="422"/>
      <c r="DL64" s="422"/>
      <c r="DM64" s="422"/>
      <c r="DN64" s="422"/>
      <c r="DO64" s="422"/>
      <c r="DP64" s="422"/>
      <c r="DQ64" s="422"/>
      <c r="DR64" s="422"/>
      <c r="DS64" s="422"/>
      <c r="DT64" s="422"/>
      <c r="DU64" s="422"/>
      <c r="DV64" s="422"/>
      <c r="DW64" s="422"/>
      <c r="DX64" s="422"/>
      <c r="DY64" s="422"/>
      <c r="DZ64" s="422"/>
      <c r="EA64" s="422"/>
      <c r="EB64" s="422"/>
      <c r="EC64" s="422"/>
      <c r="ED64" s="422"/>
      <c r="EE64" s="422"/>
      <c r="EF64" s="422"/>
      <c r="EG64" s="423"/>
      <c r="EH64" s="423"/>
      <c r="EI64" s="423"/>
      <c r="EJ64" s="423"/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pageMargins left="0.2" right="0.7" top="0.25" bottom="0.25" header="0.3" footer="0.3"/>
  <pageSetup paperSize="5" scale="52" orientation="landscape" horizontalDpi="300" verticalDpi="300" r:id="rId1"/>
  <headerFooter alignWithMargins="0"/>
  <colBreaks count="3" manualBreakCount="3">
    <brk id="33" max="1048575" man="1"/>
    <brk id="66" max="1048575" man="1"/>
    <brk id="10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="77" zoomScaleNormal="100" zoomScaleSheetLayoutView="77" workbookViewId="0">
      <pane xSplit="4" ySplit="12" topLeftCell="N14" activePane="bottomRight" state="frozen"/>
      <selection activeCell="A6" sqref="A6"/>
      <selection pane="topRight" activeCell="E6" sqref="E6"/>
      <selection pane="bottomLeft" activeCell="A14" sqref="A14"/>
      <selection pane="bottomRight" activeCell="BM40" sqref="BM40"/>
    </sheetView>
  </sheetViews>
  <sheetFormatPr defaultColWidth="8.85546875" defaultRowHeight="18.75" x14ac:dyDescent="0.3"/>
  <cols>
    <col min="1" max="1" width="14.42578125" style="653" customWidth="1"/>
    <col min="2" max="2" width="7.7109375" style="529" customWidth="1"/>
    <col min="3" max="3" width="8.7109375" style="529" customWidth="1"/>
    <col min="4" max="4" width="16.85546875" style="529" hidden="1" customWidth="1"/>
    <col min="5" max="5" width="8" style="529" customWidth="1"/>
    <col min="6" max="6" width="6.7109375" style="529" customWidth="1"/>
    <col min="7" max="7" width="7.5703125" style="529" customWidth="1"/>
    <col min="8" max="8" width="6.7109375" style="529" customWidth="1"/>
    <col min="9" max="9" width="7.42578125" style="529" customWidth="1"/>
    <col min="10" max="10" width="6.7109375" style="529" customWidth="1"/>
    <col min="11" max="11" width="7.7109375" style="529" customWidth="1"/>
    <col min="12" max="12" width="6.7109375" style="529" customWidth="1"/>
    <col min="13" max="13" width="8.28515625" style="529" customWidth="1"/>
    <col min="14" max="14" width="6.7109375" style="529" customWidth="1"/>
    <col min="15" max="15" width="9.28515625" style="529" customWidth="1"/>
    <col min="16" max="16" width="7.7109375" style="529" customWidth="1"/>
    <col min="17" max="17" width="8" style="529" customWidth="1"/>
    <col min="18" max="18" width="6.7109375" style="529" customWidth="1"/>
    <col min="19" max="19" width="7.42578125" style="529" hidden="1" customWidth="1"/>
    <col min="20" max="20" width="7.7109375" style="529" customWidth="1"/>
    <col min="21" max="27" width="6.7109375" style="529" customWidth="1"/>
    <col min="28" max="28" width="9.7109375" style="529" customWidth="1"/>
    <col min="29" max="29" width="6.7109375" style="529" customWidth="1"/>
    <col min="30" max="30" width="7.7109375" style="529" customWidth="1"/>
    <col min="31" max="31" width="6.7109375" style="529" customWidth="1"/>
    <col min="32" max="32" width="7.85546875" style="529" customWidth="1"/>
    <col min="33" max="33" width="6.7109375" style="529" customWidth="1"/>
    <col min="34" max="34" width="6.28515625" style="529" hidden="1" customWidth="1"/>
    <col min="35" max="36" width="6.7109375" style="529" hidden="1" customWidth="1"/>
    <col min="37" max="48" width="6.7109375" style="529" customWidth="1"/>
    <col min="49" max="52" width="6.7109375" style="529" hidden="1" customWidth="1"/>
    <col min="53" max="53" width="7.7109375" style="529" customWidth="1"/>
    <col min="54" max="54" width="6.5703125" style="529" customWidth="1"/>
    <col min="55" max="58" width="6.7109375" style="529" customWidth="1"/>
    <col min="59" max="59" width="8.28515625" style="529" customWidth="1"/>
    <col min="60" max="60" width="6.5703125" style="529" customWidth="1"/>
    <col min="61" max="61" width="7.5703125" style="529" customWidth="1"/>
    <col min="62" max="64" width="6.7109375" style="529" customWidth="1"/>
    <col min="65" max="65" width="9" style="529" customWidth="1"/>
    <col min="66" max="66" width="8.7109375" style="529" customWidth="1"/>
    <col min="67" max="67" width="16.7109375" style="529" hidden="1" customWidth="1"/>
    <col min="68" max="68" width="17.28515625" style="652" hidden="1" customWidth="1"/>
    <col min="69" max="69" width="8" style="529" customWidth="1"/>
    <col min="70" max="71" width="8.85546875" style="529"/>
    <col min="72" max="72" width="1.7109375" style="529" customWidth="1"/>
    <col min="73" max="73" width="8.85546875" style="529" hidden="1" customWidth="1"/>
    <col min="74" max="16384" width="8.85546875" style="529"/>
  </cols>
  <sheetData>
    <row r="1" spans="1:69" s="535" customFormat="1" ht="12.75" x14ac:dyDescent="0.2">
      <c r="A1" s="533" t="s">
        <v>111</v>
      </c>
      <c r="B1" s="534"/>
      <c r="C1" s="534"/>
      <c r="D1" s="534"/>
      <c r="E1" s="534"/>
      <c r="F1" s="534"/>
      <c r="G1" s="534"/>
      <c r="H1" s="534"/>
      <c r="I1" s="534"/>
      <c r="K1" s="534" t="s">
        <v>70</v>
      </c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534"/>
      <c r="X1" s="534"/>
      <c r="Y1" s="534"/>
      <c r="Z1" s="534"/>
      <c r="AA1" s="534"/>
      <c r="AB1" s="534"/>
      <c r="BP1" s="536"/>
    </row>
    <row r="2" spans="1:69" s="535" customFormat="1" ht="12.75" x14ac:dyDescent="0.2">
      <c r="B2" s="537"/>
      <c r="D2" s="537"/>
      <c r="F2" s="537"/>
      <c r="G2" s="537"/>
      <c r="H2" s="537"/>
      <c r="I2" s="537"/>
      <c r="J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</row>
    <row r="3" spans="1:69" s="535" customFormat="1" ht="15" customHeight="1" x14ac:dyDescent="0.2">
      <c r="A3" s="538" t="s">
        <v>71</v>
      </c>
      <c r="B3" s="539"/>
      <c r="D3" s="539"/>
      <c r="F3" s="539"/>
      <c r="G3" s="539"/>
      <c r="H3" s="539"/>
      <c r="I3" s="539"/>
      <c r="J3" s="539"/>
      <c r="L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BP3" s="536"/>
    </row>
    <row r="4" spans="1:69" s="535" customFormat="1" ht="12.75" x14ac:dyDescent="0.2">
      <c r="A4" s="539" t="s">
        <v>72</v>
      </c>
      <c r="B4" s="537" t="s">
        <v>179</v>
      </c>
      <c r="D4" s="537"/>
      <c r="F4" s="537"/>
      <c r="G4" s="537"/>
      <c r="H4" s="537"/>
      <c r="I4" s="537"/>
      <c r="J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  <c r="X4" s="537"/>
      <c r="Y4" s="537"/>
      <c r="Z4" s="537"/>
      <c r="AA4" s="537"/>
      <c r="AB4" s="537"/>
      <c r="BP4" s="536"/>
    </row>
    <row r="5" spans="1:69" s="535" customFormat="1" ht="12.75" x14ac:dyDescent="0.2">
      <c r="A5" s="537" t="s">
        <v>73</v>
      </c>
      <c r="B5" s="540" t="s">
        <v>74</v>
      </c>
      <c r="C5" s="541" t="s">
        <v>180</v>
      </c>
      <c r="D5" s="542" t="s">
        <v>151</v>
      </c>
      <c r="G5" s="543"/>
      <c r="H5" s="543"/>
      <c r="I5" s="543"/>
      <c r="J5" s="543"/>
      <c r="O5" s="543"/>
      <c r="P5" s="543"/>
      <c r="Q5" s="543"/>
      <c r="R5" s="543"/>
      <c r="S5" s="543"/>
      <c r="T5" s="543"/>
      <c r="U5" s="543"/>
      <c r="V5" s="543"/>
      <c r="W5" s="543"/>
      <c r="X5" s="543"/>
      <c r="Y5" s="543"/>
      <c r="Z5" s="543"/>
      <c r="AA5" s="543"/>
      <c r="AB5" s="543"/>
      <c r="BP5" s="536"/>
    </row>
    <row r="6" spans="1:69" s="546" customFormat="1" ht="14.25" customHeight="1" x14ac:dyDescent="0.2">
      <c r="A6" s="1211" t="s">
        <v>0</v>
      </c>
      <c r="B6" s="1214"/>
      <c r="C6" s="1215"/>
      <c r="D6" s="1214" t="s">
        <v>75</v>
      </c>
      <c r="E6" s="1218"/>
      <c r="F6" s="1218"/>
      <c r="G6" s="1218"/>
      <c r="H6" s="1218"/>
      <c r="I6" s="1218"/>
      <c r="J6" s="1218"/>
      <c r="K6" s="1218"/>
      <c r="L6" s="1218"/>
      <c r="M6" s="1218"/>
      <c r="N6" s="1218"/>
      <c r="O6" s="1218"/>
      <c r="P6" s="1218"/>
      <c r="Q6" s="1218"/>
      <c r="R6" s="1215"/>
      <c r="S6" s="1220" t="s">
        <v>152</v>
      </c>
      <c r="T6" s="1221"/>
      <c r="U6" s="1221"/>
      <c r="V6" s="1221"/>
      <c r="W6" s="1221"/>
      <c r="X6" s="1221"/>
      <c r="Y6" s="1221"/>
      <c r="Z6" s="1221"/>
      <c r="AA6" s="1221"/>
      <c r="AB6" s="1221"/>
      <c r="AC6" s="1221"/>
      <c r="AD6" s="1221"/>
      <c r="AE6" s="1221"/>
      <c r="AF6" s="1221"/>
      <c r="AG6" s="1222"/>
      <c r="AH6" s="1214" t="s">
        <v>77</v>
      </c>
      <c r="AI6" s="1218"/>
      <c r="AJ6" s="1218"/>
      <c r="AK6" s="1218"/>
      <c r="AL6" s="1218"/>
      <c r="AM6" s="1218"/>
      <c r="AN6" s="1218"/>
      <c r="AO6" s="1218"/>
      <c r="AP6" s="1218"/>
      <c r="AQ6" s="1218"/>
      <c r="AR6" s="1218"/>
      <c r="AS6" s="1218"/>
      <c r="AT6" s="1218"/>
      <c r="AU6" s="1218"/>
      <c r="AV6" s="1215"/>
      <c r="AW6" s="1226" t="s">
        <v>78</v>
      </c>
      <c r="AX6" s="1227"/>
      <c r="AY6" s="1228"/>
      <c r="AZ6" s="1214" t="s">
        <v>79</v>
      </c>
      <c r="BA6" s="1218"/>
      <c r="BB6" s="1218"/>
      <c r="BC6" s="1218"/>
      <c r="BD6" s="1218"/>
      <c r="BE6" s="1218"/>
      <c r="BF6" s="1218"/>
      <c r="BG6" s="1218"/>
      <c r="BH6" s="1218"/>
      <c r="BI6" s="1218"/>
      <c r="BJ6" s="1218"/>
      <c r="BK6" s="1218"/>
      <c r="BL6" s="1218"/>
      <c r="BM6" s="1218"/>
      <c r="BN6" s="1218"/>
      <c r="BO6" s="544"/>
      <c r="BP6" s="545"/>
    </row>
    <row r="7" spans="1:69" s="546" customFormat="1" ht="3" customHeight="1" x14ac:dyDescent="0.2">
      <c r="A7" s="1212"/>
      <c r="B7" s="1216"/>
      <c r="C7" s="1217"/>
      <c r="D7" s="1216"/>
      <c r="E7" s="1219"/>
      <c r="F7" s="1219"/>
      <c r="G7" s="1219"/>
      <c r="H7" s="1219"/>
      <c r="I7" s="1219"/>
      <c r="J7" s="1219"/>
      <c r="K7" s="1219"/>
      <c r="L7" s="1219"/>
      <c r="M7" s="1219"/>
      <c r="N7" s="1219"/>
      <c r="O7" s="1219"/>
      <c r="P7" s="1219"/>
      <c r="Q7" s="1219"/>
      <c r="R7" s="1217"/>
      <c r="S7" s="1223"/>
      <c r="T7" s="1224"/>
      <c r="U7" s="1224"/>
      <c r="V7" s="1224"/>
      <c r="W7" s="1224"/>
      <c r="X7" s="1224"/>
      <c r="Y7" s="1224"/>
      <c r="Z7" s="1224"/>
      <c r="AA7" s="1224"/>
      <c r="AB7" s="1224"/>
      <c r="AC7" s="1224"/>
      <c r="AD7" s="1224"/>
      <c r="AE7" s="1224"/>
      <c r="AF7" s="1224"/>
      <c r="AG7" s="1225"/>
      <c r="AH7" s="1216"/>
      <c r="AI7" s="1219"/>
      <c r="AJ7" s="1219"/>
      <c r="AK7" s="1219"/>
      <c r="AL7" s="1219"/>
      <c r="AM7" s="1219"/>
      <c r="AN7" s="1219"/>
      <c r="AO7" s="1219"/>
      <c r="AP7" s="1219"/>
      <c r="AQ7" s="1219"/>
      <c r="AR7" s="1219"/>
      <c r="AS7" s="1219"/>
      <c r="AT7" s="1219"/>
      <c r="AU7" s="1219"/>
      <c r="AV7" s="1217"/>
      <c r="AW7" s="1229"/>
      <c r="AX7" s="1230"/>
      <c r="AY7" s="1231"/>
      <c r="AZ7" s="1216"/>
      <c r="BA7" s="1219"/>
      <c r="BB7" s="1219"/>
      <c r="BC7" s="1219"/>
      <c r="BD7" s="1219"/>
      <c r="BE7" s="1219"/>
      <c r="BF7" s="1219"/>
      <c r="BG7" s="1219"/>
      <c r="BH7" s="1219"/>
      <c r="BI7" s="1219"/>
      <c r="BJ7" s="1219"/>
      <c r="BK7" s="1219"/>
      <c r="BL7" s="1219"/>
      <c r="BM7" s="1219"/>
      <c r="BN7" s="1219"/>
      <c r="BO7" s="544"/>
      <c r="BP7" s="547"/>
    </row>
    <row r="8" spans="1:69" s="546" customFormat="1" ht="8.4499999999999993" customHeight="1" x14ac:dyDescent="0.2">
      <c r="A8" s="1212"/>
      <c r="B8" s="548"/>
      <c r="C8" s="548"/>
      <c r="D8" s="1241" t="s">
        <v>80</v>
      </c>
      <c r="E8" s="1214" t="s">
        <v>81</v>
      </c>
      <c r="F8" s="1215"/>
      <c r="G8" s="1235" t="s">
        <v>88</v>
      </c>
      <c r="H8" s="1236"/>
      <c r="I8" s="1236"/>
      <c r="J8" s="1237"/>
      <c r="K8" s="1226" t="s">
        <v>83</v>
      </c>
      <c r="L8" s="1228"/>
      <c r="M8" s="1226" t="s">
        <v>84</v>
      </c>
      <c r="N8" s="1228"/>
      <c r="O8" s="1226" t="s">
        <v>85</v>
      </c>
      <c r="P8" s="1228"/>
      <c r="Q8" s="1226" t="s">
        <v>86</v>
      </c>
      <c r="R8" s="1228"/>
      <c r="S8" s="1241" t="s">
        <v>80</v>
      </c>
      <c r="T8" s="1214" t="s">
        <v>81</v>
      </c>
      <c r="U8" s="1215"/>
      <c r="V8" s="1235" t="s">
        <v>82</v>
      </c>
      <c r="W8" s="1236"/>
      <c r="X8" s="1236"/>
      <c r="Y8" s="1237"/>
      <c r="Z8" s="1226" t="s">
        <v>83</v>
      </c>
      <c r="AA8" s="1228"/>
      <c r="AB8" s="1226" t="s">
        <v>84</v>
      </c>
      <c r="AC8" s="1228"/>
      <c r="AD8" s="1226" t="s">
        <v>85</v>
      </c>
      <c r="AE8" s="1228"/>
      <c r="AF8" s="1226" t="s">
        <v>86</v>
      </c>
      <c r="AG8" s="1228"/>
      <c r="AH8" s="1241" t="s">
        <v>80</v>
      </c>
      <c r="AI8" s="1214" t="s">
        <v>81</v>
      </c>
      <c r="AJ8" s="1215"/>
      <c r="AK8" s="1235" t="s">
        <v>82</v>
      </c>
      <c r="AL8" s="1236"/>
      <c r="AM8" s="1236"/>
      <c r="AN8" s="1237"/>
      <c r="AO8" s="1226" t="s">
        <v>83</v>
      </c>
      <c r="AP8" s="1228"/>
      <c r="AQ8" s="1226" t="s">
        <v>84</v>
      </c>
      <c r="AR8" s="1228"/>
      <c r="AS8" s="1226" t="s">
        <v>85</v>
      </c>
      <c r="AT8" s="1228"/>
      <c r="AU8" s="1226" t="s">
        <v>86</v>
      </c>
      <c r="AV8" s="1228"/>
      <c r="AW8" s="1229"/>
      <c r="AX8" s="1230"/>
      <c r="AY8" s="1231"/>
      <c r="AZ8" s="1254" t="s">
        <v>87</v>
      </c>
      <c r="BA8" s="1244" t="s">
        <v>81</v>
      </c>
      <c r="BB8" s="1245"/>
      <c r="BC8" s="1257" t="s">
        <v>88</v>
      </c>
      <c r="BD8" s="1258"/>
      <c r="BE8" s="1258"/>
      <c r="BF8" s="1259"/>
      <c r="BG8" s="1260" t="s">
        <v>83</v>
      </c>
      <c r="BH8" s="1261"/>
      <c r="BI8" s="1244" t="s">
        <v>84</v>
      </c>
      <c r="BJ8" s="1245"/>
      <c r="BK8" s="1244" t="s">
        <v>85</v>
      </c>
      <c r="BL8" s="1245"/>
      <c r="BM8" s="1248" t="s">
        <v>86</v>
      </c>
      <c r="BN8" s="1249"/>
      <c r="BO8" s="544"/>
      <c r="BP8" s="549"/>
    </row>
    <row r="9" spans="1:69" s="546" customFormat="1" ht="13.15" customHeight="1" x14ac:dyDescent="0.2">
      <c r="A9" s="1212"/>
      <c r="B9" s="550"/>
      <c r="C9" s="548"/>
      <c r="D9" s="1242"/>
      <c r="E9" s="1216"/>
      <c r="F9" s="1217"/>
      <c r="G9" s="1235" t="s">
        <v>89</v>
      </c>
      <c r="H9" s="1237"/>
      <c r="I9" s="1235" t="s">
        <v>90</v>
      </c>
      <c r="J9" s="1237"/>
      <c r="K9" s="1232"/>
      <c r="L9" s="1234"/>
      <c r="M9" s="1232"/>
      <c r="N9" s="1234"/>
      <c r="O9" s="1232"/>
      <c r="P9" s="1234"/>
      <c r="Q9" s="1232"/>
      <c r="R9" s="1234"/>
      <c r="S9" s="1242"/>
      <c r="T9" s="1216"/>
      <c r="U9" s="1217"/>
      <c r="V9" s="1235" t="s">
        <v>89</v>
      </c>
      <c r="W9" s="1237"/>
      <c r="X9" s="1235" t="s">
        <v>90</v>
      </c>
      <c r="Y9" s="1237"/>
      <c r="Z9" s="1232"/>
      <c r="AA9" s="1234"/>
      <c r="AB9" s="1232"/>
      <c r="AC9" s="1234"/>
      <c r="AD9" s="1232"/>
      <c r="AE9" s="1234"/>
      <c r="AF9" s="1232"/>
      <c r="AG9" s="1234"/>
      <c r="AH9" s="1242"/>
      <c r="AI9" s="1216"/>
      <c r="AJ9" s="1217"/>
      <c r="AK9" s="1235" t="s">
        <v>89</v>
      </c>
      <c r="AL9" s="1237"/>
      <c r="AM9" s="1235" t="s">
        <v>90</v>
      </c>
      <c r="AN9" s="1237"/>
      <c r="AO9" s="1232"/>
      <c r="AP9" s="1234"/>
      <c r="AQ9" s="1232"/>
      <c r="AR9" s="1234"/>
      <c r="AS9" s="1232"/>
      <c r="AT9" s="1234"/>
      <c r="AU9" s="1232"/>
      <c r="AV9" s="1234"/>
      <c r="AW9" s="1232"/>
      <c r="AX9" s="1233"/>
      <c r="AY9" s="1234"/>
      <c r="AZ9" s="1255"/>
      <c r="BA9" s="1246"/>
      <c r="BB9" s="1247"/>
      <c r="BC9" s="1252" t="s">
        <v>91</v>
      </c>
      <c r="BD9" s="1253"/>
      <c r="BE9" s="1252" t="s">
        <v>90</v>
      </c>
      <c r="BF9" s="1253"/>
      <c r="BG9" s="1262"/>
      <c r="BH9" s="1263"/>
      <c r="BI9" s="1246"/>
      <c r="BJ9" s="1247"/>
      <c r="BK9" s="1246"/>
      <c r="BL9" s="1247"/>
      <c r="BM9" s="1250"/>
      <c r="BN9" s="1251"/>
      <c r="BO9" s="544"/>
      <c r="BP9" s="549"/>
    </row>
    <row r="10" spans="1:69" s="546" customFormat="1" ht="14.25" customHeight="1" x14ac:dyDescent="0.2">
      <c r="A10" s="1212"/>
      <c r="B10" s="548"/>
      <c r="C10" s="548"/>
      <c r="D10" s="1242"/>
      <c r="E10" s="1238" t="s">
        <v>112</v>
      </c>
      <c r="F10" s="1238" t="s">
        <v>93</v>
      </c>
      <c r="G10" s="1238" t="s">
        <v>112</v>
      </c>
      <c r="H10" s="1238" t="s">
        <v>93</v>
      </c>
      <c r="I10" s="1238" t="s">
        <v>112</v>
      </c>
      <c r="J10" s="1238" t="s">
        <v>93</v>
      </c>
      <c r="K10" s="1238" t="s">
        <v>94</v>
      </c>
      <c r="L10" s="1238" t="s">
        <v>95</v>
      </c>
      <c r="M10" s="1238" t="s">
        <v>112</v>
      </c>
      <c r="N10" s="1238" t="s">
        <v>95</v>
      </c>
      <c r="O10" s="1238" t="s">
        <v>112</v>
      </c>
      <c r="P10" s="1238" t="s">
        <v>95</v>
      </c>
      <c r="Q10" s="1238" t="s">
        <v>112</v>
      </c>
      <c r="R10" s="1238" t="s">
        <v>93</v>
      </c>
      <c r="S10" s="1242"/>
      <c r="T10" s="1238" t="s">
        <v>112</v>
      </c>
      <c r="U10" s="1238" t="s">
        <v>93</v>
      </c>
      <c r="V10" s="1238" t="s">
        <v>112</v>
      </c>
      <c r="W10" s="1238" t="s">
        <v>93</v>
      </c>
      <c r="X10" s="1238" t="s">
        <v>112</v>
      </c>
      <c r="Y10" s="1238" t="s">
        <v>93</v>
      </c>
      <c r="Z10" s="1238" t="s">
        <v>94</v>
      </c>
      <c r="AA10" s="1238" t="s">
        <v>95</v>
      </c>
      <c r="AB10" s="1238" t="s">
        <v>112</v>
      </c>
      <c r="AC10" s="1238" t="s">
        <v>95</v>
      </c>
      <c r="AD10" s="1238" t="s">
        <v>112</v>
      </c>
      <c r="AE10" s="1238" t="s">
        <v>95</v>
      </c>
      <c r="AF10" s="1238" t="s">
        <v>112</v>
      </c>
      <c r="AG10" s="1238" t="s">
        <v>93</v>
      </c>
      <c r="AH10" s="1242"/>
      <c r="AI10" s="1238" t="s">
        <v>112</v>
      </c>
      <c r="AJ10" s="1238" t="s">
        <v>93</v>
      </c>
      <c r="AK10" s="1238" t="s">
        <v>112</v>
      </c>
      <c r="AL10" s="1238" t="s">
        <v>93</v>
      </c>
      <c r="AM10" s="1238" t="s">
        <v>112</v>
      </c>
      <c r="AN10" s="1238" t="s">
        <v>93</v>
      </c>
      <c r="AO10" s="1238" t="s">
        <v>94</v>
      </c>
      <c r="AP10" s="1238" t="s">
        <v>95</v>
      </c>
      <c r="AQ10" s="1238" t="s">
        <v>112</v>
      </c>
      <c r="AR10" s="1238" t="s">
        <v>95</v>
      </c>
      <c r="AS10" s="1238" t="s">
        <v>112</v>
      </c>
      <c r="AT10" s="1238" t="s">
        <v>95</v>
      </c>
      <c r="AU10" s="1238" t="s">
        <v>112</v>
      </c>
      <c r="AV10" s="1238" t="s">
        <v>93</v>
      </c>
      <c r="AW10" s="1238" t="s">
        <v>96</v>
      </c>
      <c r="AX10" s="1238" t="s">
        <v>112</v>
      </c>
      <c r="AY10" s="1238" t="s">
        <v>93</v>
      </c>
      <c r="AZ10" s="1255"/>
      <c r="BA10" s="1238" t="s">
        <v>112</v>
      </c>
      <c r="BB10" s="1238" t="s">
        <v>95</v>
      </c>
      <c r="BC10" s="1238" t="s">
        <v>112</v>
      </c>
      <c r="BD10" s="1238" t="s">
        <v>95</v>
      </c>
      <c r="BE10" s="1238" t="s">
        <v>112</v>
      </c>
      <c r="BF10" s="1238" t="s">
        <v>95</v>
      </c>
      <c r="BG10" s="1238" t="s">
        <v>92</v>
      </c>
      <c r="BH10" s="1238" t="s">
        <v>97</v>
      </c>
      <c r="BI10" s="1238" t="s">
        <v>112</v>
      </c>
      <c r="BJ10" s="1238" t="s">
        <v>95</v>
      </c>
      <c r="BK10" s="1238" t="s">
        <v>112</v>
      </c>
      <c r="BL10" s="1238" t="s">
        <v>95</v>
      </c>
      <c r="BM10" s="1264" t="s">
        <v>132</v>
      </c>
      <c r="BN10" s="1267" t="s">
        <v>95</v>
      </c>
      <c r="BO10" s="544"/>
      <c r="BP10" s="1270" t="s">
        <v>129</v>
      </c>
    </row>
    <row r="11" spans="1:69" s="546" customFormat="1" ht="14.45" customHeight="1" x14ac:dyDescent="0.2">
      <c r="A11" s="1212"/>
      <c r="B11" s="548"/>
      <c r="C11" s="548"/>
      <c r="D11" s="1242"/>
      <c r="E11" s="1239"/>
      <c r="F11" s="1239"/>
      <c r="G11" s="1239"/>
      <c r="H11" s="1239"/>
      <c r="I11" s="1239"/>
      <c r="J11" s="1239"/>
      <c r="K11" s="1239"/>
      <c r="L11" s="1239"/>
      <c r="M11" s="1239"/>
      <c r="N11" s="1239"/>
      <c r="O11" s="1239"/>
      <c r="P11" s="1239"/>
      <c r="Q11" s="1239"/>
      <c r="R11" s="1239"/>
      <c r="S11" s="1242"/>
      <c r="T11" s="1239"/>
      <c r="U11" s="1239"/>
      <c r="V11" s="1239"/>
      <c r="W11" s="1239"/>
      <c r="X11" s="1239"/>
      <c r="Y11" s="1239"/>
      <c r="Z11" s="1239"/>
      <c r="AA11" s="1239"/>
      <c r="AB11" s="1239"/>
      <c r="AC11" s="1239"/>
      <c r="AD11" s="1239"/>
      <c r="AE11" s="1239"/>
      <c r="AF11" s="1239"/>
      <c r="AG11" s="1239"/>
      <c r="AH11" s="1242"/>
      <c r="AI11" s="1239"/>
      <c r="AJ11" s="1239"/>
      <c r="AK11" s="1239"/>
      <c r="AL11" s="1239"/>
      <c r="AM11" s="1239"/>
      <c r="AN11" s="1239"/>
      <c r="AO11" s="1239"/>
      <c r="AP11" s="1239"/>
      <c r="AQ11" s="1239"/>
      <c r="AR11" s="1239"/>
      <c r="AS11" s="1239"/>
      <c r="AT11" s="1239"/>
      <c r="AU11" s="1239"/>
      <c r="AV11" s="1239"/>
      <c r="AW11" s="1239"/>
      <c r="AX11" s="1239"/>
      <c r="AY11" s="1239"/>
      <c r="AZ11" s="1255"/>
      <c r="BA11" s="1239"/>
      <c r="BB11" s="1239"/>
      <c r="BC11" s="1239"/>
      <c r="BD11" s="1239"/>
      <c r="BE11" s="1239"/>
      <c r="BF11" s="1239"/>
      <c r="BG11" s="1239"/>
      <c r="BH11" s="1239"/>
      <c r="BI11" s="1239"/>
      <c r="BJ11" s="1239"/>
      <c r="BK11" s="1239"/>
      <c r="BL11" s="1239"/>
      <c r="BM11" s="1265"/>
      <c r="BN11" s="1268"/>
      <c r="BO11" s="544"/>
      <c r="BP11" s="1271"/>
      <c r="BQ11" s="546" t="s">
        <v>166</v>
      </c>
    </row>
    <row r="12" spans="1:69" s="546" customFormat="1" ht="18" customHeight="1" x14ac:dyDescent="0.3">
      <c r="A12" s="1213"/>
      <c r="B12" s="551" t="s">
        <v>113</v>
      </c>
      <c r="C12" s="551" t="s">
        <v>114</v>
      </c>
      <c r="D12" s="1243"/>
      <c r="E12" s="1240"/>
      <c r="F12" s="1240"/>
      <c r="G12" s="1240"/>
      <c r="H12" s="1240"/>
      <c r="I12" s="1240"/>
      <c r="J12" s="1240"/>
      <c r="K12" s="1240"/>
      <c r="L12" s="1240"/>
      <c r="M12" s="1240"/>
      <c r="N12" s="1240"/>
      <c r="O12" s="1240"/>
      <c r="P12" s="1240"/>
      <c r="Q12" s="1240"/>
      <c r="R12" s="1240"/>
      <c r="S12" s="1243"/>
      <c r="T12" s="1240"/>
      <c r="U12" s="1240"/>
      <c r="V12" s="1240"/>
      <c r="W12" s="1240"/>
      <c r="X12" s="1240"/>
      <c r="Y12" s="1240"/>
      <c r="Z12" s="1240"/>
      <c r="AA12" s="1240"/>
      <c r="AB12" s="1240"/>
      <c r="AC12" s="1240"/>
      <c r="AD12" s="1240"/>
      <c r="AE12" s="1240"/>
      <c r="AF12" s="1240"/>
      <c r="AG12" s="1240"/>
      <c r="AH12" s="1243"/>
      <c r="AI12" s="1240"/>
      <c r="AJ12" s="1240"/>
      <c r="AK12" s="1240"/>
      <c r="AL12" s="1240"/>
      <c r="AM12" s="1240"/>
      <c r="AN12" s="1240"/>
      <c r="AO12" s="1240"/>
      <c r="AP12" s="1240"/>
      <c r="AQ12" s="1240"/>
      <c r="AR12" s="1240"/>
      <c r="AS12" s="1240"/>
      <c r="AT12" s="1240"/>
      <c r="AU12" s="1240"/>
      <c r="AV12" s="1240"/>
      <c r="AW12" s="1240"/>
      <c r="AX12" s="1240"/>
      <c r="AY12" s="1240"/>
      <c r="AZ12" s="1256"/>
      <c r="BA12" s="1240"/>
      <c r="BB12" s="1240"/>
      <c r="BC12" s="1240"/>
      <c r="BD12" s="1240"/>
      <c r="BE12" s="1240"/>
      <c r="BF12" s="1240"/>
      <c r="BG12" s="1240"/>
      <c r="BH12" s="1240"/>
      <c r="BI12" s="1240"/>
      <c r="BJ12" s="1240"/>
      <c r="BK12" s="1240"/>
      <c r="BL12" s="1240"/>
      <c r="BM12" s="1266"/>
      <c r="BN12" s="1269"/>
      <c r="BO12" s="552" t="s">
        <v>65</v>
      </c>
      <c r="BP12" s="553"/>
    </row>
    <row r="13" spans="1:69" ht="15" customHeight="1" x14ac:dyDescent="0.25">
      <c r="A13" s="554" t="s">
        <v>86</v>
      </c>
      <c r="B13" s="555">
        <v>56913.205199999997</v>
      </c>
      <c r="C13" s="555">
        <f t="shared" ref="C13:C58" si="0">BM13/B13*100</f>
        <v>85.031191390359425</v>
      </c>
      <c r="D13" s="555">
        <f t="shared" ref="D13:AI13" si="1">SUM(D14:D58)</f>
        <v>0</v>
      </c>
      <c r="E13" s="556">
        <f t="shared" si="1"/>
        <v>5272.1589000000004</v>
      </c>
      <c r="F13" s="556">
        <f t="shared" si="1"/>
        <v>7128</v>
      </c>
      <c r="G13" s="556">
        <f t="shared" si="1"/>
        <v>337.74</v>
      </c>
      <c r="H13" s="556">
        <f t="shared" si="1"/>
        <v>209</v>
      </c>
      <c r="I13" s="556">
        <f t="shared" si="1"/>
        <v>343.15</v>
      </c>
      <c r="J13" s="556">
        <f t="shared" si="1"/>
        <v>410</v>
      </c>
      <c r="K13" s="556">
        <f t="shared" si="1"/>
        <v>2886.0880400000001</v>
      </c>
      <c r="L13" s="556">
        <f t="shared" si="1"/>
        <v>3438</v>
      </c>
      <c r="M13" s="556">
        <f t="shared" si="1"/>
        <v>7051.9888999999994</v>
      </c>
      <c r="N13" s="556">
        <f t="shared" si="1"/>
        <v>10515</v>
      </c>
      <c r="O13" s="556">
        <f t="shared" si="1"/>
        <v>6987.961299999999</v>
      </c>
      <c r="P13" s="556">
        <f t="shared" si="1"/>
        <v>9257</v>
      </c>
      <c r="Q13" s="556">
        <f t="shared" si="1"/>
        <v>22879.087140000003</v>
      </c>
      <c r="R13" s="556">
        <f t="shared" si="1"/>
        <v>30957</v>
      </c>
      <c r="S13" s="556">
        <f t="shared" si="1"/>
        <v>0</v>
      </c>
      <c r="T13" s="556">
        <f t="shared" si="1"/>
        <v>744.35</v>
      </c>
      <c r="U13" s="556">
        <f t="shared" si="1"/>
        <v>1532</v>
      </c>
      <c r="V13" s="557">
        <f t="shared" si="1"/>
        <v>114.38</v>
      </c>
      <c r="W13" s="558">
        <f t="shared" si="1"/>
        <v>167</v>
      </c>
      <c r="X13" s="558">
        <f t="shared" si="1"/>
        <v>159.53</v>
      </c>
      <c r="Y13" s="558">
        <f t="shared" si="1"/>
        <v>164</v>
      </c>
      <c r="Z13" s="558">
        <f t="shared" si="1"/>
        <v>3633.5345000000002</v>
      </c>
      <c r="AA13" s="558">
        <f t="shared" si="1"/>
        <v>3592</v>
      </c>
      <c r="AB13" s="558">
        <f t="shared" si="1"/>
        <v>7282.8107999999993</v>
      </c>
      <c r="AC13" s="558">
        <f t="shared" si="1"/>
        <v>9275.9500000000007</v>
      </c>
      <c r="AD13" s="558">
        <f t="shared" si="1"/>
        <v>13478.583999999999</v>
      </c>
      <c r="AE13" s="558">
        <f t="shared" si="1"/>
        <v>21618</v>
      </c>
      <c r="AF13" s="558">
        <f t="shared" si="1"/>
        <v>25413.189300000005</v>
      </c>
      <c r="AG13" s="558">
        <f t="shared" si="1"/>
        <v>36348.949999999997</v>
      </c>
      <c r="AH13" s="559">
        <f t="shared" si="1"/>
        <v>0</v>
      </c>
      <c r="AI13" s="559">
        <f t="shared" si="1"/>
        <v>0</v>
      </c>
      <c r="AJ13" s="559">
        <f t="shared" ref="AJ13:BN13" si="2">SUM(AJ14:AJ58)</f>
        <v>0</v>
      </c>
      <c r="AK13" s="559">
        <f t="shared" si="2"/>
        <v>2.5</v>
      </c>
      <c r="AL13" s="559">
        <f t="shared" si="2"/>
        <v>4</v>
      </c>
      <c r="AM13" s="559">
        <f t="shared" si="2"/>
        <v>7.1</v>
      </c>
      <c r="AN13" s="559">
        <f t="shared" si="2"/>
        <v>20</v>
      </c>
      <c r="AO13" s="559">
        <f t="shared" si="2"/>
        <v>1.5</v>
      </c>
      <c r="AP13" s="559">
        <f t="shared" si="2"/>
        <v>3</v>
      </c>
      <c r="AQ13" s="559">
        <f t="shared" si="2"/>
        <v>0</v>
      </c>
      <c r="AR13" s="559">
        <f t="shared" si="2"/>
        <v>0</v>
      </c>
      <c r="AS13" s="559">
        <f t="shared" si="2"/>
        <v>0</v>
      </c>
      <c r="AT13" s="559">
        <f t="shared" si="2"/>
        <v>0</v>
      </c>
      <c r="AU13" s="559">
        <f t="shared" si="2"/>
        <v>11.1</v>
      </c>
      <c r="AV13" s="559">
        <f t="shared" si="2"/>
        <v>27</v>
      </c>
      <c r="AW13" s="559">
        <f t="shared" si="2"/>
        <v>0</v>
      </c>
      <c r="AX13" s="559">
        <f t="shared" si="2"/>
        <v>0</v>
      </c>
      <c r="AY13" s="559">
        <f t="shared" si="2"/>
        <v>0</v>
      </c>
      <c r="AZ13" s="559">
        <f t="shared" si="2"/>
        <v>0</v>
      </c>
      <c r="BA13" s="559">
        <f t="shared" si="2"/>
        <v>6016.5088999999998</v>
      </c>
      <c r="BB13" s="559">
        <f t="shared" si="2"/>
        <v>8660</v>
      </c>
      <c r="BC13" s="559">
        <f t="shared" si="2"/>
        <v>454.62</v>
      </c>
      <c r="BD13" s="559">
        <f t="shared" si="2"/>
        <v>380</v>
      </c>
      <c r="BE13" s="559">
        <f t="shared" si="2"/>
        <v>509.78</v>
      </c>
      <c r="BF13" s="559">
        <f t="shared" si="2"/>
        <v>594</v>
      </c>
      <c r="BG13" s="559">
        <f t="shared" si="2"/>
        <v>6521.1225399999994</v>
      </c>
      <c r="BH13" s="559">
        <f t="shared" si="2"/>
        <v>7033</v>
      </c>
      <c r="BI13" s="559">
        <f t="shared" si="2"/>
        <v>14334.7997</v>
      </c>
      <c r="BJ13" s="559">
        <f t="shared" si="2"/>
        <v>19790.95</v>
      </c>
      <c r="BK13" s="559">
        <f t="shared" si="2"/>
        <v>20466.545299999998</v>
      </c>
      <c r="BL13" s="559">
        <f t="shared" si="2"/>
        <v>30875</v>
      </c>
      <c r="BM13" s="559">
        <f t="shared" si="2"/>
        <v>48393.976439999984</v>
      </c>
      <c r="BN13" s="559">
        <f t="shared" si="2"/>
        <v>67332.95</v>
      </c>
      <c r="BO13" s="560">
        <v>30</v>
      </c>
      <c r="BP13" s="559"/>
    </row>
    <row r="14" spans="1:69" ht="15" customHeight="1" x14ac:dyDescent="0.25">
      <c r="A14" s="561" t="s">
        <v>5</v>
      </c>
      <c r="B14" s="562">
        <v>78</v>
      </c>
      <c r="C14" s="563">
        <f t="shared" si="0"/>
        <v>54.102564102564109</v>
      </c>
      <c r="D14" s="564"/>
      <c r="E14" s="565"/>
      <c r="F14" s="565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66">
        <f t="shared" ref="Q14:R58" si="3">SUM(O14,M14,K14,I14,G14,E14)</f>
        <v>0</v>
      </c>
      <c r="R14" s="566">
        <f t="shared" si="3"/>
        <v>0</v>
      </c>
      <c r="S14" s="566"/>
      <c r="T14" s="566">
        <v>11.3</v>
      </c>
      <c r="U14" s="566">
        <v>52</v>
      </c>
      <c r="V14" s="566">
        <v>5.7</v>
      </c>
      <c r="W14" s="566">
        <v>14</v>
      </c>
      <c r="X14" s="566"/>
      <c r="Y14" s="566"/>
      <c r="Z14" s="567">
        <v>10.5</v>
      </c>
      <c r="AA14" s="567">
        <v>29</v>
      </c>
      <c r="AB14" s="568">
        <v>9</v>
      </c>
      <c r="AC14" s="568">
        <v>22</v>
      </c>
      <c r="AD14" s="569"/>
      <c r="AE14" s="569"/>
      <c r="AF14" s="566">
        <f t="shared" ref="AF14:AG58" si="4">SUM(AD14,AB14,Z14,X14,V14,T14)</f>
        <v>36.5</v>
      </c>
      <c r="AG14" s="566">
        <f t="shared" si="4"/>
        <v>117</v>
      </c>
      <c r="AH14" s="567"/>
      <c r="AI14" s="567"/>
      <c r="AJ14" s="567"/>
      <c r="AK14" s="567"/>
      <c r="AL14" s="567"/>
      <c r="AM14" s="567"/>
      <c r="AN14" s="567"/>
      <c r="AO14" s="567"/>
      <c r="AP14" s="567"/>
      <c r="AQ14" s="567"/>
      <c r="AR14" s="570"/>
      <c r="AS14" s="570"/>
      <c r="AT14" s="571"/>
      <c r="AU14" s="568">
        <f t="shared" ref="AU14:AV58" si="5">SUM(AS14,AQ14,AO14,AM14,AK14,AI14)</f>
        <v>0</v>
      </c>
      <c r="AV14" s="568">
        <f t="shared" si="5"/>
        <v>0</v>
      </c>
      <c r="AW14" s="571"/>
      <c r="AX14" s="571"/>
      <c r="AY14" s="571"/>
      <c r="AZ14" s="568">
        <f t="shared" ref="AZ14:BA58" si="6">SUM(D14,S14,AH14,)</f>
        <v>0</v>
      </c>
      <c r="BA14" s="568">
        <f t="shared" si="6"/>
        <v>11.3</v>
      </c>
      <c r="BB14" s="568">
        <f t="shared" ref="BB14:BB57" si="7">SUM(F14,AJ14,U14,)</f>
        <v>52</v>
      </c>
      <c r="BC14" s="568">
        <f t="shared" ref="BC14:BE57" si="8">SUM(AK14,V14,G14,)</f>
        <v>5.7</v>
      </c>
      <c r="BD14" s="568">
        <f t="shared" ref="BD14:BF57" si="9">SUM(AL14,W14,H14)</f>
        <v>14</v>
      </c>
      <c r="BE14" s="568">
        <f t="shared" si="8"/>
        <v>0</v>
      </c>
      <c r="BF14" s="568">
        <f t="shared" si="9"/>
        <v>0</v>
      </c>
      <c r="BG14" s="568">
        <f t="shared" ref="BG14:BG58" si="10">SUM(K14,Z14,AO14,)</f>
        <v>10.5</v>
      </c>
      <c r="BH14" s="568">
        <f t="shared" ref="BH14:BH57" si="11">SUM(L14,AP14,AA14,)</f>
        <v>29</v>
      </c>
      <c r="BI14" s="568">
        <f t="shared" ref="BI14:BI58" si="12">SUM(M14,AB14,AQ14,)</f>
        <v>9</v>
      </c>
      <c r="BJ14" s="568">
        <f t="shared" ref="BJ14:BJ57" si="13">SUM(N14,AR14,AC14,)</f>
        <v>22</v>
      </c>
      <c r="BK14" s="568">
        <f t="shared" ref="BK14:BL57" si="14">SUM(O14,AD14,AS14)</f>
        <v>0</v>
      </c>
      <c r="BL14" s="568">
        <f t="shared" si="14"/>
        <v>0</v>
      </c>
      <c r="BM14" s="568">
        <f t="shared" ref="BM14:BM31" si="15">SUM(Q14,AF14,AU14,BC14)</f>
        <v>42.2</v>
      </c>
      <c r="BN14" s="568">
        <f t="shared" ref="BN14:BN42" si="16">BB14+BD14+BF14+BH14+BJ14+BL14</f>
        <v>117</v>
      </c>
      <c r="BP14" s="572"/>
      <c r="BQ14" s="529" t="s">
        <v>170</v>
      </c>
    </row>
    <row r="15" spans="1:69" ht="15" customHeight="1" x14ac:dyDescent="0.25">
      <c r="A15" s="573" t="s">
        <v>6</v>
      </c>
      <c r="B15" s="574">
        <v>607</v>
      </c>
      <c r="C15" s="575">
        <f t="shared" si="0"/>
        <v>96.540362438220768</v>
      </c>
      <c r="D15" s="576"/>
      <c r="E15" s="577">
        <v>8.75</v>
      </c>
      <c r="F15" s="577">
        <v>15</v>
      </c>
      <c r="G15" s="568"/>
      <c r="H15" s="568"/>
      <c r="I15" s="577"/>
      <c r="J15" s="577"/>
      <c r="K15" s="568">
        <v>7</v>
      </c>
      <c r="L15" s="568">
        <v>15</v>
      </c>
      <c r="M15" s="577">
        <v>111.25</v>
      </c>
      <c r="N15" s="577">
        <v>150</v>
      </c>
      <c r="O15" s="568"/>
      <c r="P15" s="568"/>
      <c r="Q15" s="568">
        <f t="shared" si="3"/>
        <v>127</v>
      </c>
      <c r="R15" s="568">
        <f t="shared" si="3"/>
        <v>180</v>
      </c>
      <c r="S15" s="568"/>
      <c r="T15" s="568"/>
      <c r="U15" s="568"/>
      <c r="V15" s="568"/>
      <c r="W15" s="568"/>
      <c r="X15" s="568"/>
      <c r="Y15" s="568"/>
      <c r="Z15" s="567">
        <v>1</v>
      </c>
      <c r="AA15" s="567">
        <v>3</v>
      </c>
      <c r="AB15" s="568">
        <v>458</v>
      </c>
      <c r="AC15" s="568">
        <v>624</v>
      </c>
      <c r="AD15" s="568"/>
      <c r="AE15" s="568"/>
      <c r="AF15" s="568">
        <f t="shared" si="4"/>
        <v>459</v>
      </c>
      <c r="AG15" s="568">
        <f t="shared" si="4"/>
        <v>627</v>
      </c>
      <c r="AH15" s="568"/>
      <c r="AI15" s="568"/>
      <c r="AJ15" s="568"/>
      <c r="AK15" s="567"/>
      <c r="AL15" s="567"/>
      <c r="AM15" s="567"/>
      <c r="AN15" s="567"/>
      <c r="AO15" s="567"/>
      <c r="AP15" s="567"/>
      <c r="AQ15" s="567"/>
      <c r="AR15" s="568"/>
      <c r="AS15" s="568"/>
      <c r="AT15" s="568"/>
      <c r="AU15" s="568">
        <f t="shared" si="5"/>
        <v>0</v>
      </c>
      <c r="AV15" s="568">
        <f t="shared" si="5"/>
        <v>0</v>
      </c>
      <c r="AW15" s="568"/>
      <c r="AX15" s="568"/>
      <c r="AY15" s="568"/>
      <c r="AZ15" s="568">
        <f t="shared" si="6"/>
        <v>0</v>
      </c>
      <c r="BA15" s="568">
        <f t="shared" si="6"/>
        <v>8.75</v>
      </c>
      <c r="BB15" s="568">
        <f t="shared" si="7"/>
        <v>15</v>
      </c>
      <c r="BC15" s="568">
        <f t="shared" si="8"/>
        <v>0</v>
      </c>
      <c r="BD15" s="568">
        <f t="shared" si="9"/>
        <v>0</v>
      </c>
      <c r="BE15" s="568">
        <f t="shared" si="8"/>
        <v>0</v>
      </c>
      <c r="BF15" s="568">
        <f t="shared" si="9"/>
        <v>0</v>
      </c>
      <c r="BG15" s="568">
        <f t="shared" si="10"/>
        <v>8</v>
      </c>
      <c r="BH15" s="568">
        <f t="shared" si="11"/>
        <v>18</v>
      </c>
      <c r="BI15" s="568">
        <f t="shared" si="12"/>
        <v>569.25</v>
      </c>
      <c r="BJ15" s="568">
        <f t="shared" si="13"/>
        <v>774</v>
      </c>
      <c r="BK15" s="568">
        <f t="shared" si="14"/>
        <v>0</v>
      </c>
      <c r="BL15" s="568">
        <f t="shared" si="14"/>
        <v>0</v>
      </c>
      <c r="BM15" s="568">
        <f t="shared" si="15"/>
        <v>586</v>
      </c>
      <c r="BN15" s="568">
        <f t="shared" si="16"/>
        <v>807</v>
      </c>
      <c r="BO15" s="578"/>
      <c r="BP15" s="572"/>
      <c r="BQ15" s="529" t="s">
        <v>170</v>
      </c>
    </row>
    <row r="16" spans="1:69" ht="15" customHeight="1" x14ac:dyDescent="0.25">
      <c r="A16" s="573" t="s">
        <v>7</v>
      </c>
      <c r="B16" s="574">
        <v>80</v>
      </c>
      <c r="C16" s="575">
        <f t="shared" si="0"/>
        <v>30.8</v>
      </c>
      <c r="D16" s="579"/>
      <c r="E16" s="568"/>
      <c r="F16" s="568"/>
      <c r="G16" s="568"/>
      <c r="H16" s="568"/>
      <c r="I16" s="568"/>
      <c r="J16" s="568"/>
      <c r="K16" s="568"/>
      <c r="L16" s="568"/>
      <c r="M16" s="568"/>
      <c r="N16" s="568"/>
      <c r="O16" s="568"/>
      <c r="P16" s="568"/>
      <c r="Q16" s="568">
        <f>SUM(O16,M16,K16,I16,G16,E16)</f>
        <v>0</v>
      </c>
      <c r="R16" s="568">
        <f t="shared" si="3"/>
        <v>0</v>
      </c>
      <c r="S16" s="568"/>
      <c r="T16" s="568"/>
      <c r="U16" s="568"/>
      <c r="V16" s="568"/>
      <c r="W16" s="568"/>
      <c r="X16" s="568"/>
      <c r="Y16" s="568"/>
      <c r="Z16" s="568"/>
      <c r="AA16" s="568"/>
      <c r="AB16" s="580">
        <v>24.64</v>
      </c>
      <c r="AC16" s="568">
        <v>30</v>
      </c>
      <c r="AD16" s="568"/>
      <c r="AE16" s="568"/>
      <c r="AF16" s="580">
        <f t="shared" si="4"/>
        <v>24.64</v>
      </c>
      <c r="AG16" s="568">
        <f t="shared" si="4"/>
        <v>30</v>
      </c>
      <c r="AH16" s="568"/>
      <c r="AI16" s="568"/>
      <c r="AJ16" s="568"/>
      <c r="AK16" s="568"/>
      <c r="AL16" s="568"/>
      <c r="AM16" s="568"/>
      <c r="AN16" s="568"/>
      <c r="AO16" s="568"/>
      <c r="AP16" s="568"/>
      <c r="AQ16" s="568"/>
      <c r="AR16" s="568"/>
      <c r="AS16" s="568"/>
      <c r="AT16" s="568"/>
      <c r="AU16" s="568">
        <f t="shared" si="5"/>
        <v>0</v>
      </c>
      <c r="AV16" s="568">
        <f t="shared" si="5"/>
        <v>0</v>
      </c>
      <c r="AW16" s="568"/>
      <c r="AX16" s="568"/>
      <c r="AY16" s="568"/>
      <c r="AZ16" s="568">
        <f t="shared" si="6"/>
        <v>0</v>
      </c>
      <c r="BA16" s="568">
        <f t="shared" si="6"/>
        <v>0</v>
      </c>
      <c r="BB16" s="568">
        <f t="shared" si="7"/>
        <v>0</v>
      </c>
      <c r="BC16" s="568">
        <f t="shared" si="8"/>
        <v>0</v>
      </c>
      <c r="BD16" s="568">
        <f t="shared" si="9"/>
        <v>0</v>
      </c>
      <c r="BE16" s="568">
        <f t="shared" si="8"/>
        <v>0</v>
      </c>
      <c r="BF16" s="568">
        <f t="shared" si="9"/>
        <v>0</v>
      </c>
      <c r="BG16" s="568">
        <f>SUM(K16,Z16,AO16,)</f>
        <v>0</v>
      </c>
      <c r="BH16" s="568">
        <f t="shared" si="11"/>
        <v>0</v>
      </c>
      <c r="BI16" s="568">
        <f t="shared" si="12"/>
        <v>24.64</v>
      </c>
      <c r="BJ16" s="568">
        <f t="shared" si="13"/>
        <v>30</v>
      </c>
      <c r="BK16" s="568">
        <f t="shared" si="14"/>
        <v>0</v>
      </c>
      <c r="BL16" s="568">
        <f t="shared" si="14"/>
        <v>0</v>
      </c>
      <c r="BM16" s="568">
        <f t="shared" si="15"/>
        <v>24.64</v>
      </c>
      <c r="BN16" s="568">
        <f t="shared" si="16"/>
        <v>30</v>
      </c>
      <c r="BO16" s="578"/>
      <c r="BP16" s="572"/>
      <c r="BQ16" s="529" t="s">
        <v>163</v>
      </c>
    </row>
    <row r="17" spans="1:69" s="588" customFormat="1" ht="15" customHeight="1" x14ac:dyDescent="0.25">
      <c r="A17" s="581" t="s">
        <v>8</v>
      </c>
      <c r="B17" s="582">
        <v>738.61</v>
      </c>
      <c r="C17" s="583">
        <f t="shared" si="0"/>
        <v>155.61663123976118</v>
      </c>
      <c r="D17" s="584"/>
      <c r="E17" s="585">
        <v>526</v>
      </c>
      <c r="F17" s="585">
        <v>276</v>
      </c>
      <c r="G17" s="585"/>
      <c r="H17" s="585"/>
      <c r="I17" s="585">
        <v>16.2</v>
      </c>
      <c r="J17" s="585">
        <v>3</v>
      </c>
      <c r="K17" s="585"/>
      <c r="L17" s="585"/>
      <c r="M17" s="585"/>
      <c r="N17" s="585"/>
      <c r="O17" s="585">
        <v>7.2</v>
      </c>
      <c r="P17" s="585">
        <v>15</v>
      </c>
      <c r="Q17" s="585">
        <f>SUM(O17,M17,K17,I17,G17,E17)</f>
        <v>549.4</v>
      </c>
      <c r="R17" s="585">
        <f t="shared" si="3"/>
        <v>294</v>
      </c>
      <c r="S17" s="585"/>
      <c r="T17" s="585">
        <v>47.5</v>
      </c>
      <c r="U17" s="585">
        <v>53</v>
      </c>
      <c r="V17" s="585">
        <v>3</v>
      </c>
      <c r="W17" s="585">
        <v>3</v>
      </c>
      <c r="X17" s="585">
        <v>50.5</v>
      </c>
      <c r="Y17" s="585">
        <v>12</v>
      </c>
      <c r="Z17" s="585"/>
      <c r="AA17" s="585"/>
      <c r="AB17" s="585"/>
      <c r="AC17" s="585"/>
      <c r="AD17" s="585">
        <v>496</v>
      </c>
      <c r="AE17" s="585">
        <v>638</v>
      </c>
      <c r="AF17" s="585">
        <f t="shared" si="4"/>
        <v>597</v>
      </c>
      <c r="AG17" s="585">
        <f t="shared" si="4"/>
        <v>706</v>
      </c>
      <c r="AH17" s="585"/>
      <c r="AI17" s="585"/>
      <c r="AJ17" s="585"/>
      <c r="AK17" s="585"/>
      <c r="AL17" s="585"/>
      <c r="AM17" s="585"/>
      <c r="AN17" s="585"/>
      <c r="AO17" s="585"/>
      <c r="AP17" s="585"/>
      <c r="AQ17" s="585"/>
      <c r="AR17" s="585"/>
      <c r="AS17" s="585"/>
      <c r="AT17" s="585"/>
      <c r="AU17" s="585">
        <f t="shared" si="5"/>
        <v>0</v>
      </c>
      <c r="AV17" s="585">
        <f t="shared" si="5"/>
        <v>0</v>
      </c>
      <c r="AW17" s="585"/>
      <c r="AX17" s="585"/>
      <c r="AY17" s="585"/>
      <c r="AZ17" s="585">
        <f t="shared" si="6"/>
        <v>0</v>
      </c>
      <c r="BA17" s="585">
        <f t="shared" si="6"/>
        <v>573.5</v>
      </c>
      <c r="BB17" s="585">
        <f t="shared" si="7"/>
        <v>329</v>
      </c>
      <c r="BC17" s="585">
        <f t="shared" si="8"/>
        <v>3</v>
      </c>
      <c r="BD17" s="585">
        <f t="shared" si="9"/>
        <v>3</v>
      </c>
      <c r="BE17" s="585">
        <f t="shared" si="8"/>
        <v>66.7</v>
      </c>
      <c r="BF17" s="585">
        <f t="shared" si="9"/>
        <v>15</v>
      </c>
      <c r="BG17" s="585">
        <f>SUM(K17,Z17,AO17,)</f>
        <v>0</v>
      </c>
      <c r="BH17" s="585">
        <f t="shared" si="11"/>
        <v>0</v>
      </c>
      <c r="BI17" s="585">
        <f t="shared" si="12"/>
        <v>0</v>
      </c>
      <c r="BJ17" s="585">
        <f t="shared" si="13"/>
        <v>0</v>
      </c>
      <c r="BK17" s="585">
        <f t="shared" si="14"/>
        <v>503.2</v>
      </c>
      <c r="BL17" s="585">
        <f t="shared" si="14"/>
        <v>653</v>
      </c>
      <c r="BM17" s="585">
        <f t="shared" si="15"/>
        <v>1149.4000000000001</v>
      </c>
      <c r="BN17" s="585">
        <f t="shared" si="16"/>
        <v>1000</v>
      </c>
      <c r="BO17" s="586"/>
      <c r="BP17" s="587"/>
    </row>
    <row r="18" spans="1:69" ht="15" customHeight="1" x14ac:dyDescent="0.25">
      <c r="A18" s="573" t="s">
        <v>9</v>
      </c>
      <c r="B18" s="574">
        <v>1294</v>
      </c>
      <c r="C18" s="575">
        <f t="shared" si="0"/>
        <v>97.836939721792888</v>
      </c>
      <c r="D18" s="576"/>
      <c r="E18" s="568">
        <v>30.65</v>
      </c>
      <c r="F18" s="568">
        <v>52</v>
      </c>
      <c r="G18" s="568"/>
      <c r="H18" s="568"/>
      <c r="I18" s="568"/>
      <c r="J18" s="568"/>
      <c r="K18" s="568">
        <v>3</v>
      </c>
      <c r="L18" s="568">
        <v>1</v>
      </c>
      <c r="M18" s="568">
        <v>229.3</v>
      </c>
      <c r="N18" s="568">
        <v>211</v>
      </c>
      <c r="O18" s="568">
        <v>115.26</v>
      </c>
      <c r="P18" s="568">
        <v>109</v>
      </c>
      <c r="Q18" s="568">
        <f t="shared" si="3"/>
        <v>378.21</v>
      </c>
      <c r="R18" s="568">
        <f t="shared" si="3"/>
        <v>373</v>
      </c>
      <c r="S18" s="568"/>
      <c r="T18" s="568">
        <v>40.799999999999997</v>
      </c>
      <c r="U18" s="568">
        <v>66</v>
      </c>
      <c r="V18" s="568"/>
      <c r="W18" s="568"/>
      <c r="X18" s="568">
        <v>9.5</v>
      </c>
      <c r="Y18" s="568">
        <v>10</v>
      </c>
      <c r="Z18" s="568">
        <v>3</v>
      </c>
      <c r="AA18" s="568">
        <v>3</v>
      </c>
      <c r="AB18" s="568">
        <v>228.5</v>
      </c>
      <c r="AC18" s="568">
        <v>186</v>
      </c>
      <c r="AD18" s="568">
        <v>606</v>
      </c>
      <c r="AE18" s="568">
        <v>631</v>
      </c>
      <c r="AF18" s="568">
        <f t="shared" si="4"/>
        <v>887.8</v>
      </c>
      <c r="AG18" s="568">
        <f t="shared" si="4"/>
        <v>896</v>
      </c>
      <c r="AH18" s="568"/>
      <c r="AI18" s="568"/>
      <c r="AJ18" s="568"/>
      <c r="AK18" s="568"/>
      <c r="AL18" s="568"/>
      <c r="AM18" s="568"/>
      <c r="AN18" s="568"/>
      <c r="AO18" s="568"/>
      <c r="AP18" s="568"/>
      <c r="AQ18" s="568"/>
      <c r="AR18" s="568"/>
      <c r="AS18" s="568"/>
      <c r="AT18" s="568"/>
      <c r="AU18" s="568">
        <f t="shared" si="5"/>
        <v>0</v>
      </c>
      <c r="AV18" s="568">
        <f t="shared" si="5"/>
        <v>0</v>
      </c>
      <c r="AW18" s="568"/>
      <c r="AX18" s="568"/>
      <c r="AY18" s="568"/>
      <c r="AZ18" s="568">
        <f t="shared" si="6"/>
        <v>0</v>
      </c>
      <c r="BA18" s="568">
        <f t="shared" si="6"/>
        <v>71.449999999999989</v>
      </c>
      <c r="BB18" s="568">
        <f t="shared" si="7"/>
        <v>118</v>
      </c>
      <c r="BC18" s="568">
        <f t="shared" si="8"/>
        <v>0</v>
      </c>
      <c r="BD18" s="568">
        <f t="shared" si="9"/>
        <v>0</v>
      </c>
      <c r="BE18" s="568">
        <f t="shared" si="8"/>
        <v>9.5</v>
      </c>
      <c r="BF18" s="568">
        <f t="shared" si="9"/>
        <v>10</v>
      </c>
      <c r="BG18" s="568">
        <f t="shared" si="10"/>
        <v>6</v>
      </c>
      <c r="BH18" s="568">
        <f t="shared" si="11"/>
        <v>4</v>
      </c>
      <c r="BI18" s="568">
        <f t="shared" si="12"/>
        <v>457.8</v>
      </c>
      <c r="BJ18" s="568">
        <f t="shared" si="13"/>
        <v>397</v>
      </c>
      <c r="BK18" s="568">
        <f t="shared" si="14"/>
        <v>721.26</v>
      </c>
      <c r="BL18" s="568">
        <f t="shared" si="14"/>
        <v>740</v>
      </c>
      <c r="BM18" s="568">
        <f t="shared" si="15"/>
        <v>1266.01</v>
      </c>
      <c r="BN18" s="568">
        <f t="shared" si="16"/>
        <v>1269</v>
      </c>
      <c r="BO18" s="589"/>
      <c r="BP18" s="572" t="s">
        <v>126</v>
      </c>
      <c r="BQ18" s="590" t="s">
        <v>170</v>
      </c>
    </row>
    <row r="19" spans="1:69" ht="15" customHeight="1" x14ac:dyDescent="0.25">
      <c r="A19" s="573" t="s">
        <v>10</v>
      </c>
      <c r="B19" s="574">
        <v>1521</v>
      </c>
      <c r="C19" s="575">
        <f t="shared" si="0"/>
        <v>100.01643655489809</v>
      </c>
      <c r="D19" s="591"/>
      <c r="E19" s="568">
        <v>12.25</v>
      </c>
      <c r="F19" s="568">
        <v>24</v>
      </c>
      <c r="G19" s="568"/>
      <c r="H19" s="568"/>
      <c r="I19" s="568"/>
      <c r="J19" s="568"/>
      <c r="K19" s="568"/>
      <c r="L19" s="568"/>
      <c r="M19" s="568"/>
      <c r="N19" s="568"/>
      <c r="O19" s="568">
        <v>81.75</v>
      </c>
      <c r="P19" s="568">
        <v>105</v>
      </c>
      <c r="Q19" s="568">
        <f t="shared" si="3"/>
        <v>94</v>
      </c>
      <c r="R19" s="568">
        <f t="shared" si="3"/>
        <v>129</v>
      </c>
      <c r="S19" s="568"/>
      <c r="T19" s="568">
        <v>106.25</v>
      </c>
      <c r="U19" s="568">
        <v>293</v>
      </c>
      <c r="V19" s="568">
        <v>8</v>
      </c>
      <c r="W19" s="568">
        <v>1</v>
      </c>
      <c r="X19" s="568"/>
      <c r="Y19" s="568"/>
      <c r="Z19" s="568">
        <v>20</v>
      </c>
      <c r="AA19" s="568">
        <v>20</v>
      </c>
      <c r="AB19" s="568"/>
      <c r="AC19" s="568"/>
      <c r="AD19" s="568">
        <v>1285</v>
      </c>
      <c r="AE19" s="568">
        <v>2125</v>
      </c>
      <c r="AF19" s="568">
        <f t="shared" si="4"/>
        <v>1419.25</v>
      </c>
      <c r="AG19" s="568">
        <f t="shared" si="4"/>
        <v>2439</v>
      </c>
      <c r="AH19" s="568"/>
      <c r="AI19" s="568"/>
      <c r="AJ19" s="568"/>
      <c r="AK19" s="568"/>
      <c r="AL19" s="568"/>
      <c r="AM19" s="568"/>
      <c r="AN19" s="568"/>
      <c r="AO19" s="568"/>
      <c r="AP19" s="592"/>
      <c r="AQ19" s="568"/>
      <c r="AR19" s="568"/>
      <c r="AS19" s="568"/>
      <c r="AT19" s="568"/>
      <c r="AU19" s="568">
        <f t="shared" si="5"/>
        <v>0</v>
      </c>
      <c r="AV19" s="568">
        <f t="shared" si="5"/>
        <v>0</v>
      </c>
      <c r="AW19" s="568"/>
      <c r="AX19" s="568"/>
      <c r="AY19" s="568"/>
      <c r="AZ19" s="568">
        <f t="shared" si="6"/>
        <v>0</v>
      </c>
      <c r="BA19" s="568">
        <f t="shared" si="6"/>
        <v>118.5</v>
      </c>
      <c r="BB19" s="568">
        <f t="shared" si="7"/>
        <v>317</v>
      </c>
      <c r="BC19" s="568">
        <f t="shared" si="8"/>
        <v>8</v>
      </c>
      <c r="BD19" s="568">
        <f t="shared" si="9"/>
        <v>1</v>
      </c>
      <c r="BE19" s="568">
        <f t="shared" si="8"/>
        <v>0</v>
      </c>
      <c r="BF19" s="568">
        <f t="shared" si="9"/>
        <v>0</v>
      </c>
      <c r="BG19" s="568">
        <f t="shared" si="10"/>
        <v>20</v>
      </c>
      <c r="BH19" s="568">
        <f t="shared" si="11"/>
        <v>20</v>
      </c>
      <c r="BI19" s="568">
        <f t="shared" si="12"/>
        <v>0</v>
      </c>
      <c r="BJ19" s="568">
        <f t="shared" si="13"/>
        <v>0</v>
      </c>
      <c r="BK19" s="568">
        <f t="shared" si="14"/>
        <v>1366.75</v>
      </c>
      <c r="BL19" s="568">
        <f t="shared" si="14"/>
        <v>2230</v>
      </c>
      <c r="BM19" s="568">
        <f t="shared" si="15"/>
        <v>1521.25</v>
      </c>
      <c r="BN19" s="568">
        <f t="shared" si="16"/>
        <v>2568</v>
      </c>
      <c r="BO19" s="593" t="s">
        <v>130</v>
      </c>
      <c r="BP19" s="572" t="s">
        <v>126</v>
      </c>
      <c r="BQ19" s="529" t="s">
        <v>170</v>
      </c>
    </row>
    <row r="20" spans="1:69" ht="15" customHeight="1" x14ac:dyDescent="0.25">
      <c r="A20" s="573" t="s">
        <v>11</v>
      </c>
      <c r="B20" s="574">
        <v>184</v>
      </c>
      <c r="C20" s="575">
        <f t="shared" si="0"/>
        <v>66.304347826086953</v>
      </c>
      <c r="D20" s="579"/>
      <c r="E20" s="572"/>
      <c r="F20" s="568"/>
      <c r="G20" s="592"/>
      <c r="H20" s="568"/>
      <c r="I20" s="568"/>
      <c r="J20" s="568"/>
      <c r="K20" s="568"/>
      <c r="L20" s="568"/>
      <c r="M20" s="592"/>
      <c r="N20" s="568"/>
      <c r="O20" s="568"/>
      <c r="P20" s="568"/>
      <c r="Q20" s="568">
        <f t="shared" si="3"/>
        <v>0</v>
      </c>
      <c r="R20" s="568">
        <f t="shared" si="3"/>
        <v>0</v>
      </c>
      <c r="S20" s="568"/>
      <c r="T20" s="580">
        <v>3.5</v>
      </c>
      <c r="U20" s="568">
        <v>6</v>
      </c>
      <c r="V20" s="568"/>
      <c r="W20" s="568"/>
      <c r="X20" s="568">
        <v>3</v>
      </c>
      <c r="Y20" s="568">
        <v>5</v>
      </c>
      <c r="Z20" s="568">
        <v>5</v>
      </c>
      <c r="AA20" s="568">
        <v>7</v>
      </c>
      <c r="AB20" s="568"/>
      <c r="AC20" s="568"/>
      <c r="AD20" s="568">
        <v>110.5</v>
      </c>
      <c r="AE20" s="568">
        <v>184</v>
      </c>
      <c r="AF20" s="568">
        <f t="shared" si="4"/>
        <v>122</v>
      </c>
      <c r="AG20" s="568">
        <f t="shared" si="4"/>
        <v>202</v>
      </c>
      <c r="AH20" s="568"/>
      <c r="AI20" s="568"/>
      <c r="AJ20" s="568"/>
      <c r="AK20" s="592"/>
      <c r="AL20" s="568"/>
      <c r="AM20" s="568"/>
      <c r="AN20" s="568"/>
      <c r="AO20" s="568"/>
      <c r="AP20" s="568"/>
      <c r="AQ20" s="568"/>
      <c r="AR20" s="568"/>
      <c r="AS20" s="568"/>
      <c r="AT20" s="568"/>
      <c r="AU20" s="568">
        <f t="shared" si="5"/>
        <v>0</v>
      </c>
      <c r="AV20" s="568">
        <f t="shared" si="5"/>
        <v>0</v>
      </c>
      <c r="AW20" s="568"/>
      <c r="AX20" s="568"/>
      <c r="AY20" s="568"/>
      <c r="AZ20" s="568">
        <f t="shared" si="6"/>
        <v>0</v>
      </c>
      <c r="BA20" s="568">
        <f t="shared" si="6"/>
        <v>3.5</v>
      </c>
      <c r="BB20" s="568">
        <f t="shared" si="7"/>
        <v>6</v>
      </c>
      <c r="BC20" s="568">
        <f t="shared" si="8"/>
        <v>0</v>
      </c>
      <c r="BD20" s="568">
        <f t="shared" si="9"/>
        <v>0</v>
      </c>
      <c r="BE20" s="568">
        <f t="shared" si="8"/>
        <v>3</v>
      </c>
      <c r="BF20" s="568">
        <f t="shared" si="9"/>
        <v>5</v>
      </c>
      <c r="BG20" s="568">
        <f t="shared" si="10"/>
        <v>5</v>
      </c>
      <c r="BH20" s="568">
        <f t="shared" si="11"/>
        <v>7</v>
      </c>
      <c r="BI20" s="568">
        <f t="shared" si="12"/>
        <v>0</v>
      </c>
      <c r="BJ20" s="568">
        <f t="shared" si="13"/>
        <v>0</v>
      </c>
      <c r="BK20" s="568">
        <f t="shared" si="14"/>
        <v>110.5</v>
      </c>
      <c r="BL20" s="568">
        <f t="shared" si="14"/>
        <v>184</v>
      </c>
      <c r="BM20" s="568">
        <f t="shared" si="15"/>
        <v>122</v>
      </c>
      <c r="BN20" s="568">
        <f t="shared" si="16"/>
        <v>202</v>
      </c>
      <c r="BO20" s="578"/>
      <c r="BP20" s="572"/>
      <c r="BQ20" s="529" t="s">
        <v>163</v>
      </c>
    </row>
    <row r="21" spans="1:69" ht="15" customHeight="1" x14ac:dyDescent="0.25">
      <c r="A21" s="573" t="s">
        <v>12</v>
      </c>
      <c r="B21" s="574">
        <v>197.5</v>
      </c>
      <c r="C21" s="575">
        <f t="shared" si="0"/>
        <v>27.939240506329117</v>
      </c>
      <c r="D21" s="591"/>
      <c r="E21" s="568">
        <v>32.43</v>
      </c>
      <c r="F21" s="568">
        <v>40</v>
      </c>
      <c r="G21" s="568"/>
      <c r="H21" s="568"/>
      <c r="I21" s="568">
        <v>4.55</v>
      </c>
      <c r="J21" s="568">
        <v>8</v>
      </c>
      <c r="K21" s="568"/>
      <c r="L21" s="568"/>
      <c r="M21" s="592">
        <v>4.3</v>
      </c>
      <c r="N21" s="568">
        <v>7</v>
      </c>
      <c r="O21" s="568"/>
      <c r="P21" s="568"/>
      <c r="Q21" s="568">
        <f t="shared" si="3"/>
        <v>41.28</v>
      </c>
      <c r="R21" s="568">
        <f t="shared" si="3"/>
        <v>55</v>
      </c>
      <c r="S21" s="568"/>
      <c r="T21" s="568"/>
      <c r="U21" s="568"/>
      <c r="V21" s="568"/>
      <c r="W21" s="568"/>
      <c r="X21" s="568">
        <v>8</v>
      </c>
      <c r="Y21" s="568">
        <v>10</v>
      </c>
      <c r="Z21" s="568"/>
      <c r="AA21" s="568"/>
      <c r="AB21" s="568">
        <v>3.63</v>
      </c>
      <c r="AC21" s="568">
        <v>5</v>
      </c>
      <c r="AD21" s="568">
        <v>2.27</v>
      </c>
      <c r="AE21" s="568">
        <v>4</v>
      </c>
      <c r="AF21" s="568">
        <f t="shared" si="4"/>
        <v>13.9</v>
      </c>
      <c r="AG21" s="568">
        <f t="shared" si="4"/>
        <v>19</v>
      </c>
      <c r="AH21" s="568"/>
      <c r="AI21" s="568"/>
      <c r="AJ21" s="568"/>
      <c r="AK21" s="568"/>
      <c r="AL21" s="568"/>
      <c r="AM21" s="568"/>
      <c r="AN21" s="568"/>
      <c r="AO21" s="568"/>
      <c r="AP21" s="568"/>
      <c r="AQ21" s="568"/>
      <c r="AR21" s="568"/>
      <c r="AS21" s="568"/>
      <c r="AT21" s="568"/>
      <c r="AU21" s="568">
        <f t="shared" si="5"/>
        <v>0</v>
      </c>
      <c r="AV21" s="568">
        <f t="shared" si="5"/>
        <v>0</v>
      </c>
      <c r="AW21" s="568"/>
      <c r="AX21" s="568"/>
      <c r="AY21" s="568"/>
      <c r="AZ21" s="568">
        <f t="shared" si="6"/>
        <v>0</v>
      </c>
      <c r="BA21" s="568">
        <f t="shared" si="6"/>
        <v>32.43</v>
      </c>
      <c r="BB21" s="568">
        <f t="shared" si="7"/>
        <v>40</v>
      </c>
      <c r="BC21" s="568">
        <f t="shared" si="8"/>
        <v>0</v>
      </c>
      <c r="BD21" s="568">
        <f t="shared" si="9"/>
        <v>0</v>
      </c>
      <c r="BE21" s="568">
        <f t="shared" si="8"/>
        <v>12.55</v>
      </c>
      <c r="BF21" s="568">
        <f t="shared" si="9"/>
        <v>18</v>
      </c>
      <c r="BG21" s="568">
        <f t="shared" si="10"/>
        <v>0</v>
      </c>
      <c r="BH21" s="568">
        <f t="shared" si="11"/>
        <v>0</v>
      </c>
      <c r="BI21" s="568">
        <f t="shared" si="12"/>
        <v>7.93</v>
      </c>
      <c r="BJ21" s="568">
        <f t="shared" si="13"/>
        <v>12</v>
      </c>
      <c r="BK21" s="568">
        <f t="shared" si="14"/>
        <v>2.27</v>
      </c>
      <c r="BL21" s="568">
        <f t="shared" si="14"/>
        <v>4</v>
      </c>
      <c r="BM21" s="568">
        <f t="shared" si="15"/>
        <v>55.18</v>
      </c>
      <c r="BN21" s="568">
        <f t="shared" si="16"/>
        <v>74</v>
      </c>
      <c r="BO21" s="593" t="s">
        <v>130</v>
      </c>
      <c r="BP21" s="572" t="s">
        <v>126</v>
      </c>
      <c r="BQ21" s="529" t="s">
        <v>170</v>
      </c>
    </row>
    <row r="22" spans="1:69" ht="15" customHeight="1" x14ac:dyDescent="0.25">
      <c r="A22" s="573" t="s">
        <v>13</v>
      </c>
      <c r="B22" s="574">
        <v>369</v>
      </c>
      <c r="C22" s="575">
        <f t="shared" si="0"/>
        <v>76.151761517615185</v>
      </c>
      <c r="D22" s="591"/>
      <c r="E22" s="568"/>
      <c r="F22" s="568"/>
      <c r="G22" s="568"/>
      <c r="H22" s="568"/>
      <c r="I22" s="568"/>
      <c r="J22" s="568"/>
      <c r="K22" s="568"/>
      <c r="L22" s="568"/>
      <c r="M22" s="568"/>
      <c r="N22" s="568"/>
      <c r="O22" s="568"/>
      <c r="P22" s="568"/>
      <c r="Q22" s="568">
        <f t="shared" si="3"/>
        <v>0</v>
      </c>
      <c r="R22" s="568">
        <f t="shared" si="3"/>
        <v>0</v>
      </c>
      <c r="S22" s="568"/>
      <c r="T22" s="568"/>
      <c r="U22" s="568"/>
      <c r="V22" s="568"/>
      <c r="W22" s="568"/>
      <c r="X22" s="568"/>
      <c r="Y22" s="568"/>
      <c r="Z22" s="568">
        <v>281</v>
      </c>
      <c r="AA22" s="568">
        <v>443</v>
      </c>
      <c r="AB22" s="568"/>
      <c r="AC22" s="568"/>
      <c r="AD22" s="568"/>
      <c r="AE22" s="568"/>
      <c r="AF22" s="568">
        <f t="shared" si="4"/>
        <v>281</v>
      </c>
      <c r="AG22" s="568">
        <f t="shared" si="4"/>
        <v>443</v>
      </c>
      <c r="AH22" s="568"/>
      <c r="AI22" s="568"/>
      <c r="AJ22" s="568"/>
      <c r="AK22" s="568"/>
      <c r="AL22" s="568"/>
      <c r="AM22" s="568"/>
      <c r="AN22" s="568"/>
      <c r="AO22" s="568"/>
      <c r="AP22" s="568"/>
      <c r="AQ22" s="568"/>
      <c r="AR22" s="568"/>
      <c r="AS22" s="568"/>
      <c r="AT22" s="568"/>
      <c r="AU22" s="568">
        <f t="shared" si="5"/>
        <v>0</v>
      </c>
      <c r="AV22" s="568">
        <f t="shared" si="5"/>
        <v>0</v>
      </c>
      <c r="AW22" s="568"/>
      <c r="AX22" s="568"/>
      <c r="AY22" s="568"/>
      <c r="AZ22" s="568">
        <f t="shared" si="6"/>
        <v>0</v>
      </c>
      <c r="BA22" s="568">
        <f t="shared" si="6"/>
        <v>0</v>
      </c>
      <c r="BB22" s="568">
        <f t="shared" si="7"/>
        <v>0</v>
      </c>
      <c r="BC22" s="568">
        <f t="shared" si="8"/>
        <v>0</v>
      </c>
      <c r="BD22" s="568">
        <f t="shared" si="9"/>
        <v>0</v>
      </c>
      <c r="BE22" s="568">
        <f t="shared" si="8"/>
        <v>0</v>
      </c>
      <c r="BF22" s="568">
        <f t="shared" si="9"/>
        <v>0</v>
      </c>
      <c r="BG22" s="568">
        <f t="shared" si="10"/>
        <v>281</v>
      </c>
      <c r="BH22" s="568">
        <f t="shared" si="11"/>
        <v>443</v>
      </c>
      <c r="BI22" s="568">
        <f t="shared" si="12"/>
        <v>0</v>
      </c>
      <c r="BJ22" s="568">
        <f t="shared" si="13"/>
        <v>0</v>
      </c>
      <c r="BK22" s="568">
        <f t="shared" si="14"/>
        <v>0</v>
      </c>
      <c r="BL22" s="568">
        <f t="shared" si="14"/>
        <v>0</v>
      </c>
      <c r="BM22" s="568">
        <f t="shared" si="15"/>
        <v>281</v>
      </c>
      <c r="BN22" s="568">
        <f t="shared" si="16"/>
        <v>443</v>
      </c>
      <c r="BO22" s="578"/>
      <c r="BP22" s="572"/>
      <c r="BQ22" s="529" t="s">
        <v>163</v>
      </c>
    </row>
    <row r="23" spans="1:69" ht="15" customHeight="1" x14ac:dyDescent="0.25">
      <c r="A23" s="573" t="s">
        <v>14</v>
      </c>
      <c r="B23" s="574">
        <v>146.47999999999999</v>
      </c>
      <c r="C23" s="575">
        <f t="shared" si="0"/>
        <v>14.295466957946475</v>
      </c>
      <c r="D23" s="576"/>
      <c r="E23" s="568"/>
      <c r="F23" s="568"/>
      <c r="G23" s="580">
        <v>0.4</v>
      </c>
      <c r="H23" s="568">
        <v>1</v>
      </c>
      <c r="I23" s="568">
        <v>1</v>
      </c>
      <c r="J23" s="568">
        <v>1</v>
      </c>
      <c r="K23" s="568"/>
      <c r="L23" s="568"/>
      <c r="M23" s="568">
        <v>19.14</v>
      </c>
      <c r="N23" s="568">
        <v>39</v>
      </c>
      <c r="O23" s="568"/>
      <c r="P23" s="568"/>
      <c r="Q23" s="568">
        <f t="shared" si="3"/>
        <v>20.54</v>
      </c>
      <c r="R23" s="568">
        <f t="shared" si="3"/>
        <v>41</v>
      </c>
      <c r="S23" s="568"/>
      <c r="T23" s="568"/>
      <c r="U23" s="568"/>
      <c r="V23" s="568"/>
      <c r="W23" s="568"/>
      <c r="X23" s="568"/>
      <c r="Y23" s="568"/>
      <c r="Z23" s="568"/>
      <c r="AA23" s="568"/>
      <c r="AB23" s="568"/>
      <c r="AC23" s="568"/>
      <c r="AD23" s="568"/>
      <c r="AE23" s="568"/>
      <c r="AF23" s="568">
        <f t="shared" si="4"/>
        <v>0</v>
      </c>
      <c r="AG23" s="568">
        <f t="shared" si="4"/>
        <v>0</v>
      </c>
      <c r="AH23" s="568"/>
      <c r="AI23" s="568"/>
      <c r="AJ23" s="568"/>
      <c r="AK23" s="568"/>
      <c r="AL23" s="568"/>
      <c r="AM23" s="568"/>
      <c r="AN23" s="568"/>
      <c r="AO23" s="568"/>
      <c r="AP23" s="568"/>
      <c r="AQ23" s="568"/>
      <c r="AR23" s="568"/>
      <c r="AS23" s="568"/>
      <c r="AT23" s="568"/>
      <c r="AU23" s="568">
        <f t="shared" si="5"/>
        <v>0</v>
      </c>
      <c r="AV23" s="568">
        <f t="shared" si="5"/>
        <v>0</v>
      </c>
      <c r="AW23" s="568"/>
      <c r="AX23" s="568"/>
      <c r="AY23" s="568"/>
      <c r="AZ23" s="568">
        <f t="shared" si="6"/>
        <v>0</v>
      </c>
      <c r="BA23" s="568">
        <f t="shared" si="6"/>
        <v>0</v>
      </c>
      <c r="BB23" s="568">
        <f t="shared" si="7"/>
        <v>0</v>
      </c>
      <c r="BC23" s="568">
        <f t="shared" si="8"/>
        <v>0.4</v>
      </c>
      <c r="BD23" s="568">
        <f t="shared" si="9"/>
        <v>1</v>
      </c>
      <c r="BE23" s="568">
        <f t="shared" si="8"/>
        <v>1</v>
      </c>
      <c r="BF23" s="568">
        <f t="shared" si="9"/>
        <v>1</v>
      </c>
      <c r="BG23" s="568">
        <f t="shared" si="10"/>
        <v>0</v>
      </c>
      <c r="BH23" s="568">
        <f t="shared" si="11"/>
        <v>0</v>
      </c>
      <c r="BI23" s="568">
        <f t="shared" si="12"/>
        <v>19.14</v>
      </c>
      <c r="BJ23" s="568">
        <f t="shared" si="13"/>
        <v>39</v>
      </c>
      <c r="BK23" s="568">
        <f t="shared" si="14"/>
        <v>0</v>
      </c>
      <c r="BL23" s="568">
        <f t="shared" si="14"/>
        <v>0</v>
      </c>
      <c r="BM23" s="568">
        <f t="shared" si="15"/>
        <v>20.939999999999998</v>
      </c>
      <c r="BN23" s="568">
        <f t="shared" si="16"/>
        <v>41</v>
      </c>
      <c r="BO23" s="589"/>
      <c r="BP23" s="572"/>
    </row>
    <row r="24" spans="1:69" ht="15" customHeight="1" x14ac:dyDescent="0.25">
      <c r="A24" s="573" t="s">
        <v>15</v>
      </c>
      <c r="B24" s="574">
        <v>278</v>
      </c>
      <c r="C24" s="575">
        <f t="shared" si="0"/>
        <v>93.866906474820141</v>
      </c>
      <c r="D24" s="591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8"/>
      <c r="P24" s="568"/>
      <c r="Q24" s="568">
        <f t="shared" si="3"/>
        <v>0</v>
      </c>
      <c r="R24" s="568">
        <f t="shared" si="3"/>
        <v>0</v>
      </c>
      <c r="S24" s="568"/>
      <c r="T24" s="568">
        <v>34.799999999999997</v>
      </c>
      <c r="U24" s="568">
        <v>105</v>
      </c>
      <c r="V24" s="568"/>
      <c r="W24" s="568"/>
      <c r="X24" s="568"/>
      <c r="Y24" s="568"/>
      <c r="Z24" s="568"/>
      <c r="AA24" s="568"/>
      <c r="AB24" s="568">
        <v>12.5</v>
      </c>
      <c r="AC24" s="568">
        <v>51</v>
      </c>
      <c r="AD24" s="568">
        <v>213.65</v>
      </c>
      <c r="AE24" s="568">
        <v>505</v>
      </c>
      <c r="AF24" s="568">
        <f t="shared" si="4"/>
        <v>260.95</v>
      </c>
      <c r="AG24" s="568">
        <f t="shared" si="4"/>
        <v>661</v>
      </c>
      <c r="AH24" s="568"/>
      <c r="AI24" s="568"/>
      <c r="AJ24" s="568"/>
      <c r="AK24" s="568"/>
      <c r="AL24" s="568"/>
      <c r="AM24" s="568"/>
      <c r="AN24" s="568"/>
      <c r="AO24" s="568"/>
      <c r="AP24" s="568"/>
      <c r="AQ24" s="568"/>
      <c r="AR24" s="568"/>
      <c r="AS24" s="568"/>
      <c r="AT24" s="568"/>
      <c r="AU24" s="568">
        <f t="shared" si="5"/>
        <v>0</v>
      </c>
      <c r="AV24" s="568">
        <f t="shared" si="5"/>
        <v>0</v>
      </c>
      <c r="AW24" s="568"/>
      <c r="AX24" s="568"/>
      <c r="AY24" s="568"/>
      <c r="AZ24" s="568">
        <f t="shared" si="6"/>
        <v>0</v>
      </c>
      <c r="BA24" s="568">
        <f t="shared" si="6"/>
        <v>34.799999999999997</v>
      </c>
      <c r="BB24" s="568">
        <f t="shared" si="7"/>
        <v>105</v>
      </c>
      <c r="BC24" s="568">
        <f t="shared" si="8"/>
        <v>0</v>
      </c>
      <c r="BD24" s="568">
        <f t="shared" si="9"/>
        <v>0</v>
      </c>
      <c r="BE24" s="568">
        <f t="shared" si="8"/>
        <v>0</v>
      </c>
      <c r="BF24" s="568">
        <f t="shared" si="9"/>
        <v>0</v>
      </c>
      <c r="BG24" s="568">
        <f t="shared" si="10"/>
        <v>0</v>
      </c>
      <c r="BH24" s="568">
        <f t="shared" si="11"/>
        <v>0</v>
      </c>
      <c r="BI24" s="568">
        <f t="shared" si="12"/>
        <v>12.5</v>
      </c>
      <c r="BJ24" s="568">
        <f t="shared" si="13"/>
        <v>51</v>
      </c>
      <c r="BK24" s="568">
        <f t="shared" si="14"/>
        <v>213.65</v>
      </c>
      <c r="BL24" s="568">
        <f t="shared" si="14"/>
        <v>505</v>
      </c>
      <c r="BM24" s="568">
        <f t="shared" si="15"/>
        <v>260.95</v>
      </c>
      <c r="BN24" s="568">
        <f t="shared" si="16"/>
        <v>661</v>
      </c>
      <c r="BO24" s="578"/>
      <c r="BP24" s="572"/>
    </row>
    <row r="25" spans="1:69" s="590" customFormat="1" ht="15" customHeight="1" x14ac:dyDescent="0.25">
      <c r="A25" s="594" t="s">
        <v>16</v>
      </c>
      <c r="B25" s="595">
        <v>980.5</v>
      </c>
      <c r="C25" s="596">
        <f t="shared" si="0"/>
        <v>98.964813870474231</v>
      </c>
      <c r="D25" s="597"/>
      <c r="E25" s="598">
        <v>3.3</v>
      </c>
      <c r="F25" s="598">
        <v>12</v>
      </c>
      <c r="G25" s="599"/>
      <c r="H25" s="599"/>
      <c r="I25" s="599">
        <v>12.8</v>
      </c>
      <c r="J25" s="599">
        <v>22</v>
      </c>
      <c r="K25" s="599"/>
      <c r="L25" s="599"/>
      <c r="M25" s="599"/>
      <c r="N25" s="598"/>
      <c r="O25" s="598">
        <v>576</v>
      </c>
      <c r="P25" s="598">
        <v>984</v>
      </c>
      <c r="Q25" s="600">
        <f t="shared" si="3"/>
        <v>592.09999999999991</v>
      </c>
      <c r="R25" s="600">
        <f t="shared" si="3"/>
        <v>1018</v>
      </c>
      <c r="S25" s="600"/>
      <c r="T25" s="601">
        <v>0.25</v>
      </c>
      <c r="U25" s="598">
        <v>1</v>
      </c>
      <c r="V25" s="598"/>
      <c r="W25" s="598"/>
      <c r="X25" s="598"/>
      <c r="Y25" s="598"/>
      <c r="Z25" s="598">
        <v>2</v>
      </c>
      <c r="AA25" s="598">
        <v>5</v>
      </c>
      <c r="AB25" s="115"/>
      <c r="AC25" s="115"/>
      <c r="AD25" s="598">
        <v>376</v>
      </c>
      <c r="AE25" s="598">
        <v>827</v>
      </c>
      <c r="AF25" s="600">
        <f t="shared" si="4"/>
        <v>378.25</v>
      </c>
      <c r="AG25" s="600">
        <f t="shared" si="4"/>
        <v>833</v>
      </c>
      <c r="AH25" s="600"/>
      <c r="AI25" s="600"/>
      <c r="AJ25" s="600"/>
      <c r="AK25" s="600"/>
      <c r="AL25" s="600"/>
      <c r="AM25" s="600"/>
      <c r="AN25" s="600"/>
      <c r="AO25" s="600"/>
      <c r="AP25" s="600"/>
      <c r="AQ25" s="600"/>
      <c r="AR25" s="600"/>
      <c r="AS25" s="600"/>
      <c r="AT25" s="600"/>
      <c r="AU25" s="600">
        <f t="shared" si="5"/>
        <v>0</v>
      </c>
      <c r="AV25" s="600">
        <f t="shared" si="5"/>
        <v>0</v>
      </c>
      <c r="AW25" s="600"/>
      <c r="AX25" s="600"/>
      <c r="AY25" s="600"/>
      <c r="AZ25" s="600">
        <f t="shared" si="6"/>
        <v>0</v>
      </c>
      <c r="BA25" s="600">
        <f t="shared" si="6"/>
        <v>3.55</v>
      </c>
      <c r="BB25" s="600">
        <f t="shared" si="7"/>
        <v>13</v>
      </c>
      <c r="BC25" s="600">
        <f t="shared" si="8"/>
        <v>0</v>
      </c>
      <c r="BD25" s="600">
        <f t="shared" si="9"/>
        <v>0</v>
      </c>
      <c r="BE25" s="600">
        <f t="shared" si="8"/>
        <v>12.8</v>
      </c>
      <c r="BF25" s="600">
        <f t="shared" si="9"/>
        <v>22</v>
      </c>
      <c r="BG25" s="600">
        <f t="shared" si="10"/>
        <v>2</v>
      </c>
      <c r="BH25" s="600">
        <f t="shared" si="11"/>
        <v>5</v>
      </c>
      <c r="BI25" s="600">
        <f t="shared" si="12"/>
        <v>0</v>
      </c>
      <c r="BJ25" s="600">
        <f t="shared" si="13"/>
        <v>0</v>
      </c>
      <c r="BK25" s="600">
        <f t="shared" si="14"/>
        <v>952</v>
      </c>
      <c r="BL25" s="600">
        <f t="shared" si="14"/>
        <v>1811</v>
      </c>
      <c r="BM25" s="600">
        <f t="shared" si="15"/>
        <v>970.34999999999991</v>
      </c>
      <c r="BN25" s="600">
        <f t="shared" si="16"/>
        <v>1851</v>
      </c>
      <c r="BO25" s="602"/>
      <c r="BP25" s="603"/>
      <c r="BQ25" s="529"/>
    </row>
    <row r="26" spans="1:69" ht="15" customHeight="1" x14ac:dyDescent="0.25">
      <c r="A26" s="604" t="s">
        <v>18</v>
      </c>
      <c r="B26" s="574">
        <v>1250</v>
      </c>
      <c r="C26" s="575">
        <f t="shared" si="0"/>
        <v>73.72</v>
      </c>
      <c r="D26" s="579"/>
      <c r="E26" s="568"/>
      <c r="F26" s="568"/>
      <c r="G26" s="568"/>
      <c r="H26" s="568"/>
      <c r="I26" s="568"/>
      <c r="J26" s="568"/>
      <c r="K26" s="568"/>
      <c r="L26" s="568"/>
      <c r="M26" s="568"/>
      <c r="N26" s="568"/>
      <c r="O26" s="568"/>
      <c r="P26" s="568"/>
      <c r="Q26" s="568">
        <f t="shared" si="3"/>
        <v>0</v>
      </c>
      <c r="R26" s="568">
        <f t="shared" si="3"/>
        <v>0</v>
      </c>
      <c r="S26" s="568"/>
      <c r="T26" s="568">
        <v>19.5</v>
      </c>
      <c r="U26" s="568">
        <v>11</v>
      </c>
      <c r="V26" s="568">
        <v>3</v>
      </c>
      <c r="W26" s="568">
        <v>3</v>
      </c>
      <c r="X26" s="568"/>
      <c r="Y26" s="568"/>
      <c r="Z26" s="568">
        <v>1</v>
      </c>
      <c r="AA26" s="568">
        <v>1</v>
      </c>
      <c r="AB26" s="568">
        <v>225.5</v>
      </c>
      <c r="AC26" s="568">
        <v>182</v>
      </c>
      <c r="AD26" s="567">
        <v>669.5</v>
      </c>
      <c r="AE26" s="567">
        <v>632</v>
      </c>
      <c r="AF26" s="568">
        <f t="shared" si="4"/>
        <v>918.5</v>
      </c>
      <c r="AG26" s="568">
        <f t="shared" si="4"/>
        <v>829</v>
      </c>
      <c r="AH26" s="567"/>
      <c r="AI26" s="567"/>
      <c r="AJ26" s="567"/>
      <c r="AK26" s="567"/>
      <c r="AL26" s="567"/>
      <c r="AM26" s="567"/>
      <c r="AN26" s="567"/>
      <c r="AO26" s="567"/>
      <c r="AP26" s="567"/>
      <c r="AQ26" s="567"/>
      <c r="AR26" s="570"/>
      <c r="AS26" s="570"/>
      <c r="AT26" s="571"/>
      <c r="AU26" s="568">
        <f t="shared" si="5"/>
        <v>0</v>
      </c>
      <c r="AV26" s="568">
        <f t="shared" si="5"/>
        <v>0</v>
      </c>
      <c r="AW26" s="571"/>
      <c r="AX26" s="571"/>
      <c r="AY26" s="571"/>
      <c r="AZ26" s="568">
        <f t="shared" si="6"/>
        <v>0</v>
      </c>
      <c r="BA26" s="568">
        <f t="shared" si="6"/>
        <v>19.5</v>
      </c>
      <c r="BB26" s="568">
        <f t="shared" si="7"/>
        <v>11</v>
      </c>
      <c r="BC26" s="568">
        <f t="shared" si="8"/>
        <v>3</v>
      </c>
      <c r="BD26" s="568">
        <f t="shared" si="9"/>
        <v>3</v>
      </c>
      <c r="BE26" s="568">
        <f t="shared" si="8"/>
        <v>0</v>
      </c>
      <c r="BF26" s="568">
        <f t="shared" si="9"/>
        <v>0</v>
      </c>
      <c r="BG26" s="568">
        <f t="shared" si="10"/>
        <v>1</v>
      </c>
      <c r="BH26" s="568">
        <f t="shared" si="11"/>
        <v>1</v>
      </c>
      <c r="BI26" s="568">
        <f t="shared" si="12"/>
        <v>225.5</v>
      </c>
      <c r="BJ26" s="568">
        <f t="shared" si="13"/>
        <v>182</v>
      </c>
      <c r="BK26" s="568">
        <f t="shared" si="14"/>
        <v>669.5</v>
      </c>
      <c r="BL26" s="568">
        <f t="shared" si="14"/>
        <v>632</v>
      </c>
      <c r="BM26" s="568">
        <f t="shared" si="15"/>
        <v>921.5</v>
      </c>
      <c r="BN26" s="568">
        <f t="shared" si="16"/>
        <v>829</v>
      </c>
      <c r="BO26" s="593"/>
      <c r="BP26" s="572"/>
      <c r="BQ26" s="529" t="s">
        <v>170</v>
      </c>
    </row>
    <row r="27" spans="1:69" ht="15" customHeight="1" x14ac:dyDescent="0.25">
      <c r="A27" s="604" t="s">
        <v>19</v>
      </c>
      <c r="B27" s="574">
        <v>608.35</v>
      </c>
      <c r="C27" s="575">
        <f t="shared" si="0"/>
        <v>64.592750883537434</v>
      </c>
      <c r="D27" s="576"/>
      <c r="E27" s="568">
        <v>4.25</v>
      </c>
      <c r="F27" s="568">
        <v>8</v>
      </c>
      <c r="G27" s="568"/>
      <c r="H27" s="568"/>
      <c r="I27" s="568"/>
      <c r="J27" s="568"/>
      <c r="K27" s="568"/>
      <c r="L27" s="568"/>
      <c r="M27" s="568">
        <v>2.25</v>
      </c>
      <c r="N27" s="568">
        <v>6</v>
      </c>
      <c r="O27" s="568">
        <v>42.75</v>
      </c>
      <c r="P27" s="568">
        <v>96</v>
      </c>
      <c r="Q27" s="568">
        <f t="shared" si="3"/>
        <v>49.25</v>
      </c>
      <c r="R27" s="568">
        <f t="shared" si="3"/>
        <v>110</v>
      </c>
      <c r="S27" s="568"/>
      <c r="T27" s="568">
        <v>17.2</v>
      </c>
      <c r="U27" s="568">
        <v>42</v>
      </c>
      <c r="V27" s="568"/>
      <c r="W27" s="568"/>
      <c r="X27" s="568"/>
      <c r="Y27" s="568"/>
      <c r="Z27" s="568">
        <v>15.75</v>
      </c>
      <c r="AA27" s="568">
        <v>17</v>
      </c>
      <c r="AB27" s="568">
        <v>16.75</v>
      </c>
      <c r="AC27" s="568">
        <v>22</v>
      </c>
      <c r="AD27" s="568">
        <v>294</v>
      </c>
      <c r="AE27" s="568">
        <v>782</v>
      </c>
      <c r="AF27" s="568">
        <f t="shared" si="4"/>
        <v>343.7</v>
      </c>
      <c r="AG27" s="568">
        <f t="shared" si="4"/>
        <v>863</v>
      </c>
      <c r="AH27" s="568"/>
      <c r="AI27" s="568"/>
      <c r="AJ27" s="568"/>
      <c r="AK27" s="567"/>
      <c r="AL27" s="567"/>
      <c r="AM27" s="567"/>
      <c r="AN27" s="567"/>
      <c r="AO27" s="567"/>
      <c r="AP27" s="567"/>
      <c r="AQ27" s="567"/>
      <c r="AR27" s="568"/>
      <c r="AS27" s="568"/>
      <c r="AT27" s="568"/>
      <c r="AU27" s="568">
        <f t="shared" si="5"/>
        <v>0</v>
      </c>
      <c r="AV27" s="568">
        <f t="shared" si="5"/>
        <v>0</v>
      </c>
      <c r="AW27" s="568"/>
      <c r="AX27" s="568"/>
      <c r="AY27" s="568"/>
      <c r="AZ27" s="568">
        <f t="shared" si="6"/>
        <v>0</v>
      </c>
      <c r="BA27" s="568">
        <f t="shared" si="6"/>
        <v>21.45</v>
      </c>
      <c r="BB27" s="568">
        <f t="shared" si="7"/>
        <v>50</v>
      </c>
      <c r="BC27" s="568">
        <f t="shared" si="8"/>
        <v>0</v>
      </c>
      <c r="BD27" s="568">
        <f t="shared" si="9"/>
        <v>0</v>
      </c>
      <c r="BE27" s="568">
        <f t="shared" si="8"/>
        <v>0</v>
      </c>
      <c r="BF27" s="568">
        <f t="shared" si="9"/>
        <v>0</v>
      </c>
      <c r="BG27" s="568">
        <f t="shared" si="10"/>
        <v>15.75</v>
      </c>
      <c r="BH27" s="568">
        <f t="shared" si="11"/>
        <v>17</v>
      </c>
      <c r="BI27" s="568">
        <f t="shared" si="12"/>
        <v>19</v>
      </c>
      <c r="BJ27" s="568">
        <f t="shared" si="13"/>
        <v>28</v>
      </c>
      <c r="BK27" s="568">
        <f t="shared" si="14"/>
        <v>336.75</v>
      </c>
      <c r="BL27" s="568">
        <f t="shared" si="14"/>
        <v>878</v>
      </c>
      <c r="BM27" s="568">
        <f t="shared" si="15"/>
        <v>392.95</v>
      </c>
      <c r="BN27" s="568">
        <f t="shared" si="16"/>
        <v>973</v>
      </c>
      <c r="BO27" s="589"/>
      <c r="BP27" s="572"/>
    </row>
    <row r="28" spans="1:69" ht="15" customHeight="1" x14ac:dyDescent="0.25">
      <c r="A28" s="605" t="s">
        <v>20</v>
      </c>
      <c r="B28" s="606">
        <v>324.49</v>
      </c>
      <c r="C28" s="575">
        <f t="shared" si="0"/>
        <v>97.765724675644861</v>
      </c>
      <c r="D28" s="579"/>
      <c r="E28" s="607">
        <v>24.88</v>
      </c>
      <c r="F28" s="607">
        <v>68</v>
      </c>
      <c r="G28" s="607"/>
      <c r="H28" s="607"/>
      <c r="I28" s="607"/>
      <c r="J28" s="607"/>
      <c r="K28" s="607">
        <v>19.260000000000002</v>
      </c>
      <c r="L28" s="607">
        <v>45</v>
      </c>
      <c r="M28" s="607">
        <v>2</v>
      </c>
      <c r="N28" s="607">
        <v>8</v>
      </c>
      <c r="O28" s="607">
        <v>95.71</v>
      </c>
      <c r="P28" s="607">
        <v>322</v>
      </c>
      <c r="Q28" s="607">
        <f t="shared" si="3"/>
        <v>141.85</v>
      </c>
      <c r="R28" s="607">
        <f t="shared" si="3"/>
        <v>443</v>
      </c>
      <c r="S28" s="568"/>
      <c r="T28" s="568">
        <v>22.91</v>
      </c>
      <c r="U28" s="568">
        <v>59</v>
      </c>
      <c r="V28" s="568"/>
      <c r="W28" s="568"/>
      <c r="X28" s="568"/>
      <c r="Y28" s="568"/>
      <c r="Z28" s="568">
        <v>25</v>
      </c>
      <c r="AA28" s="568">
        <v>71</v>
      </c>
      <c r="AB28" s="568"/>
      <c r="AC28" s="568"/>
      <c r="AD28" s="568">
        <v>127.48</v>
      </c>
      <c r="AE28" s="568">
        <v>402</v>
      </c>
      <c r="AF28" s="568">
        <f t="shared" si="4"/>
        <v>175.39000000000001</v>
      </c>
      <c r="AG28" s="568">
        <f t="shared" si="4"/>
        <v>532</v>
      </c>
      <c r="AH28" s="568"/>
      <c r="AI28" s="568"/>
      <c r="AJ28" s="568"/>
      <c r="AK28" s="568"/>
      <c r="AL28" s="568"/>
      <c r="AM28" s="568"/>
      <c r="AN28" s="568"/>
      <c r="AO28" s="568"/>
      <c r="AP28" s="568"/>
      <c r="AQ28" s="568"/>
      <c r="AR28" s="568"/>
      <c r="AS28" s="568"/>
      <c r="AT28" s="568"/>
      <c r="AU28" s="568">
        <f t="shared" si="5"/>
        <v>0</v>
      </c>
      <c r="AV28" s="568">
        <f t="shared" si="5"/>
        <v>0</v>
      </c>
      <c r="AW28" s="568"/>
      <c r="AX28" s="568"/>
      <c r="AY28" s="568"/>
      <c r="AZ28" s="568">
        <f t="shared" si="6"/>
        <v>0</v>
      </c>
      <c r="BA28" s="568">
        <f t="shared" si="6"/>
        <v>47.79</v>
      </c>
      <c r="BB28" s="568">
        <f t="shared" si="7"/>
        <v>127</v>
      </c>
      <c r="BC28" s="568">
        <f t="shared" si="8"/>
        <v>0</v>
      </c>
      <c r="BD28" s="568">
        <f t="shared" si="9"/>
        <v>0</v>
      </c>
      <c r="BE28" s="568">
        <f t="shared" si="8"/>
        <v>0</v>
      </c>
      <c r="BF28" s="568">
        <f t="shared" si="9"/>
        <v>0</v>
      </c>
      <c r="BG28" s="568">
        <f t="shared" si="10"/>
        <v>44.260000000000005</v>
      </c>
      <c r="BH28" s="568">
        <f t="shared" si="11"/>
        <v>116</v>
      </c>
      <c r="BI28" s="568">
        <f t="shared" si="12"/>
        <v>2</v>
      </c>
      <c r="BJ28" s="568">
        <f t="shared" si="13"/>
        <v>8</v>
      </c>
      <c r="BK28" s="568">
        <f t="shared" si="14"/>
        <v>223.19</v>
      </c>
      <c r="BL28" s="568">
        <f t="shared" si="14"/>
        <v>724</v>
      </c>
      <c r="BM28" s="568">
        <f t="shared" si="15"/>
        <v>317.24</v>
      </c>
      <c r="BN28" s="568">
        <f t="shared" si="16"/>
        <v>975</v>
      </c>
      <c r="BO28" s="578"/>
      <c r="BP28" s="572"/>
      <c r="BQ28" s="529" t="s">
        <v>170</v>
      </c>
    </row>
    <row r="29" spans="1:69" ht="15" customHeight="1" x14ac:dyDescent="0.25">
      <c r="A29" s="605" t="s">
        <v>21</v>
      </c>
      <c r="B29" s="606">
        <v>4130</v>
      </c>
      <c r="C29" s="575">
        <f t="shared" si="0"/>
        <v>100.79903147699758</v>
      </c>
      <c r="D29" s="608"/>
      <c r="E29" s="439">
        <v>226</v>
      </c>
      <c r="F29" s="440">
        <v>180</v>
      </c>
      <c r="G29" s="439">
        <v>42.5</v>
      </c>
      <c r="H29" s="440">
        <v>11</v>
      </c>
      <c r="I29" s="439"/>
      <c r="J29" s="440"/>
      <c r="K29" s="439">
        <v>184</v>
      </c>
      <c r="L29" s="440">
        <v>151</v>
      </c>
      <c r="M29" s="439"/>
      <c r="N29" s="440"/>
      <c r="O29" s="439">
        <v>2322</v>
      </c>
      <c r="P29" s="441">
        <v>2073</v>
      </c>
      <c r="Q29" s="568">
        <f t="shared" si="3"/>
        <v>2774.5</v>
      </c>
      <c r="R29" s="568">
        <f t="shared" si="3"/>
        <v>2415</v>
      </c>
      <c r="S29" s="568"/>
      <c r="T29" s="439">
        <v>6</v>
      </c>
      <c r="U29" s="440">
        <v>7</v>
      </c>
      <c r="V29" s="439"/>
      <c r="W29" s="440"/>
      <c r="X29" s="439"/>
      <c r="Y29" s="440"/>
      <c r="Z29" s="439"/>
      <c r="AA29" s="440"/>
      <c r="AB29" s="439"/>
      <c r="AC29" s="440"/>
      <c r="AD29" s="439">
        <v>1340</v>
      </c>
      <c r="AE29" s="440">
        <v>1288</v>
      </c>
      <c r="AF29" s="568">
        <f t="shared" si="4"/>
        <v>1346</v>
      </c>
      <c r="AG29" s="568">
        <f t="shared" si="4"/>
        <v>1295</v>
      </c>
      <c r="AH29" s="568"/>
      <c r="AI29" s="568"/>
      <c r="AJ29" s="568"/>
      <c r="AK29" s="568"/>
      <c r="AL29" s="568"/>
      <c r="AM29" s="568"/>
      <c r="AN29" s="568"/>
      <c r="AO29" s="568"/>
      <c r="AP29" s="568"/>
      <c r="AQ29" s="568"/>
      <c r="AR29" s="568"/>
      <c r="AS29" s="568"/>
      <c r="AT29" s="568"/>
      <c r="AU29" s="568">
        <f t="shared" si="5"/>
        <v>0</v>
      </c>
      <c r="AV29" s="568">
        <f t="shared" si="5"/>
        <v>0</v>
      </c>
      <c r="AW29" s="568"/>
      <c r="AX29" s="568"/>
      <c r="AY29" s="568"/>
      <c r="AZ29" s="568">
        <f t="shared" si="6"/>
        <v>0</v>
      </c>
      <c r="BA29" s="568">
        <f t="shared" si="6"/>
        <v>232</v>
      </c>
      <c r="BB29" s="568">
        <f t="shared" si="7"/>
        <v>187</v>
      </c>
      <c r="BC29" s="568">
        <f t="shared" si="8"/>
        <v>42.5</v>
      </c>
      <c r="BD29" s="568">
        <f t="shared" si="9"/>
        <v>11</v>
      </c>
      <c r="BE29" s="568">
        <f t="shared" si="8"/>
        <v>0</v>
      </c>
      <c r="BF29" s="568">
        <f t="shared" si="9"/>
        <v>0</v>
      </c>
      <c r="BG29" s="568">
        <f t="shared" si="10"/>
        <v>184</v>
      </c>
      <c r="BH29" s="568">
        <f t="shared" si="11"/>
        <v>151</v>
      </c>
      <c r="BI29" s="568">
        <f t="shared" si="12"/>
        <v>0</v>
      </c>
      <c r="BJ29" s="568">
        <f t="shared" si="13"/>
        <v>0</v>
      </c>
      <c r="BK29" s="568">
        <f t="shared" si="14"/>
        <v>3662</v>
      </c>
      <c r="BL29" s="568">
        <f t="shared" si="14"/>
        <v>3361</v>
      </c>
      <c r="BM29" s="568">
        <f t="shared" si="15"/>
        <v>4163</v>
      </c>
      <c r="BN29" s="568">
        <f t="shared" si="16"/>
        <v>3710</v>
      </c>
      <c r="BO29" s="578"/>
      <c r="BP29" s="572"/>
      <c r="BQ29" s="529" t="s">
        <v>170</v>
      </c>
    </row>
    <row r="30" spans="1:69" ht="15" customHeight="1" x14ac:dyDescent="0.25">
      <c r="A30" s="605" t="s">
        <v>22</v>
      </c>
      <c r="B30" s="606">
        <v>926</v>
      </c>
      <c r="C30" s="575">
        <f t="shared" si="0"/>
        <v>97.624190064794817</v>
      </c>
      <c r="D30" s="576"/>
      <c r="E30" s="121">
        <v>32.5</v>
      </c>
      <c r="F30" s="609">
        <v>74</v>
      </c>
      <c r="G30" s="568"/>
      <c r="H30" s="568"/>
      <c r="I30" s="568"/>
      <c r="J30" s="568"/>
      <c r="K30" s="568"/>
      <c r="L30" s="568"/>
      <c r="M30" s="568">
        <v>100.3</v>
      </c>
      <c r="N30" s="568">
        <v>107</v>
      </c>
      <c r="O30" s="122">
        <v>116.2</v>
      </c>
      <c r="P30" s="609">
        <v>138</v>
      </c>
      <c r="Q30" s="568">
        <f t="shared" si="3"/>
        <v>249</v>
      </c>
      <c r="R30" s="568">
        <f t="shared" si="3"/>
        <v>319</v>
      </c>
      <c r="S30" s="610"/>
      <c r="T30" s="122">
        <v>8</v>
      </c>
      <c r="U30" s="609">
        <v>16</v>
      </c>
      <c r="V30" s="611"/>
      <c r="W30" s="568"/>
      <c r="X30" s="568"/>
      <c r="Y30" s="568"/>
      <c r="Z30" s="568"/>
      <c r="AA30" s="568"/>
      <c r="AB30" s="568">
        <v>147.75</v>
      </c>
      <c r="AC30" s="568">
        <v>202</v>
      </c>
      <c r="AD30" s="568">
        <v>499.25</v>
      </c>
      <c r="AE30" s="568">
        <v>571</v>
      </c>
      <c r="AF30" s="568">
        <f t="shared" si="4"/>
        <v>655</v>
      </c>
      <c r="AG30" s="568">
        <f t="shared" si="4"/>
        <v>789</v>
      </c>
      <c r="AH30" s="568"/>
      <c r="AI30" s="568"/>
      <c r="AJ30" s="568"/>
      <c r="AK30" s="568"/>
      <c r="AL30" s="568"/>
      <c r="AM30" s="568"/>
      <c r="AN30" s="568"/>
      <c r="AO30" s="577"/>
      <c r="AP30" s="577"/>
      <c r="AQ30" s="568"/>
      <c r="AR30" s="568"/>
      <c r="AS30" s="568"/>
      <c r="AT30" s="568"/>
      <c r="AU30" s="568">
        <f t="shared" si="5"/>
        <v>0</v>
      </c>
      <c r="AV30" s="568">
        <f t="shared" si="5"/>
        <v>0</v>
      </c>
      <c r="AW30" s="568"/>
      <c r="AX30" s="568"/>
      <c r="AY30" s="568"/>
      <c r="AZ30" s="568">
        <f t="shared" si="6"/>
        <v>0</v>
      </c>
      <c r="BA30" s="568">
        <f t="shared" si="6"/>
        <v>40.5</v>
      </c>
      <c r="BB30" s="568">
        <f t="shared" si="7"/>
        <v>90</v>
      </c>
      <c r="BC30" s="568">
        <f t="shared" si="8"/>
        <v>0</v>
      </c>
      <c r="BD30" s="568">
        <f t="shared" si="9"/>
        <v>0</v>
      </c>
      <c r="BE30" s="568">
        <f t="shared" si="8"/>
        <v>0</v>
      </c>
      <c r="BF30" s="568">
        <f t="shared" si="9"/>
        <v>0</v>
      </c>
      <c r="BG30" s="568">
        <f t="shared" si="10"/>
        <v>0</v>
      </c>
      <c r="BH30" s="568">
        <f t="shared" si="11"/>
        <v>0</v>
      </c>
      <c r="BI30" s="568">
        <f t="shared" si="12"/>
        <v>248.05</v>
      </c>
      <c r="BJ30" s="568">
        <f t="shared" si="13"/>
        <v>309</v>
      </c>
      <c r="BK30" s="568">
        <f t="shared" si="14"/>
        <v>615.45000000000005</v>
      </c>
      <c r="BL30" s="568">
        <f t="shared" si="14"/>
        <v>709</v>
      </c>
      <c r="BM30" s="568">
        <f t="shared" si="15"/>
        <v>904</v>
      </c>
      <c r="BN30" s="568">
        <f t="shared" si="16"/>
        <v>1108</v>
      </c>
      <c r="BO30" s="578"/>
      <c r="BP30" s="572"/>
    </row>
    <row r="31" spans="1:69" ht="15" customHeight="1" x14ac:dyDescent="0.25">
      <c r="A31" s="605" t="s">
        <v>23</v>
      </c>
      <c r="B31" s="606">
        <v>529</v>
      </c>
      <c r="C31" s="575">
        <f t="shared" si="0"/>
        <v>101.18147448015122</v>
      </c>
      <c r="D31" s="591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>
        <f t="shared" si="3"/>
        <v>0</v>
      </c>
      <c r="R31" s="612">
        <f t="shared" si="3"/>
        <v>0</v>
      </c>
      <c r="S31" s="568"/>
      <c r="T31" s="612"/>
      <c r="U31" s="612"/>
      <c r="V31" s="568">
        <v>28</v>
      </c>
      <c r="W31" s="568">
        <v>44</v>
      </c>
      <c r="X31" s="568"/>
      <c r="Y31" s="568"/>
      <c r="Z31" s="568">
        <v>27</v>
      </c>
      <c r="AA31" s="568">
        <v>27</v>
      </c>
      <c r="AB31" s="568">
        <v>19</v>
      </c>
      <c r="AC31" s="568">
        <v>26</v>
      </c>
      <c r="AD31" s="568">
        <v>433.25</v>
      </c>
      <c r="AE31" s="568">
        <v>616</v>
      </c>
      <c r="AF31" s="568">
        <f t="shared" si="4"/>
        <v>507.25</v>
      </c>
      <c r="AG31" s="568">
        <f t="shared" si="4"/>
        <v>713</v>
      </c>
      <c r="AH31" s="568"/>
      <c r="AI31" s="568"/>
      <c r="AJ31" s="568"/>
      <c r="AK31" s="568"/>
      <c r="AL31" s="568"/>
      <c r="AM31" s="568"/>
      <c r="AN31" s="568"/>
      <c r="AO31" s="568"/>
      <c r="AP31" s="592"/>
      <c r="AQ31" s="568"/>
      <c r="AR31" s="568"/>
      <c r="AS31" s="568"/>
      <c r="AT31" s="568"/>
      <c r="AU31" s="568">
        <f t="shared" si="5"/>
        <v>0</v>
      </c>
      <c r="AV31" s="568">
        <f t="shared" si="5"/>
        <v>0</v>
      </c>
      <c r="AW31" s="568"/>
      <c r="AX31" s="568"/>
      <c r="AY31" s="568"/>
      <c r="AZ31" s="568">
        <f t="shared" si="6"/>
        <v>0</v>
      </c>
      <c r="BA31" s="568">
        <f t="shared" si="6"/>
        <v>0</v>
      </c>
      <c r="BB31" s="568">
        <f t="shared" si="7"/>
        <v>0</v>
      </c>
      <c r="BC31" s="568">
        <f t="shared" si="8"/>
        <v>28</v>
      </c>
      <c r="BD31" s="568">
        <f t="shared" si="9"/>
        <v>44</v>
      </c>
      <c r="BE31" s="568">
        <f t="shared" si="8"/>
        <v>0</v>
      </c>
      <c r="BF31" s="568">
        <f t="shared" si="9"/>
        <v>0</v>
      </c>
      <c r="BG31" s="568">
        <f t="shared" si="10"/>
        <v>27</v>
      </c>
      <c r="BH31" s="568">
        <f t="shared" si="11"/>
        <v>27</v>
      </c>
      <c r="BI31" s="568">
        <f t="shared" si="12"/>
        <v>19</v>
      </c>
      <c r="BJ31" s="568">
        <f t="shared" si="13"/>
        <v>26</v>
      </c>
      <c r="BK31" s="568">
        <f t="shared" si="14"/>
        <v>433.25</v>
      </c>
      <c r="BL31" s="568">
        <f t="shared" si="14"/>
        <v>616</v>
      </c>
      <c r="BM31" s="568">
        <f t="shared" si="15"/>
        <v>535.25</v>
      </c>
      <c r="BN31" s="568">
        <f t="shared" si="16"/>
        <v>713</v>
      </c>
      <c r="BO31" s="589"/>
      <c r="BP31" s="572"/>
      <c r="BQ31" s="613" t="s">
        <v>170</v>
      </c>
    </row>
    <row r="32" spans="1:69" ht="15" customHeight="1" x14ac:dyDescent="0.25">
      <c r="A32" s="605" t="s">
        <v>24</v>
      </c>
      <c r="B32" s="606">
        <v>547</v>
      </c>
      <c r="C32" s="575">
        <f t="shared" si="0"/>
        <v>108.66544789762341</v>
      </c>
      <c r="D32" s="579"/>
      <c r="E32" s="572"/>
      <c r="F32" s="568"/>
      <c r="G32" s="572"/>
      <c r="H32" s="568"/>
      <c r="I32" s="568"/>
      <c r="J32" s="568"/>
      <c r="K32" s="568">
        <v>9</v>
      </c>
      <c r="L32" s="568">
        <v>9</v>
      </c>
      <c r="M32" s="592">
        <v>67</v>
      </c>
      <c r="N32" s="568">
        <v>90</v>
      </c>
      <c r="O32" s="568"/>
      <c r="P32" s="568"/>
      <c r="Q32" s="568">
        <f t="shared" si="3"/>
        <v>76</v>
      </c>
      <c r="R32" s="568">
        <f t="shared" si="3"/>
        <v>99</v>
      </c>
      <c r="S32" s="568"/>
      <c r="T32" s="568"/>
      <c r="U32" s="568"/>
      <c r="V32" s="568"/>
      <c r="W32" s="568"/>
      <c r="X32" s="568"/>
      <c r="Y32" s="568"/>
      <c r="Z32" s="568">
        <v>81</v>
      </c>
      <c r="AA32" s="568">
        <v>83</v>
      </c>
      <c r="AB32" s="568">
        <v>437.4</v>
      </c>
      <c r="AC32" s="568">
        <v>672</v>
      </c>
      <c r="AD32" s="568"/>
      <c r="AE32" s="568"/>
      <c r="AF32" s="568">
        <f t="shared" si="4"/>
        <v>518.4</v>
      </c>
      <c r="AG32" s="568">
        <f t="shared" si="4"/>
        <v>755</v>
      </c>
      <c r="AH32" s="568"/>
      <c r="AI32" s="568"/>
      <c r="AJ32" s="568"/>
      <c r="AK32" s="592"/>
      <c r="AL32" s="568"/>
      <c r="AM32" s="568"/>
      <c r="AN32" s="568"/>
      <c r="AO32" s="568"/>
      <c r="AP32" s="568"/>
      <c r="AQ32" s="568"/>
      <c r="AR32" s="568"/>
      <c r="AS32" s="568"/>
      <c r="AT32" s="568"/>
      <c r="AU32" s="568">
        <f t="shared" si="5"/>
        <v>0</v>
      </c>
      <c r="AV32" s="568">
        <f t="shared" si="5"/>
        <v>0</v>
      </c>
      <c r="AW32" s="568"/>
      <c r="AX32" s="568"/>
      <c r="AY32" s="568"/>
      <c r="AZ32" s="568">
        <f t="shared" si="6"/>
        <v>0</v>
      </c>
      <c r="BA32" s="568">
        <f t="shared" si="6"/>
        <v>0</v>
      </c>
      <c r="BB32" s="568">
        <f t="shared" si="7"/>
        <v>0</v>
      </c>
      <c r="BC32" s="568">
        <f t="shared" si="8"/>
        <v>0</v>
      </c>
      <c r="BD32" s="568">
        <f t="shared" si="9"/>
        <v>0</v>
      </c>
      <c r="BE32" s="568">
        <f t="shared" si="8"/>
        <v>0</v>
      </c>
      <c r="BF32" s="568">
        <f t="shared" si="9"/>
        <v>0</v>
      </c>
      <c r="BG32" s="568">
        <f t="shared" si="10"/>
        <v>90</v>
      </c>
      <c r="BH32" s="568">
        <f t="shared" si="11"/>
        <v>92</v>
      </c>
      <c r="BI32" s="568">
        <f t="shared" si="12"/>
        <v>504.4</v>
      </c>
      <c r="BJ32" s="568">
        <f t="shared" si="13"/>
        <v>762</v>
      </c>
      <c r="BK32" s="568">
        <f t="shared" si="14"/>
        <v>0</v>
      </c>
      <c r="BL32" s="568">
        <f t="shared" si="14"/>
        <v>0</v>
      </c>
      <c r="BM32" s="568">
        <f t="shared" ref="BM32:BN47" si="17">BA32+BC32+BE32+BG32+BI32+BK32</f>
        <v>594.4</v>
      </c>
      <c r="BN32" s="568">
        <f t="shared" si="16"/>
        <v>854</v>
      </c>
      <c r="BO32" s="593" t="s">
        <v>130</v>
      </c>
      <c r="BP32" s="572" t="s">
        <v>126</v>
      </c>
      <c r="BQ32" s="529" t="s">
        <v>170</v>
      </c>
    </row>
    <row r="33" spans="1:69" ht="15" customHeight="1" x14ac:dyDescent="0.25">
      <c r="A33" s="605" t="s">
        <v>100</v>
      </c>
      <c r="B33" s="606">
        <v>461</v>
      </c>
      <c r="C33" s="575">
        <f t="shared" si="0"/>
        <v>100.05422993492408</v>
      </c>
      <c r="D33" s="591"/>
      <c r="E33" s="614"/>
      <c r="F33" s="18"/>
      <c r="G33" s="614"/>
      <c r="H33" s="18"/>
      <c r="I33" s="614"/>
      <c r="J33" s="18"/>
      <c r="K33" s="614"/>
      <c r="L33" s="18"/>
      <c r="M33" s="614"/>
      <c r="N33" s="18"/>
      <c r="O33" s="614"/>
      <c r="P33" s="18"/>
      <c r="Q33" s="568">
        <f t="shared" si="3"/>
        <v>0</v>
      </c>
      <c r="R33" s="568">
        <f t="shared" si="3"/>
        <v>0</v>
      </c>
      <c r="S33" s="568"/>
      <c r="T33" s="568">
        <v>11</v>
      </c>
      <c r="U33" s="568">
        <v>1</v>
      </c>
      <c r="V33" s="568"/>
      <c r="W33" s="568"/>
      <c r="X33" s="568"/>
      <c r="Y33" s="568"/>
      <c r="Z33" s="577"/>
      <c r="AA33" s="18"/>
      <c r="AB33" s="443">
        <v>9.25</v>
      </c>
      <c r="AC33" s="444">
        <v>8</v>
      </c>
      <c r="AD33" s="443">
        <v>441</v>
      </c>
      <c r="AE33" s="444">
        <v>720</v>
      </c>
      <c r="AF33" s="568">
        <f t="shared" si="4"/>
        <v>461.25</v>
      </c>
      <c r="AG33" s="568">
        <f t="shared" si="4"/>
        <v>729</v>
      </c>
      <c r="AH33" s="568"/>
      <c r="AI33" s="568"/>
      <c r="AJ33" s="568"/>
      <c r="AK33" s="568"/>
      <c r="AL33" s="568"/>
      <c r="AM33" s="568"/>
      <c r="AN33" s="568"/>
      <c r="AO33" s="568"/>
      <c r="AP33" s="568"/>
      <c r="AQ33" s="568"/>
      <c r="AR33" s="568"/>
      <c r="AS33" s="568"/>
      <c r="AT33" s="568"/>
      <c r="AU33" s="568">
        <f t="shared" si="5"/>
        <v>0</v>
      </c>
      <c r="AV33" s="568">
        <f t="shared" si="5"/>
        <v>0</v>
      </c>
      <c r="AW33" s="568"/>
      <c r="AX33" s="568"/>
      <c r="AY33" s="568"/>
      <c r="AZ33" s="568">
        <f t="shared" si="6"/>
        <v>0</v>
      </c>
      <c r="BA33" s="568">
        <f t="shared" si="6"/>
        <v>11</v>
      </c>
      <c r="BB33" s="568">
        <f t="shared" si="7"/>
        <v>1</v>
      </c>
      <c r="BC33" s="568">
        <f t="shared" si="8"/>
        <v>0</v>
      </c>
      <c r="BD33" s="568">
        <f t="shared" si="9"/>
        <v>0</v>
      </c>
      <c r="BE33" s="568">
        <f t="shared" si="8"/>
        <v>0</v>
      </c>
      <c r="BF33" s="568">
        <f t="shared" si="9"/>
        <v>0</v>
      </c>
      <c r="BG33" s="568">
        <f t="shared" si="10"/>
        <v>0</v>
      </c>
      <c r="BH33" s="568">
        <f t="shared" si="11"/>
        <v>0</v>
      </c>
      <c r="BI33" s="568">
        <f t="shared" si="12"/>
        <v>9.25</v>
      </c>
      <c r="BJ33" s="568">
        <f t="shared" si="13"/>
        <v>8</v>
      </c>
      <c r="BK33" s="568">
        <f t="shared" si="14"/>
        <v>441</v>
      </c>
      <c r="BL33" s="568">
        <f t="shared" si="14"/>
        <v>720</v>
      </c>
      <c r="BM33" s="568">
        <f t="shared" si="17"/>
        <v>461.25</v>
      </c>
      <c r="BN33" s="568">
        <f t="shared" si="16"/>
        <v>729</v>
      </c>
      <c r="BO33" s="589"/>
      <c r="BP33" s="572"/>
      <c r="BQ33" s="613" t="s">
        <v>170</v>
      </c>
    </row>
    <row r="34" spans="1:69" ht="15" customHeight="1" x14ac:dyDescent="0.25">
      <c r="A34" s="605" t="s">
        <v>26</v>
      </c>
      <c r="B34" s="606">
        <v>984.53</v>
      </c>
      <c r="C34" s="575">
        <f t="shared" si="0"/>
        <v>53.223365463723802</v>
      </c>
      <c r="D34" s="576"/>
      <c r="E34" s="568">
        <v>22.75</v>
      </c>
      <c r="F34" s="568">
        <v>63</v>
      </c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>
        <f t="shared" si="3"/>
        <v>22.75</v>
      </c>
      <c r="R34" s="568">
        <f t="shared" si="3"/>
        <v>63</v>
      </c>
      <c r="S34" s="568"/>
      <c r="T34" s="568">
        <v>2.5</v>
      </c>
      <c r="U34" s="568">
        <v>2</v>
      </c>
      <c r="V34" s="568"/>
      <c r="W34" s="568"/>
      <c r="X34" s="568">
        <v>36</v>
      </c>
      <c r="Y34" s="568">
        <v>36</v>
      </c>
      <c r="Z34" s="568">
        <v>125.75</v>
      </c>
      <c r="AA34" s="568">
        <v>125</v>
      </c>
      <c r="AB34" s="568">
        <v>70</v>
      </c>
      <c r="AC34" s="568">
        <v>120</v>
      </c>
      <c r="AD34" s="568">
        <v>267</v>
      </c>
      <c r="AE34" s="568">
        <v>401</v>
      </c>
      <c r="AF34" s="568">
        <f t="shared" si="4"/>
        <v>501.25</v>
      </c>
      <c r="AG34" s="568">
        <f t="shared" si="4"/>
        <v>684</v>
      </c>
      <c r="AH34" s="568"/>
      <c r="AI34" s="568"/>
      <c r="AJ34" s="568"/>
      <c r="AK34" s="568"/>
      <c r="AL34" s="568"/>
      <c r="AM34" s="568"/>
      <c r="AN34" s="568"/>
      <c r="AO34" s="568"/>
      <c r="AP34" s="568"/>
      <c r="AQ34" s="568"/>
      <c r="AR34" s="568"/>
      <c r="AS34" s="568"/>
      <c r="AT34" s="568"/>
      <c r="AU34" s="568">
        <f t="shared" si="5"/>
        <v>0</v>
      </c>
      <c r="AV34" s="568">
        <f t="shared" si="5"/>
        <v>0</v>
      </c>
      <c r="AW34" s="568"/>
      <c r="AX34" s="568"/>
      <c r="AY34" s="568"/>
      <c r="AZ34" s="568">
        <f t="shared" si="6"/>
        <v>0</v>
      </c>
      <c r="BA34" s="568">
        <f t="shared" si="6"/>
        <v>25.25</v>
      </c>
      <c r="BB34" s="568">
        <f t="shared" si="7"/>
        <v>65</v>
      </c>
      <c r="BC34" s="568">
        <f t="shared" si="8"/>
        <v>0</v>
      </c>
      <c r="BD34" s="568">
        <f t="shared" si="9"/>
        <v>0</v>
      </c>
      <c r="BE34" s="568">
        <f t="shared" si="8"/>
        <v>36</v>
      </c>
      <c r="BF34" s="568">
        <f t="shared" si="9"/>
        <v>36</v>
      </c>
      <c r="BG34" s="568">
        <f t="shared" si="10"/>
        <v>125.75</v>
      </c>
      <c r="BH34" s="568">
        <f t="shared" si="11"/>
        <v>125</v>
      </c>
      <c r="BI34" s="568">
        <f t="shared" si="12"/>
        <v>70</v>
      </c>
      <c r="BJ34" s="568">
        <f t="shared" si="13"/>
        <v>120</v>
      </c>
      <c r="BK34" s="568">
        <f t="shared" si="14"/>
        <v>267</v>
      </c>
      <c r="BL34" s="568">
        <f t="shared" si="14"/>
        <v>401</v>
      </c>
      <c r="BM34" s="568">
        <f t="shared" si="17"/>
        <v>524</v>
      </c>
      <c r="BN34" s="568">
        <f t="shared" si="16"/>
        <v>747</v>
      </c>
      <c r="BO34" s="578"/>
      <c r="BP34" s="572"/>
      <c r="BQ34" s="613" t="s">
        <v>170</v>
      </c>
    </row>
    <row r="35" spans="1:69" ht="15" customHeight="1" x14ac:dyDescent="0.25">
      <c r="A35" s="605" t="s">
        <v>27</v>
      </c>
      <c r="B35" s="606">
        <v>590</v>
      </c>
      <c r="C35" s="575">
        <f t="shared" si="0"/>
        <v>90.677966101694921</v>
      </c>
      <c r="D35" s="591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8"/>
      <c r="P35" s="568"/>
      <c r="Q35" s="568">
        <f t="shared" si="3"/>
        <v>0</v>
      </c>
      <c r="R35" s="568">
        <f t="shared" si="3"/>
        <v>0</v>
      </c>
      <c r="S35" s="568"/>
      <c r="T35" s="568"/>
      <c r="U35" s="568"/>
      <c r="V35" s="568"/>
      <c r="W35" s="568"/>
      <c r="X35" s="568"/>
      <c r="Y35" s="568"/>
      <c r="Z35" s="568">
        <v>19</v>
      </c>
      <c r="AA35" s="568">
        <v>19</v>
      </c>
      <c r="AB35" s="568"/>
      <c r="AC35" s="568"/>
      <c r="AD35" s="568">
        <v>516</v>
      </c>
      <c r="AE35" s="568">
        <v>1619</v>
      </c>
      <c r="AF35" s="568">
        <f t="shared" si="4"/>
        <v>535</v>
      </c>
      <c r="AG35" s="568">
        <f t="shared" si="4"/>
        <v>1638</v>
      </c>
      <c r="AH35" s="568"/>
      <c r="AI35" s="568"/>
      <c r="AJ35" s="568"/>
      <c r="AK35" s="568"/>
      <c r="AL35" s="568"/>
      <c r="AM35" s="568"/>
      <c r="AN35" s="568"/>
      <c r="AO35" s="568"/>
      <c r="AP35" s="568"/>
      <c r="AQ35" s="568"/>
      <c r="AR35" s="568"/>
      <c r="AS35" s="568"/>
      <c r="AT35" s="568"/>
      <c r="AU35" s="568">
        <f t="shared" si="5"/>
        <v>0</v>
      </c>
      <c r="AV35" s="568">
        <f t="shared" si="5"/>
        <v>0</v>
      </c>
      <c r="AW35" s="568"/>
      <c r="AX35" s="568"/>
      <c r="AY35" s="568"/>
      <c r="AZ35" s="568">
        <f t="shared" si="6"/>
        <v>0</v>
      </c>
      <c r="BA35" s="568">
        <f t="shared" si="6"/>
        <v>0</v>
      </c>
      <c r="BB35" s="568">
        <f t="shared" si="7"/>
        <v>0</v>
      </c>
      <c r="BC35" s="568">
        <f t="shared" si="8"/>
        <v>0</v>
      </c>
      <c r="BD35" s="568">
        <f t="shared" si="9"/>
        <v>0</v>
      </c>
      <c r="BE35" s="568">
        <f t="shared" si="8"/>
        <v>0</v>
      </c>
      <c r="BF35" s="568">
        <f t="shared" si="9"/>
        <v>0</v>
      </c>
      <c r="BG35" s="568">
        <f t="shared" si="10"/>
        <v>19</v>
      </c>
      <c r="BH35" s="568">
        <f t="shared" si="11"/>
        <v>19</v>
      </c>
      <c r="BI35" s="568">
        <f t="shared" si="12"/>
        <v>0</v>
      </c>
      <c r="BJ35" s="568">
        <f t="shared" si="13"/>
        <v>0</v>
      </c>
      <c r="BK35" s="568">
        <f t="shared" si="14"/>
        <v>516</v>
      </c>
      <c r="BL35" s="568">
        <f t="shared" si="14"/>
        <v>1619</v>
      </c>
      <c r="BM35" s="568">
        <f t="shared" si="17"/>
        <v>535</v>
      </c>
      <c r="BN35" s="568">
        <f t="shared" si="16"/>
        <v>1638</v>
      </c>
      <c r="BO35" s="578"/>
      <c r="BP35" s="572"/>
      <c r="BQ35" s="613"/>
    </row>
    <row r="36" spans="1:69" ht="15" customHeight="1" x14ac:dyDescent="0.25">
      <c r="A36" s="605" t="s">
        <v>28</v>
      </c>
      <c r="B36" s="606">
        <v>3649.92</v>
      </c>
      <c r="C36" s="575">
        <f t="shared" si="0"/>
        <v>83.913620024548479</v>
      </c>
      <c r="D36" s="591"/>
      <c r="E36" s="577">
        <v>365.98</v>
      </c>
      <c r="F36" s="577">
        <v>222</v>
      </c>
      <c r="G36" s="577">
        <v>44.5</v>
      </c>
      <c r="H36" s="577">
        <v>14</v>
      </c>
      <c r="I36" s="577">
        <v>4</v>
      </c>
      <c r="J36" s="577">
        <v>1</v>
      </c>
      <c r="K36" s="577">
        <v>181.19</v>
      </c>
      <c r="L36" s="577">
        <v>143</v>
      </c>
      <c r="M36" s="577">
        <v>1514</v>
      </c>
      <c r="N36" s="577">
        <v>1353</v>
      </c>
      <c r="O36" s="577">
        <v>3.73</v>
      </c>
      <c r="P36" s="577">
        <v>5</v>
      </c>
      <c r="Q36" s="568">
        <f t="shared" si="3"/>
        <v>2113.4</v>
      </c>
      <c r="R36" s="568">
        <f t="shared" si="3"/>
        <v>1738</v>
      </c>
      <c r="S36" s="568"/>
      <c r="T36" s="577">
        <v>71.430000000000007</v>
      </c>
      <c r="U36" s="577">
        <v>104</v>
      </c>
      <c r="V36" s="577"/>
      <c r="W36" s="577"/>
      <c r="X36" s="577"/>
      <c r="Y36" s="577"/>
      <c r="Z36" s="577">
        <v>37</v>
      </c>
      <c r="AA36" s="577">
        <v>45</v>
      </c>
      <c r="AB36" s="577">
        <v>703</v>
      </c>
      <c r="AC36" s="577">
        <v>137.94999999999999</v>
      </c>
      <c r="AD36" s="577">
        <v>137.94999999999999</v>
      </c>
      <c r="AE36" s="577">
        <v>322</v>
      </c>
      <c r="AF36" s="568">
        <f t="shared" si="4"/>
        <v>949.38000000000011</v>
      </c>
      <c r="AG36" s="568">
        <f t="shared" si="4"/>
        <v>608.95000000000005</v>
      </c>
      <c r="AH36" s="568"/>
      <c r="AI36" s="568"/>
      <c r="AJ36" s="568"/>
      <c r="AK36" s="568"/>
      <c r="AL36" s="568"/>
      <c r="AM36" s="568"/>
      <c r="AN36" s="568"/>
      <c r="AO36" s="568"/>
      <c r="AP36" s="568"/>
      <c r="AQ36" s="568"/>
      <c r="AR36" s="568"/>
      <c r="AS36" s="568"/>
      <c r="AT36" s="568"/>
      <c r="AU36" s="568">
        <f t="shared" si="5"/>
        <v>0</v>
      </c>
      <c r="AV36" s="568">
        <f t="shared" si="5"/>
        <v>0</v>
      </c>
      <c r="AW36" s="568"/>
      <c r="AX36" s="568"/>
      <c r="AY36" s="568"/>
      <c r="AZ36" s="568">
        <f t="shared" si="6"/>
        <v>0</v>
      </c>
      <c r="BA36" s="568">
        <f t="shared" si="6"/>
        <v>437.41</v>
      </c>
      <c r="BB36" s="568">
        <f t="shared" si="7"/>
        <v>326</v>
      </c>
      <c r="BC36" s="568">
        <f t="shared" si="8"/>
        <v>44.5</v>
      </c>
      <c r="BD36" s="568">
        <f t="shared" si="9"/>
        <v>14</v>
      </c>
      <c r="BE36" s="568">
        <f t="shared" si="8"/>
        <v>4</v>
      </c>
      <c r="BF36" s="568">
        <f t="shared" si="9"/>
        <v>1</v>
      </c>
      <c r="BG36" s="568">
        <f t="shared" si="10"/>
        <v>218.19</v>
      </c>
      <c r="BH36" s="568">
        <f t="shared" si="11"/>
        <v>188</v>
      </c>
      <c r="BI36" s="568">
        <f t="shared" si="12"/>
        <v>2217</v>
      </c>
      <c r="BJ36" s="568">
        <f t="shared" si="13"/>
        <v>1490.95</v>
      </c>
      <c r="BK36" s="568">
        <f t="shared" si="14"/>
        <v>141.67999999999998</v>
      </c>
      <c r="BL36" s="568">
        <f t="shared" si="14"/>
        <v>327</v>
      </c>
      <c r="BM36" s="568">
        <f t="shared" si="17"/>
        <v>3062.7799999999997</v>
      </c>
      <c r="BN36" s="568">
        <f t="shared" si="16"/>
        <v>2346.9499999999998</v>
      </c>
      <c r="BO36" s="589"/>
      <c r="BP36" s="572"/>
      <c r="BQ36" s="529" t="s">
        <v>170</v>
      </c>
    </row>
    <row r="37" spans="1:69" s="528" customFormat="1" ht="15" customHeight="1" x14ac:dyDescent="0.25">
      <c r="A37" s="605" t="s">
        <v>29</v>
      </c>
      <c r="B37" s="606">
        <v>2527</v>
      </c>
      <c r="C37" s="575">
        <f t="shared" si="0"/>
        <v>101.02730510486744</v>
      </c>
      <c r="D37" s="615"/>
      <c r="E37" s="18">
        <v>319</v>
      </c>
      <c r="F37" s="18">
        <v>898</v>
      </c>
      <c r="G37" s="18">
        <v>22</v>
      </c>
      <c r="H37" s="18">
        <v>11</v>
      </c>
      <c r="I37" s="18">
        <v>32</v>
      </c>
      <c r="J37" s="18">
        <v>35</v>
      </c>
      <c r="K37" s="18">
        <v>225</v>
      </c>
      <c r="L37" s="18">
        <v>226</v>
      </c>
      <c r="M37" s="18"/>
      <c r="N37" s="19"/>
      <c r="O37" s="19"/>
      <c r="P37" s="19"/>
      <c r="Q37" s="568">
        <f t="shared" si="3"/>
        <v>598</v>
      </c>
      <c r="R37" s="568">
        <f t="shared" si="3"/>
        <v>1170</v>
      </c>
      <c r="S37" s="18"/>
      <c r="T37" s="18">
        <v>3.9</v>
      </c>
      <c r="U37" s="18">
        <v>8</v>
      </c>
      <c r="V37" s="18"/>
      <c r="W37" s="18"/>
      <c r="X37" s="18">
        <v>9.5</v>
      </c>
      <c r="Y37" s="18">
        <v>8</v>
      </c>
      <c r="Z37" s="18">
        <v>1886</v>
      </c>
      <c r="AA37" s="18">
        <v>1392</v>
      </c>
      <c r="AB37" s="19"/>
      <c r="AC37" s="19"/>
      <c r="AD37" s="19">
        <v>55.56</v>
      </c>
      <c r="AE37" s="19">
        <v>76</v>
      </c>
      <c r="AF37" s="568">
        <f t="shared" si="4"/>
        <v>1954.96</v>
      </c>
      <c r="AG37" s="568">
        <f t="shared" si="4"/>
        <v>1484</v>
      </c>
      <c r="AH37" s="568"/>
      <c r="AI37" s="568"/>
      <c r="AJ37" s="568"/>
      <c r="AK37" s="568"/>
      <c r="AL37" s="568"/>
      <c r="AM37" s="568"/>
      <c r="AN37" s="568"/>
      <c r="AO37" s="568"/>
      <c r="AP37" s="568"/>
      <c r="AQ37" s="568"/>
      <c r="AR37" s="568"/>
      <c r="AS37" s="568"/>
      <c r="AT37" s="568"/>
      <c r="AU37" s="568">
        <f t="shared" si="5"/>
        <v>0</v>
      </c>
      <c r="AV37" s="568">
        <f t="shared" si="5"/>
        <v>0</v>
      </c>
      <c r="AW37" s="568"/>
      <c r="AX37" s="568"/>
      <c r="AY37" s="568"/>
      <c r="AZ37" s="568">
        <f t="shared" si="6"/>
        <v>0</v>
      </c>
      <c r="BA37" s="568">
        <f t="shared" si="6"/>
        <v>322.89999999999998</v>
      </c>
      <c r="BB37" s="568">
        <f t="shared" si="7"/>
        <v>906</v>
      </c>
      <c r="BC37" s="568">
        <f t="shared" si="8"/>
        <v>22</v>
      </c>
      <c r="BD37" s="568">
        <f t="shared" si="9"/>
        <v>11</v>
      </c>
      <c r="BE37" s="568">
        <f t="shared" si="8"/>
        <v>41.5</v>
      </c>
      <c r="BF37" s="568">
        <f t="shared" si="9"/>
        <v>43</v>
      </c>
      <c r="BG37" s="568">
        <f t="shared" si="10"/>
        <v>2111</v>
      </c>
      <c r="BH37" s="568">
        <f t="shared" si="11"/>
        <v>1618</v>
      </c>
      <c r="BI37" s="568">
        <f t="shared" si="12"/>
        <v>0</v>
      </c>
      <c r="BJ37" s="568">
        <f t="shared" si="13"/>
        <v>0</v>
      </c>
      <c r="BK37" s="568">
        <f t="shared" si="14"/>
        <v>55.56</v>
      </c>
      <c r="BL37" s="568">
        <f t="shared" si="14"/>
        <v>76</v>
      </c>
      <c r="BM37" s="568">
        <f t="shared" si="17"/>
        <v>2552.96</v>
      </c>
      <c r="BN37" s="568">
        <f t="shared" si="16"/>
        <v>2654</v>
      </c>
      <c r="BO37" s="589"/>
      <c r="BP37" s="572"/>
      <c r="BQ37" s="528" t="s">
        <v>170</v>
      </c>
    </row>
    <row r="38" spans="1:69" ht="15" customHeight="1" x14ac:dyDescent="0.25">
      <c r="A38" s="605" t="s">
        <v>30</v>
      </c>
      <c r="B38" s="606">
        <v>2182.5</v>
      </c>
      <c r="C38" s="575">
        <f t="shared" si="0"/>
        <v>39.373195876288655</v>
      </c>
      <c r="D38" s="616"/>
      <c r="E38" s="568">
        <v>23.12</v>
      </c>
      <c r="F38" s="568">
        <v>35</v>
      </c>
      <c r="G38" s="568">
        <v>28</v>
      </c>
      <c r="H38" s="568">
        <v>38</v>
      </c>
      <c r="I38" s="568"/>
      <c r="J38" s="568"/>
      <c r="K38" s="568">
        <v>17.2</v>
      </c>
      <c r="L38" s="568">
        <v>31</v>
      </c>
      <c r="M38" s="568"/>
      <c r="N38" s="568"/>
      <c r="O38" s="568">
        <v>48</v>
      </c>
      <c r="P38" s="568">
        <v>107</v>
      </c>
      <c r="Q38" s="568">
        <f t="shared" si="3"/>
        <v>116.32000000000001</v>
      </c>
      <c r="R38" s="568">
        <f t="shared" si="3"/>
        <v>211</v>
      </c>
      <c r="S38" s="568"/>
      <c r="T38" s="568">
        <v>69</v>
      </c>
      <c r="U38" s="568">
        <v>187</v>
      </c>
      <c r="V38" s="568">
        <v>12</v>
      </c>
      <c r="W38" s="568">
        <v>19</v>
      </c>
      <c r="X38" s="568"/>
      <c r="Y38" s="568"/>
      <c r="Z38" s="568">
        <v>83</v>
      </c>
      <c r="AA38" s="568">
        <v>159</v>
      </c>
      <c r="AB38" s="568">
        <v>25</v>
      </c>
      <c r="AC38" s="568">
        <v>36</v>
      </c>
      <c r="AD38" s="567">
        <v>554</v>
      </c>
      <c r="AE38" s="567">
        <v>1214</v>
      </c>
      <c r="AF38" s="568">
        <f t="shared" si="4"/>
        <v>743</v>
      </c>
      <c r="AG38" s="568">
        <f t="shared" si="4"/>
        <v>1615</v>
      </c>
      <c r="AH38" s="567"/>
      <c r="AI38" s="567"/>
      <c r="AJ38" s="567"/>
      <c r="AK38" s="567"/>
      <c r="AL38" s="567"/>
      <c r="AM38" s="567"/>
      <c r="AN38" s="567"/>
      <c r="AO38" s="567"/>
      <c r="AP38" s="567"/>
      <c r="AQ38" s="567"/>
      <c r="AR38" s="570"/>
      <c r="AS38" s="570"/>
      <c r="AT38" s="571"/>
      <c r="AU38" s="568">
        <f t="shared" si="5"/>
        <v>0</v>
      </c>
      <c r="AV38" s="568">
        <f t="shared" si="5"/>
        <v>0</v>
      </c>
      <c r="AW38" s="571"/>
      <c r="AX38" s="571"/>
      <c r="AY38" s="571"/>
      <c r="AZ38" s="568">
        <f t="shared" si="6"/>
        <v>0</v>
      </c>
      <c r="BA38" s="568">
        <f t="shared" si="6"/>
        <v>92.12</v>
      </c>
      <c r="BB38" s="568">
        <f t="shared" si="7"/>
        <v>222</v>
      </c>
      <c r="BC38" s="568">
        <f t="shared" si="8"/>
        <v>40</v>
      </c>
      <c r="BD38" s="568">
        <f t="shared" si="9"/>
        <v>57</v>
      </c>
      <c r="BE38" s="568">
        <f t="shared" si="8"/>
        <v>0</v>
      </c>
      <c r="BF38" s="568">
        <f t="shared" si="9"/>
        <v>0</v>
      </c>
      <c r="BG38" s="568">
        <f t="shared" si="10"/>
        <v>100.2</v>
      </c>
      <c r="BH38" s="568">
        <f t="shared" si="11"/>
        <v>190</v>
      </c>
      <c r="BI38" s="568">
        <f t="shared" si="12"/>
        <v>25</v>
      </c>
      <c r="BJ38" s="568">
        <f t="shared" si="13"/>
        <v>36</v>
      </c>
      <c r="BK38" s="568">
        <f t="shared" si="14"/>
        <v>602</v>
      </c>
      <c r="BL38" s="568">
        <f t="shared" si="14"/>
        <v>1321</v>
      </c>
      <c r="BM38" s="568">
        <f t="shared" si="17"/>
        <v>859.31999999999994</v>
      </c>
      <c r="BN38" s="568">
        <f t="shared" si="16"/>
        <v>1826</v>
      </c>
      <c r="BO38" s="578"/>
      <c r="BP38" s="572"/>
      <c r="BQ38" s="529" t="s">
        <v>163</v>
      </c>
    </row>
    <row r="39" spans="1:69" s="590" customFormat="1" ht="15" customHeight="1" x14ac:dyDescent="0.25">
      <c r="A39" s="617" t="s">
        <v>31</v>
      </c>
      <c r="B39" s="618">
        <v>7199</v>
      </c>
      <c r="C39" s="596">
        <f t="shared" si="0"/>
        <v>59.849346298096961</v>
      </c>
      <c r="D39" s="619"/>
      <c r="E39" s="598">
        <v>766.35890000000006</v>
      </c>
      <c r="F39" s="598">
        <v>639</v>
      </c>
      <c r="G39" s="598">
        <v>69.59</v>
      </c>
      <c r="H39" s="598">
        <v>51</v>
      </c>
      <c r="I39" s="598">
        <v>129.80000000000001</v>
      </c>
      <c r="J39" s="598">
        <v>126</v>
      </c>
      <c r="K39" s="598">
        <v>875.12804000000017</v>
      </c>
      <c r="L39" s="598">
        <v>868</v>
      </c>
      <c r="M39" s="598">
        <v>119.70989999999999</v>
      </c>
      <c r="N39" s="598">
        <v>212</v>
      </c>
      <c r="O39" s="598">
        <v>99.141300000000001</v>
      </c>
      <c r="P39" s="598">
        <v>127</v>
      </c>
      <c r="Q39" s="600">
        <f t="shared" si="3"/>
        <v>2059.7281400000002</v>
      </c>
      <c r="R39" s="600">
        <f t="shared" si="3"/>
        <v>2023</v>
      </c>
      <c r="S39" s="600"/>
      <c r="T39" s="598">
        <v>69.12</v>
      </c>
      <c r="U39" s="598">
        <v>92</v>
      </c>
      <c r="V39" s="598">
        <v>15.25</v>
      </c>
      <c r="W39" s="598">
        <v>13</v>
      </c>
      <c r="X39" s="598">
        <v>6</v>
      </c>
      <c r="Y39" s="598">
        <v>6</v>
      </c>
      <c r="Z39" s="598">
        <v>837.86450000000002</v>
      </c>
      <c r="AA39" s="598">
        <v>760</v>
      </c>
      <c r="AB39" s="598">
        <v>241.65780000000001</v>
      </c>
      <c r="AC39" s="598">
        <v>323</v>
      </c>
      <c r="AD39" s="598">
        <v>1078.934</v>
      </c>
      <c r="AE39" s="598">
        <v>1165</v>
      </c>
      <c r="AF39" s="600">
        <f t="shared" si="4"/>
        <v>2248.8262999999997</v>
      </c>
      <c r="AG39" s="600">
        <f t="shared" si="4"/>
        <v>2359</v>
      </c>
      <c r="AH39" s="600"/>
      <c r="AI39" s="600"/>
      <c r="AJ39" s="600"/>
      <c r="AK39" s="620"/>
      <c r="AL39" s="620"/>
      <c r="AM39" s="620"/>
      <c r="AN39" s="620"/>
      <c r="AO39" s="620"/>
      <c r="AP39" s="620"/>
      <c r="AQ39" s="620"/>
      <c r="AR39" s="600"/>
      <c r="AS39" s="600"/>
      <c r="AT39" s="600"/>
      <c r="AU39" s="600">
        <f t="shared" si="5"/>
        <v>0</v>
      </c>
      <c r="AV39" s="600">
        <f t="shared" si="5"/>
        <v>0</v>
      </c>
      <c r="AW39" s="600"/>
      <c r="AX39" s="600"/>
      <c r="AY39" s="600"/>
      <c r="AZ39" s="600">
        <f t="shared" si="6"/>
        <v>0</v>
      </c>
      <c r="BA39" s="600">
        <f t="shared" si="6"/>
        <v>835.47890000000007</v>
      </c>
      <c r="BB39" s="600">
        <f t="shared" si="7"/>
        <v>731</v>
      </c>
      <c r="BC39" s="600">
        <f t="shared" si="8"/>
        <v>84.84</v>
      </c>
      <c r="BD39" s="600">
        <f t="shared" si="9"/>
        <v>64</v>
      </c>
      <c r="BE39" s="600">
        <f t="shared" si="8"/>
        <v>135.80000000000001</v>
      </c>
      <c r="BF39" s="600">
        <f t="shared" si="9"/>
        <v>132</v>
      </c>
      <c r="BG39" s="600">
        <f t="shared" si="10"/>
        <v>1712.9925400000002</v>
      </c>
      <c r="BH39" s="600">
        <f t="shared" si="11"/>
        <v>1628</v>
      </c>
      <c r="BI39" s="600">
        <f t="shared" si="12"/>
        <v>361.36770000000001</v>
      </c>
      <c r="BJ39" s="600">
        <f t="shared" si="13"/>
        <v>535</v>
      </c>
      <c r="BK39" s="600">
        <f t="shared" si="14"/>
        <v>1178.0753</v>
      </c>
      <c r="BL39" s="600">
        <f t="shared" si="14"/>
        <v>1292</v>
      </c>
      <c r="BM39" s="600">
        <f t="shared" si="17"/>
        <v>4308.5544399999999</v>
      </c>
      <c r="BN39" s="600">
        <f t="shared" si="16"/>
        <v>4382</v>
      </c>
      <c r="BO39" s="621"/>
      <c r="BP39" s="603"/>
      <c r="BQ39" s="590" t="s">
        <v>170</v>
      </c>
    </row>
    <row r="40" spans="1:69" ht="15" customHeight="1" x14ac:dyDescent="0.25">
      <c r="A40" s="622" t="s">
        <v>33</v>
      </c>
      <c r="B40" s="606">
        <v>1701</v>
      </c>
      <c r="C40" s="575">
        <f t="shared" si="0"/>
        <v>98.118753674309232</v>
      </c>
      <c r="D40" s="616"/>
      <c r="E40" s="568">
        <v>85</v>
      </c>
      <c r="F40" s="568">
        <v>109</v>
      </c>
      <c r="G40" s="568"/>
      <c r="H40" s="568"/>
      <c r="I40" s="568"/>
      <c r="J40" s="568"/>
      <c r="K40" s="568">
        <v>220</v>
      </c>
      <c r="L40" s="568">
        <v>246</v>
      </c>
      <c r="M40" s="568"/>
      <c r="N40" s="568"/>
      <c r="O40" s="568">
        <v>670</v>
      </c>
      <c r="P40" s="568">
        <v>837</v>
      </c>
      <c r="Q40" s="568">
        <f t="shared" si="3"/>
        <v>975</v>
      </c>
      <c r="R40" s="568">
        <f t="shared" si="3"/>
        <v>1192</v>
      </c>
      <c r="S40" s="568"/>
      <c r="T40" s="568"/>
      <c r="U40" s="568"/>
      <c r="V40" s="568"/>
      <c r="W40" s="568"/>
      <c r="X40" s="568"/>
      <c r="Y40" s="568"/>
      <c r="Z40" s="568">
        <v>23</v>
      </c>
      <c r="AA40" s="568">
        <v>35</v>
      </c>
      <c r="AB40" s="568"/>
      <c r="AC40" s="568"/>
      <c r="AD40" s="568">
        <v>671</v>
      </c>
      <c r="AE40" s="568">
        <v>890</v>
      </c>
      <c r="AF40" s="568">
        <f t="shared" si="4"/>
        <v>694</v>
      </c>
      <c r="AG40" s="568">
        <f t="shared" si="4"/>
        <v>925</v>
      </c>
      <c r="AH40" s="568"/>
      <c r="AI40" s="568"/>
      <c r="AJ40" s="568"/>
      <c r="AK40" s="568"/>
      <c r="AL40" s="568"/>
      <c r="AM40" s="568"/>
      <c r="AN40" s="568"/>
      <c r="AO40" s="568"/>
      <c r="AP40" s="568"/>
      <c r="AQ40" s="568"/>
      <c r="AR40" s="568"/>
      <c r="AS40" s="568"/>
      <c r="AT40" s="568"/>
      <c r="AU40" s="568">
        <f t="shared" si="5"/>
        <v>0</v>
      </c>
      <c r="AV40" s="568">
        <f t="shared" si="5"/>
        <v>0</v>
      </c>
      <c r="AW40" s="568"/>
      <c r="AX40" s="568"/>
      <c r="AY40" s="568"/>
      <c r="AZ40" s="568">
        <f t="shared" si="6"/>
        <v>0</v>
      </c>
      <c r="BA40" s="568">
        <f t="shared" si="6"/>
        <v>85</v>
      </c>
      <c r="BB40" s="568">
        <f t="shared" si="7"/>
        <v>109</v>
      </c>
      <c r="BC40" s="568">
        <f t="shared" si="8"/>
        <v>0</v>
      </c>
      <c r="BD40" s="568">
        <f t="shared" si="9"/>
        <v>0</v>
      </c>
      <c r="BE40" s="568">
        <f t="shared" si="8"/>
        <v>0</v>
      </c>
      <c r="BF40" s="568">
        <f t="shared" si="9"/>
        <v>0</v>
      </c>
      <c r="BG40" s="568">
        <f t="shared" si="10"/>
        <v>243</v>
      </c>
      <c r="BH40" s="568">
        <f t="shared" si="11"/>
        <v>281</v>
      </c>
      <c r="BI40" s="568">
        <f t="shared" si="12"/>
        <v>0</v>
      </c>
      <c r="BJ40" s="568">
        <f t="shared" si="13"/>
        <v>0</v>
      </c>
      <c r="BK40" s="568">
        <f t="shared" si="14"/>
        <v>1341</v>
      </c>
      <c r="BL40" s="568">
        <f t="shared" si="14"/>
        <v>1727</v>
      </c>
      <c r="BM40" s="568">
        <f t="shared" si="17"/>
        <v>1669</v>
      </c>
      <c r="BN40" s="568">
        <f t="shared" si="16"/>
        <v>2117</v>
      </c>
      <c r="BO40" s="589"/>
      <c r="BP40" s="572"/>
      <c r="BQ40" s="529" t="s">
        <v>170</v>
      </c>
    </row>
    <row r="41" spans="1:69" ht="15" customHeight="1" x14ac:dyDescent="0.25">
      <c r="A41" s="622" t="s">
        <v>34</v>
      </c>
      <c r="B41" s="606">
        <v>166.57</v>
      </c>
      <c r="C41" s="575">
        <f t="shared" si="0"/>
        <v>53.671129254967887</v>
      </c>
      <c r="D41" s="623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68"/>
      <c r="Q41" s="568">
        <f t="shared" si="3"/>
        <v>0</v>
      </c>
      <c r="R41" s="568">
        <f t="shared" si="3"/>
        <v>0</v>
      </c>
      <c r="S41" s="568"/>
      <c r="T41" s="568"/>
      <c r="U41" s="568"/>
      <c r="V41" s="568"/>
      <c r="W41" s="568"/>
      <c r="X41" s="568">
        <v>19.649999999999999</v>
      </c>
      <c r="Y41" s="568">
        <v>40</v>
      </c>
      <c r="Z41" s="568">
        <v>69.75</v>
      </c>
      <c r="AA41" s="568">
        <v>102</v>
      </c>
      <c r="AB41" s="568"/>
      <c r="AC41" s="568"/>
      <c r="AD41" s="568"/>
      <c r="AE41" s="568"/>
      <c r="AF41" s="568">
        <f t="shared" si="4"/>
        <v>89.4</v>
      </c>
      <c r="AG41" s="568">
        <f t="shared" si="4"/>
        <v>142</v>
      </c>
      <c r="AH41" s="568"/>
      <c r="AI41" s="568"/>
      <c r="AJ41" s="568"/>
      <c r="AK41" s="568"/>
      <c r="AL41" s="568"/>
      <c r="AM41" s="568"/>
      <c r="AN41" s="568"/>
      <c r="AO41" s="568"/>
      <c r="AP41" s="568"/>
      <c r="AQ41" s="568"/>
      <c r="AR41" s="568"/>
      <c r="AS41" s="568"/>
      <c r="AT41" s="568"/>
      <c r="AU41" s="568">
        <f t="shared" si="5"/>
        <v>0</v>
      </c>
      <c r="AV41" s="568">
        <f t="shared" si="5"/>
        <v>0</v>
      </c>
      <c r="AW41" s="568"/>
      <c r="AX41" s="568"/>
      <c r="AY41" s="568"/>
      <c r="AZ41" s="568">
        <f t="shared" si="6"/>
        <v>0</v>
      </c>
      <c r="BA41" s="568">
        <f t="shared" si="6"/>
        <v>0</v>
      </c>
      <c r="BB41" s="568">
        <f t="shared" si="7"/>
        <v>0</v>
      </c>
      <c r="BC41" s="568">
        <f t="shared" si="8"/>
        <v>0</v>
      </c>
      <c r="BD41" s="568">
        <f t="shared" si="9"/>
        <v>0</v>
      </c>
      <c r="BE41" s="568">
        <f t="shared" si="8"/>
        <v>19.649999999999999</v>
      </c>
      <c r="BF41" s="568">
        <f t="shared" si="9"/>
        <v>40</v>
      </c>
      <c r="BG41" s="568">
        <f t="shared" si="10"/>
        <v>69.75</v>
      </c>
      <c r="BH41" s="568">
        <f t="shared" si="11"/>
        <v>102</v>
      </c>
      <c r="BI41" s="568">
        <f t="shared" si="12"/>
        <v>0</v>
      </c>
      <c r="BJ41" s="568">
        <f t="shared" si="13"/>
        <v>0</v>
      </c>
      <c r="BK41" s="568">
        <f t="shared" si="14"/>
        <v>0</v>
      </c>
      <c r="BL41" s="568">
        <f t="shared" si="14"/>
        <v>0</v>
      </c>
      <c r="BM41" s="568">
        <f t="shared" si="17"/>
        <v>89.4</v>
      </c>
      <c r="BN41" s="568">
        <f t="shared" si="16"/>
        <v>142</v>
      </c>
      <c r="BO41" s="578"/>
      <c r="BP41" s="572"/>
    </row>
    <row r="42" spans="1:69" ht="15" customHeight="1" x14ac:dyDescent="0.25">
      <c r="A42" s="622" t="s">
        <v>35</v>
      </c>
      <c r="B42" s="606">
        <v>1008</v>
      </c>
      <c r="C42" s="575">
        <f t="shared" si="0"/>
        <v>83.035714285714292</v>
      </c>
      <c r="D42" s="624"/>
      <c r="E42" s="568">
        <v>126</v>
      </c>
      <c r="F42" s="568">
        <v>197</v>
      </c>
      <c r="G42" s="568"/>
      <c r="H42" s="568"/>
      <c r="I42" s="568"/>
      <c r="J42" s="568"/>
      <c r="K42" s="568"/>
      <c r="L42" s="568"/>
      <c r="M42" s="568"/>
      <c r="N42" s="568"/>
      <c r="O42" s="568">
        <v>231</v>
      </c>
      <c r="P42" s="568">
        <v>419</v>
      </c>
      <c r="Q42" s="568">
        <f t="shared" si="3"/>
        <v>357</v>
      </c>
      <c r="R42" s="568">
        <f t="shared" si="3"/>
        <v>616</v>
      </c>
      <c r="S42" s="568"/>
      <c r="T42" s="568">
        <v>36</v>
      </c>
      <c r="U42" s="568">
        <v>73</v>
      </c>
      <c r="V42" s="568"/>
      <c r="W42" s="568"/>
      <c r="X42" s="568"/>
      <c r="Y42" s="568"/>
      <c r="Z42" s="568">
        <v>1</v>
      </c>
      <c r="AA42" s="568">
        <v>1</v>
      </c>
      <c r="AB42" s="568"/>
      <c r="AC42" s="568"/>
      <c r="AD42" s="568">
        <v>443</v>
      </c>
      <c r="AE42" s="568">
        <v>671</v>
      </c>
      <c r="AF42" s="568">
        <f t="shared" si="4"/>
        <v>480</v>
      </c>
      <c r="AG42" s="568">
        <f t="shared" si="4"/>
        <v>745</v>
      </c>
      <c r="AH42" s="568"/>
      <c r="AI42" s="568"/>
      <c r="AJ42" s="568"/>
      <c r="AK42" s="568"/>
      <c r="AL42" s="568"/>
      <c r="AM42" s="568"/>
      <c r="AN42" s="568"/>
      <c r="AO42" s="568"/>
      <c r="AP42" s="568"/>
      <c r="AQ42" s="568"/>
      <c r="AR42" s="568"/>
      <c r="AS42" s="568"/>
      <c r="AT42" s="568"/>
      <c r="AU42" s="568">
        <f t="shared" si="5"/>
        <v>0</v>
      </c>
      <c r="AV42" s="568">
        <f t="shared" si="5"/>
        <v>0</v>
      </c>
      <c r="AW42" s="568"/>
      <c r="AX42" s="568"/>
      <c r="AY42" s="568"/>
      <c r="AZ42" s="568">
        <f t="shared" si="6"/>
        <v>0</v>
      </c>
      <c r="BA42" s="568">
        <f t="shared" si="6"/>
        <v>162</v>
      </c>
      <c r="BB42" s="568">
        <f t="shared" si="7"/>
        <v>270</v>
      </c>
      <c r="BC42" s="568">
        <f t="shared" si="8"/>
        <v>0</v>
      </c>
      <c r="BD42" s="568">
        <f t="shared" si="9"/>
        <v>0</v>
      </c>
      <c r="BE42" s="568">
        <f t="shared" si="8"/>
        <v>0</v>
      </c>
      <c r="BF42" s="568">
        <f t="shared" si="9"/>
        <v>0</v>
      </c>
      <c r="BG42" s="568">
        <f t="shared" si="10"/>
        <v>1</v>
      </c>
      <c r="BH42" s="568">
        <f t="shared" si="11"/>
        <v>1</v>
      </c>
      <c r="BI42" s="568">
        <f t="shared" si="12"/>
        <v>0</v>
      </c>
      <c r="BJ42" s="568">
        <f t="shared" si="13"/>
        <v>0</v>
      </c>
      <c r="BK42" s="568">
        <f t="shared" si="14"/>
        <v>674</v>
      </c>
      <c r="BL42" s="568">
        <f t="shared" si="14"/>
        <v>1090</v>
      </c>
      <c r="BM42" s="568">
        <f t="shared" si="17"/>
        <v>837</v>
      </c>
      <c r="BN42" s="568">
        <f t="shared" si="16"/>
        <v>1361</v>
      </c>
      <c r="BO42" s="578"/>
      <c r="BP42" s="572"/>
    </row>
    <row r="43" spans="1:69" ht="15" customHeight="1" x14ac:dyDescent="0.25">
      <c r="A43" s="622" t="s">
        <v>36</v>
      </c>
      <c r="B43" s="606">
        <v>1140.8399999999999</v>
      </c>
      <c r="C43" s="575">
        <f t="shared" si="0"/>
        <v>98.977946074822071</v>
      </c>
      <c r="D43" s="615"/>
      <c r="E43" s="123">
        <v>408.24</v>
      </c>
      <c r="F43" s="124">
        <v>494</v>
      </c>
      <c r="G43" s="123"/>
      <c r="H43" s="124"/>
      <c r="I43" s="123"/>
      <c r="J43" s="124"/>
      <c r="K43" s="123">
        <v>41.9</v>
      </c>
      <c r="L43" s="124">
        <v>66</v>
      </c>
      <c r="M43" s="123">
        <v>448.38</v>
      </c>
      <c r="N43" s="124">
        <v>655</v>
      </c>
      <c r="O43" s="568"/>
      <c r="P43" s="568"/>
      <c r="Q43" s="568">
        <f t="shared" si="3"/>
        <v>898.52</v>
      </c>
      <c r="R43" s="568">
        <f t="shared" si="3"/>
        <v>1215</v>
      </c>
      <c r="S43" s="568"/>
      <c r="T43" s="568"/>
      <c r="U43" s="568"/>
      <c r="V43" s="568">
        <v>33.18</v>
      </c>
      <c r="W43" s="568">
        <v>65</v>
      </c>
      <c r="X43" s="568"/>
      <c r="Y43" s="568"/>
      <c r="Z43" s="568"/>
      <c r="AA43" s="568"/>
      <c r="AB43" s="123">
        <v>197.48</v>
      </c>
      <c r="AC43" s="124">
        <v>326</v>
      </c>
      <c r="AD43" s="568"/>
      <c r="AE43" s="568"/>
      <c r="AF43" s="568">
        <f t="shared" si="4"/>
        <v>230.66</v>
      </c>
      <c r="AG43" s="568">
        <f t="shared" si="4"/>
        <v>391</v>
      </c>
      <c r="AH43" s="568"/>
      <c r="AI43" s="568"/>
      <c r="AJ43" s="568"/>
      <c r="AK43" s="568"/>
      <c r="AL43" s="568"/>
      <c r="AM43" s="568"/>
      <c r="AN43" s="568"/>
      <c r="AO43" s="568"/>
      <c r="AP43" s="592"/>
      <c r="AQ43" s="568"/>
      <c r="AR43" s="568"/>
      <c r="AS43" s="568"/>
      <c r="AT43" s="568"/>
      <c r="AU43" s="568">
        <f t="shared" si="5"/>
        <v>0</v>
      </c>
      <c r="AV43" s="568">
        <f t="shared" si="5"/>
        <v>0</v>
      </c>
      <c r="AW43" s="568"/>
      <c r="AX43" s="568"/>
      <c r="AY43" s="568"/>
      <c r="AZ43" s="568">
        <f t="shared" si="6"/>
        <v>0</v>
      </c>
      <c r="BA43" s="568">
        <f t="shared" si="6"/>
        <v>408.24</v>
      </c>
      <c r="BB43" s="568">
        <f t="shared" si="7"/>
        <v>494</v>
      </c>
      <c r="BC43" s="568">
        <f t="shared" si="8"/>
        <v>33.18</v>
      </c>
      <c r="BD43" s="568">
        <f t="shared" si="9"/>
        <v>65</v>
      </c>
      <c r="BE43" s="568">
        <f t="shared" si="8"/>
        <v>0</v>
      </c>
      <c r="BF43" s="568">
        <f t="shared" si="9"/>
        <v>0</v>
      </c>
      <c r="BG43" s="568">
        <f t="shared" si="10"/>
        <v>41.9</v>
      </c>
      <c r="BH43" s="568">
        <f t="shared" si="11"/>
        <v>66</v>
      </c>
      <c r="BI43" s="568">
        <f t="shared" si="12"/>
        <v>645.86</v>
      </c>
      <c r="BJ43" s="568">
        <f t="shared" si="13"/>
        <v>981</v>
      </c>
      <c r="BK43" s="568"/>
      <c r="BL43" s="568">
        <f t="shared" si="14"/>
        <v>0</v>
      </c>
      <c r="BM43" s="568">
        <f t="shared" si="17"/>
        <v>1129.18</v>
      </c>
      <c r="BN43" s="568">
        <f t="shared" si="17"/>
        <v>1606</v>
      </c>
      <c r="BO43" s="589"/>
      <c r="BP43" s="572"/>
    </row>
    <row r="44" spans="1:69" ht="15" customHeight="1" x14ac:dyDescent="0.25">
      <c r="A44" s="622" t="s">
        <v>37</v>
      </c>
      <c r="B44" s="606">
        <v>1657</v>
      </c>
      <c r="C44" s="575">
        <f t="shared" si="0"/>
        <v>99.889076644538306</v>
      </c>
      <c r="D44" s="616"/>
      <c r="E44" s="446">
        <v>187.91</v>
      </c>
      <c r="F44" s="124">
        <v>317</v>
      </c>
      <c r="G44" s="123">
        <v>6</v>
      </c>
      <c r="H44" s="124">
        <v>6</v>
      </c>
      <c r="I44" s="123">
        <v>15.95</v>
      </c>
      <c r="J44" s="124">
        <v>37</v>
      </c>
      <c r="K44" s="123">
        <v>97.859999999999985</v>
      </c>
      <c r="L44" s="124">
        <v>188</v>
      </c>
      <c r="M44" s="123">
        <v>982.58900000000006</v>
      </c>
      <c r="N44" s="124">
        <v>2122</v>
      </c>
      <c r="O44" s="607"/>
      <c r="P44" s="607"/>
      <c r="Q44" s="607">
        <f t="shared" si="3"/>
        <v>1290.3090000000002</v>
      </c>
      <c r="R44" s="607">
        <f t="shared" si="3"/>
        <v>2670</v>
      </c>
      <c r="S44" s="607"/>
      <c r="T44" s="123">
        <v>4.2</v>
      </c>
      <c r="U44" s="124">
        <v>9</v>
      </c>
      <c r="V44" s="123">
        <v>0</v>
      </c>
      <c r="W44" s="124">
        <v>0</v>
      </c>
      <c r="X44" s="123">
        <v>0.5</v>
      </c>
      <c r="Y44" s="124">
        <v>1</v>
      </c>
      <c r="Z44" s="123">
        <v>23.25</v>
      </c>
      <c r="AA44" s="124">
        <v>77</v>
      </c>
      <c r="AB44" s="123">
        <v>336.90299999999996</v>
      </c>
      <c r="AC44" s="124">
        <v>780</v>
      </c>
      <c r="AD44" s="607"/>
      <c r="AE44" s="607"/>
      <c r="AF44" s="607">
        <f t="shared" si="4"/>
        <v>364.85299999999995</v>
      </c>
      <c r="AG44" s="568">
        <f t="shared" si="4"/>
        <v>867</v>
      </c>
      <c r="AH44" s="568"/>
      <c r="AI44" s="568"/>
      <c r="AJ44" s="568"/>
      <c r="AK44" s="592"/>
      <c r="AL44" s="568"/>
      <c r="AM44" s="568"/>
      <c r="AN44" s="568"/>
      <c r="AO44" s="568"/>
      <c r="AP44" s="568"/>
      <c r="AQ44" s="568"/>
      <c r="AR44" s="568"/>
      <c r="AS44" s="568"/>
      <c r="AT44" s="568"/>
      <c r="AU44" s="568">
        <f t="shared" si="5"/>
        <v>0</v>
      </c>
      <c r="AV44" s="568">
        <f t="shared" si="5"/>
        <v>0</v>
      </c>
      <c r="AW44" s="568"/>
      <c r="AX44" s="568"/>
      <c r="AY44" s="568"/>
      <c r="AZ44" s="568">
        <f t="shared" si="6"/>
        <v>0</v>
      </c>
      <c r="BA44" s="568">
        <f t="shared" si="6"/>
        <v>192.10999999999999</v>
      </c>
      <c r="BB44" s="568">
        <f t="shared" si="7"/>
        <v>326</v>
      </c>
      <c r="BC44" s="568">
        <f t="shared" si="8"/>
        <v>6</v>
      </c>
      <c r="BD44" s="568">
        <f t="shared" si="9"/>
        <v>6</v>
      </c>
      <c r="BE44" s="568">
        <f t="shared" si="8"/>
        <v>16.45</v>
      </c>
      <c r="BF44" s="568">
        <f t="shared" si="9"/>
        <v>38</v>
      </c>
      <c r="BG44" s="568">
        <f t="shared" si="10"/>
        <v>121.10999999999999</v>
      </c>
      <c r="BH44" s="568">
        <f t="shared" si="11"/>
        <v>265</v>
      </c>
      <c r="BI44" s="568">
        <f t="shared" si="12"/>
        <v>1319.492</v>
      </c>
      <c r="BJ44" s="568">
        <f t="shared" si="13"/>
        <v>2902</v>
      </c>
      <c r="BK44" s="568">
        <f t="shared" si="14"/>
        <v>0</v>
      </c>
      <c r="BL44" s="568">
        <f t="shared" si="14"/>
        <v>0</v>
      </c>
      <c r="BM44" s="568">
        <f t="shared" si="17"/>
        <v>1655.1619999999998</v>
      </c>
      <c r="BN44" s="568">
        <f t="shared" si="17"/>
        <v>3537</v>
      </c>
      <c r="BO44" s="578"/>
      <c r="BP44" s="572"/>
      <c r="BQ44" s="613"/>
    </row>
    <row r="45" spans="1:69" s="535" customFormat="1" ht="15" customHeight="1" x14ac:dyDescent="0.2">
      <c r="A45" s="625" t="s">
        <v>38</v>
      </c>
      <c r="B45" s="606">
        <v>3677.73</v>
      </c>
      <c r="C45" s="575">
        <f t="shared" si="0"/>
        <v>92.68624939840609</v>
      </c>
      <c r="D45" s="615"/>
      <c r="E45" s="448">
        <v>236.25</v>
      </c>
      <c r="F45" s="449">
        <v>318</v>
      </c>
      <c r="G45" s="450">
        <v>65</v>
      </c>
      <c r="H45" s="449">
        <v>53</v>
      </c>
      <c r="I45" s="450">
        <v>82.45</v>
      </c>
      <c r="J45" s="449">
        <v>91</v>
      </c>
      <c r="K45" s="450">
        <v>201.95</v>
      </c>
      <c r="L45" s="449">
        <v>200</v>
      </c>
      <c r="M45" s="568">
        <v>136.25</v>
      </c>
      <c r="N45" s="568">
        <v>606</v>
      </c>
      <c r="O45" s="450">
        <v>660.61</v>
      </c>
      <c r="P45" s="449">
        <v>690</v>
      </c>
      <c r="Q45" s="568">
        <f t="shared" si="3"/>
        <v>1382.51</v>
      </c>
      <c r="R45" s="568">
        <f t="shared" si="3"/>
        <v>1958</v>
      </c>
      <c r="S45" s="568"/>
      <c r="T45" s="568"/>
      <c r="U45" s="568"/>
      <c r="V45" s="568"/>
      <c r="W45" s="568"/>
      <c r="X45" s="450">
        <v>2.5</v>
      </c>
      <c r="Y45" s="449">
        <v>2</v>
      </c>
      <c r="Z45" s="450">
        <v>11.5</v>
      </c>
      <c r="AA45" s="449">
        <v>12</v>
      </c>
      <c r="AB45" s="450">
        <v>826.88</v>
      </c>
      <c r="AC45" s="449">
        <v>693</v>
      </c>
      <c r="AD45" s="451">
        <v>1174.26</v>
      </c>
      <c r="AE45" s="449">
        <v>1553</v>
      </c>
      <c r="AF45" s="568">
        <f t="shared" si="4"/>
        <v>2015.1399999999999</v>
      </c>
      <c r="AG45" s="568">
        <f t="shared" si="4"/>
        <v>2260</v>
      </c>
      <c r="AH45" s="568"/>
      <c r="AI45" s="568"/>
      <c r="AJ45" s="568"/>
      <c r="AK45" s="20">
        <v>2.5</v>
      </c>
      <c r="AL45" s="20">
        <v>4</v>
      </c>
      <c r="AM45" s="20">
        <v>7.1</v>
      </c>
      <c r="AN45" s="20">
        <v>20</v>
      </c>
      <c r="AO45" s="20">
        <v>1.5</v>
      </c>
      <c r="AP45" s="20">
        <v>3</v>
      </c>
      <c r="AQ45" s="568"/>
      <c r="AR45" s="568"/>
      <c r="AS45" s="568"/>
      <c r="AT45" s="568"/>
      <c r="AU45" s="568">
        <f t="shared" si="5"/>
        <v>11.1</v>
      </c>
      <c r="AV45" s="568">
        <f t="shared" si="5"/>
        <v>27</v>
      </c>
      <c r="AW45" s="568"/>
      <c r="AX45" s="568"/>
      <c r="AY45" s="568"/>
      <c r="AZ45" s="568">
        <f t="shared" si="6"/>
        <v>0</v>
      </c>
      <c r="BA45" s="568">
        <f t="shared" si="6"/>
        <v>236.25</v>
      </c>
      <c r="BB45" s="568">
        <f t="shared" si="7"/>
        <v>318</v>
      </c>
      <c r="BC45" s="568">
        <f t="shared" si="8"/>
        <v>67.5</v>
      </c>
      <c r="BD45" s="568">
        <f t="shared" si="9"/>
        <v>57</v>
      </c>
      <c r="BE45" s="568">
        <f t="shared" si="8"/>
        <v>92.05</v>
      </c>
      <c r="BF45" s="568">
        <f t="shared" si="9"/>
        <v>113</v>
      </c>
      <c r="BG45" s="568">
        <f t="shared" si="10"/>
        <v>214.95</v>
      </c>
      <c r="BH45" s="568">
        <f t="shared" si="11"/>
        <v>215</v>
      </c>
      <c r="BI45" s="568">
        <f t="shared" si="12"/>
        <v>963.13</v>
      </c>
      <c r="BJ45" s="568">
        <f t="shared" si="13"/>
        <v>1299</v>
      </c>
      <c r="BK45" s="568">
        <f t="shared" si="14"/>
        <v>1834.87</v>
      </c>
      <c r="BL45" s="568">
        <f t="shared" si="14"/>
        <v>2243</v>
      </c>
      <c r="BM45" s="568">
        <f t="shared" si="17"/>
        <v>3408.75</v>
      </c>
      <c r="BN45" s="568">
        <f t="shared" si="17"/>
        <v>4245</v>
      </c>
      <c r="BO45" s="589"/>
      <c r="BP45" s="572"/>
      <c r="BQ45" s="626" t="s">
        <v>171</v>
      </c>
    </row>
    <row r="46" spans="1:69" ht="15" customHeight="1" x14ac:dyDescent="0.25">
      <c r="A46" s="622" t="s">
        <v>39</v>
      </c>
      <c r="B46" s="606">
        <v>506.5</v>
      </c>
      <c r="C46" s="575">
        <f t="shared" si="0"/>
        <v>95.004935834155972</v>
      </c>
      <c r="D46" s="615"/>
      <c r="E46" s="612">
        <v>126.88</v>
      </c>
      <c r="F46" s="612">
        <v>334</v>
      </c>
      <c r="G46" s="612"/>
      <c r="H46" s="612"/>
      <c r="I46" s="612">
        <v>2</v>
      </c>
      <c r="J46" s="612">
        <v>3</v>
      </c>
      <c r="K46" s="612">
        <v>33.5</v>
      </c>
      <c r="L46" s="612">
        <v>66</v>
      </c>
      <c r="M46" s="612">
        <v>15.75</v>
      </c>
      <c r="N46" s="612">
        <v>40</v>
      </c>
      <c r="O46" s="612">
        <v>98.65</v>
      </c>
      <c r="P46" s="612">
        <v>184</v>
      </c>
      <c r="Q46" s="612">
        <f t="shared" si="3"/>
        <v>276.77999999999997</v>
      </c>
      <c r="R46" s="612">
        <f t="shared" si="3"/>
        <v>627</v>
      </c>
      <c r="S46" s="612"/>
      <c r="T46" s="612">
        <v>63</v>
      </c>
      <c r="U46" s="612">
        <v>127</v>
      </c>
      <c r="V46" s="612">
        <v>6</v>
      </c>
      <c r="W46" s="612">
        <v>4</v>
      </c>
      <c r="X46" s="612"/>
      <c r="Y46" s="612"/>
      <c r="Z46" s="612">
        <v>3.5</v>
      </c>
      <c r="AA46" s="612">
        <v>10</v>
      </c>
      <c r="AB46" s="612">
        <v>4</v>
      </c>
      <c r="AC46" s="612">
        <v>12</v>
      </c>
      <c r="AD46" s="612">
        <v>127.92</v>
      </c>
      <c r="AE46" s="612">
        <v>233</v>
      </c>
      <c r="AF46" s="612">
        <f t="shared" si="4"/>
        <v>204.42000000000002</v>
      </c>
      <c r="AG46" s="568">
        <f t="shared" si="4"/>
        <v>386</v>
      </c>
      <c r="AH46" s="568"/>
      <c r="AI46" s="568"/>
      <c r="AJ46" s="568"/>
      <c r="AK46" s="568"/>
      <c r="AL46" s="568"/>
      <c r="AM46" s="568"/>
      <c r="AN46" s="568"/>
      <c r="AO46" s="568"/>
      <c r="AP46" s="568"/>
      <c r="AQ46" s="568"/>
      <c r="AR46" s="568"/>
      <c r="AS46" s="568"/>
      <c r="AT46" s="568"/>
      <c r="AU46" s="568">
        <f t="shared" si="5"/>
        <v>0</v>
      </c>
      <c r="AV46" s="568">
        <f t="shared" si="5"/>
        <v>0</v>
      </c>
      <c r="AW46" s="568"/>
      <c r="AX46" s="568"/>
      <c r="AY46" s="568"/>
      <c r="AZ46" s="568">
        <f t="shared" si="6"/>
        <v>0</v>
      </c>
      <c r="BA46" s="568">
        <f t="shared" si="6"/>
        <v>189.88</v>
      </c>
      <c r="BB46" s="568">
        <f t="shared" si="7"/>
        <v>461</v>
      </c>
      <c r="BC46" s="568">
        <f t="shared" si="8"/>
        <v>6</v>
      </c>
      <c r="BD46" s="568">
        <f t="shared" si="9"/>
        <v>4</v>
      </c>
      <c r="BE46" s="568">
        <f t="shared" si="8"/>
        <v>2</v>
      </c>
      <c r="BF46" s="568">
        <f t="shared" si="9"/>
        <v>3</v>
      </c>
      <c r="BG46" s="568">
        <f t="shared" si="10"/>
        <v>37</v>
      </c>
      <c r="BH46" s="568">
        <f t="shared" si="11"/>
        <v>76</v>
      </c>
      <c r="BI46" s="568">
        <f t="shared" si="12"/>
        <v>19.75</v>
      </c>
      <c r="BJ46" s="568">
        <f t="shared" si="13"/>
        <v>52</v>
      </c>
      <c r="BK46" s="568">
        <f t="shared" si="14"/>
        <v>226.57</v>
      </c>
      <c r="BL46" s="568">
        <f t="shared" si="14"/>
        <v>417</v>
      </c>
      <c r="BM46" s="568">
        <f t="shared" si="17"/>
        <v>481.2</v>
      </c>
      <c r="BN46" s="568">
        <f t="shared" si="17"/>
        <v>1013</v>
      </c>
      <c r="BO46" s="589"/>
      <c r="BP46" s="572"/>
      <c r="BQ46" s="529" t="s">
        <v>170</v>
      </c>
    </row>
    <row r="47" spans="1:69" ht="15" customHeight="1" x14ac:dyDescent="0.25">
      <c r="A47" s="622" t="s">
        <v>40</v>
      </c>
      <c r="B47" s="606">
        <v>572</v>
      </c>
      <c r="C47" s="575">
        <f t="shared" si="0"/>
        <v>103.87062937062936</v>
      </c>
      <c r="D47" s="591"/>
      <c r="E47" s="568">
        <v>42.82</v>
      </c>
      <c r="F47" s="568">
        <v>116</v>
      </c>
      <c r="G47" s="568">
        <v>1</v>
      </c>
      <c r="H47" s="568">
        <v>1</v>
      </c>
      <c r="I47" s="568">
        <v>2.27</v>
      </c>
      <c r="J47" s="568">
        <v>6</v>
      </c>
      <c r="K47" s="568">
        <v>196.6</v>
      </c>
      <c r="L47" s="568">
        <v>460</v>
      </c>
      <c r="M47" s="568">
        <v>220.91</v>
      </c>
      <c r="N47" s="568">
        <v>453</v>
      </c>
      <c r="O47" s="568"/>
      <c r="P47" s="568"/>
      <c r="Q47" s="568">
        <f t="shared" si="3"/>
        <v>463.59999999999997</v>
      </c>
      <c r="R47" s="568">
        <f t="shared" si="3"/>
        <v>1036</v>
      </c>
      <c r="S47" s="568"/>
      <c r="T47" s="568"/>
      <c r="U47" s="568"/>
      <c r="V47" s="568"/>
      <c r="W47" s="568"/>
      <c r="X47" s="568"/>
      <c r="Y47" s="568"/>
      <c r="Z47" s="568"/>
      <c r="AA47" s="568">
        <v>60</v>
      </c>
      <c r="AB47" s="568">
        <v>130.54</v>
      </c>
      <c r="AC47" s="568">
        <v>313</v>
      </c>
      <c r="AD47" s="568"/>
      <c r="AE47" s="568"/>
      <c r="AF47" s="568">
        <f t="shared" si="4"/>
        <v>130.54</v>
      </c>
      <c r="AG47" s="568">
        <f t="shared" si="4"/>
        <v>373</v>
      </c>
      <c r="AH47" s="568"/>
      <c r="AI47" s="568"/>
      <c r="AJ47" s="568"/>
      <c r="AK47" s="568"/>
      <c r="AL47" s="568"/>
      <c r="AM47" s="568"/>
      <c r="AN47" s="568"/>
      <c r="AO47" s="568"/>
      <c r="AP47" s="568"/>
      <c r="AQ47" s="568"/>
      <c r="AR47" s="568"/>
      <c r="AS47" s="568"/>
      <c r="AT47" s="568"/>
      <c r="AU47" s="568">
        <f t="shared" si="5"/>
        <v>0</v>
      </c>
      <c r="AV47" s="568">
        <f t="shared" si="5"/>
        <v>0</v>
      </c>
      <c r="AW47" s="568"/>
      <c r="AX47" s="568"/>
      <c r="AY47" s="568"/>
      <c r="AZ47" s="568">
        <f t="shared" si="6"/>
        <v>0</v>
      </c>
      <c r="BA47" s="568">
        <f t="shared" si="6"/>
        <v>42.82</v>
      </c>
      <c r="BB47" s="568">
        <f t="shared" si="7"/>
        <v>116</v>
      </c>
      <c r="BC47" s="568">
        <f t="shared" si="8"/>
        <v>1</v>
      </c>
      <c r="BD47" s="568">
        <f t="shared" si="9"/>
        <v>1</v>
      </c>
      <c r="BE47" s="568">
        <f t="shared" si="8"/>
        <v>2.27</v>
      </c>
      <c r="BF47" s="568">
        <f t="shared" si="9"/>
        <v>6</v>
      </c>
      <c r="BG47" s="568">
        <f t="shared" si="10"/>
        <v>196.6</v>
      </c>
      <c r="BH47" s="568">
        <f t="shared" si="11"/>
        <v>520</v>
      </c>
      <c r="BI47" s="568">
        <f t="shared" si="12"/>
        <v>351.45</v>
      </c>
      <c r="BJ47" s="568">
        <f t="shared" si="13"/>
        <v>766</v>
      </c>
      <c r="BK47" s="568">
        <f t="shared" si="14"/>
        <v>0</v>
      </c>
      <c r="BL47" s="568">
        <f t="shared" si="14"/>
        <v>0</v>
      </c>
      <c r="BM47" s="568">
        <f t="shared" si="17"/>
        <v>594.14</v>
      </c>
      <c r="BN47" s="568">
        <f t="shared" si="17"/>
        <v>1409</v>
      </c>
      <c r="BO47" s="589"/>
      <c r="BP47" s="572"/>
      <c r="BQ47" s="529" t="s">
        <v>170</v>
      </c>
    </row>
    <row r="48" spans="1:69" ht="15" customHeight="1" x14ac:dyDescent="0.25">
      <c r="A48" s="622" t="s">
        <v>98</v>
      </c>
      <c r="B48" s="606">
        <v>1050</v>
      </c>
      <c r="C48" s="575">
        <f t="shared" si="0"/>
        <v>81.738095238095241</v>
      </c>
      <c r="D48" s="591"/>
      <c r="E48" s="568">
        <v>340</v>
      </c>
      <c r="F48" s="568">
        <v>484</v>
      </c>
      <c r="G48" s="568">
        <v>7.25</v>
      </c>
      <c r="H48" s="568">
        <v>10</v>
      </c>
      <c r="I48" s="568">
        <v>7.5</v>
      </c>
      <c r="J48" s="568">
        <v>11</v>
      </c>
      <c r="K48" s="568">
        <v>175.75</v>
      </c>
      <c r="L48" s="568">
        <v>342</v>
      </c>
      <c r="M48" s="568">
        <v>152.25</v>
      </c>
      <c r="N48" s="568">
        <v>325</v>
      </c>
      <c r="O48" s="568">
        <v>122.75</v>
      </c>
      <c r="P48" s="568">
        <v>262</v>
      </c>
      <c r="Q48" s="568">
        <f t="shared" si="3"/>
        <v>805.5</v>
      </c>
      <c r="R48" s="568">
        <f t="shared" si="3"/>
        <v>1434</v>
      </c>
      <c r="S48" s="568"/>
      <c r="T48" s="568"/>
      <c r="U48" s="568"/>
      <c r="V48" s="568"/>
      <c r="W48" s="568"/>
      <c r="X48" s="568"/>
      <c r="Y48" s="568"/>
      <c r="Z48" s="568">
        <v>5.75</v>
      </c>
      <c r="AA48" s="568">
        <v>15</v>
      </c>
      <c r="AB48" s="568">
        <v>3.25</v>
      </c>
      <c r="AC48" s="568">
        <v>8</v>
      </c>
      <c r="AD48" s="568">
        <v>43.75</v>
      </c>
      <c r="AE48" s="568">
        <v>115</v>
      </c>
      <c r="AF48" s="568">
        <f t="shared" si="4"/>
        <v>52.75</v>
      </c>
      <c r="AG48" s="568">
        <f t="shared" si="4"/>
        <v>138</v>
      </c>
      <c r="AH48" s="568"/>
      <c r="AI48" s="568"/>
      <c r="AJ48" s="568"/>
      <c r="AK48" s="568"/>
      <c r="AL48" s="568"/>
      <c r="AM48" s="568"/>
      <c r="AN48" s="568"/>
      <c r="AO48" s="568"/>
      <c r="AP48" s="568"/>
      <c r="AQ48" s="568"/>
      <c r="AR48" s="568"/>
      <c r="AS48" s="568"/>
      <c r="AT48" s="568"/>
      <c r="AU48" s="568">
        <f t="shared" si="5"/>
        <v>0</v>
      </c>
      <c r="AV48" s="568">
        <f t="shared" si="5"/>
        <v>0</v>
      </c>
      <c r="AW48" s="568"/>
      <c r="AX48" s="568"/>
      <c r="AY48" s="568"/>
      <c r="AZ48" s="568">
        <f t="shared" si="6"/>
        <v>0</v>
      </c>
      <c r="BA48" s="568">
        <f t="shared" si="6"/>
        <v>340</v>
      </c>
      <c r="BB48" s="568">
        <f t="shared" si="7"/>
        <v>484</v>
      </c>
      <c r="BC48" s="568">
        <f t="shared" si="8"/>
        <v>7.25</v>
      </c>
      <c r="BD48" s="568">
        <f t="shared" si="9"/>
        <v>10</v>
      </c>
      <c r="BE48" s="568">
        <f t="shared" si="8"/>
        <v>7.5</v>
      </c>
      <c r="BF48" s="568">
        <f t="shared" si="9"/>
        <v>11</v>
      </c>
      <c r="BG48" s="568">
        <f t="shared" si="10"/>
        <v>181.5</v>
      </c>
      <c r="BH48" s="568">
        <f t="shared" si="11"/>
        <v>357</v>
      </c>
      <c r="BI48" s="568">
        <f t="shared" si="12"/>
        <v>155.5</v>
      </c>
      <c r="BJ48" s="568">
        <f t="shared" si="13"/>
        <v>333</v>
      </c>
      <c r="BK48" s="568">
        <f t="shared" si="14"/>
        <v>166.5</v>
      </c>
      <c r="BL48" s="568">
        <f t="shared" si="14"/>
        <v>377</v>
      </c>
      <c r="BM48" s="568">
        <f t="shared" ref="BM48:BN58" si="18">BA48+BC48+BE48+BG48+BI48+BK48</f>
        <v>858.25</v>
      </c>
      <c r="BN48" s="568">
        <f t="shared" si="18"/>
        <v>1572</v>
      </c>
      <c r="BO48" s="589"/>
      <c r="BP48" s="572"/>
      <c r="BQ48" s="529" t="s">
        <v>170</v>
      </c>
    </row>
    <row r="49" spans="1:70" ht="15" customHeight="1" x14ac:dyDescent="0.25">
      <c r="A49" s="622" t="s">
        <v>42</v>
      </c>
      <c r="B49" s="606">
        <v>2479.4499999999998</v>
      </c>
      <c r="C49" s="575">
        <f t="shared" si="0"/>
        <v>22.670350279295814</v>
      </c>
      <c r="D49" s="591"/>
      <c r="E49" s="598">
        <v>98.79</v>
      </c>
      <c r="F49" s="598">
        <v>244</v>
      </c>
      <c r="G49" s="598"/>
      <c r="H49" s="598"/>
      <c r="I49" s="598">
        <v>23.79</v>
      </c>
      <c r="J49" s="598">
        <v>40</v>
      </c>
      <c r="K49" s="598"/>
      <c r="L49" s="598"/>
      <c r="M49" s="598"/>
      <c r="N49" s="598"/>
      <c r="O49" s="598">
        <v>362.69</v>
      </c>
      <c r="P49" s="598">
        <v>782</v>
      </c>
      <c r="Q49" s="568">
        <f t="shared" si="3"/>
        <v>485.27000000000004</v>
      </c>
      <c r="R49" s="568">
        <f t="shared" si="3"/>
        <v>1066</v>
      </c>
      <c r="S49" s="568"/>
      <c r="T49" s="598">
        <v>1.08</v>
      </c>
      <c r="U49" s="598">
        <v>2</v>
      </c>
      <c r="V49" s="598"/>
      <c r="W49" s="598"/>
      <c r="X49" s="598">
        <v>14.38</v>
      </c>
      <c r="Y49" s="598">
        <v>34</v>
      </c>
      <c r="Z49" s="598">
        <v>8.3699999999999992</v>
      </c>
      <c r="AA49" s="598">
        <v>14</v>
      </c>
      <c r="AB49" s="627"/>
      <c r="AC49" s="627"/>
      <c r="AD49" s="598">
        <v>53</v>
      </c>
      <c r="AE49" s="598">
        <v>178</v>
      </c>
      <c r="AF49" s="568">
        <f t="shared" si="4"/>
        <v>76.83</v>
      </c>
      <c r="AG49" s="568">
        <f t="shared" si="4"/>
        <v>228</v>
      </c>
      <c r="AH49" s="568"/>
      <c r="AI49" s="568"/>
      <c r="AJ49" s="568"/>
      <c r="AK49" s="568"/>
      <c r="AL49" s="568"/>
      <c r="AM49" s="568"/>
      <c r="AN49" s="568"/>
      <c r="AO49" s="568"/>
      <c r="AP49" s="568"/>
      <c r="AQ49" s="568"/>
      <c r="AR49" s="568"/>
      <c r="AS49" s="568"/>
      <c r="AT49" s="568"/>
      <c r="AU49" s="568">
        <f t="shared" si="5"/>
        <v>0</v>
      </c>
      <c r="AV49" s="568">
        <f t="shared" si="5"/>
        <v>0</v>
      </c>
      <c r="AW49" s="568"/>
      <c r="AX49" s="568"/>
      <c r="AY49" s="568"/>
      <c r="AZ49" s="568">
        <f t="shared" si="6"/>
        <v>0</v>
      </c>
      <c r="BA49" s="568">
        <f t="shared" si="6"/>
        <v>99.87</v>
      </c>
      <c r="BB49" s="568">
        <f t="shared" si="7"/>
        <v>246</v>
      </c>
      <c r="BC49" s="568">
        <f t="shared" si="8"/>
        <v>0</v>
      </c>
      <c r="BD49" s="568">
        <f t="shared" si="9"/>
        <v>0</v>
      </c>
      <c r="BE49" s="568">
        <f t="shared" si="8"/>
        <v>38.17</v>
      </c>
      <c r="BF49" s="568">
        <f t="shared" si="9"/>
        <v>74</v>
      </c>
      <c r="BG49" s="568">
        <f t="shared" si="10"/>
        <v>8.3699999999999992</v>
      </c>
      <c r="BH49" s="568">
        <f t="shared" si="11"/>
        <v>14</v>
      </c>
      <c r="BI49" s="568">
        <f t="shared" si="12"/>
        <v>0</v>
      </c>
      <c r="BJ49" s="568">
        <f t="shared" si="13"/>
        <v>0</v>
      </c>
      <c r="BK49" s="568">
        <f t="shared" si="14"/>
        <v>415.69</v>
      </c>
      <c r="BL49" s="568">
        <f t="shared" si="14"/>
        <v>960</v>
      </c>
      <c r="BM49" s="568">
        <f t="shared" si="18"/>
        <v>562.1</v>
      </c>
      <c r="BN49" s="568">
        <f t="shared" si="18"/>
        <v>1294</v>
      </c>
      <c r="BO49" s="589"/>
      <c r="BP49" s="572"/>
      <c r="BQ49" s="613"/>
    </row>
    <row r="50" spans="1:70" ht="15" customHeight="1" x14ac:dyDescent="0.25">
      <c r="A50" s="622" t="s">
        <v>43</v>
      </c>
      <c r="B50" s="606">
        <v>849.88</v>
      </c>
      <c r="C50" s="575">
        <f t="shared" si="0"/>
        <v>95.092248317409513</v>
      </c>
      <c r="D50" s="579"/>
      <c r="E50" s="628">
        <v>48</v>
      </c>
      <c r="F50" s="628">
        <v>117</v>
      </c>
      <c r="G50" s="628"/>
      <c r="H50" s="628"/>
      <c r="I50" s="628">
        <v>2.34</v>
      </c>
      <c r="J50" s="628">
        <v>6</v>
      </c>
      <c r="K50" s="628">
        <v>26</v>
      </c>
      <c r="L50" s="628">
        <v>46</v>
      </c>
      <c r="M50" s="628">
        <v>445.52</v>
      </c>
      <c r="N50" s="628">
        <v>891</v>
      </c>
      <c r="O50" s="628">
        <v>102</v>
      </c>
      <c r="P50" s="628">
        <v>227</v>
      </c>
      <c r="Q50" s="568">
        <f t="shared" si="3"/>
        <v>623.86</v>
      </c>
      <c r="R50" s="568">
        <f t="shared" si="3"/>
        <v>1287</v>
      </c>
      <c r="S50" s="568"/>
      <c r="T50" s="628">
        <v>6.42</v>
      </c>
      <c r="U50" s="628">
        <v>11</v>
      </c>
      <c r="V50" s="628"/>
      <c r="W50" s="628"/>
      <c r="X50" s="628"/>
      <c r="Y50" s="628"/>
      <c r="Z50" s="628">
        <v>10.050000000000001</v>
      </c>
      <c r="AA50" s="628">
        <v>28</v>
      </c>
      <c r="AB50" s="628">
        <v>58.99</v>
      </c>
      <c r="AC50" s="628">
        <v>146</v>
      </c>
      <c r="AD50" s="628">
        <v>108.85</v>
      </c>
      <c r="AE50" s="628">
        <v>286</v>
      </c>
      <c r="AF50" s="568">
        <f t="shared" si="4"/>
        <v>184.31</v>
      </c>
      <c r="AG50" s="568">
        <f t="shared" si="4"/>
        <v>471</v>
      </c>
      <c r="AH50" s="568"/>
      <c r="AI50" s="568"/>
      <c r="AJ50" s="568"/>
      <c r="AK50" s="568"/>
      <c r="AL50" s="568"/>
      <c r="AM50" s="568"/>
      <c r="AN50" s="568"/>
      <c r="AO50" s="568"/>
      <c r="AP50" s="568"/>
      <c r="AQ50" s="568"/>
      <c r="AR50" s="568"/>
      <c r="AS50" s="568"/>
      <c r="AT50" s="568"/>
      <c r="AU50" s="568">
        <f t="shared" si="5"/>
        <v>0</v>
      </c>
      <c r="AV50" s="568">
        <f t="shared" si="5"/>
        <v>0</v>
      </c>
      <c r="AW50" s="568"/>
      <c r="AX50" s="568"/>
      <c r="AY50" s="568"/>
      <c r="AZ50" s="568">
        <f t="shared" si="6"/>
        <v>0</v>
      </c>
      <c r="BA50" s="568">
        <f t="shared" si="6"/>
        <v>54.42</v>
      </c>
      <c r="BB50" s="568">
        <f t="shared" si="7"/>
        <v>128</v>
      </c>
      <c r="BC50" s="568">
        <f t="shared" si="8"/>
        <v>0</v>
      </c>
      <c r="BD50" s="568">
        <f t="shared" si="9"/>
        <v>0</v>
      </c>
      <c r="BE50" s="568">
        <f t="shared" si="8"/>
        <v>2.34</v>
      </c>
      <c r="BF50" s="568">
        <f t="shared" si="9"/>
        <v>6</v>
      </c>
      <c r="BG50" s="568">
        <f t="shared" si="10"/>
        <v>36.049999999999997</v>
      </c>
      <c r="BH50" s="568">
        <f t="shared" si="11"/>
        <v>74</v>
      </c>
      <c r="BI50" s="568">
        <f t="shared" si="12"/>
        <v>504.51</v>
      </c>
      <c r="BJ50" s="568">
        <f t="shared" si="13"/>
        <v>1037</v>
      </c>
      <c r="BK50" s="568">
        <f t="shared" si="14"/>
        <v>210.85</v>
      </c>
      <c r="BL50" s="568">
        <f t="shared" si="14"/>
        <v>513</v>
      </c>
      <c r="BM50" s="568">
        <f t="shared" si="18"/>
        <v>808.17</v>
      </c>
      <c r="BN50" s="568">
        <f t="shared" si="18"/>
        <v>1758</v>
      </c>
      <c r="BO50" s="589"/>
      <c r="BP50" s="572"/>
    </row>
    <row r="51" spans="1:70" ht="15" customHeight="1" x14ac:dyDescent="0.25">
      <c r="A51" s="622" t="s">
        <v>44</v>
      </c>
      <c r="B51" s="606">
        <v>84</v>
      </c>
      <c r="C51" s="575">
        <f t="shared" si="0"/>
        <v>83.452380952380949</v>
      </c>
      <c r="D51" s="608"/>
      <c r="E51" s="568">
        <v>65.349999999999994</v>
      </c>
      <c r="F51" s="568">
        <v>166</v>
      </c>
      <c r="G51" s="568"/>
      <c r="H51" s="568"/>
      <c r="I51" s="568">
        <v>4.75</v>
      </c>
      <c r="J51" s="568">
        <v>16</v>
      </c>
      <c r="K51" s="568"/>
      <c r="L51" s="568"/>
      <c r="M51" s="568"/>
      <c r="N51" s="568"/>
      <c r="O51" s="568"/>
      <c r="P51" s="568"/>
      <c r="Q51" s="568">
        <f t="shared" si="3"/>
        <v>70.099999999999994</v>
      </c>
      <c r="R51" s="568">
        <f t="shared" si="3"/>
        <v>182</v>
      </c>
      <c r="S51" s="21"/>
      <c r="T51" s="568"/>
      <c r="U51" s="568"/>
      <c r="V51" s="568"/>
      <c r="W51" s="568"/>
      <c r="X51" s="568"/>
      <c r="Y51" s="568"/>
      <c r="Z51" s="568"/>
      <c r="AA51" s="568"/>
      <c r="AB51" s="568"/>
      <c r="AC51" s="568"/>
      <c r="AD51" s="568"/>
      <c r="AE51" s="568"/>
      <c r="AF51" s="568">
        <f t="shared" si="4"/>
        <v>0</v>
      </c>
      <c r="AG51" s="568">
        <f t="shared" si="4"/>
        <v>0</v>
      </c>
      <c r="AH51" s="568"/>
      <c r="AI51" s="568"/>
      <c r="AJ51" s="568"/>
      <c r="AK51" s="568"/>
      <c r="AL51" s="568"/>
      <c r="AM51" s="568"/>
      <c r="AN51" s="568"/>
      <c r="AO51" s="568"/>
      <c r="AP51" s="568"/>
      <c r="AQ51" s="568"/>
      <c r="AR51" s="568"/>
      <c r="AS51" s="568"/>
      <c r="AT51" s="568"/>
      <c r="AU51" s="568">
        <f t="shared" si="5"/>
        <v>0</v>
      </c>
      <c r="AV51" s="568">
        <f t="shared" si="5"/>
        <v>0</v>
      </c>
      <c r="AW51" s="568"/>
      <c r="AX51" s="568"/>
      <c r="AY51" s="568"/>
      <c r="AZ51" s="568">
        <f t="shared" si="6"/>
        <v>0</v>
      </c>
      <c r="BA51" s="568">
        <f t="shared" si="6"/>
        <v>65.349999999999994</v>
      </c>
      <c r="BB51" s="568">
        <f t="shared" si="7"/>
        <v>166</v>
      </c>
      <c r="BC51" s="568">
        <f t="shared" si="8"/>
        <v>0</v>
      </c>
      <c r="BD51" s="568">
        <f t="shared" si="9"/>
        <v>0</v>
      </c>
      <c r="BE51" s="568">
        <f t="shared" si="8"/>
        <v>4.75</v>
      </c>
      <c r="BF51" s="568">
        <f t="shared" si="9"/>
        <v>16</v>
      </c>
      <c r="BG51" s="568">
        <f t="shared" si="10"/>
        <v>0</v>
      </c>
      <c r="BH51" s="568">
        <f t="shared" si="11"/>
        <v>0</v>
      </c>
      <c r="BI51" s="568">
        <f t="shared" si="12"/>
        <v>0</v>
      </c>
      <c r="BJ51" s="568">
        <f t="shared" si="13"/>
        <v>0</v>
      </c>
      <c r="BK51" s="568">
        <f t="shared" si="14"/>
        <v>0</v>
      </c>
      <c r="BL51" s="568">
        <f t="shared" si="14"/>
        <v>0</v>
      </c>
      <c r="BM51" s="568">
        <f t="shared" si="18"/>
        <v>70.099999999999994</v>
      </c>
      <c r="BN51" s="568">
        <f t="shared" si="18"/>
        <v>182</v>
      </c>
      <c r="BO51" s="589"/>
      <c r="BP51" s="572"/>
      <c r="BQ51" s="529" t="s">
        <v>170</v>
      </c>
    </row>
    <row r="52" spans="1:70" ht="15" customHeight="1" x14ac:dyDescent="0.25">
      <c r="A52" s="622" t="s">
        <v>45</v>
      </c>
      <c r="B52" s="606">
        <v>130</v>
      </c>
      <c r="C52" s="575">
        <f t="shared" si="0"/>
        <v>60.223076923076924</v>
      </c>
      <c r="D52" s="579"/>
      <c r="E52" s="123">
        <v>0.3</v>
      </c>
      <c r="F52" s="124">
        <v>1</v>
      </c>
      <c r="G52" s="123"/>
      <c r="H52" s="124"/>
      <c r="I52" s="123"/>
      <c r="J52" s="124"/>
      <c r="K52" s="123"/>
      <c r="L52" s="124"/>
      <c r="M52" s="123"/>
      <c r="N52" s="124"/>
      <c r="O52" s="123">
        <v>18.269999999999996</v>
      </c>
      <c r="P52" s="124">
        <v>24</v>
      </c>
      <c r="Q52" s="568">
        <f t="shared" si="3"/>
        <v>18.569999999999997</v>
      </c>
      <c r="R52" s="568">
        <f t="shared" si="3"/>
        <v>25</v>
      </c>
      <c r="S52" s="568"/>
      <c r="T52" s="123">
        <v>1.5499999999999998</v>
      </c>
      <c r="U52" s="124">
        <v>4</v>
      </c>
      <c r="V52" s="123"/>
      <c r="W52" s="124"/>
      <c r="X52" s="123"/>
      <c r="Y52" s="124"/>
      <c r="Z52" s="123"/>
      <c r="AA52" s="124"/>
      <c r="AB52" s="123">
        <v>6.57</v>
      </c>
      <c r="AC52" s="124">
        <v>11</v>
      </c>
      <c r="AD52" s="123">
        <v>51.6</v>
      </c>
      <c r="AE52" s="124">
        <v>104</v>
      </c>
      <c r="AF52" s="568">
        <f t="shared" si="4"/>
        <v>59.72</v>
      </c>
      <c r="AG52" s="568">
        <f t="shared" si="4"/>
        <v>119</v>
      </c>
      <c r="AH52" s="568"/>
      <c r="AI52" s="568"/>
      <c r="AJ52" s="568"/>
      <c r="AK52" s="568"/>
      <c r="AL52" s="568"/>
      <c r="AM52" s="568"/>
      <c r="AN52" s="568"/>
      <c r="AO52" s="568"/>
      <c r="AP52" s="568"/>
      <c r="AQ52" s="568"/>
      <c r="AR52" s="568"/>
      <c r="AS52" s="568"/>
      <c r="AT52" s="568"/>
      <c r="AU52" s="568">
        <f t="shared" si="5"/>
        <v>0</v>
      </c>
      <c r="AV52" s="568">
        <f t="shared" si="5"/>
        <v>0</v>
      </c>
      <c r="AW52" s="568"/>
      <c r="AX52" s="568"/>
      <c r="AY52" s="568"/>
      <c r="AZ52" s="568">
        <f t="shared" si="6"/>
        <v>0</v>
      </c>
      <c r="BA52" s="568">
        <f t="shared" si="6"/>
        <v>1.8499999999999999</v>
      </c>
      <c r="BB52" s="568">
        <f t="shared" si="7"/>
        <v>5</v>
      </c>
      <c r="BC52" s="568">
        <f t="shared" si="8"/>
        <v>0</v>
      </c>
      <c r="BD52" s="568">
        <f t="shared" si="9"/>
        <v>0</v>
      </c>
      <c r="BE52" s="568">
        <f t="shared" si="8"/>
        <v>0</v>
      </c>
      <c r="BF52" s="568">
        <f t="shared" si="9"/>
        <v>0</v>
      </c>
      <c r="BG52" s="568">
        <f t="shared" si="10"/>
        <v>0</v>
      </c>
      <c r="BH52" s="568">
        <f t="shared" si="11"/>
        <v>0</v>
      </c>
      <c r="BI52" s="568">
        <f t="shared" si="12"/>
        <v>6.57</v>
      </c>
      <c r="BJ52" s="568">
        <f t="shared" si="13"/>
        <v>11</v>
      </c>
      <c r="BK52" s="568">
        <f t="shared" si="14"/>
        <v>69.87</v>
      </c>
      <c r="BL52" s="568">
        <f t="shared" si="14"/>
        <v>128</v>
      </c>
      <c r="BM52" s="568">
        <f t="shared" si="18"/>
        <v>78.290000000000006</v>
      </c>
      <c r="BN52" s="568">
        <f t="shared" si="18"/>
        <v>144</v>
      </c>
      <c r="BO52" s="578"/>
      <c r="BP52" s="572"/>
      <c r="BQ52" s="529" t="s">
        <v>170</v>
      </c>
    </row>
    <row r="53" spans="1:70" ht="15" customHeight="1" x14ac:dyDescent="0.25">
      <c r="A53" s="622" t="s">
        <v>46</v>
      </c>
      <c r="B53" s="606">
        <v>391.65</v>
      </c>
      <c r="C53" s="575">
        <f t="shared" si="0"/>
        <v>105.31086429209755</v>
      </c>
      <c r="D53" s="591"/>
      <c r="E53" s="568">
        <v>12.4</v>
      </c>
      <c r="F53" s="568">
        <v>36</v>
      </c>
      <c r="G53" s="568"/>
      <c r="H53" s="568"/>
      <c r="I53" s="568"/>
      <c r="J53" s="568"/>
      <c r="K53" s="568">
        <v>15</v>
      </c>
      <c r="L53" s="568">
        <v>33</v>
      </c>
      <c r="M53" s="568">
        <v>79</v>
      </c>
      <c r="N53" s="568">
        <v>165</v>
      </c>
      <c r="O53" s="568">
        <v>2.4</v>
      </c>
      <c r="P53" s="568">
        <v>5</v>
      </c>
      <c r="Q53" s="568">
        <f t="shared" si="3"/>
        <v>108.80000000000001</v>
      </c>
      <c r="R53" s="568">
        <f t="shared" si="3"/>
        <v>239</v>
      </c>
      <c r="S53" s="568"/>
      <c r="T53" s="568">
        <v>6.75</v>
      </c>
      <c r="U53" s="568">
        <v>17</v>
      </c>
      <c r="V53" s="580">
        <v>0.25</v>
      </c>
      <c r="W53" s="568">
        <v>1</v>
      </c>
      <c r="X53" s="568"/>
      <c r="Y53" s="568"/>
      <c r="Z53" s="568">
        <v>10</v>
      </c>
      <c r="AA53" s="568">
        <v>15</v>
      </c>
      <c r="AB53" s="568">
        <v>261.25</v>
      </c>
      <c r="AC53" s="568">
        <v>375</v>
      </c>
      <c r="AD53" s="568">
        <v>25.4</v>
      </c>
      <c r="AE53" s="568">
        <v>51</v>
      </c>
      <c r="AF53" s="568">
        <f t="shared" si="4"/>
        <v>303.64999999999998</v>
      </c>
      <c r="AG53" s="568">
        <f t="shared" si="4"/>
        <v>459</v>
      </c>
      <c r="AH53" s="568"/>
      <c r="AI53" s="568"/>
      <c r="AJ53" s="568"/>
      <c r="AK53" s="568"/>
      <c r="AL53" s="568"/>
      <c r="AM53" s="568"/>
      <c r="AN53" s="568"/>
      <c r="AO53" s="568"/>
      <c r="AP53" s="592"/>
      <c r="AQ53" s="568"/>
      <c r="AR53" s="568"/>
      <c r="AS53" s="568"/>
      <c r="AT53" s="568"/>
      <c r="AU53" s="568">
        <f t="shared" si="5"/>
        <v>0</v>
      </c>
      <c r="AV53" s="568">
        <f t="shared" si="5"/>
        <v>0</v>
      </c>
      <c r="AW53" s="568"/>
      <c r="AX53" s="568"/>
      <c r="AY53" s="568"/>
      <c r="AZ53" s="568">
        <f t="shared" si="6"/>
        <v>0</v>
      </c>
      <c r="BA53" s="568">
        <f t="shared" si="6"/>
        <v>19.149999999999999</v>
      </c>
      <c r="BB53" s="568">
        <f t="shared" si="7"/>
        <v>53</v>
      </c>
      <c r="BC53" s="568">
        <f t="shared" si="8"/>
        <v>0.25</v>
      </c>
      <c r="BD53" s="568">
        <f t="shared" si="9"/>
        <v>1</v>
      </c>
      <c r="BE53" s="568">
        <f t="shared" si="8"/>
        <v>0</v>
      </c>
      <c r="BF53" s="568">
        <f t="shared" si="9"/>
        <v>0</v>
      </c>
      <c r="BG53" s="568">
        <f t="shared" si="10"/>
        <v>25</v>
      </c>
      <c r="BH53" s="568">
        <f t="shared" si="11"/>
        <v>48</v>
      </c>
      <c r="BI53" s="568">
        <f t="shared" si="12"/>
        <v>340.25</v>
      </c>
      <c r="BJ53" s="568">
        <f t="shared" si="13"/>
        <v>540</v>
      </c>
      <c r="BK53" s="568">
        <f t="shared" si="14"/>
        <v>27.799999999999997</v>
      </c>
      <c r="BL53" s="568">
        <f t="shared" si="14"/>
        <v>56</v>
      </c>
      <c r="BM53" s="568">
        <f t="shared" si="18"/>
        <v>412.45</v>
      </c>
      <c r="BN53" s="568">
        <f t="shared" si="18"/>
        <v>698</v>
      </c>
      <c r="BO53" s="578"/>
      <c r="BP53" s="572"/>
      <c r="BQ53" s="629"/>
    </row>
    <row r="54" spans="1:70" ht="15" customHeight="1" x14ac:dyDescent="0.25">
      <c r="A54" s="622" t="s">
        <v>47</v>
      </c>
      <c r="B54" s="606">
        <v>1406.05</v>
      </c>
      <c r="C54" s="575">
        <f t="shared" si="0"/>
        <v>100.55118950250703</v>
      </c>
      <c r="D54" s="579"/>
      <c r="E54" s="130">
        <v>40.35</v>
      </c>
      <c r="F54" s="131">
        <v>95</v>
      </c>
      <c r="G54" s="130"/>
      <c r="H54" s="131"/>
      <c r="I54" s="130"/>
      <c r="J54" s="131"/>
      <c r="K54" s="130"/>
      <c r="L54" s="131"/>
      <c r="M54" s="130">
        <v>247.2</v>
      </c>
      <c r="N54" s="131">
        <v>199</v>
      </c>
      <c r="O54" s="568"/>
      <c r="P54" s="568"/>
      <c r="Q54" s="568">
        <f t="shared" si="3"/>
        <v>287.55</v>
      </c>
      <c r="R54" s="568">
        <f t="shared" si="3"/>
        <v>294</v>
      </c>
      <c r="S54" s="568"/>
      <c r="T54" s="130">
        <v>27.829999999999995</v>
      </c>
      <c r="U54" s="131">
        <v>95</v>
      </c>
      <c r="V54" s="130"/>
      <c r="W54" s="131"/>
      <c r="X54" s="130"/>
      <c r="Y54" s="131"/>
      <c r="Z54" s="130"/>
      <c r="AA54" s="131"/>
      <c r="AB54" s="130">
        <v>1098.42</v>
      </c>
      <c r="AC54" s="132">
        <v>1227</v>
      </c>
      <c r="AD54" s="568"/>
      <c r="AE54" s="568"/>
      <c r="AF54" s="568">
        <f t="shared" si="4"/>
        <v>1126.25</v>
      </c>
      <c r="AG54" s="568">
        <f t="shared" si="4"/>
        <v>1322</v>
      </c>
      <c r="AH54" s="568"/>
      <c r="AI54" s="568"/>
      <c r="AJ54" s="568"/>
      <c r="AK54" s="592"/>
      <c r="AL54" s="568"/>
      <c r="AM54" s="568"/>
      <c r="AN54" s="568"/>
      <c r="AO54" s="568"/>
      <c r="AP54" s="568"/>
      <c r="AQ54" s="568"/>
      <c r="AR54" s="568"/>
      <c r="AS54" s="568"/>
      <c r="AT54" s="568"/>
      <c r="AU54" s="568">
        <f t="shared" si="5"/>
        <v>0</v>
      </c>
      <c r="AV54" s="568">
        <f t="shared" si="5"/>
        <v>0</v>
      </c>
      <c r="AW54" s="568"/>
      <c r="AX54" s="568"/>
      <c r="AY54" s="568"/>
      <c r="AZ54" s="568">
        <f t="shared" si="6"/>
        <v>0</v>
      </c>
      <c r="BA54" s="568">
        <f t="shared" si="6"/>
        <v>68.179999999999993</v>
      </c>
      <c r="BB54" s="568">
        <f t="shared" si="7"/>
        <v>190</v>
      </c>
      <c r="BC54" s="568">
        <f t="shared" si="8"/>
        <v>0</v>
      </c>
      <c r="BD54" s="568">
        <f t="shared" si="9"/>
        <v>0</v>
      </c>
      <c r="BE54" s="568">
        <f t="shared" si="8"/>
        <v>0</v>
      </c>
      <c r="BF54" s="568">
        <f t="shared" si="9"/>
        <v>0</v>
      </c>
      <c r="BG54" s="568">
        <f t="shared" si="10"/>
        <v>0</v>
      </c>
      <c r="BH54" s="568">
        <f t="shared" si="11"/>
        <v>0</v>
      </c>
      <c r="BI54" s="568">
        <f t="shared" si="12"/>
        <v>1345.6200000000001</v>
      </c>
      <c r="BJ54" s="568">
        <f t="shared" si="13"/>
        <v>1426</v>
      </c>
      <c r="BK54" s="568">
        <f t="shared" si="14"/>
        <v>0</v>
      </c>
      <c r="BL54" s="568">
        <f t="shared" si="14"/>
        <v>0</v>
      </c>
      <c r="BM54" s="568">
        <f t="shared" si="18"/>
        <v>1413.8000000000002</v>
      </c>
      <c r="BN54" s="568">
        <f t="shared" si="18"/>
        <v>1616</v>
      </c>
      <c r="BO54" s="589"/>
      <c r="BP54" s="572"/>
      <c r="BQ54" s="529" t="s">
        <v>163</v>
      </c>
    </row>
    <row r="55" spans="1:70" ht="15" customHeight="1" x14ac:dyDescent="0.25">
      <c r="A55" s="622" t="s">
        <v>48</v>
      </c>
      <c r="B55" s="606">
        <v>3944.61</v>
      </c>
      <c r="C55" s="575">
        <f t="shared" si="0"/>
        <v>100.6474657824221</v>
      </c>
      <c r="D55" s="591"/>
      <c r="E55" s="454">
        <v>596.65000000000009</v>
      </c>
      <c r="F55" s="630">
        <v>604</v>
      </c>
      <c r="G55" s="454">
        <v>31.5</v>
      </c>
      <c r="H55" s="630">
        <v>7</v>
      </c>
      <c r="I55" s="454">
        <v>0</v>
      </c>
      <c r="J55" s="630">
        <v>0</v>
      </c>
      <c r="K55" s="454">
        <v>210</v>
      </c>
      <c r="L55" s="630">
        <v>152</v>
      </c>
      <c r="M55" s="456">
        <v>1006.15</v>
      </c>
      <c r="N55" s="630">
        <v>859</v>
      </c>
      <c r="O55" s="454">
        <v>617.84999999999991</v>
      </c>
      <c r="P55" s="630">
        <v>624</v>
      </c>
      <c r="Q55" s="568">
        <f t="shared" si="3"/>
        <v>2462.15</v>
      </c>
      <c r="R55" s="568">
        <f t="shared" si="3"/>
        <v>2246</v>
      </c>
      <c r="S55" s="568"/>
      <c r="T55" s="454">
        <v>16.05</v>
      </c>
      <c r="U55" s="630">
        <v>10</v>
      </c>
      <c r="V55" s="454">
        <v>0</v>
      </c>
      <c r="W55" s="630">
        <v>0</v>
      </c>
      <c r="X55" s="454">
        <v>0</v>
      </c>
      <c r="Y55" s="630">
        <v>0</v>
      </c>
      <c r="Z55" s="454">
        <v>0</v>
      </c>
      <c r="AA55" s="630">
        <v>0</v>
      </c>
      <c r="AB55" s="454">
        <v>864.55000000000007</v>
      </c>
      <c r="AC55" s="630">
        <v>775</v>
      </c>
      <c r="AD55" s="454">
        <v>627.4</v>
      </c>
      <c r="AE55" s="630">
        <v>616</v>
      </c>
      <c r="AF55" s="568">
        <f t="shared" si="4"/>
        <v>1508</v>
      </c>
      <c r="AG55" s="568">
        <f t="shared" si="4"/>
        <v>1401</v>
      </c>
      <c r="AH55" s="568"/>
      <c r="AI55" s="568"/>
      <c r="AJ55" s="568"/>
      <c r="AK55" s="568"/>
      <c r="AL55" s="568"/>
      <c r="AM55" s="568"/>
      <c r="AN55" s="568"/>
      <c r="AO55" s="568"/>
      <c r="AP55" s="568"/>
      <c r="AQ55" s="568"/>
      <c r="AR55" s="568"/>
      <c r="AS55" s="568"/>
      <c r="AT55" s="568"/>
      <c r="AU55" s="568">
        <f t="shared" si="5"/>
        <v>0</v>
      </c>
      <c r="AV55" s="568">
        <f t="shared" si="5"/>
        <v>0</v>
      </c>
      <c r="AW55" s="568"/>
      <c r="AX55" s="568"/>
      <c r="AY55" s="568"/>
      <c r="AZ55" s="568">
        <f t="shared" si="6"/>
        <v>0</v>
      </c>
      <c r="BA55" s="568">
        <f t="shared" si="6"/>
        <v>612.70000000000005</v>
      </c>
      <c r="BB55" s="568">
        <f t="shared" si="7"/>
        <v>614</v>
      </c>
      <c r="BC55" s="568">
        <f t="shared" si="8"/>
        <v>31.5</v>
      </c>
      <c r="BD55" s="568">
        <f t="shared" si="9"/>
        <v>7</v>
      </c>
      <c r="BE55" s="568">
        <f t="shared" si="8"/>
        <v>0</v>
      </c>
      <c r="BF55" s="568">
        <f t="shared" si="9"/>
        <v>0</v>
      </c>
      <c r="BG55" s="568">
        <f t="shared" si="10"/>
        <v>210</v>
      </c>
      <c r="BH55" s="568">
        <f t="shared" si="11"/>
        <v>152</v>
      </c>
      <c r="BI55" s="568">
        <f t="shared" si="12"/>
        <v>1870.7</v>
      </c>
      <c r="BJ55" s="568">
        <f t="shared" si="13"/>
        <v>1634</v>
      </c>
      <c r="BK55" s="568">
        <f t="shared" si="14"/>
        <v>1245.25</v>
      </c>
      <c r="BL55" s="568">
        <f t="shared" si="14"/>
        <v>1240</v>
      </c>
      <c r="BM55" s="568">
        <f t="shared" si="18"/>
        <v>3970.15</v>
      </c>
      <c r="BN55" s="568">
        <f t="shared" si="18"/>
        <v>3647</v>
      </c>
      <c r="BO55" s="589"/>
      <c r="BP55" s="572"/>
      <c r="BQ55" s="613" t="s">
        <v>170</v>
      </c>
    </row>
    <row r="56" spans="1:70" ht="15" customHeight="1" x14ac:dyDescent="0.25">
      <c r="A56" s="622" t="s">
        <v>49</v>
      </c>
      <c r="B56" s="606">
        <v>558</v>
      </c>
      <c r="C56" s="575">
        <f t="shared" si="0"/>
        <v>99.709677419354833</v>
      </c>
      <c r="D56" s="591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>
        <f t="shared" si="3"/>
        <v>0</v>
      </c>
      <c r="R56" s="568">
        <f t="shared" si="3"/>
        <v>0</v>
      </c>
      <c r="S56" s="568"/>
      <c r="T56" s="568">
        <v>29.26</v>
      </c>
      <c r="U56" s="568">
        <v>58</v>
      </c>
      <c r="V56" s="568"/>
      <c r="W56" s="568"/>
      <c r="X56" s="568"/>
      <c r="Y56" s="568"/>
      <c r="Z56" s="568">
        <v>6</v>
      </c>
      <c r="AA56" s="568">
        <v>13</v>
      </c>
      <c r="AB56" s="568">
        <v>5.4</v>
      </c>
      <c r="AC56" s="568">
        <v>17</v>
      </c>
      <c r="AD56" s="568">
        <v>515.72</v>
      </c>
      <c r="AE56" s="568">
        <v>1836</v>
      </c>
      <c r="AF56" s="568">
        <f t="shared" si="4"/>
        <v>556.38</v>
      </c>
      <c r="AG56" s="568">
        <f t="shared" si="4"/>
        <v>1924</v>
      </c>
      <c r="AH56" s="568"/>
      <c r="AI56" s="568"/>
      <c r="AJ56" s="568"/>
      <c r="AK56" s="568"/>
      <c r="AL56" s="568"/>
      <c r="AM56" s="568"/>
      <c r="AN56" s="568"/>
      <c r="AO56" s="568"/>
      <c r="AP56" s="568"/>
      <c r="AQ56" s="568"/>
      <c r="AR56" s="568"/>
      <c r="AS56" s="568"/>
      <c r="AT56" s="568"/>
      <c r="AU56" s="568">
        <f t="shared" si="5"/>
        <v>0</v>
      </c>
      <c r="AV56" s="568">
        <f t="shared" si="5"/>
        <v>0</v>
      </c>
      <c r="AW56" s="568"/>
      <c r="AX56" s="568"/>
      <c r="AY56" s="568"/>
      <c r="AZ56" s="568">
        <f t="shared" si="6"/>
        <v>0</v>
      </c>
      <c r="BA56" s="568">
        <f t="shared" si="6"/>
        <v>29.26</v>
      </c>
      <c r="BB56" s="568">
        <f t="shared" si="7"/>
        <v>58</v>
      </c>
      <c r="BC56" s="568">
        <f t="shared" si="8"/>
        <v>0</v>
      </c>
      <c r="BD56" s="568">
        <f t="shared" si="9"/>
        <v>0</v>
      </c>
      <c r="BE56" s="568">
        <f t="shared" si="8"/>
        <v>0</v>
      </c>
      <c r="BF56" s="568">
        <f t="shared" si="9"/>
        <v>0</v>
      </c>
      <c r="BG56" s="568">
        <f t="shared" si="10"/>
        <v>6</v>
      </c>
      <c r="BH56" s="568">
        <f t="shared" si="11"/>
        <v>13</v>
      </c>
      <c r="BI56" s="568">
        <f t="shared" si="12"/>
        <v>5.4</v>
      </c>
      <c r="BJ56" s="568">
        <f t="shared" si="13"/>
        <v>17</v>
      </c>
      <c r="BK56" s="568">
        <f t="shared" si="14"/>
        <v>515.72</v>
      </c>
      <c r="BL56" s="568">
        <f t="shared" si="14"/>
        <v>1836</v>
      </c>
      <c r="BM56" s="568">
        <f t="shared" si="18"/>
        <v>556.38</v>
      </c>
      <c r="BN56" s="568">
        <f t="shared" si="18"/>
        <v>1924</v>
      </c>
      <c r="BO56" s="578"/>
      <c r="BP56" s="572"/>
    </row>
    <row r="57" spans="1:70" ht="15" customHeight="1" x14ac:dyDescent="0.25">
      <c r="A57" s="622" t="s">
        <v>50</v>
      </c>
      <c r="B57" s="606">
        <v>2431.71</v>
      </c>
      <c r="C57" s="575">
        <f t="shared" si="0"/>
        <v>104.0107578617516</v>
      </c>
      <c r="D57" s="591"/>
      <c r="E57" s="568">
        <v>361</v>
      </c>
      <c r="F57" s="568">
        <v>593</v>
      </c>
      <c r="G57" s="568">
        <v>20</v>
      </c>
      <c r="H57" s="568">
        <v>6</v>
      </c>
      <c r="I57" s="580">
        <v>1.75</v>
      </c>
      <c r="J57" s="568">
        <v>4</v>
      </c>
      <c r="K57" s="568">
        <v>83.75</v>
      </c>
      <c r="L57" s="568">
        <v>101</v>
      </c>
      <c r="M57" s="568">
        <v>1143.24</v>
      </c>
      <c r="N57" s="568">
        <v>2005</v>
      </c>
      <c r="O57" s="568">
        <v>23</v>
      </c>
      <c r="P57" s="568">
        <v>46</v>
      </c>
      <c r="Q57" s="568">
        <f t="shared" si="3"/>
        <v>1632.74</v>
      </c>
      <c r="R57" s="568">
        <f t="shared" si="3"/>
        <v>2755</v>
      </c>
      <c r="S57" s="568"/>
      <c r="T57" s="568">
        <v>1</v>
      </c>
      <c r="U57" s="568">
        <v>2</v>
      </c>
      <c r="V57" s="568"/>
      <c r="W57" s="568"/>
      <c r="X57" s="568"/>
      <c r="Y57" s="568"/>
      <c r="Z57" s="568">
        <v>0.5</v>
      </c>
      <c r="AA57" s="568">
        <v>1</v>
      </c>
      <c r="AB57" s="568">
        <v>857</v>
      </c>
      <c r="AC57" s="568">
        <v>1946</v>
      </c>
      <c r="AD57" s="568">
        <v>38</v>
      </c>
      <c r="AE57" s="568">
        <v>125</v>
      </c>
      <c r="AF57" s="568">
        <f t="shared" si="4"/>
        <v>896.5</v>
      </c>
      <c r="AG57" s="568">
        <f t="shared" si="4"/>
        <v>2074</v>
      </c>
      <c r="AH57" s="568"/>
      <c r="AI57" s="568"/>
      <c r="AJ57" s="568"/>
      <c r="AK57" s="568"/>
      <c r="AL57" s="568"/>
      <c r="AM57" s="568"/>
      <c r="AN57" s="568"/>
      <c r="AO57" s="568"/>
      <c r="AP57" s="568"/>
      <c r="AQ57" s="568"/>
      <c r="AR57" s="568"/>
      <c r="AS57" s="568"/>
      <c r="AT57" s="568"/>
      <c r="AU57" s="568">
        <f t="shared" si="5"/>
        <v>0</v>
      </c>
      <c r="AV57" s="568">
        <f t="shared" si="5"/>
        <v>0</v>
      </c>
      <c r="AW57" s="568"/>
      <c r="AX57" s="568"/>
      <c r="AY57" s="568"/>
      <c r="AZ57" s="568">
        <f t="shared" si="6"/>
        <v>0</v>
      </c>
      <c r="BA57" s="568">
        <f t="shared" si="6"/>
        <v>362</v>
      </c>
      <c r="BB57" s="568">
        <f t="shared" si="7"/>
        <v>595</v>
      </c>
      <c r="BC57" s="568">
        <f t="shared" si="8"/>
        <v>20</v>
      </c>
      <c r="BD57" s="568">
        <f t="shared" si="9"/>
        <v>6</v>
      </c>
      <c r="BE57" s="568">
        <f t="shared" si="8"/>
        <v>1.75</v>
      </c>
      <c r="BF57" s="568">
        <f t="shared" si="9"/>
        <v>4</v>
      </c>
      <c r="BG57" s="568">
        <f t="shared" si="10"/>
        <v>84.25</v>
      </c>
      <c r="BH57" s="568">
        <f t="shared" si="11"/>
        <v>102</v>
      </c>
      <c r="BI57" s="568">
        <f t="shared" si="12"/>
        <v>2000.24</v>
      </c>
      <c r="BJ57" s="568">
        <f t="shared" si="13"/>
        <v>3951</v>
      </c>
      <c r="BK57" s="568">
        <f t="shared" si="14"/>
        <v>61</v>
      </c>
      <c r="BL57" s="568">
        <f t="shared" si="14"/>
        <v>171</v>
      </c>
      <c r="BM57" s="568">
        <f t="shared" si="18"/>
        <v>2529.2399999999998</v>
      </c>
      <c r="BN57" s="568">
        <f t="shared" si="18"/>
        <v>4829</v>
      </c>
      <c r="BO57" s="578"/>
      <c r="BP57" s="572"/>
      <c r="BQ57" s="529" t="s">
        <v>170</v>
      </c>
      <c r="BR57" s="529" t="s">
        <v>181</v>
      </c>
    </row>
    <row r="58" spans="1:70" ht="15" customHeight="1" x14ac:dyDescent="0.25">
      <c r="A58" s="622" t="s">
        <v>51</v>
      </c>
      <c r="B58" s="606">
        <v>818.06</v>
      </c>
      <c r="C58" s="575">
        <f t="shared" si="0"/>
        <v>102.5707160843948</v>
      </c>
      <c r="D58" s="591"/>
      <c r="E58" s="631">
        <v>98</v>
      </c>
      <c r="F58" s="631">
        <v>297</v>
      </c>
      <c r="G58" s="631"/>
      <c r="H58" s="631"/>
      <c r="I58" s="631"/>
      <c r="J58" s="631"/>
      <c r="K58" s="631">
        <v>63</v>
      </c>
      <c r="L58" s="631">
        <v>49</v>
      </c>
      <c r="M58" s="631">
        <v>5.5</v>
      </c>
      <c r="N58" s="631">
        <v>12</v>
      </c>
      <c r="O58" s="631">
        <v>571</v>
      </c>
      <c r="P58" s="631">
        <v>1076</v>
      </c>
      <c r="Q58" s="631">
        <f t="shared" si="3"/>
        <v>737.5</v>
      </c>
      <c r="R58" s="631">
        <f t="shared" si="3"/>
        <v>1434</v>
      </c>
      <c r="S58" s="631"/>
      <c r="T58" s="631">
        <v>6.25</v>
      </c>
      <c r="U58" s="631">
        <v>19</v>
      </c>
      <c r="V58" s="631"/>
      <c r="W58" s="631"/>
      <c r="X58" s="631"/>
      <c r="Y58" s="631"/>
      <c r="Z58" s="631"/>
      <c r="AA58" s="631"/>
      <c r="AB58" s="631"/>
      <c r="AC58" s="631"/>
      <c r="AD58" s="631">
        <v>95.34</v>
      </c>
      <c r="AE58" s="631">
        <v>238</v>
      </c>
      <c r="AF58" s="631">
        <f t="shared" si="4"/>
        <v>101.59</v>
      </c>
      <c r="AG58" s="631">
        <f t="shared" si="4"/>
        <v>257</v>
      </c>
      <c r="AH58" s="631"/>
      <c r="AI58" s="631"/>
      <c r="AJ58" s="631"/>
      <c r="AK58" s="631"/>
      <c r="AL58" s="631"/>
      <c r="AM58" s="631"/>
      <c r="AN58" s="631"/>
      <c r="AO58" s="631"/>
      <c r="AP58" s="631"/>
      <c r="AQ58" s="632"/>
      <c r="AR58" s="632"/>
      <c r="AS58" s="631"/>
      <c r="AT58" s="631"/>
      <c r="AU58" s="631">
        <f t="shared" si="5"/>
        <v>0</v>
      </c>
      <c r="AV58" s="631">
        <f t="shared" si="5"/>
        <v>0</v>
      </c>
      <c r="AW58" s="631"/>
      <c r="AX58" s="631"/>
      <c r="AY58" s="631"/>
      <c r="AZ58" s="631">
        <f t="shared" si="6"/>
        <v>0</v>
      </c>
      <c r="BA58" s="631">
        <f t="shared" si="6"/>
        <v>104.25</v>
      </c>
      <c r="BB58" s="631">
        <f>SUM(F58,U58,AJ58,)</f>
        <v>316</v>
      </c>
      <c r="BC58" s="631">
        <f>SUM(G58,V58,AK58,)</f>
        <v>0</v>
      </c>
      <c r="BD58" s="631">
        <f>SUM(H58,W58,AL58,)</f>
        <v>0</v>
      </c>
      <c r="BE58" s="631">
        <f>SUM(I58,X58,AM58,)</f>
        <v>0</v>
      </c>
      <c r="BF58" s="631">
        <f>SUM(J58,Y58,AN58,)</f>
        <v>0</v>
      </c>
      <c r="BG58" s="631">
        <f t="shared" si="10"/>
        <v>63</v>
      </c>
      <c r="BH58" s="631">
        <f>SUM(L58,AA58,AP58,)</f>
        <v>49</v>
      </c>
      <c r="BI58" s="631">
        <f t="shared" si="12"/>
        <v>5.5</v>
      </c>
      <c r="BJ58" s="631">
        <f>SUM(N58,AC58,AR58,)</f>
        <v>12</v>
      </c>
      <c r="BK58" s="631">
        <f>SUM(O58,AD58,AS58,)</f>
        <v>666.34</v>
      </c>
      <c r="BL58" s="631">
        <f>SUM(P58,AE58,AT58,)</f>
        <v>1314</v>
      </c>
      <c r="BM58" s="631">
        <f t="shared" si="18"/>
        <v>839.09</v>
      </c>
      <c r="BN58" s="631">
        <f t="shared" si="18"/>
        <v>1691</v>
      </c>
      <c r="BO58" s="589"/>
      <c r="BP58" s="633"/>
      <c r="BQ58" s="529" t="s">
        <v>170</v>
      </c>
    </row>
    <row r="59" spans="1:70" ht="15" hidden="1" customHeight="1" x14ac:dyDescent="0.25">
      <c r="A59" s="634"/>
      <c r="B59" s="635"/>
      <c r="C59" s="636"/>
      <c r="D59" s="637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8"/>
      <c r="P59" s="638"/>
      <c r="Q59" s="639"/>
      <c r="R59" s="640"/>
      <c r="S59" s="641"/>
      <c r="T59" s="642"/>
      <c r="U59" s="643"/>
      <c r="V59" s="644"/>
      <c r="W59" s="644"/>
      <c r="X59" s="644"/>
      <c r="Y59" s="637"/>
      <c r="Z59" s="637"/>
      <c r="AA59" s="637"/>
      <c r="AB59" s="637"/>
      <c r="AC59" s="645"/>
      <c r="AD59" s="645"/>
      <c r="AE59" s="645"/>
      <c r="AF59" s="639"/>
      <c r="AG59" s="640"/>
      <c r="AH59" s="645"/>
      <c r="AI59" s="646"/>
      <c r="AJ59" s="645"/>
      <c r="AK59" s="646"/>
      <c r="AL59" s="645"/>
      <c r="AM59" s="645"/>
      <c r="AN59" s="645"/>
      <c r="AO59" s="645"/>
      <c r="AP59" s="645"/>
      <c r="AQ59" s="647"/>
      <c r="AR59" s="647"/>
      <c r="AS59" s="645"/>
      <c r="AT59" s="645"/>
      <c r="AU59" s="639"/>
      <c r="AV59" s="640"/>
      <c r="AW59" s="645"/>
      <c r="AX59" s="645"/>
      <c r="AY59" s="645"/>
      <c r="AZ59" s="648"/>
      <c r="BA59" s="530"/>
      <c r="BB59" s="530"/>
      <c r="BC59" s="530"/>
      <c r="BD59" s="530"/>
      <c r="BE59" s="530"/>
      <c r="BF59" s="530"/>
      <c r="BG59" s="530"/>
      <c r="BH59" s="530"/>
      <c r="BI59" s="530"/>
      <c r="BJ59" s="530"/>
      <c r="BK59" s="530"/>
      <c r="BL59" s="530"/>
      <c r="BM59" s="530"/>
      <c r="BN59" s="530"/>
      <c r="BP59" s="649"/>
    </row>
    <row r="60" spans="1:70" ht="15" hidden="1" customHeight="1" x14ac:dyDescent="0.25">
      <c r="A60" s="634"/>
      <c r="B60" s="635"/>
      <c r="C60" s="650"/>
      <c r="D60" s="637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9"/>
      <c r="R60" s="640"/>
      <c r="S60" s="641"/>
      <c r="T60" s="642"/>
      <c r="U60" s="643"/>
      <c r="V60" s="644"/>
      <c r="W60" s="644"/>
      <c r="X60" s="644"/>
      <c r="Y60" s="637"/>
      <c r="Z60" s="637"/>
      <c r="AA60" s="637"/>
      <c r="AB60" s="637"/>
      <c r="AC60" s="645"/>
      <c r="AD60" s="645"/>
      <c r="AE60" s="645"/>
      <c r="AF60" s="639"/>
      <c r="AG60" s="640"/>
      <c r="AH60" s="645"/>
      <c r="AW60" s="651"/>
      <c r="AX60" s="651"/>
      <c r="AY60" s="651"/>
      <c r="BA60" s="530"/>
      <c r="BB60" s="530"/>
      <c r="BC60" s="651"/>
      <c r="BD60" s="530"/>
      <c r="BE60" s="530"/>
      <c r="BF60" s="530"/>
      <c r="BG60" s="530"/>
      <c r="BH60" s="530"/>
      <c r="BI60" s="530"/>
      <c r="BJ60" s="530"/>
      <c r="BK60" s="530"/>
      <c r="BL60" s="530"/>
      <c r="BM60" s="530"/>
      <c r="BN60" s="530"/>
      <c r="BO60" s="651"/>
      <c r="BQ60" s="640"/>
    </row>
    <row r="61" spans="1:70" ht="15.6" customHeight="1" x14ac:dyDescent="0.3">
      <c r="B61" s="654"/>
      <c r="C61" s="654"/>
      <c r="E61" s="655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W61" s="657"/>
      <c r="AX61" s="657"/>
      <c r="AY61" s="657"/>
      <c r="BA61" s="651"/>
      <c r="BC61" s="657"/>
      <c r="BO61" s="657"/>
    </row>
    <row r="62" spans="1:70" ht="15.6" customHeight="1" x14ac:dyDescent="0.3">
      <c r="B62" s="658"/>
      <c r="C62" s="654"/>
      <c r="AL62" s="528" t="s">
        <v>131</v>
      </c>
      <c r="AM62" s="528"/>
      <c r="AN62" s="528"/>
      <c r="AO62" s="528"/>
      <c r="AP62" s="528"/>
      <c r="AQ62" s="528" t="s">
        <v>115</v>
      </c>
      <c r="BA62" s="657"/>
      <c r="BD62" s="528"/>
      <c r="BG62" s="528"/>
      <c r="BH62" s="528"/>
      <c r="BI62" s="528"/>
      <c r="BK62" s="530"/>
      <c r="BL62" s="530"/>
    </row>
    <row r="63" spans="1:70" x14ac:dyDescent="0.3">
      <c r="AL63" s="657" t="s">
        <v>182</v>
      </c>
      <c r="AM63" s="478"/>
      <c r="AN63" s="478"/>
      <c r="AO63" s="478"/>
      <c r="AP63" s="478"/>
      <c r="AQ63" s="478" t="s">
        <v>118</v>
      </c>
      <c r="BD63" s="657"/>
      <c r="BG63" s="478"/>
      <c r="BH63" s="478"/>
      <c r="BI63" s="478"/>
      <c r="BK63" s="528"/>
    </row>
    <row r="86" spans="2:69" s="653" customFormat="1" ht="12.75" customHeight="1" x14ac:dyDescent="0.3">
      <c r="B86" s="529"/>
      <c r="C86" s="529"/>
      <c r="D86" s="529"/>
      <c r="E86" s="529"/>
      <c r="F86" s="529"/>
      <c r="G86" s="529"/>
      <c r="H86" s="529"/>
      <c r="I86" s="529"/>
      <c r="J86" s="529"/>
      <c r="K86" s="529"/>
      <c r="L86" s="529"/>
      <c r="M86" s="529"/>
      <c r="N86" s="529"/>
      <c r="O86" s="529"/>
      <c r="P86" s="529"/>
      <c r="Q86" s="529"/>
      <c r="R86" s="529"/>
      <c r="S86" s="529"/>
      <c r="T86" s="529"/>
      <c r="U86" s="529"/>
      <c r="V86" s="529"/>
      <c r="W86" s="529"/>
      <c r="X86" s="529"/>
      <c r="Y86" s="529"/>
      <c r="Z86" s="529"/>
      <c r="AA86" s="529"/>
      <c r="AB86" s="529"/>
      <c r="AC86" s="529"/>
      <c r="AD86" s="529"/>
      <c r="AE86" s="529"/>
      <c r="AF86" s="529"/>
      <c r="AG86" s="529"/>
      <c r="AH86" s="529"/>
      <c r="AI86" s="529"/>
      <c r="AJ86" s="529"/>
      <c r="AK86" s="529"/>
      <c r="AL86" s="529"/>
      <c r="AM86" s="529"/>
      <c r="AN86" s="529"/>
      <c r="AO86" s="529"/>
      <c r="AP86" s="529"/>
      <c r="AQ86" s="529"/>
      <c r="AR86" s="529"/>
      <c r="AS86" s="529"/>
      <c r="AT86" s="529"/>
      <c r="AU86" s="529"/>
      <c r="AV86" s="529"/>
      <c r="AW86" s="529"/>
      <c r="AX86" s="529"/>
      <c r="AY86" s="529"/>
      <c r="AZ86" s="529"/>
      <c r="BA86" s="529"/>
      <c r="BB86" s="529"/>
      <c r="BC86" s="529"/>
      <c r="BD86" s="529"/>
      <c r="BE86" s="529"/>
      <c r="BF86" s="529"/>
      <c r="BG86" s="529"/>
      <c r="BH86" s="529"/>
      <c r="BI86" s="529"/>
      <c r="BJ86" s="529"/>
      <c r="BK86" s="529"/>
      <c r="BL86" s="529"/>
      <c r="BM86" s="529"/>
      <c r="BN86" s="529"/>
      <c r="BO86" s="529"/>
      <c r="BP86" s="652"/>
      <c r="BQ86" s="529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31" priority="2" stopIfTrue="1" operator="equal">
      <formula>0</formula>
    </cfRule>
  </conditionalFormatting>
  <conditionalFormatting sqref="E43:N43 AB43:AC43">
    <cfRule type="cellIs" dxfId="30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300" verticalDpi="300" r:id="rId1"/>
  <headerFooter alignWithMargins="0">
    <oddHeader>&amp;R&amp;P</oddHeader>
  </headerFooter>
  <colBreaks count="1" manualBreakCount="1">
    <brk id="33" max="62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4"/>
  <sheetViews>
    <sheetView view="pageBreakPreview" zoomScale="75" zoomScaleNormal="50" zoomScaleSheetLayoutView="75" workbookViewId="0">
      <pane xSplit="3" ySplit="14" topLeftCell="AJ27" activePane="bottomRight" state="frozen"/>
      <selection pane="topRight" activeCell="D1" sqref="D1"/>
      <selection pane="bottomLeft" activeCell="A15" sqref="A15"/>
      <selection pane="bottomRight" activeCell="AQ40" sqref="AQ38:AQ40"/>
    </sheetView>
  </sheetViews>
  <sheetFormatPr defaultColWidth="8.85546875" defaultRowHeight="15" x14ac:dyDescent="0.25"/>
  <cols>
    <col min="1" max="1" width="13.140625" style="478" customWidth="1"/>
    <col min="2" max="2" width="9.140625" style="478" customWidth="1"/>
    <col min="3" max="3" width="10.28515625" style="478" customWidth="1"/>
    <col min="4" max="4" width="11.5703125" style="478" customWidth="1"/>
    <col min="5" max="5" width="9.85546875" style="478" bestFit="1" customWidth="1"/>
    <col min="6" max="6" width="9.140625" style="478" bestFit="1" customWidth="1"/>
    <col min="7" max="7" width="10.140625" style="478" customWidth="1"/>
    <col min="8" max="8" width="9" style="478" customWidth="1"/>
    <col min="9" max="9" width="9.140625" style="478" bestFit="1" customWidth="1"/>
    <col min="10" max="10" width="9.7109375" style="478" customWidth="1"/>
    <col min="11" max="11" width="9.28515625" style="478" bestFit="1" customWidth="1"/>
    <col min="12" max="13" width="9.140625" style="478" bestFit="1" customWidth="1"/>
    <col min="14" max="14" width="9.85546875" style="478" bestFit="1" customWidth="1"/>
    <col min="15" max="15" width="9.140625" style="478" bestFit="1" customWidth="1"/>
    <col min="16" max="16" width="9.85546875" style="478" customWidth="1"/>
    <col min="17" max="17" width="10.7109375" style="478" customWidth="1"/>
    <col min="18" max="19" width="9.140625" style="478" bestFit="1" customWidth="1"/>
    <col min="20" max="20" width="9.42578125" style="478" bestFit="1" customWidth="1"/>
    <col min="21" max="21" width="9.28515625" style="478" bestFit="1" customWidth="1"/>
    <col min="22" max="22" width="9.85546875" style="478" bestFit="1" customWidth="1"/>
    <col min="23" max="23" width="11.28515625" style="478" bestFit="1" customWidth="1"/>
    <col min="24" max="36" width="9.28515625" style="478" bestFit="1" customWidth="1"/>
    <col min="37" max="37" width="9.85546875" style="478" bestFit="1" customWidth="1"/>
    <col min="38" max="38" width="10.7109375" style="478" bestFit="1" customWidth="1"/>
    <col min="39" max="39" width="9.140625" style="478" bestFit="1" customWidth="1"/>
    <col min="40" max="40" width="10.28515625" style="478" bestFit="1" customWidth="1"/>
    <col min="41" max="41" width="10.7109375" style="478" bestFit="1" customWidth="1"/>
    <col min="42" max="42" width="9" style="478" bestFit="1" customWidth="1"/>
    <col min="43" max="43" width="10.140625" style="478" bestFit="1" customWidth="1"/>
    <col min="44" max="44" width="10.5703125" style="478" bestFit="1" customWidth="1"/>
    <col min="45" max="45" width="9" style="478" bestFit="1" customWidth="1"/>
    <col min="46" max="66" width="8.85546875" style="478" customWidth="1"/>
    <col min="67" max="69" width="9" style="478" customWidth="1"/>
    <col min="70" max="74" width="9" style="478" bestFit="1" customWidth="1"/>
    <col min="75" max="88" width="8.85546875" style="478"/>
    <col min="89" max="89" width="9.85546875" style="478" customWidth="1"/>
    <col min="90" max="90" width="8.85546875" style="478"/>
    <col min="91" max="91" width="21.7109375" style="478" hidden="1" customWidth="1"/>
    <col min="92" max="109" width="0" style="478" hidden="1" customWidth="1"/>
    <col min="110" max="117" width="9.140625" style="479" hidden="1" customWidth="1"/>
    <col min="118" max="136" width="9.140625" style="479" customWidth="1"/>
    <col min="137" max="140" width="9.140625" style="480" customWidth="1"/>
    <col min="141" max="16384" width="8.85546875" style="478"/>
  </cols>
  <sheetData>
    <row r="1" spans="1:140" hidden="1" x14ac:dyDescent="0.25">
      <c r="A1" s="478" t="s">
        <v>101</v>
      </c>
    </row>
    <row r="2" spans="1:140" hidden="1" x14ac:dyDescent="0.25">
      <c r="E2" s="478" t="s">
        <v>70</v>
      </c>
    </row>
    <row r="3" spans="1:140" hidden="1" x14ac:dyDescent="0.25">
      <c r="E3" s="478" t="s">
        <v>102</v>
      </c>
      <c r="DD3" s="479"/>
      <c r="DE3" s="479"/>
      <c r="EE3" s="480"/>
      <c r="EF3" s="480"/>
      <c r="EI3" s="478"/>
      <c r="EJ3" s="478"/>
    </row>
    <row r="4" spans="1:140" hidden="1" x14ac:dyDescent="0.25">
      <c r="E4" s="481" t="s">
        <v>72</v>
      </c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2"/>
      <c r="AB4" s="482"/>
      <c r="AC4" s="480"/>
      <c r="AD4" s="480"/>
      <c r="AN4" s="483"/>
      <c r="AO4" s="483"/>
    </row>
    <row r="5" spans="1:140" hidden="1" x14ac:dyDescent="0.25">
      <c r="A5" s="484"/>
      <c r="B5" s="484"/>
      <c r="C5" s="484"/>
      <c r="D5" s="484"/>
      <c r="E5" s="485">
        <v>42063</v>
      </c>
      <c r="F5" s="484"/>
      <c r="G5" s="484"/>
      <c r="H5" s="484"/>
      <c r="I5" s="484"/>
      <c r="J5" s="484"/>
      <c r="K5" s="486"/>
      <c r="L5" s="486"/>
      <c r="M5" s="486"/>
      <c r="N5" s="486"/>
      <c r="O5" s="486"/>
      <c r="P5" s="486"/>
      <c r="Q5" s="486"/>
      <c r="R5" s="486"/>
      <c r="S5" s="480"/>
      <c r="T5" s="486"/>
      <c r="U5" s="486"/>
      <c r="V5" s="486"/>
      <c r="W5" s="486"/>
      <c r="X5" s="486"/>
      <c r="Y5" s="486"/>
      <c r="Z5" s="486"/>
      <c r="AA5" s="486"/>
      <c r="AB5" s="486"/>
      <c r="AC5" s="486"/>
      <c r="AD5" s="486"/>
      <c r="AE5" s="484"/>
      <c r="AF5" s="484"/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4"/>
      <c r="AS5" s="484"/>
      <c r="AT5" s="484"/>
      <c r="AU5" s="484"/>
      <c r="AV5" s="484"/>
      <c r="AW5" s="484"/>
      <c r="AX5" s="484"/>
      <c r="AY5" s="484"/>
      <c r="AZ5" s="484"/>
      <c r="BA5" s="484"/>
      <c r="BB5" s="484"/>
      <c r="BC5" s="484"/>
      <c r="BD5" s="484"/>
      <c r="BE5" s="484"/>
      <c r="BF5" s="484"/>
      <c r="BG5" s="484"/>
      <c r="BH5" s="484"/>
      <c r="BI5" s="484"/>
      <c r="BJ5" s="484"/>
      <c r="BK5" s="484"/>
      <c r="BL5" s="484"/>
      <c r="BM5" s="484"/>
      <c r="BN5" s="484"/>
      <c r="BO5" s="484"/>
      <c r="BP5" s="484"/>
      <c r="BQ5" s="484"/>
      <c r="BR5" s="484"/>
      <c r="BS5" s="484"/>
      <c r="BT5" s="484"/>
      <c r="BU5" s="484"/>
      <c r="BV5" s="484"/>
      <c r="BW5" s="484"/>
      <c r="BX5" s="484"/>
      <c r="BY5" s="484"/>
      <c r="BZ5" s="484"/>
      <c r="CA5" s="484"/>
      <c r="CB5" s="484"/>
      <c r="CC5" s="484"/>
      <c r="CD5" s="484"/>
      <c r="CE5" s="484"/>
      <c r="CF5" s="484"/>
      <c r="CG5" s="484"/>
      <c r="CH5" s="484"/>
      <c r="CI5" s="484"/>
      <c r="CJ5" s="484"/>
      <c r="CK5" s="484"/>
      <c r="CL5" s="484"/>
    </row>
    <row r="6" spans="1:140" hidden="1" x14ac:dyDescent="0.25">
      <c r="A6" s="484" t="s">
        <v>73</v>
      </c>
      <c r="B6" s="484"/>
      <c r="C6" s="484"/>
      <c r="D6" s="484"/>
      <c r="E6" s="484"/>
      <c r="F6" s="484"/>
      <c r="G6" s="484"/>
      <c r="I6" s="484"/>
      <c r="J6" s="484"/>
      <c r="K6" s="487"/>
      <c r="L6" s="487"/>
      <c r="M6" s="487"/>
      <c r="N6" s="487"/>
      <c r="O6" s="487"/>
      <c r="P6" s="487"/>
      <c r="Q6" s="487"/>
      <c r="R6" s="487"/>
      <c r="S6" s="487"/>
      <c r="T6" s="487"/>
      <c r="U6" s="487"/>
      <c r="V6" s="487"/>
      <c r="W6" s="487"/>
      <c r="X6" s="487"/>
      <c r="Y6" s="487"/>
      <c r="Z6" s="487"/>
      <c r="AA6" s="487"/>
      <c r="AB6" s="486"/>
      <c r="AC6" s="486"/>
      <c r="AD6" s="486"/>
      <c r="AE6" s="484"/>
      <c r="AF6" s="484"/>
      <c r="AG6" s="484"/>
      <c r="AH6" s="484"/>
      <c r="AI6" s="484"/>
      <c r="AJ6" s="484"/>
      <c r="AK6" s="484"/>
      <c r="AL6" s="484"/>
      <c r="AM6" s="484"/>
      <c r="AN6" s="488"/>
      <c r="AO6" s="484"/>
      <c r="AP6" s="484"/>
      <c r="AQ6" s="484"/>
      <c r="AR6" s="484"/>
      <c r="AS6" s="484"/>
      <c r="AT6" s="484"/>
      <c r="AU6" s="484"/>
      <c r="AV6" s="484"/>
      <c r="AW6" s="484"/>
      <c r="AX6" s="484"/>
      <c r="AY6" s="484"/>
      <c r="AZ6" s="484"/>
      <c r="BA6" s="484"/>
      <c r="BB6" s="484"/>
      <c r="BC6" s="484"/>
      <c r="BD6" s="484"/>
      <c r="BE6" s="484"/>
      <c r="BF6" s="484"/>
      <c r="BG6" s="484"/>
      <c r="BH6" s="484"/>
      <c r="BI6" s="484"/>
      <c r="BJ6" s="484"/>
      <c r="BK6" s="484"/>
      <c r="BL6" s="484"/>
      <c r="BM6" s="484"/>
      <c r="BN6" s="484"/>
      <c r="BO6" s="484"/>
      <c r="BP6" s="484"/>
      <c r="BQ6" s="484"/>
      <c r="BR6" s="484"/>
      <c r="BS6" s="484"/>
      <c r="BT6" s="484"/>
      <c r="BU6" s="484"/>
      <c r="BV6" s="484"/>
      <c r="BW6" s="484"/>
      <c r="BX6" s="484"/>
      <c r="BY6" s="484"/>
      <c r="BZ6" s="484"/>
      <c r="CA6" s="484"/>
      <c r="CB6" s="484"/>
      <c r="CC6" s="484"/>
      <c r="CD6" s="484"/>
      <c r="CE6" s="484"/>
      <c r="CF6" s="484"/>
      <c r="CG6" s="484"/>
      <c r="CH6" s="484"/>
      <c r="CI6" s="484"/>
      <c r="CJ6" s="484"/>
      <c r="CK6" s="484"/>
      <c r="CL6" s="484"/>
    </row>
    <row r="7" spans="1:140" hidden="1" x14ac:dyDescent="0.25">
      <c r="A7" s="484" t="s">
        <v>74</v>
      </c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484"/>
      <c r="Y7" s="484"/>
      <c r="Z7" s="484"/>
      <c r="AA7" s="484"/>
      <c r="AB7" s="484"/>
      <c r="AC7" s="484"/>
      <c r="AD7" s="484"/>
      <c r="AE7" s="484"/>
      <c r="AF7" s="484"/>
      <c r="AG7" s="484"/>
      <c r="AH7" s="484"/>
      <c r="AI7" s="484"/>
      <c r="AJ7" s="484"/>
      <c r="AK7" s="484"/>
      <c r="AL7" s="484"/>
      <c r="AM7" s="484"/>
      <c r="AN7" s="484"/>
      <c r="AO7" s="484"/>
      <c r="AP7" s="484"/>
      <c r="AQ7" s="484"/>
      <c r="AR7" s="484"/>
      <c r="AS7" s="484"/>
      <c r="AT7" s="484"/>
      <c r="AU7" s="484"/>
      <c r="AV7" s="484"/>
      <c r="AW7" s="484"/>
      <c r="AX7" s="484"/>
      <c r="AY7" s="484"/>
      <c r="AZ7" s="484"/>
      <c r="BA7" s="484"/>
      <c r="BB7" s="484"/>
      <c r="BC7" s="484"/>
      <c r="BD7" s="484"/>
      <c r="BE7" s="484"/>
      <c r="BF7" s="484"/>
      <c r="BG7" s="484"/>
      <c r="BH7" s="484"/>
      <c r="BI7" s="484"/>
      <c r="BJ7" s="484"/>
      <c r="BK7" s="484"/>
      <c r="BL7" s="484"/>
      <c r="BM7" s="484"/>
      <c r="BN7" s="484"/>
      <c r="BO7" s="484"/>
      <c r="BP7" s="484"/>
      <c r="BQ7" s="484"/>
      <c r="BR7" s="484"/>
      <c r="BS7" s="484"/>
      <c r="BT7" s="484"/>
      <c r="BU7" s="484"/>
      <c r="BV7" s="484"/>
      <c r="BW7" s="484"/>
      <c r="BX7" s="484"/>
      <c r="BY7" s="484"/>
      <c r="BZ7" s="484"/>
      <c r="CA7" s="484"/>
      <c r="CB7" s="484"/>
      <c r="CC7" s="484"/>
      <c r="CD7" s="484"/>
      <c r="CE7" s="484"/>
      <c r="CF7" s="484"/>
      <c r="CG7" s="484"/>
      <c r="CH7" s="484"/>
      <c r="CI7" s="484"/>
      <c r="CJ7" s="484"/>
      <c r="CK7" s="484"/>
      <c r="CL7" s="484"/>
    </row>
    <row r="8" spans="1:140" s="490" customFormat="1" ht="24" customHeight="1" x14ac:dyDescent="0.2">
      <c r="A8" s="1273" t="s">
        <v>0</v>
      </c>
      <c r="B8" s="489"/>
      <c r="C8" s="489"/>
      <c r="D8" s="1274" t="s">
        <v>75</v>
      </c>
      <c r="E8" s="1275"/>
      <c r="F8" s="1275"/>
      <c r="G8" s="1275"/>
      <c r="H8" s="1275"/>
      <c r="I8" s="1275"/>
      <c r="J8" s="1275"/>
      <c r="K8" s="1275"/>
      <c r="L8" s="1275"/>
      <c r="M8" s="1275"/>
      <c r="N8" s="1275"/>
      <c r="O8" s="1275"/>
      <c r="P8" s="1275"/>
      <c r="Q8" s="1275"/>
      <c r="R8" s="1275"/>
      <c r="S8" s="1275"/>
      <c r="T8" s="1275"/>
      <c r="U8" s="1275"/>
      <c r="V8" s="1275"/>
      <c r="W8" s="1275"/>
      <c r="X8" s="1276"/>
      <c r="Y8" s="1274" t="s">
        <v>76</v>
      </c>
      <c r="Z8" s="1275"/>
      <c r="AA8" s="1275"/>
      <c r="AB8" s="1275"/>
      <c r="AC8" s="1275"/>
      <c r="AD8" s="1275"/>
      <c r="AE8" s="1275"/>
      <c r="AF8" s="1275"/>
      <c r="AG8" s="1275"/>
      <c r="AH8" s="1275"/>
      <c r="AI8" s="1275"/>
      <c r="AJ8" s="1275"/>
      <c r="AK8" s="1275"/>
      <c r="AL8" s="1275"/>
      <c r="AM8" s="1275"/>
      <c r="AN8" s="1275"/>
      <c r="AO8" s="1275"/>
      <c r="AP8" s="1275"/>
      <c r="AQ8" s="1275"/>
      <c r="AR8" s="1275"/>
      <c r="AS8" s="1276"/>
      <c r="AT8" s="1280" t="s">
        <v>77</v>
      </c>
      <c r="AU8" s="1281"/>
      <c r="AV8" s="1281"/>
      <c r="AW8" s="1281"/>
      <c r="AX8" s="1281"/>
      <c r="AY8" s="1281"/>
      <c r="AZ8" s="1281"/>
      <c r="BA8" s="1281"/>
      <c r="BB8" s="1281"/>
      <c r="BC8" s="1281"/>
      <c r="BD8" s="1281"/>
      <c r="BE8" s="1281"/>
      <c r="BF8" s="1281"/>
      <c r="BG8" s="1281"/>
      <c r="BH8" s="1281"/>
      <c r="BI8" s="1281"/>
      <c r="BJ8" s="1281"/>
      <c r="BK8" s="1281"/>
      <c r="BL8" s="1281"/>
      <c r="BM8" s="1281"/>
      <c r="BN8" s="1282"/>
      <c r="BO8" s="1273" t="s">
        <v>77</v>
      </c>
      <c r="BP8" s="1273"/>
      <c r="BQ8" s="1273"/>
      <c r="BR8" s="1280" t="s">
        <v>79</v>
      </c>
      <c r="BS8" s="1281"/>
      <c r="BT8" s="1281"/>
      <c r="BU8" s="1281"/>
      <c r="BV8" s="1281"/>
      <c r="BW8" s="1281"/>
      <c r="BX8" s="1281"/>
      <c r="BY8" s="1281"/>
      <c r="BZ8" s="1281"/>
      <c r="CA8" s="1281"/>
      <c r="CB8" s="1281"/>
      <c r="CC8" s="1281"/>
      <c r="CD8" s="1281"/>
      <c r="CE8" s="1281"/>
      <c r="CF8" s="1281"/>
      <c r="CG8" s="1281"/>
      <c r="CH8" s="1281"/>
      <c r="CI8" s="1281"/>
      <c r="CJ8" s="1281"/>
      <c r="CK8" s="1281"/>
      <c r="CL8" s="1282"/>
      <c r="DF8" s="491"/>
      <c r="DG8" s="491"/>
      <c r="DH8" s="491"/>
      <c r="DI8" s="491"/>
      <c r="DJ8" s="491"/>
      <c r="DK8" s="491"/>
      <c r="DL8" s="491"/>
      <c r="DM8" s="491"/>
      <c r="DN8" s="491"/>
      <c r="DO8" s="491"/>
      <c r="DP8" s="491"/>
      <c r="DQ8" s="491"/>
      <c r="DR8" s="491"/>
      <c r="DS8" s="491"/>
      <c r="DT8" s="491"/>
      <c r="DU8" s="491"/>
      <c r="DV8" s="491"/>
      <c r="DW8" s="491"/>
      <c r="DX8" s="491"/>
      <c r="DY8" s="491"/>
      <c r="DZ8" s="491"/>
      <c r="EA8" s="491"/>
      <c r="EB8" s="491"/>
      <c r="EC8" s="491"/>
      <c r="ED8" s="491"/>
      <c r="EE8" s="491"/>
      <c r="EF8" s="491"/>
      <c r="EG8" s="492"/>
      <c r="EH8" s="492"/>
      <c r="EI8" s="492"/>
      <c r="EJ8" s="492"/>
    </row>
    <row r="9" spans="1:140" s="490" customFormat="1" ht="15" customHeight="1" x14ac:dyDescent="0.2">
      <c r="A9" s="1273"/>
      <c r="B9" s="493"/>
      <c r="C9" s="493"/>
      <c r="D9" s="1277"/>
      <c r="E9" s="1278"/>
      <c r="F9" s="1278"/>
      <c r="G9" s="1278"/>
      <c r="H9" s="1278"/>
      <c r="I9" s="1278"/>
      <c r="J9" s="1278"/>
      <c r="K9" s="1278"/>
      <c r="L9" s="1278"/>
      <c r="M9" s="1278"/>
      <c r="N9" s="1278"/>
      <c r="O9" s="1278"/>
      <c r="P9" s="1278"/>
      <c r="Q9" s="1278"/>
      <c r="R9" s="1278"/>
      <c r="S9" s="1278"/>
      <c r="T9" s="1278"/>
      <c r="U9" s="1278"/>
      <c r="V9" s="1278"/>
      <c r="W9" s="1278"/>
      <c r="X9" s="1279"/>
      <c r="Y9" s="1277"/>
      <c r="Z9" s="1278"/>
      <c r="AA9" s="1278"/>
      <c r="AB9" s="1278"/>
      <c r="AC9" s="1278"/>
      <c r="AD9" s="1278"/>
      <c r="AE9" s="1278"/>
      <c r="AF9" s="1278"/>
      <c r="AG9" s="1278"/>
      <c r="AH9" s="1278"/>
      <c r="AI9" s="1278"/>
      <c r="AJ9" s="1278"/>
      <c r="AK9" s="1278"/>
      <c r="AL9" s="1278"/>
      <c r="AM9" s="1278"/>
      <c r="AN9" s="1278"/>
      <c r="AO9" s="1278"/>
      <c r="AP9" s="1278"/>
      <c r="AQ9" s="1278"/>
      <c r="AR9" s="1278"/>
      <c r="AS9" s="1279"/>
      <c r="AT9" s="1283"/>
      <c r="AU9" s="1284"/>
      <c r="AV9" s="1284"/>
      <c r="AW9" s="1284"/>
      <c r="AX9" s="1284"/>
      <c r="AY9" s="1284"/>
      <c r="AZ9" s="1284"/>
      <c r="BA9" s="1284"/>
      <c r="BB9" s="1284"/>
      <c r="BC9" s="1284"/>
      <c r="BD9" s="1284"/>
      <c r="BE9" s="1284"/>
      <c r="BF9" s="1284"/>
      <c r="BG9" s="1284"/>
      <c r="BH9" s="1284"/>
      <c r="BI9" s="1284"/>
      <c r="BJ9" s="1284"/>
      <c r="BK9" s="1284"/>
      <c r="BL9" s="1284"/>
      <c r="BM9" s="1284"/>
      <c r="BN9" s="1285"/>
      <c r="BO9" s="1273"/>
      <c r="BP9" s="1273"/>
      <c r="BQ9" s="1273"/>
      <c r="BR9" s="1283"/>
      <c r="BS9" s="1284"/>
      <c r="BT9" s="1284"/>
      <c r="BU9" s="1284"/>
      <c r="BV9" s="1284"/>
      <c r="BW9" s="1284"/>
      <c r="BX9" s="1284"/>
      <c r="BY9" s="1284"/>
      <c r="BZ9" s="1284"/>
      <c r="CA9" s="1284"/>
      <c r="CB9" s="1284"/>
      <c r="CC9" s="1284"/>
      <c r="CD9" s="1284"/>
      <c r="CE9" s="1284"/>
      <c r="CF9" s="1284"/>
      <c r="CG9" s="1284"/>
      <c r="CH9" s="1284"/>
      <c r="CI9" s="1284"/>
      <c r="CJ9" s="1284"/>
      <c r="CK9" s="1284"/>
      <c r="CL9" s="1285"/>
      <c r="DF9" s="491"/>
      <c r="DG9" s="491"/>
      <c r="DH9" s="491"/>
      <c r="DI9" s="491"/>
      <c r="DJ9" s="491"/>
      <c r="DK9" s="491"/>
      <c r="DL9" s="491"/>
      <c r="DM9" s="491"/>
      <c r="DN9" s="491"/>
      <c r="DO9" s="491"/>
      <c r="DP9" s="491"/>
      <c r="DQ9" s="491"/>
      <c r="DR9" s="491"/>
      <c r="DS9" s="491"/>
      <c r="DT9" s="491"/>
      <c r="DU9" s="491"/>
      <c r="DV9" s="491"/>
      <c r="DW9" s="491"/>
      <c r="DX9" s="491"/>
      <c r="DY9" s="491"/>
      <c r="DZ9" s="491"/>
      <c r="EA9" s="491"/>
      <c r="EB9" s="491"/>
      <c r="EC9" s="491"/>
      <c r="ED9" s="491"/>
      <c r="EE9" s="491"/>
      <c r="EF9" s="491"/>
      <c r="EG9" s="492"/>
      <c r="EH9" s="492"/>
      <c r="EI9" s="492"/>
      <c r="EJ9" s="492"/>
    </row>
    <row r="10" spans="1:140" s="490" customFormat="1" ht="21.6" customHeight="1" x14ac:dyDescent="0.2">
      <c r="A10" s="1273"/>
      <c r="B10" s="494"/>
      <c r="C10" s="494"/>
      <c r="D10" s="1272" t="s">
        <v>103</v>
      </c>
      <c r="E10" s="1272"/>
      <c r="F10" s="1272"/>
      <c r="G10" s="1272" t="s">
        <v>104</v>
      </c>
      <c r="H10" s="1272"/>
      <c r="I10" s="1272"/>
      <c r="J10" s="1272"/>
      <c r="K10" s="1272"/>
      <c r="L10" s="1272"/>
      <c r="M10" s="1272" t="s">
        <v>83</v>
      </c>
      <c r="N10" s="1272"/>
      <c r="O10" s="1272"/>
      <c r="P10" s="1272" t="s">
        <v>84</v>
      </c>
      <c r="Q10" s="1272"/>
      <c r="R10" s="1272"/>
      <c r="S10" s="1272" t="s">
        <v>105</v>
      </c>
      <c r="T10" s="1272"/>
      <c r="U10" s="1272"/>
      <c r="V10" s="1272" t="s">
        <v>86</v>
      </c>
      <c r="W10" s="1272"/>
      <c r="X10" s="1272"/>
      <c r="Y10" s="1272" t="s">
        <v>103</v>
      </c>
      <c r="Z10" s="1272"/>
      <c r="AA10" s="1272"/>
      <c r="AB10" s="1272" t="s">
        <v>104</v>
      </c>
      <c r="AC10" s="1272"/>
      <c r="AD10" s="1272"/>
      <c r="AE10" s="1272"/>
      <c r="AF10" s="1272"/>
      <c r="AG10" s="1272"/>
      <c r="AH10" s="1272" t="s">
        <v>83</v>
      </c>
      <c r="AI10" s="1272"/>
      <c r="AJ10" s="1272"/>
      <c r="AK10" s="1272" t="s">
        <v>84</v>
      </c>
      <c r="AL10" s="1272"/>
      <c r="AM10" s="1272"/>
      <c r="AN10" s="1272" t="s">
        <v>105</v>
      </c>
      <c r="AO10" s="1272"/>
      <c r="AP10" s="1272"/>
      <c r="AQ10" s="1272" t="s">
        <v>86</v>
      </c>
      <c r="AR10" s="1272"/>
      <c r="AS10" s="1272"/>
      <c r="AT10" s="1272" t="s">
        <v>103</v>
      </c>
      <c r="AU10" s="1272"/>
      <c r="AV10" s="1272"/>
      <c r="AW10" s="1272" t="s">
        <v>104</v>
      </c>
      <c r="AX10" s="1272"/>
      <c r="AY10" s="1272"/>
      <c r="AZ10" s="1272"/>
      <c r="BA10" s="1272"/>
      <c r="BB10" s="1272"/>
      <c r="BC10" s="1272" t="s">
        <v>83</v>
      </c>
      <c r="BD10" s="1272"/>
      <c r="BE10" s="1272"/>
      <c r="BF10" s="1272" t="s">
        <v>84</v>
      </c>
      <c r="BG10" s="1272"/>
      <c r="BH10" s="1272"/>
      <c r="BI10" s="1272" t="s">
        <v>105</v>
      </c>
      <c r="BJ10" s="1272"/>
      <c r="BK10" s="1272"/>
      <c r="BL10" s="1272" t="s">
        <v>86</v>
      </c>
      <c r="BM10" s="1272"/>
      <c r="BN10" s="1272"/>
      <c r="BO10" s="1273"/>
      <c r="BP10" s="1273"/>
      <c r="BQ10" s="1273"/>
      <c r="BR10" s="1272" t="s">
        <v>103</v>
      </c>
      <c r="BS10" s="1272"/>
      <c r="BT10" s="1272"/>
      <c r="BU10" s="1272" t="s">
        <v>104</v>
      </c>
      <c r="BV10" s="1272"/>
      <c r="BW10" s="1272"/>
      <c r="BX10" s="1272"/>
      <c r="BY10" s="1272"/>
      <c r="BZ10" s="1272"/>
      <c r="CA10" s="1272" t="s">
        <v>83</v>
      </c>
      <c r="CB10" s="1272"/>
      <c r="CC10" s="1272"/>
      <c r="CD10" s="1272" t="s">
        <v>84</v>
      </c>
      <c r="CE10" s="1272"/>
      <c r="CF10" s="1272"/>
      <c r="CG10" s="1272" t="s">
        <v>105</v>
      </c>
      <c r="CH10" s="1272"/>
      <c r="CI10" s="1272"/>
      <c r="CJ10" s="1272" t="s">
        <v>86</v>
      </c>
      <c r="CK10" s="1272"/>
      <c r="CL10" s="1272"/>
      <c r="DF10" s="491"/>
      <c r="DG10" s="491"/>
      <c r="DH10" s="491"/>
      <c r="DI10" s="491"/>
      <c r="DJ10" s="491"/>
      <c r="DK10" s="491"/>
      <c r="DL10" s="491"/>
      <c r="DM10" s="491"/>
      <c r="DN10" s="491"/>
      <c r="DO10" s="491"/>
      <c r="DP10" s="491"/>
      <c r="DQ10" s="491"/>
      <c r="DR10" s="491"/>
      <c r="DS10" s="491"/>
      <c r="DT10" s="491"/>
      <c r="DU10" s="491"/>
      <c r="DV10" s="491"/>
      <c r="DW10" s="491"/>
      <c r="DX10" s="491"/>
      <c r="DY10" s="491"/>
      <c r="DZ10" s="491"/>
      <c r="EA10" s="491"/>
      <c r="EB10" s="491"/>
      <c r="EC10" s="491"/>
      <c r="ED10" s="491"/>
      <c r="EE10" s="491"/>
      <c r="EF10" s="491"/>
      <c r="EG10" s="492"/>
      <c r="EH10" s="492"/>
      <c r="EI10" s="492"/>
      <c r="EJ10" s="492"/>
    </row>
    <row r="11" spans="1:140" s="490" customFormat="1" ht="21.6" customHeight="1" x14ac:dyDescent="0.2">
      <c r="A11" s="1273"/>
      <c r="B11" s="494"/>
      <c r="C11" s="494"/>
      <c r="D11" s="1272"/>
      <c r="E11" s="1272"/>
      <c r="F11" s="1272"/>
      <c r="G11" s="1272" t="s">
        <v>91</v>
      </c>
      <c r="H11" s="1272"/>
      <c r="I11" s="1272"/>
      <c r="J11" s="1272" t="s">
        <v>90</v>
      </c>
      <c r="K11" s="1272"/>
      <c r="L11" s="1272"/>
      <c r="M11" s="1272"/>
      <c r="N11" s="1272"/>
      <c r="O11" s="1272"/>
      <c r="P11" s="1272"/>
      <c r="Q11" s="1272"/>
      <c r="R11" s="1272"/>
      <c r="S11" s="1272"/>
      <c r="T11" s="1272"/>
      <c r="U11" s="1272"/>
      <c r="V11" s="1272"/>
      <c r="W11" s="1272"/>
      <c r="X11" s="1272"/>
      <c r="Y11" s="1272"/>
      <c r="Z11" s="1272"/>
      <c r="AA11" s="1272"/>
      <c r="AB11" s="1272" t="s">
        <v>91</v>
      </c>
      <c r="AC11" s="1272"/>
      <c r="AD11" s="1272"/>
      <c r="AE11" s="1272" t="s">
        <v>90</v>
      </c>
      <c r="AF11" s="1272"/>
      <c r="AG11" s="1272"/>
      <c r="AH11" s="1272"/>
      <c r="AI11" s="1272"/>
      <c r="AJ11" s="1272"/>
      <c r="AK11" s="1272"/>
      <c r="AL11" s="1272"/>
      <c r="AM11" s="1272"/>
      <c r="AN11" s="1272"/>
      <c r="AO11" s="1272"/>
      <c r="AP11" s="1272"/>
      <c r="AQ11" s="1272"/>
      <c r="AR11" s="1272"/>
      <c r="AS11" s="1272"/>
      <c r="AT11" s="1272"/>
      <c r="AU11" s="1272"/>
      <c r="AV11" s="1272"/>
      <c r="AW11" s="1272" t="s">
        <v>91</v>
      </c>
      <c r="AX11" s="1272"/>
      <c r="AY11" s="1272"/>
      <c r="AZ11" s="1272" t="s">
        <v>90</v>
      </c>
      <c r="BA11" s="1272"/>
      <c r="BB11" s="1272"/>
      <c r="BC11" s="1272"/>
      <c r="BD11" s="1272"/>
      <c r="BE11" s="1272"/>
      <c r="BF11" s="1272"/>
      <c r="BG11" s="1272"/>
      <c r="BH11" s="1272"/>
      <c r="BI11" s="1272"/>
      <c r="BJ11" s="1272"/>
      <c r="BK11" s="1272"/>
      <c r="BL11" s="1272"/>
      <c r="BM11" s="1272"/>
      <c r="BN11" s="1272"/>
      <c r="BO11" s="1273"/>
      <c r="BP11" s="1273"/>
      <c r="BQ11" s="1273"/>
      <c r="BR11" s="1272"/>
      <c r="BS11" s="1272"/>
      <c r="BT11" s="1272"/>
      <c r="BU11" s="1272" t="s">
        <v>91</v>
      </c>
      <c r="BV11" s="1272"/>
      <c r="BW11" s="1272"/>
      <c r="BX11" s="1272" t="s">
        <v>90</v>
      </c>
      <c r="BY11" s="1272"/>
      <c r="BZ11" s="1272"/>
      <c r="CA11" s="1272"/>
      <c r="CB11" s="1272"/>
      <c r="CC11" s="1272"/>
      <c r="CD11" s="1272"/>
      <c r="CE11" s="1272"/>
      <c r="CF11" s="1272"/>
      <c r="CG11" s="1272"/>
      <c r="CH11" s="1272"/>
      <c r="CI11" s="1272"/>
      <c r="CJ11" s="1272"/>
      <c r="CK11" s="1272"/>
      <c r="CL11" s="1272"/>
      <c r="DF11" s="491"/>
      <c r="DG11" s="491"/>
      <c r="DH11" s="491"/>
      <c r="DI11" s="491"/>
      <c r="DJ11" s="491"/>
      <c r="DK11" s="491"/>
      <c r="DL11" s="491"/>
      <c r="DM11" s="491"/>
      <c r="DN11" s="491"/>
      <c r="DO11" s="491"/>
      <c r="DP11" s="491"/>
      <c r="DQ11" s="491"/>
      <c r="DR11" s="491"/>
      <c r="DS11" s="491"/>
      <c r="DT11" s="491"/>
      <c r="DU11" s="491"/>
      <c r="DV11" s="491"/>
      <c r="DW11" s="491"/>
      <c r="DX11" s="491"/>
      <c r="DY11" s="491"/>
      <c r="DZ11" s="491"/>
      <c r="EA11" s="491"/>
      <c r="EB11" s="491"/>
      <c r="EC11" s="491"/>
      <c r="ED11" s="491"/>
      <c r="EE11" s="491"/>
      <c r="EF11" s="491"/>
      <c r="EG11" s="492"/>
      <c r="EH11" s="492"/>
      <c r="EI11" s="492"/>
      <c r="EJ11" s="492"/>
    </row>
    <row r="12" spans="1:140" s="490" customFormat="1" ht="38.25" x14ac:dyDescent="0.2">
      <c r="A12" s="1273"/>
      <c r="B12" s="494"/>
      <c r="C12" s="494"/>
      <c r="D12" s="495" t="s">
        <v>106</v>
      </c>
      <c r="E12" s="495" t="s">
        <v>107</v>
      </c>
      <c r="F12" s="495" t="s">
        <v>108</v>
      </c>
      <c r="G12" s="495" t="s">
        <v>106</v>
      </c>
      <c r="H12" s="495" t="s">
        <v>107</v>
      </c>
      <c r="I12" s="495" t="s">
        <v>108</v>
      </c>
      <c r="J12" s="495" t="s">
        <v>106</v>
      </c>
      <c r="K12" s="495" t="s">
        <v>107</v>
      </c>
      <c r="L12" s="495" t="s">
        <v>108</v>
      </c>
      <c r="M12" s="495" t="s">
        <v>106</v>
      </c>
      <c r="N12" s="495" t="s">
        <v>107</v>
      </c>
      <c r="O12" s="495" t="s">
        <v>108</v>
      </c>
      <c r="P12" s="495" t="s">
        <v>106</v>
      </c>
      <c r="Q12" s="495" t="s">
        <v>107</v>
      </c>
      <c r="R12" s="495" t="s">
        <v>108</v>
      </c>
      <c r="S12" s="495" t="s">
        <v>106</v>
      </c>
      <c r="T12" s="495" t="s">
        <v>107</v>
      </c>
      <c r="U12" s="495" t="s">
        <v>108</v>
      </c>
      <c r="V12" s="495" t="s">
        <v>106</v>
      </c>
      <c r="W12" s="495" t="s">
        <v>107</v>
      </c>
      <c r="X12" s="495" t="s">
        <v>108</v>
      </c>
      <c r="Y12" s="495" t="s">
        <v>106</v>
      </c>
      <c r="Z12" s="495" t="s">
        <v>107</v>
      </c>
      <c r="AA12" s="495" t="s">
        <v>108</v>
      </c>
      <c r="AB12" s="495" t="s">
        <v>106</v>
      </c>
      <c r="AC12" s="495" t="s">
        <v>107</v>
      </c>
      <c r="AD12" s="495" t="s">
        <v>108</v>
      </c>
      <c r="AE12" s="495" t="s">
        <v>106</v>
      </c>
      <c r="AF12" s="495" t="s">
        <v>107</v>
      </c>
      <c r="AG12" s="495" t="s">
        <v>108</v>
      </c>
      <c r="AH12" s="495" t="s">
        <v>106</v>
      </c>
      <c r="AI12" s="495" t="s">
        <v>107</v>
      </c>
      <c r="AJ12" s="495" t="s">
        <v>108</v>
      </c>
      <c r="AK12" s="495" t="s">
        <v>106</v>
      </c>
      <c r="AL12" s="495" t="s">
        <v>107</v>
      </c>
      <c r="AM12" s="495" t="s">
        <v>108</v>
      </c>
      <c r="AN12" s="495" t="s">
        <v>106</v>
      </c>
      <c r="AO12" s="495" t="s">
        <v>107</v>
      </c>
      <c r="AP12" s="495" t="s">
        <v>108</v>
      </c>
      <c r="AQ12" s="495" t="s">
        <v>106</v>
      </c>
      <c r="AR12" s="495" t="s">
        <v>107</v>
      </c>
      <c r="AS12" s="495" t="s">
        <v>108</v>
      </c>
      <c r="AT12" s="495" t="s">
        <v>106</v>
      </c>
      <c r="AU12" s="495" t="s">
        <v>107</v>
      </c>
      <c r="AV12" s="495" t="s">
        <v>108</v>
      </c>
      <c r="AW12" s="495" t="s">
        <v>106</v>
      </c>
      <c r="AX12" s="495" t="s">
        <v>107</v>
      </c>
      <c r="AY12" s="495" t="s">
        <v>108</v>
      </c>
      <c r="AZ12" s="495" t="s">
        <v>106</v>
      </c>
      <c r="BA12" s="495" t="s">
        <v>107</v>
      </c>
      <c r="BB12" s="495" t="s">
        <v>108</v>
      </c>
      <c r="BC12" s="495" t="s">
        <v>106</v>
      </c>
      <c r="BD12" s="495" t="s">
        <v>107</v>
      </c>
      <c r="BE12" s="495" t="s">
        <v>108</v>
      </c>
      <c r="BF12" s="495" t="s">
        <v>106</v>
      </c>
      <c r="BG12" s="495" t="s">
        <v>107</v>
      </c>
      <c r="BH12" s="495" t="s">
        <v>108</v>
      </c>
      <c r="BI12" s="495" t="s">
        <v>106</v>
      </c>
      <c r="BJ12" s="495" t="s">
        <v>107</v>
      </c>
      <c r="BK12" s="495" t="s">
        <v>108</v>
      </c>
      <c r="BL12" s="495" t="s">
        <v>106</v>
      </c>
      <c r="BM12" s="495" t="s">
        <v>107</v>
      </c>
      <c r="BN12" s="495" t="s">
        <v>108</v>
      </c>
      <c r="BO12" s="495" t="s">
        <v>94</v>
      </c>
      <c r="BP12" s="495" t="s">
        <v>109</v>
      </c>
      <c r="BQ12" s="495" t="s">
        <v>110</v>
      </c>
      <c r="BR12" s="495" t="s">
        <v>106</v>
      </c>
      <c r="BS12" s="495" t="s">
        <v>107</v>
      </c>
      <c r="BT12" s="495" t="s">
        <v>108</v>
      </c>
      <c r="BU12" s="495" t="s">
        <v>106</v>
      </c>
      <c r="BV12" s="495" t="s">
        <v>107</v>
      </c>
      <c r="BW12" s="495" t="s">
        <v>108</v>
      </c>
      <c r="BX12" s="495" t="s">
        <v>106</v>
      </c>
      <c r="BY12" s="495" t="s">
        <v>107</v>
      </c>
      <c r="BZ12" s="495" t="s">
        <v>108</v>
      </c>
      <c r="CA12" s="495" t="s">
        <v>106</v>
      </c>
      <c r="CB12" s="495" t="s">
        <v>107</v>
      </c>
      <c r="CC12" s="495" t="s">
        <v>108</v>
      </c>
      <c r="CD12" s="495" t="s">
        <v>106</v>
      </c>
      <c r="CE12" s="495" t="s">
        <v>107</v>
      </c>
      <c r="CF12" s="495" t="s">
        <v>108</v>
      </c>
      <c r="CG12" s="495" t="s">
        <v>106</v>
      </c>
      <c r="CH12" s="495" t="s">
        <v>107</v>
      </c>
      <c r="CI12" s="495" t="s">
        <v>108</v>
      </c>
      <c r="CJ12" s="495" t="s">
        <v>106</v>
      </c>
      <c r="CK12" s="495" t="s">
        <v>107</v>
      </c>
      <c r="CL12" s="495" t="s">
        <v>108</v>
      </c>
      <c r="DF12" s="491"/>
      <c r="DG12" s="491"/>
      <c r="DH12" s="491"/>
      <c r="DI12" s="491" t="s">
        <v>129</v>
      </c>
      <c r="DJ12" s="491"/>
      <c r="DK12" s="491"/>
      <c r="DL12" s="491"/>
      <c r="DM12" s="491"/>
      <c r="DN12" s="491"/>
      <c r="DO12" s="491"/>
      <c r="DP12" s="491"/>
      <c r="DQ12" s="491"/>
      <c r="DR12" s="491"/>
      <c r="DS12" s="491"/>
      <c r="DT12" s="491"/>
      <c r="DU12" s="491"/>
      <c r="DV12" s="491"/>
      <c r="DW12" s="491"/>
      <c r="DX12" s="491"/>
      <c r="DY12" s="491"/>
      <c r="DZ12" s="491"/>
      <c r="EA12" s="491"/>
      <c r="EB12" s="491"/>
      <c r="EC12" s="491"/>
      <c r="ED12" s="491"/>
      <c r="EE12" s="491"/>
      <c r="EF12" s="491"/>
      <c r="EG12" s="492"/>
      <c r="EH12" s="492"/>
      <c r="EI12" s="492"/>
      <c r="EJ12" s="492"/>
    </row>
    <row r="13" spans="1:140" s="490" customFormat="1" ht="25.9" customHeight="1" x14ac:dyDescent="0.2">
      <c r="A13" s="1273"/>
      <c r="B13" s="494" t="s">
        <v>120</v>
      </c>
      <c r="C13" s="494" t="s">
        <v>121</v>
      </c>
      <c r="D13" s="495" t="s">
        <v>106</v>
      </c>
      <c r="E13" s="495" t="s">
        <v>107</v>
      </c>
      <c r="F13" s="495" t="s">
        <v>108</v>
      </c>
      <c r="G13" s="495" t="s">
        <v>106</v>
      </c>
      <c r="H13" s="495" t="s">
        <v>107</v>
      </c>
      <c r="I13" s="495" t="s">
        <v>108</v>
      </c>
      <c r="J13" s="495" t="s">
        <v>106</v>
      </c>
      <c r="K13" s="495" t="s">
        <v>107</v>
      </c>
      <c r="L13" s="495" t="s">
        <v>108</v>
      </c>
      <c r="M13" s="495" t="s">
        <v>106</v>
      </c>
      <c r="N13" s="495" t="s">
        <v>107</v>
      </c>
      <c r="O13" s="495" t="s">
        <v>108</v>
      </c>
      <c r="P13" s="495" t="s">
        <v>106</v>
      </c>
      <c r="Q13" s="495" t="s">
        <v>107</v>
      </c>
      <c r="R13" s="495" t="s">
        <v>108</v>
      </c>
      <c r="S13" s="495" t="s">
        <v>106</v>
      </c>
      <c r="T13" s="495" t="s">
        <v>107</v>
      </c>
      <c r="U13" s="495" t="s">
        <v>108</v>
      </c>
      <c r="V13" s="495" t="s">
        <v>106</v>
      </c>
      <c r="W13" s="495" t="s">
        <v>107</v>
      </c>
      <c r="X13" s="495" t="s">
        <v>108</v>
      </c>
      <c r="Y13" s="495" t="s">
        <v>106</v>
      </c>
      <c r="Z13" s="495" t="s">
        <v>107</v>
      </c>
      <c r="AA13" s="495" t="s">
        <v>108</v>
      </c>
      <c r="AB13" s="495" t="s">
        <v>106</v>
      </c>
      <c r="AC13" s="495" t="s">
        <v>107</v>
      </c>
      <c r="AD13" s="495" t="s">
        <v>108</v>
      </c>
      <c r="AE13" s="495" t="s">
        <v>106</v>
      </c>
      <c r="AF13" s="495" t="s">
        <v>107</v>
      </c>
      <c r="AG13" s="495" t="s">
        <v>108</v>
      </c>
      <c r="AH13" s="495" t="s">
        <v>106</v>
      </c>
      <c r="AI13" s="495" t="s">
        <v>107</v>
      </c>
      <c r="AJ13" s="495" t="s">
        <v>108</v>
      </c>
      <c r="AK13" s="495" t="s">
        <v>106</v>
      </c>
      <c r="AL13" s="495" t="s">
        <v>107</v>
      </c>
      <c r="AM13" s="495" t="s">
        <v>108</v>
      </c>
      <c r="AN13" s="495" t="s">
        <v>106</v>
      </c>
      <c r="AO13" s="495" t="s">
        <v>107</v>
      </c>
      <c r="AP13" s="495" t="s">
        <v>108</v>
      </c>
      <c r="AQ13" s="495" t="s">
        <v>106</v>
      </c>
      <c r="AR13" s="495" t="s">
        <v>107</v>
      </c>
      <c r="AS13" s="495" t="s">
        <v>108</v>
      </c>
      <c r="AT13" s="495" t="s">
        <v>106</v>
      </c>
      <c r="AU13" s="495" t="s">
        <v>107</v>
      </c>
      <c r="AV13" s="495" t="s">
        <v>108</v>
      </c>
      <c r="AW13" s="495" t="s">
        <v>106</v>
      </c>
      <c r="AX13" s="495" t="s">
        <v>107</v>
      </c>
      <c r="AY13" s="495" t="s">
        <v>108</v>
      </c>
      <c r="AZ13" s="495" t="s">
        <v>106</v>
      </c>
      <c r="BA13" s="495" t="s">
        <v>107</v>
      </c>
      <c r="BB13" s="495" t="s">
        <v>108</v>
      </c>
      <c r="BC13" s="495" t="s">
        <v>106</v>
      </c>
      <c r="BD13" s="495" t="s">
        <v>107</v>
      </c>
      <c r="BE13" s="495" t="s">
        <v>108</v>
      </c>
      <c r="BF13" s="495" t="s">
        <v>106</v>
      </c>
      <c r="BG13" s="495" t="s">
        <v>107</v>
      </c>
      <c r="BH13" s="495" t="s">
        <v>108</v>
      </c>
      <c r="BI13" s="495" t="s">
        <v>106</v>
      </c>
      <c r="BJ13" s="495" t="s">
        <v>107</v>
      </c>
      <c r="BK13" s="495" t="s">
        <v>108</v>
      </c>
      <c r="BL13" s="495" t="s">
        <v>106</v>
      </c>
      <c r="BM13" s="495" t="s">
        <v>107</v>
      </c>
      <c r="BN13" s="495" t="s">
        <v>108</v>
      </c>
      <c r="BO13" s="495" t="s">
        <v>94</v>
      </c>
      <c r="BP13" s="495" t="s">
        <v>109</v>
      </c>
      <c r="BQ13" s="495" t="s">
        <v>110</v>
      </c>
      <c r="BR13" s="495" t="s">
        <v>106</v>
      </c>
      <c r="BS13" s="495" t="s">
        <v>107</v>
      </c>
      <c r="BT13" s="495" t="s">
        <v>108</v>
      </c>
      <c r="BU13" s="495" t="s">
        <v>106</v>
      </c>
      <c r="BV13" s="495" t="s">
        <v>107</v>
      </c>
      <c r="BW13" s="495" t="s">
        <v>108</v>
      </c>
      <c r="BX13" s="495" t="s">
        <v>106</v>
      </c>
      <c r="BY13" s="495" t="s">
        <v>107</v>
      </c>
      <c r="BZ13" s="495" t="s">
        <v>108</v>
      </c>
      <c r="CA13" s="495" t="s">
        <v>106</v>
      </c>
      <c r="CB13" s="495" t="s">
        <v>107</v>
      </c>
      <c r="CC13" s="495" t="s">
        <v>108</v>
      </c>
      <c r="CD13" s="495" t="s">
        <v>106</v>
      </c>
      <c r="CE13" s="495" t="s">
        <v>107</v>
      </c>
      <c r="CF13" s="495" t="s">
        <v>108</v>
      </c>
      <c r="CG13" s="495" t="s">
        <v>106</v>
      </c>
      <c r="CH13" s="495" t="s">
        <v>107</v>
      </c>
      <c r="CI13" s="495" t="s">
        <v>108</v>
      </c>
      <c r="CJ13" s="495" t="s">
        <v>106</v>
      </c>
      <c r="CK13" s="495" t="s">
        <v>107</v>
      </c>
      <c r="CL13" s="495" t="s">
        <v>108</v>
      </c>
      <c r="DF13" s="491"/>
      <c r="DG13" s="491"/>
      <c r="DH13" s="491"/>
      <c r="DI13" s="491"/>
      <c r="DJ13" s="491"/>
      <c r="DK13" s="491"/>
      <c r="DL13" s="491"/>
      <c r="DM13" s="491"/>
      <c r="DN13" s="491"/>
      <c r="DO13" s="491"/>
      <c r="DP13" s="491"/>
      <c r="DQ13" s="491"/>
      <c r="DR13" s="491"/>
      <c r="DS13" s="491"/>
      <c r="DT13" s="491"/>
      <c r="DU13" s="491"/>
      <c r="DV13" s="491"/>
      <c r="DW13" s="491"/>
      <c r="DX13" s="491"/>
      <c r="DY13" s="491"/>
      <c r="DZ13" s="491"/>
      <c r="EA13" s="491"/>
      <c r="EB13" s="491"/>
      <c r="EC13" s="491"/>
      <c r="ED13" s="491"/>
      <c r="EE13" s="491"/>
      <c r="EF13" s="491"/>
      <c r="EG13" s="492"/>
      <c r="EH13" s="492"/>
      <c r="EI13" s="492"/>
      <c r="EJ13" s="492"/>
    </row>
    <row r="14" spans="1:140" s="499" customFormat="1" ht="24.6" customHeight="1" x14ac:dyDescent="0.25">
      <c r="A14" s="496" t="s">
        <v>86</v>
      </c>
      <c r="B14" s="497">
        <v>56913.205199999997</v>
      </c>
      <c r="C14" s="497">
        <f t="shared" ref="C14:C59" si="0">CJ14/B14*100</f>
        <v>1.595833509654452</v>
      </c>
      <c r="D14" s="498">
        <f>SUM(D15:D59)</f>
        <v>170.03000000000003</v>
      </c>
      <c r="E14" s="498">
        <f>SUM(E15:E59)</f>
        <v>741.27</v>
      </c>
      <c r="F14" s="498">
        <f t="shared" ref="F14:F59" si="1">IF(D14,E14/D14,0)</f>
        <v>4.3596424160442266</v>
      </c>
      <c r="G14" s="498">
        <f>SUM(G15:G59)</f>
        <v>13</v>
      </c>
      <c r="H14" s="498">
        <f>SUM(H15:H59)</f>
        <v>51.5</v>
      </c>
      <c r="I14" s="498">
        <f t="shared" ref="I14:I59" si="2">IF(G14,H14/G14,0)</f>
        <v>3.9615384615384617</v>
      </c>
      <c r="J14" s="498">
        <f>SUM(J15:J59)</f>
        <v>0</v>
      </c>
      <c r="K14" s="498">
        <f>SUM(K15:K59)</f>
        <v>0</v>
      </c>
      <c r="L14" s="498">
        <f t="shared" ref="L14:L59" si="3">IF(J14,K14/J14,0)</f>
        <v>0</v>
      </c>
      <c r="M14" s="498">
        <f>SUM(M15:M59)</f>
        <v>0</v>
      </c>
      <c r="N14" s="498">
        <f>SUM(N15:N59)</f>
        <v>0</v>
      </c>
      <c r="O14" s="498">
        <f t="shared" ref="O14:O59" si="4">IF(M14,N14/M14,0)</f>
        <v>0</v>
      </c>
      <c r="P14" s="498">
        <f>SUM(P15:P59)</f>
        <v>203.35000000000002</v>
      </c>
      <c r="Q14" s="498">
        <f>SUM(Q15:Q59)</f>
        <v>711.21</v>
      </c>
      <c r="R14" s="498">
        <f t="shared" ref="R14:R59" si="5">IF(P14,Q14/P14,0)</f>
        <v>3.497467420703221</v>
      </c>
      <c r="S14" s="498">
        <f>SUM(S15:S59)</f>
        <v>28.48</v>
      </c>
      <c r="T14" s="498">
        <f>SUM(T15:T59)</f>
        <v>98.399999999999991</v>
      </c>
      <c r="U14" s="498">
        <f t="shared" ref="U14:U59" si="6">IF(S14,T14/S14,0)</f>
        <v>3.4550561797752803</v>
      </c>
      <c r="V14" s="498">
        <f>SUM(V15:V59)</f>
        <v>414.86</v>
      </c>
      <c r="W14" s="498">
        <f>SUM(W15:W59)</f>
        <v>1602.38</v>
      </c>
      <c r="X14" s="498">
        <f t="shared" ref="X14:X59" si="7">IF(V14,W14/V14,0)</f>
        <v>3.8624596249337126</v>
      </c>
      <c r="Y14" s="498">
        <f>SUM(Y15:Y59)</f>
        <v>30.980000000000004</v>
      </c>
      <c r="Z14" s="498">
        <f>SUM(Z15:Z59)</f>
        <v>152.81</v>
      </c>
      <c r="AA14" s="498">
        <f t="shared" ref="AA14:AA59" si="8">IF(Y14,Z14/Y14,0)</f>
        <v>4.9325371207230466</v>
      </c>
      <c r="AB14" s="498">
        <f>SUM(AB15:AB59)</f>
        <v>0</v>
      </c>
      <c r="AC14" s="498">
        <f>SUM(AC15:AC59)</f>
        <v>0</v>
      </c>
      <c r="AD14" s="498">
        <f t="shared" ref="AD14:AD59" si="9">IF(AB14,AC14/AB14,0)</f>
        <v>0</v>
      </c>
      <c r="AE14" s="498">
        <f>SUM(AE15:AE59)</f>
        <v>5</v>
      </c>
      <c r="AF14" s="498">
        <f>SUM(AF15:AF59)</f>
        <v>40</v>
      </c>
      <c r="AG14" s="498">
        <f t="shared" ref="AG14:AG59" si="10">IF(AE14,AF14/AE14,0)</f>
        <v>8</v>
      </c>
      <c r="AH14" s="498">
        <f>SUM(AH15:AH59)</f>
        <v>4.0999999999999996</v>
      </c>
      <c r="AI14" s="498">
        <f>SUM(AI15:AI59)</f>
        <v>20</v>
      </c>
      <c r="AJ14" s="498">
        <f t="shared" ref="AJ14:AJ59" si="11">IF(AH14,AI14/AH14,0)</f>
        <v>4.8780487804878057</v>
      </c>
      <c r="AK14" s="498">
        <f>SUM(AK15:AK59)</f>
        <v>400.57</v>
      </c>
      <c r="AL14" s="498">
        <f>SUM(AL15:AL59)</f>
        <v>1404.51</v>
      </c>
      <c r="AM14" s="498">
        <f t="shared" ref="AM14:AM59" si="12">IF(AK14,AL14/AK14,0)</f>
        <v>3.506278553061887</v>
      </c>
      <c r="AN14" s="498">
        <f>SUM(AN15:AN59)</f>
        <v>47.730000000000004</v>
      </c>
      <c r="AO14" s="498">
        <f>SUM(AO15:AO59)</f>
        <v>160.04</v>
      </c>
      <c r="AP14" s="498">
        <f t="shared" ref="AP14:AP59" si="13">IF(AN14,AO14/AN14,0)</f>
        <v>3.3530274460507012</v>
      </c>
      <c r="AQ14" s="498">
        <f>SUM(AH14,AN14,AE14,AB14,Y14,AK14)</f>
        <v>488.38</v>
      </c>
      <c r="AR14" s="498">
        <f>SUM(AR15:AR59)</f>
        <v>1817.3600000000001</v>
      </c>
      <c r="AS14" s="498">
        <f t="shared" ref="AS14:AS59" si="14">IF(AQ14,AR14/AQ14,0)</f>
        <v>3.7212007043695485</v>
      </c>
      <c r="AT14" s="498">
        <f>SUM(AT15:AT59)</f>
        <v>0</v>
      </c>
      <c r="AU14" s="498">
        <f>SUM(AU15:AU59)</f>
        <v>0</v>
      </c>
      <c r="AV14" s="498">
        <f t="shared" ref="AV14:AV59" si="15">IF(AT14,AU14/AT14,0)</f>
        <v>0</v>
      </c>
      <c r="AW14" s="498">
        <f>SUM(AW15:AW59)</f>
        <v>0</v>
      </c>
      <c r="AX14" s="498">
        <f>SUM(AX15:AX59)</f>
        <v>0</v>
      </c>
      <c r="AY14" s="498">
        <f t="shared" ref="AY14:AY59" si="16">IF(AW14,AX14/AW14,0)</f>
        <v>0</v>
      </c>
      <c r="AZ14" s="498">
        <f>SUM(AZ15:AZ59)</f>
        <v>0</v>
      </c>
      <c r="BA14" s="498">
        <f>SUM(BA15:BA59)</f>
        <v>0</v>
      </c>
      <c r="BB14" s="498">
        <f t="shared" ref="BB14:BB59" si="17">IF(AZ14,BA14/AZ14,0)</f>
        <v>0</v>
      </c>
      <c r="BC14" s="498">
        <f>SUM(BC15:BC59)</f>
        <v>0</v>
      </c>
      <c r="BD14" s="498">
        <f>SUM(BD15:BD59)</f>
        <v>0</v>
      </c>
      <c r="BE14" s="498">
        <f t="shared" ref="BE14:BE59" si="18">IF(BC14,BD14/BC14,0)</f>
        <v>0</v>
      </c>
      <c r="BF14" s="498">
        <f>SUM(BF15:BF59)</f>
        <v>0</v>
      </c>
      <c r="BG14" s="498">
        <f>SUM(BG15:BG59)</f>
        <v>0</v>
      </c>
      <c r="BH14" s="498">
        <f t="shared" ref="BH14:BH59" si="19">IF(BF14,BG14/BF14,0)</f>
        <v>0</v>
      </c>
      <c r="BI14" s="498">
        <f>SUM(BI15:BI59)</f>
        <v>3</v>
      </c>
      <c r="BJ14" s="498">
        <f>SUM(BJ15:BJ59)</f>
        <v>8.4</v>
      </c>
      <c r="BK14" s="498">
        <f t="shared" ref="BK14:BK59" si="20">IF(BI14,BJ14/BI14,0)</f>
        <v>2.8000000000000003</v>
      </c>
      <c r="BL14" s="498">
        <f>SUM(BL15:BL59)</f>
        <v>0</v>
      </c>
      <c r="BM14" s="498">
        <f>SUM(BM15:BM59)</f>
        <v>0</v>
      </c>
      <c r="BN14" s="498">
        <f t="shared" ref="BN14:BN59" si="21">IF(BL14,BM14/BL14,0)</f>
        <v>0</v>
      </c>
      <c r="BO14" s="498">
        <f>SUM(BO15:BO59)</f>
        <v>0</v>
      </c>
      <c r="BP14" s="498">
        <f>SUM(BP15:BP59)</f>
        <v>0</v>
      </c>
      <c r="BQ14" s="498">
        <f t="shared" ref="BQ14:BQ59" si="22">IF(BO14,BP14/BO14,0)</f>
        <v>0</v>
      </c>
      <c r="BR14" s="498">
        <f>SUM(BR15:BR59)</f>
        <v>201.01000000000002</v>
      </c>
      <c r="BS14" s="498">
        <f>SUM(BS15:BS59)</f>
        <v>894.07999999999993</v>
      </c>
      <c r="BT14" s="498">
        <f t="shared" ref="BT14:BT59" si="23">IF(BR14,BS14/BR14,0)</f>
        <v>4.4479379135366388</v>
      </c>
      <c r="BU14" s="498">
        <f>SUM(BU15:BU59)</f>
        <v>13</v>
      </c>
      <c r="BV14" s="498">
        <f>SUM(BV15:BV59)</f>
        <v>51.5</v>
      </c>
      <c r="BW14" s="498">
        <f t="shared" ref="BW14:BW59" si="24">IF(BU14,BV14/BU14,0)</f>
        <v>3.9615384615384617</v>
      </c>
      <c r="BX14" s="498">
        <f>SUM(BX15:BX59)</f>
        <v>5</v>
      </c>
      <c r="BY14" s="498">
        <f>SUM(BY15:BY59)</f>
        <v>40</v>
      </c>
      <c r="BZ14" s="498">
        <f t="shared" ref="BZ14:BZ59" si="25">IF(BX14,BY14/BX14,0)</f>
        <v>8</v>
      </c>
      <c r="CA14" s="498">
        <f>SUM(CA15:CA59)</f>
        <v>4.0999999999999996</v>
      </c>
      <c r="CB14" s="498">
        <f>SUM(CB15:CB59)</f>
        <v>20</v>
      </c>
      <c r="CC14" s="498">
        <f t="shared" ref="CC14:CC59" si="26">IF(CA14,CB14/CA14,0)</f>
        <v>4.8780487804878057</v>
      </c>
      <c r="CD14" s="498">
        <f>SUM(CD15:CD59)</f>
        <v>603.91999999999996</v>
      </c>
      <c r="CE14" s="498">
        <f>SUM(CE15:CE59)</f>
        <v>2115.7200000000003</v>
      </c>
      <c r="CF14" s="498">
        <f t="shared" ref="CF14:CF59" si="27">IF(CD14,CE14/CD14,0)</f>
        <v>3.503311696913499</v>
      </c>
      <c r="CG14" s="498">
        <f>SUM(CG15:CG59)</f>
        <v>76.210000000000008</v>
      </c>
      <c r="CH14" s="498">
        <f>SUM(CH15:CH59)</f>
        <v>258.44</v>
      </c>
      <c r="CI14" s="498">
        <f t="shared" ref="CI14:CI59" si="28">IF(CG14,CH14/CG14,0)</f>
        <v>3.3911560162708301</v>
      </c>
      <c r="CJ14" s="498">
        <f>SUM(CJ15:CJ59)</f>
        <v>908.24</v>
      </c>
      <c r="CK14" s="498">
        <f>SUM(CK15:CK59)</f>
        <v>3419.74</v>
      </c>
      <c r="CL14" s="498">
        <f t="shared" ref="CL14:CL59" si="29">IF(CJ14,CK14/CJ14,0)</f>
        <v>3.7652382630141812</v>
      </c>
      <c r="DF14" s="500" t="s">
        <v>62</v>
      </c>
      <c r="DG14" s="500" t="s">
        <v>63</v>
      </c>
      <c r="DH14" s="500" t="s">
        <v>64</v>
      </c>
      <c r="DI14" s="501">
        <v>41943</v>
      </c>
      <c r="DJ14" s="500"/>
      <c r="DK14" s="500"/>
      <c r="DL14" s="500"/>
      <c r="DM14" s="500"/>
      <c r="DN14" s="500"/>
      <c r="DO14" s="500"/>
      <c r="DP14" s="500"/>
      <c r="DQ14" s="500"/>
      <c r="DR14" s="500"/>
      <c r="DS14" s="500"/>
      <c r="DT14" s="500"/>
      <c r="DU14" s="500"/>
      <c r="DV14" s="500"/>
      <c r="DW14" s="500"/>
      <c r="DX14" s="500"/>
      <c r="DY14" s="500"/>
      <c r="DZ14" s="500"/>
      <c r="EA14" s="500"/>
      <c r="EB14" s="500"/>
      <c r="EC14" s="500"/>
      <c r="ED14" s="500"/>
      <c r="EE14" s="500"/>
      <c r="EF14" s="500"/>
      <c r="EG14" s="502"/>
      <c r="EH14" s="502"/>
      <c r="EI14" s="502"/>
      <c r="EJ14" s="502"/>
    </row>
    <row r="15" spans="1:140" x14ac:dyDescent="0.25">
      <c r="A15" s="503" t="s">
        <v>5</v>
      </c>
      <c r="B15" s="504">
        <v>78</v>
      </c>
      <c r="C15" s="505">
        <f t="shared" si="0"/>
        <v>20.512820512820511</v>
      </c>
      <c r="D15" s="506"/>
      <c r="E15" s="506"/>
      <c r="F15" s="507">
        <f t="shared" si="1"/>
        <v>0</v>
      </c>
      <c r="G15" s="506"/>
      <c r="H15" s="506"/>
      <c r="I15" s="507">
        <f t="shared" si="2"/>
        <v>0</v>
      </c>
      <c r="J15" s="506"/>
      <c r="K15" s="506"/>
      <c r="L15" s="507">
        <f t="shared" si="3"/>
        <v>0</v>
      </c>
      <c r="M15" s="506"/>
      <c r="N15" s="506"/>
      <c r="O15" s="507">
        <f t="shared" si="4"/>
        <v>0</v>
      </c>
      <c r="P15" s="506"/>
      <c r="Q15" s="506"/>
      <c r="R15" s="507">
        <f t="shared" si="5"/>
        <v>0</v>
      </c>
      <c r="S15" s="506"/>
      <c r="T15" s="506"/>
      <c r="U15" s="507">
        <f t="shared" si="6"/>
        <v>0</v>
      </c>
      <c r="V15" s="506">
        <f>S15+P15+M15+J15+J15+G15+D15</f>
        <v>0</v>
      </c>
      <c r="W15" s="506">
        <f>T15+Q15+N15+K15+K15+H15+E15</f>
        <v>0</v>
      </c>
      <c r="X15" s="507">
        <f t="shared" si="7"/>
        <v>0</v>
      </c>
      <c r="Y15" s="506">
        <v>3</v>
      </c>
      <c r="Z15" s="506">
        <v>19</v>
      </c>
      <c r="AA15" s="507">
        <f t="shared" si="8"/>
        <v>6.333333333333333</v>
      </c>
      <c r="AB15" s="506"/>
      <c r="AC15" s="506"/>
      <c r="AD15" s="507">
        <f t="shared" si="9"/>
        <v>0</v>
      </c>
      <c r="AE15" s="506">
        <v>5</v>
      </c>
      <c r="AF15" s="506">
        <v>40</v>
      </c>
      <c r="AG15" s="507">
        <f t="shared" si="10"/>
        <v>8</v>
      </c>
      <c r="AH15" s="506"/>
      <c r="AI15" s="506"/>
      <c r="AJ15" s="507">
        <f t="shared" si="11"/>
        <v>0</v>
      </c>
      <c r="AK15" s="506">
        <v>3</v>
      </c>
      <c r="AL15" s="506">
        <v>12</v>
      </c>
      <c r="AM15" s="507">
        <f t="shared" si="12"/>
        <v>4</v>
      </c>
      <c r="AN15" s="506"/>
      <c r="AO15" s="506"/>
      <c r="AP15" s="507">
        <f t="shared" si="13"/>
        <v>0</v>
      </c>
      <c r="AQ15" s="506">
        <f>AN15+AK15+AH15+AE15+AE15+AB15+Y15</f>
        <v>16</v>
      </c>
      <c r="AR15" s="506">
        <f>AO15+AL15+AI15+AF15+AF15+AC15+Z15</f>
        <v>111</v>
      </c>
      <c r="AS15" s="507">
        <f t="shared" si="14"/>
        <v>6.9375</v>
      </c>
      <c r="AT15" s="506">
        <v>0</v>
      </c>
      <c r="AU15" s="506">
        <v>0</v>
      </c>
      <c r="AV15" s="507">
        <f t="shared" si="15"/>
        <v>0</v>
      </c>
      <c r="AW15" s="506">
        <v>0</v>
      </c>
      <c r="AX15" s="506">
        <v>0</v>
      </c>
      <c r="AY15" s="507">
        <f t="shared" si="16"/>
        <v>0</v>
      </c>
      <c r="AZ15" s="506">
        <v>0</v>
      </c>
      <c r="BA15" s="506">
        <v>0</v>
      </c>
      <c r="BB15" s="507">
        <f t="shared" si="17"/>
        <v>0</v>
      </c>
      <c r="BC15" s="506">
        <v>0</v>
      </c>
      <c r="BD15" s="506">
        <v>0</v>
      </c>
      <c r="BE15" s="507">
        <f t="shared" si="18"/>
        <v>0</v>
      </c>
      <c r="BF15" s="506">
        <v>0</v>
      </c>
      <c r="BG15" s="506">
        <v>0</v>
      </c>
      <c r="BH15" s="507">
        <f t="shared" si="19"/>
        <v>0</v>
      </c>
      <c r="BI15" s="506">
        <v>0</v>
      </c>
      <c r="BJ15" s="506">
        <v>0</v>
      </c>
      <c r="BK15" s="507">
        <f t="shared" si="20"/>
        <v>0</v>
      </c>
      <c r="BL15" s="506">
        <v>0</v>
      </c>
      <c r="BM15" s="506">
        <v>0</v>
      </c>
      <c r="BN15" s="507">
        <f t="shared" si="21"/>
        <v>0</v>
      </c>
      <c r="BO15" s="506">
        <v>0</v>
      </c>
      <c r="BP15" s="506">
        <v>0</v>
      </c>
      <c r="BQ15" s="507">
        <f t="shared" si="22"/>
        <v>0</v>
      </c>
      <c r="BR15" s="506">
        <f t="shared" ref="BR15:BS50" si="30">D15+Y15</f>
        <v>3</v>
      </c>
      <c r="BS15" s="506">
        <f t="shared" si="30"/>
        <v>19</v>
      </c>
      <c r="BT15" s="507">
        <f t="shared" si="23"/>
        <v>6.333333333333333</v>
      </c>
      <c r="BU15" s="506">
        <f t="shared" ref="BU15:BV59" si="31">G15+AB15</f>
        <v>0</v>
      </c>
      <c r="BV15" s="506">
        <f t="shared" si="31"/>
        <v>0</v>
      </c>
      <c r="BW15" s="507">
        <f t="shared" si="24"/>
        <v>0</v>
      </c>
      <c r="BX15" s="506">
        <f t="shared" ref="BX15:BY50" si="32">J15+AE15</f>
        <v>5</v>
      </c>
      <c r="BY15" s="506">
        <f t="shared" si="32"/>
        <v>40</v>
      </c>
      <c r="BZ15" s="507">
        <f t="shared" si="25"/>
        <v>8</v>
      </c>
      <c r="CA15" s="506">
        <f t="shared" ref="CA15:CB58" si="33">M15+AH15</f>
        <v>0</v>
      </c>
      <c r="CB15" s="506">
        <f t="shared" si="33"/>
        <v>0</v>
      </c>
      <c r="CC15" s="507">
        <f t="shared" si="26"/>
        <v>0</v>
      </c>
      <c r="CD15" s="506">
        <f t="shared" ref="CD15:CE58" si="34">P15+AK15</f>
        <v>3</v>
      </c>
      <c r="CE15" s="506">
        <f t="shared" si="34"/>
        <v>12</v>
      </c>
      <c r="CF15" s="507">
        <f t="shared" si="27"/>
        <v>4</v>
      </c>
      <c r="CG15" s="506">
        <f t="shared" ref="CG15:CH58" si="35">S15+AN15</f>
        <v>0</v>
      </c>
      <c r="CH15" s="506">
        <f t="shared" si="35"/>
        <v>0</v>
      </c>
      <c r="CI15" s="507">
        <f t="shared" si="28"/>
        <v>0</v>
      </c>
      <c r="CJ15" s="506">
        <f t="shared" ref="CJ15:CK58" si="36">V15+AQ15</f>
        <v>16</v>
      </c>
      <c r="CK15" s="506">
        <f t="shared" si="36"/>
        <v>111</v>
      </c>
      <c r="CL15" s="507">
        <f t="shared" si="29"/>
        <v>6.9375</v>
      </c>
      <c r="DN15" s="508" t="s">
        <v>170</v>
      </c>
    </row>
    <row r="16" spans="1:140" x14ac:dyDescent="0.25">
      <c r="A16" s="503" t="s">
        <v>6</v>
      </c>
      <c r="B16" s="504">
        <v>607</v>
      </c>
      <c r="C16" s="505">
        <f t="shared" si="0"/>
        <v>0</v>
      </c>
      <c r="D16" s="506"/>
      <c r="E16" s="506"/>
      <c r="F16" s="507">
        <f t="shared" si="1"/>
        <v>0</v>
      </c>
      <c r="G16" s="506"/>
      <c r="H16" s="506"/>
      <c r="I16" s="507">
        <f t="shared" si="2"/>
        <v>0</v>
      </c>
      <c r="J16" s="506"/>
      <c r="K16" s="506"/>
      <c r="L16" s="507">
        <f t="shared" si="3"/>
        <v>0</v>
      </c>
      <c r="M16" s="506"/>
      <c r="N16" s="506"/>
      <c r="O16" s="507">
        <f t="shared" si="4"/>
        <v>0</v>
      </c>
      <c r="P16" s="506"/>
      <c r="Q16" s="506"/>
      <c r="R16" s="507">
        <f t="shared" si="5"/>
        <v>0</v>
      </c>
      <c r="S16" s="506"/>
      <c r="T16" s="506"/>
      <c r="U16" s="507">
        <f t="shared" si="6"/>
        <v>0</v>
      </c>
      <c r="V16" s="506">
        <f t="shared" ref="V16:W59" si="37">S16+P16+M16+J16+J16+G16+D16</f>
        <v>0</v>
      </c>
      <c r="W16" s="506">
        <f t="shared" si="37"/>
        <v>0</v>
      </c>
      <c r="X16" s="507">
        <f t="shared" si="7"/>
        <v>0</v>
      </c>
      <c r="Y16" s="506"/>
      <c r="Z16" s="506"/>
      <c r="AA16" s="507">
        <f t="shared" si="8"/>
        <v>0</v>
      </c>
      <c r="AB16" s="506"/>
      <c r="AC16" s="506"/>
      <c r="AD16" s="507">
        <f t="shared" si="9"/>
        <v>0</v>
      </c>
      <c r="AE16" s="506"/>
      <c r="AF16" s="506"/>
      <c r="AG16" s="507">
        <f t="shared" si="10"/>
        <v>0</v>
      </c>
      <c r="AH16" s="506"/>
      <c r="AI16" s="506"/>
      <c r="AJ16" s="507">
        <f t="shared" si="11"/>
        <v>0</v>
      </c>
      <c r="AK16" s="506"/>
      <c r="AL16" s="506"/>
      <c r="AM16" s="507">
        <f t="shared" si="12"/>
        <v>0</v>
      </c>
      <c r="AN16" s="506"/>
      <c r="AO16" s="506"/>
      <c r="AP16" s="507">
        <f t="shared" si="13"/>
        <v>0</v>
      </c>
      <c r="AQ16" s="506">
        <f>AN16+AK16+AH16+AE16+AE16+AB16+Y16</f>
        <v>0</v>
      </c>
      <c r="AR16" s="506">
        <f t="shared" ref="AQ16:AR59" si="38">AO16+AL16+AI16+AF16+AF16+AC16+Z16</f>
        <v>0</v>
      </c>
      <c r="AS16" s="507">
        <f t="shared" si="14"/>
        <v>0</v>
      </c>
      <c r="AT16" s="506">
        <v>0</v>
      </c>
      <c r="AU16" s="506">
        <v>0</v>
      </c>
      <c r="AV16" s="507">
        <f t="shared" si="15"/>
        <v>0</v>
      </c>
      <c r="AW16" s="506">
        <v>0</v>
      </c>
      <c r="AX16" s="506">
        <v>0</v>
      </c>
      <c r="AY16" s="507">
        <f t="shared" si="16"/>
        <v>0</v>
      </c>
      <c r="AZ16" s="506">
        <v>0</v>
      </c>
      <c r="BA16" s="506">
        <v>0</v>
      </c>
      <c r="BB16" s="507">
        <f t="shared" si="17"/>
        <v>0</v>
      </c>
      <c r="BC16" s="506">
        <v>0</v>
      </c>
      <c r="BD16" s="506">
        <v>0</v>
      </c>
      <c r="BE16" s="507">
        <f t="shared" si="18"/>
        <v>0</v>
      </c>
      <c r="BF16" s="506">
        <v>0</v>
      </c>
      <c r="BG16" s="506">
        <v>0</v>
      </c>
      <c r="BH16" s="507">
        <f t="shared" si="19"/>
        <v>0</v>
      </c>
      <c r="BI16" s="506">
        <v>0</v>
      </c>
      <c r="BJ16" s="506">
        <v>0</v>
      </c>
      <c r="BK16" s="507">
        <f t="shared" si="20"/>
        <v>0</v>
      </c>
      <c r="BL16" s="506">
        <v>0</v>
      </c>
      <c r="BM16" s="506">
        <v>0</v>
      </c>
      <c r="BN16" s="507">
        <f t="shared" si="21"/>
        <v>0</v>
      </c>
      <c r="BO16" s="506">
        <v>0</v>
      </c>
      <c r="BP16" s="506">
        <v>0</v>
      </c>
      <c r="BQ16" s="507">
        <f t="shared" si="22"/>
        <v>0</v>
      </c>
      <c r="BR16" s="506">
        <f t="shared" si="30"/>
        <v>0</v>
      </c>
      <c r="BS16" s="506">
        <f t="shared" si="30"/>
        <v>0</v>
      </c>
      <c r="BT16" s="507">
        <f t="shared" si="23"/>
        <v>0</v>
      </c>
      <c r="BU16" s="506">
        <f t="shared" si="31"/>
        <v>0</v>
      </c>
      <c r="BV16" s="506">
        <f t="shared" si="31"/>
        <v>0</v>
      </c>
      <c r="BW16" s="507">
        <f t="shared" si="24"/>
        <v>0</v>
      </c>
      <c r="BX16" s="506">
        <f t="shared" si="32"/>
        <v>0</v>
      </c>
      <c r="BY16" s="506">
        <f t="shared" si="32"/>
        <v>0</v>
      </c>
      <c r="BZ16" s="507">
        <f t="shared" si="25"/>
        <v>0</v>
      </c>
      <c r="CA16" s="506">
        <f t="shared" si="33"/>
        <v>0</v>
      </c>
      <c r="CB16" s="506">
        <f t="shared" si="33"/>
        <v>0</v>
      </c>
      <c r="CC16" s="507">
        <f t="shared" si="26"/>
        <v>0</v>
      </c>
      <c r="CD16" s="506">
        <f t="shared" si="34"/>
        <v>0</v>
      </c>
      <c r="CE16" s="506">
        <f t="shared" si="34"/>
        <v>0</v>
      </c>
      <c r="CF16" s="507">
        <f t="shared" si="27"/>
        <v>0</v>
      </c>
      <c r="CG16" s="506">
        <f t="shared" si="35"/>
        <v>0</v>
      </c>
      <c r="CH16" s="506">
        <f t="shared" si="35"/>
        <v>0</v>
      </c>
      <c r="CI16" s="507">
        <f t="shared" si="28"/>
        <v>0</v>
      </c>
      <c r="CJ16" s="506">
        <f t="shared" si="36"/>
        <v>0</v>
      </c>
      <c r="CK16" s="506">
        <f t="shared" si="36"/>
        <v>0</v>
      </c>
      <c r="CL16" s="507">
        <f t="shared" si="29"/>
        <v>0</v>
      </c>
    </row>
    <row r="17" spans="1:118" x14ac:dyDescent="0.25">
      <c r="A17" s="503" t="s">
        <v>7</v>
      </c>
      <c r="B17" s="504">
        <v>80</v>
      </c>
      <c r="C17" s="505">
        <f t="shared" si="0"/>
        <v>35.712500000000006</v>
      </c>
      <c r="D17" s="506"/>
      <c r="E17" s="506"/>
      <c r="F17" s="507">
        <f t="shared" si="1"/>
        <v>0</v>
      </c>
      <c r="G17" s="506"/>
      <c r="H17" s="506"/>
      <c r="I17" s="507">
        <f t="shared" si="2"/>
        <v>0</v>
      </c>
      <c r="J17" s="506"/>
      <c r="K17" s="506"/>
      <c r="L17" s="507">
        <f t="shared" si="3"/>
        <v>0</v>
      </c>
      <c r="M17" s="506"/>
      <c r="N17" s="506"/>
      <c r="O17" s="507">
        <f t="shared" si="4"/>
        <v>0</v>
      </c>
      <c r="P17" s="506"/>
      <c r="Q17" s="506"/>
      <c r="R17" s="507">
        <f t="shared" si="5"/>
        <v>0</v>
      </c>
      <c r="S17" s="506"/>
      <c r="T17" s="506"/>
      <c r="U17" s="507">
        <f t="shared" si="6"/>
        <v>0</v>
      </c>
      <c r="V17" s="506">
        <f t="shared" si="37"/>
        <v>0</v>
      </c>
      <c r="W17" s="506">
        <f t="shared" si="37"/>
        <v>0</v>
      </c>
      <c r="X17" s="507">
        <f t="shared" si="7"/>
        <v>0</v>
      </c>
      <c r="Y17" s="506"/>
      <c r="Z17" s="506"/>
      <c r="AA17" s="507">
        <f t="shared" si="8"/>
        <v>0</v>
      </c>
      <c r="AB17" s="506"/>
      <c r="AC17" s="506"/>
      <c r="AD17" s="507">
        <f t="shared" si="9"/>
        <v>0</v>
      </c>
      <c r="AE17" s="506"/>
      <c r="AF17" s="506"/>
      <c r="AG17" s="507">
        <f t="shared" si="10"/>
        <v>0</v>
      </c>
      <c r="AH17" s="506"/>
      <c r="AI17" s="506"/>
      <c r="AJ17" s="507">
        <f t="shared" si="11"/>
        <v>0</v>
      </c>
      <c r="AK17" s="506">
        <v>28.57</v>
      </c>
      <c r="AL17" s="506">
        <v>27.2</v>
      </c>
      <c r="AM17" s="507">
        <f t="shared" si="12"/>
        <v>0.95204760238011898</v>
      </c>
      <c r="AN17" s="506"/>
      <c r="AO17" s="506"/>
      <c r="AP17" s="507">
        <f t="shared" si="13"/>
        <v>0</v>
      </c>
      <c r="AQ17" s="506">
        <f t="shared" si="38"/>
        <v>28.57</v>
      </c>
      <c r="AR17" s="506">
        <f t="shared" si="38"/>
        <v>27.2</v>
      </c>
      <c r="AS17" s="507">
        <f t="shared" si="14"/>
        <v>0.95204760238011898</v>
      </c>
      <c r="AT17" s="506">
        <v>0</v>
      </c>
      <c r="AU17" s="506">
        <v>0</v>
      </c>
      <c r="AV17" s="507">
        <f t="shared" si="15"/>
        <v>0</v>
      </c>
      <c r="AW17" s="506">
        <v>0</v>
      </c>
      <c r="AX17" s="506">
        <v>0</v>
      </c>
      <c r="AY17" s="507">
        <f t="shared" si="16"/>
        <v>0</v>
      </c>
      <c r="AZ17" s="506">
        <v>0</v>
      </c>
      <c r="BA17" s="506">
        <v>0</v>
      </c>
      <c r="BB17" s="507">
        <f t="shared" si="17"/>
        <v>0</v>
      </c>
      <c r="BC17" s="506">
        <v>0</v>
      </c>
      <c r="BD17" s="506">
        <v>0</v>
      </c>
      <c r="BE17" s="507">
        <f t="shared" si="18"/>
        <v>0</v>
      </c>
      <c r="BF17" s="506">
        <v>0</v>
      </c>
      <c r="BG17" s="506">
        <v>0</v>
      </c>
      <c r="BH17" s="507">
        <f t="shared" si="19"/>
        <v>0</v>
      </c>
      <c r="BI17" s="506">
        <v>0</v>
      </c>
      <c r="BJ17" s="506">
        <v>0</v>
      </c>
      <c r="BK17" s="507">
        <f t="shared" si="20"/>
        <v>0</v>
      </c>
      <c r="BL17" s="506">
        <v>0</v>
      </c>
      <c r="BM17" s="506">
        <v>0</v>
      </c>
      <c r="BN17" s="507">
        <f t="shared" si="21"/>
        <v>0</v>
      </c>
      <c r="BO17" s="506">
        <v>0</v>
      </c>
      <c r="BP17" s="506">
        <v>0</v>
      </c>
      <c r="BQ17" s="507">
        <f t="shared" si="22"/>
        <v>0</v>
      </c>
      <c r="BR17" s="506">
        <f t="shared" si="30"/>
        <v>0</v>
      </c>
      <c r="BS17" s="506">
        <f t="shared" si="30"/>
        <v>0</v>
      </c>
      <c r="BT17" s="507">
        <f t="shared" si="23"/>
        <v>0</v>
      </c>
      <c r="BU17" s="506">
        <f t="shared" si="31"/>
        <v>0</v>
      </c>
      <c r="BV17" s="506">
        <f t="shared" si="31"/>
        <v>0</v>
      </c>
      <c r="BW17" s="507">
        <f t="shared" si="24"/>
        <v>0</v>
      </c>
      <c r="BX17" s="506">
        <f t="shared" si="32"/>
        <v>0</v>
      </c>
      <c r="BY17" s="506">
        <f t="shared" si="32"/>
        <v>0</v>
      </c>
      <c r="BZ17" s="507">
        <f t="shared" si="25"/>
        <v>0</v>
      </c>
      <c r="CA17" s="506">
        <f t="shared" si="33"/>
        <v>0</v>
      </c>
      <c r="CB17" s="506">
        <f t="shared" si="33"/>
        <v>0</v>
      </c>
      <c r="CC17" s="507">
        <f t="shared" si="26"/>
        <v>0</v>
      </c>
      <c r="CD17" s="506">
        <f t="shared" si="34"/>
        <v>28.57</v>
      </c>
      <c r="CE17" s="506">
        <f t="shared" si="34"/>
        <v>27.2</v>
      </c>
      <c r="CF17" s="507">
        <f t="shared" si="27"/>
        <v>0.95204760238011898</v>
      </c>
      <c r="CG17" s="506">
        <f t="shared" si="35"/>
        <v>0</v>
      </c>
      <c r="CH17" s="506">
        <f t="shared" si="35"/>
        <v>0</v>
      </c>
      <c r="CI17" s="507">
        <f t="shared" si="28"/>
        <v>0</v>
      </c>
      <c r="CJ17" s="506">
        <f t="shared" si="36"/>
        <v>28.57</v>
      </c>
      <c r="CK17" s="506">
        <f t="shared" si="36"/>
        <v>27.2</v>
      </c>
      <c r="CL17" s="507">
        <f t="shared" si="29"/>
        <v>0.95204760238011898</v>
      </c>
      <c r="DN17" s="508" t="s">
        <v>163</v>
      </c>
    </row>
    <row r="18" spans="1:118" x14ac:dyDescent="0.25">
      <c r="A18" s="503" t="s">
        <v>8</v>
      </c>
      <c r="B18" s="504">
        <v>738.61</v>
      </c>
      <c r="C18" s="505">
        <f t="shared" si="0"/>
        <v>0</v>
      </c>
      <c r="D18" s="506"/>
      <c r="E18" s="506"/>
      <c r="F18" s="507">
        <f t="shared" si="1"/>
        <v>0</v>
      </c>
      <c r="G18" s="506"/>
      <c r="H18" s="506"/>
      <c r="I18" s="507">
        <f t="shared" si="2"/>
        <v>0</v>
      </c>
      <c r="J18" s="506"/>
      <c r="K18" s="506"/>
      <c r="L18" s="507">
        <f t="shared" si="3"/>
        <v>0</v>
      </c>
      <c r="M18" s="506"/>
      <c r="N18" s="506"/>
      <c r="O18" s="507">
        <f t="shared" si="4"/>
        <v>0</v>
      </c>
      <c r="P18" s="506"/>
      <c r="Q18" s="506"/>
      <c r="R18" s="507">
        <f t="shared" si="5"/>
        <v>0</v>
      </c>
      <c r="S18" s="506"/>
      <c r="T18" s="506"/>
      <c r="U18" s="507">
        <f t="shared" si="6"/>
        <v>0</v>
      </c>
      <c r="V18" s="506">
        <f t="shared" si="37"/>
        <v>0</v>
      </c>
      <c r="W18" s="506">
        <f t="shared" si="37"/>
        <v>0</v>
      </c>
      <c r="X18" s="507">
        <f t="shared" si="7"/>
        <v>0</v>
      </c>
      <c r="Y18" s="506"/>
      <c r="Z18" s="506"/>
      <c r="AA18" s="507">
        <f t="shared" si="8"/>
        <v>0</v>
      </c>
      <c r="AB18" s="506"/>
      <c r="AC18" s="506"/>
      <c r="AD18" s="507">
        <f t="shared" si="9"/>
        <v>0</v>
      </c>
      <c r="AE18" s="506"/>
      <c r="AF18" s="506"/>
      <c r="AG18" s="507">
        <f t="shared" si="10"/>
        <v>0</v>
      </c>
      <c r="AH18" s="506"/>
      <c r="AI18" s="506"/>
      <c r="AJ18" s="507">
        <f t="shared" si="11"/>
        <v>0</v>
      </c>
      <c r="AK18" s="506"/>
      <c r="AL18" s="506"/>
      <c r="AM18" s="507">
        <f t="shared" si="12"/>
        <v>0</v>
      </c>
      <c r="AN18" s="506"/>
      <c r="AO18" s="506"/>
      <c r="AP18" s="507">
        <f t="shared" si="13"/>
        <v>0</v>
      </c>
      <c r="AQ18" s="506">
        <f t="shared" si="38"/>
        <v>0</v>
      </c>
      <c r="AR18" s="506">
        <f t="shared" si="38"/>
        <v>0</v>
      </c>
      <c r="AS18" s="507">
        <f t="shared" si="14"/>
        <v>0</v>
      </c>
      <c r="AT18" s="506">
        <v>0</v>
      </c>
      <c r="AU18" s="506">
        <v>0</v>
      </c>
      <c r="AV18" s="507">
        <f t="shared" si="15"/>
        <v>0</v>
      </c>
      <c r="AW18" s="506">
        <v>0</v>
      </c>
      <c r="AX18" s="506">
        <v>0</v>
      </c>
      <c r="AY18" s="507">
        <f t="shared" si="16"/>
        <v>0</v>
      </c>
      <c r="AZ18" s="506">
        <v>0</v>
      </c>
      <c r="BA18" s="506">
        <v>0</v>
      </c>
      <c r="BB18" s="507">
        <f t="shared" si="17"/>
        <v>0</v>
      </c>
      <c r="BC18" s="506">
        <v>0</v>
      </c>
      <c r="BD18" s="506">
        <v>0</v>
      </c>
      <c r="BE18" s="507">
        <f t="shared" si="18"/>
        <v>0</v>
      </c>
      <c r="BF18" s="506">
        <v>0</v>
      </c>
      <c r="BG18" s="506">
        <v>0</v>
      </c>
      <c r="BH18" s="507">
        <f t="shared" si="19"/>
        <v>0</v>
      </c>
      <c r="BI18" s="506">
        <v>0</v>
      </c>
      <c r="BJ18" s="506">
        <v>0</v>
      </c>
      <c r="BK18" s="507">
        <f t="shared" si="20"/>
        <v>0</v>
      </c>
      <c r="BL18" s="506">
        <v>0</v>
      </c>
      <c r="BM18" s="506">
        <v>0</v>
      </c>
      <c r="BN18" s="507">
        <f t="shared" si="21"/>
        <v>0</v>
      </c>
      <c r="BO18" s="506">
        <v>0</v>
      </c>
      <c r="BP18" s="506">
        <v>0</v>
      </c>
      <c r="BQ18" s="507">
        <f t="shared" si="22"/>
        <v>0</v>
      </c>
      <c r="BR18" s="506">
        <f t="shared" si="30"/>
        <v>0</v>
      </c>
      <c r="BS18" s="506">
        <f t="shared" si="30"/>
        <v>0</v>
      </c>
      <c r="BT18" s="507">
        <f t="shared" si="23"/>
        <v>0</v>
      </c>
      <c r="BU18" s="506">
        <f t="shared" si="31"/>
        <v>0</v>
      </c>
      <c r="BV18" s="506">
        <f t="shared" si="31"/>
        <v>0</v>
      </c>
      <c r="BW18" s="507">
        <f t="shared" si="24"/>
        <v>0</v>
      </c>
      <c r="BX18" s="506">
        <f t="shared" si="32"/>
        <v>0</v>
      </c>
      <c r="BY18" s="506">
        <f t="shared" si="32"/>
        <v>0</v>
      </c>
      <c r="BZ18" s="507">
        <f t="shared" si="25"/>
        <v>0</v>
      </c>
      <c r="CA18" s="506">
        <f t="shared" si="33"/>
        <v>0</v>
      </c>
      <c r="CB18" s="506">
        <f t="shared" si="33"/>
        <v>0</v>
      </c>
      <c r="CC18" s="507">
        <f t="shared" si="26"/>
        <v>0</v>
      </c>
      <c r="CD18" s="506">
        <f t="shared" si="34"/>
        <v>0</v>
      </c>
      <c r="CE18" s="506">
        <f t="shared" si="34"/>
        <v>0</v>
      </c>
      <c r="CF18" s="507">
        <f t="shared" si="27"/>
        <v>0</v>
      </c>
      <c r="CG18" s="506">
        <f t="shared" si="35"/>
        <v>0</v>
      </c>
      <c r="CH18" s="506">
        <f t="shared" si="35"/>
        <v>0</v>
      </c>
      <c r="CI18" s="507">
        <f t="shared" si="28"/>
        <v>0</v>
      </c>
      <c r="CJ18" s="506">
        <f t="shared" si="36"/>
        <v>0</v>
      </c>
      <c r="CK18" s="506">
        <f t="shared" si="36"/>
        <v>0</v>
      </c>
      <c r="CL18" s="507">
        <f t="shared" si="29"/>
        <v>0</v>
      </c>
    </row>
    <row r="19" spans="1:118" x14ac:dyDescent="0.25">
      <c r="A19" s="503" t="s">
        <v>9</v>
      </c>
      <c r="B19" s="504">
        <v>1294</v>
      </c>
      <c r="C19" s="505">
        <f t="shared" si="0"/>
        <v>20.942812982998454</v>
      </c>
      <c r="D19" s="506">
        <v>10</v>
      </c>
      <c r="E19" s="506">
        <v>60</v>
      </c>
      <c r="F19" s="507">
        <f t="shared" si="1"/>
        <v>6</v>
      </c>
      <c r="G19" s="506"/>
      <c r="H19" s="506"/>
      <c r="I19" s="507">
        <f t="shared" si="2"/>
        <v>0</v>
      </c>
      <c r="J19" s="506"/>
      <c r="K19" s="506"/>
      <c r="L19" s="507">
        <f t="shared" si="3"/>
        <v>0</v>
      </c>
      <c r="M19" s="506"/>
      <c r="N19" s="506"/>
      <c r="O19" s="507">
        <f t="shared" si="4"/>
        <v>0</v>
      </c>
      <c r="P19" s="506">
        <v>80.900000000000006</v>
      </c>
      <c r="Q19" s="506">
        <v>315.51</v>
      </c>
      <c r="R19" s="507">
        <f t="shared" si="5"/>
        <v>3.8999999999999995</v>
      </c>
      <c r="S19" s="506">
        <v>24.1</v>
      </c>
      <c r="T19" s="506">
        <v>86.6</v>
      </c>
      <c r="U19" s="507">
        <f t="shared" si="6"/>
        <v>3.5933609958506221</v>
      </c>
      <c r="V19" s="506">
        <f t="shared" si="37"/>
        <v>115</v>
      </c>
      <c r="W19" s="506">
        <f t="shared" si="37"/>
        <v>462.11</v>
      </c>
      <c r="X19" s="507">
        <f t="shared" si="7"/>
        <v>4.0183478260869565</v>
      </c>
      <c r="Y19" s="506">
        <v>18.3</v>
      </c>
      <c r="Z19" s="506">
        <v>91.5</v>
      </c>
      <c r="AA19" s="507">
        <f t="shared" si="8"/>
        <v>5</v>
      </c>
      <c r="AB19" s="506"/>
      <c r="AC19" s="506"/>
      <c r="AD19" s="507">
        <f t="shared" si="9"/>
        <v>0</v>
      </c>
      <c r="AE19" s="506"/>
      <c r="AF19" s="506"/>
      <c r="AG19" s="507">
        <f t="shared" si="10"/>
        <v>0</v>
      </c>
      <c r="AH19" s="506"/>
      <c r="AI19" s="506"/>
      <c r="AJ19" s="507">
        <f t="shared" si="11"/>
        <v>0</v>
      </c>
      <c r="AK19" s="506">
        <v>92.5</v>
      </c>
      <c r="AL19" s="506">
        <v>346.31</v>
      </c>
      <c r="AM19" s="507">
        <f t="shared" si="12"/>
        <v>3.743891891891892</v>
      </c>
      <c r="AN19" s="506">
        <v>45.2</v>
      </c>
      <c r="AO19" s="506">
        <v>153.69999999999999</v>
      </c>
      <c r="AP19" s="507">
        <f t="shared" si="13"/>
        <v>3.4004424778761058</v>
      </c>
      <c r="AQ19" s="506">
        <f t="shared" si="38"/>
        <v>156</v>
      </c>
      <c r="AR19" s="506">
        <f t="shared" si="38"/>
        <v>591.51</v>
      </c>
      <c r="AS19" s="507">
        <f t="shared" si="14"/>
        <v>3.7917307692307691</v>
      </c>
      <c r="AT19" s="506">
        <v>0</v>
      </c>
      <c r="AU19" s="506">
        <v>0</v>
      </c>
      <c r="AV19" s="507">
        <f t="shared" si="15"/>
        <v>0</v>
      </c>
      <c r="AW19" s="506">
        <v>0</v>
      </c>
      <c r="AX19" s="506">
        <v>0</v>
      </c>
      <c r="AY19" s="507">
        <f t="shared" si="16"/>
        <v>0</v>
      </c>
      <c r="AZ19" s="506">
        <v>0</v>
      </c>
      <c r="BA19" s="506">
        <v>0</v>
      </c>
      <c r="BB19" s="507">
        <f t="shared" si="17"/>
        <v>0</v>
      </c>
      <c r="BC19" s="506">
        <v>0</v>
      </c>
      <c r="BD19" s="506">
        <v>0</v>
      </c>
      <c r="BE19" s="507">
        <f t="shared" si="18"/>
        <v>0</v>
      </c>
      <c r="BF19" s="506">
        <v>0</v>
      </c>
      <c r="BG19" s="506">
        <v>0</v>
      </c>
      <c r="BH19" s="507">
        <f t="shared" si="19"/>
        <v>0</v>
      </c>
      <c r="BI19" s="506">
        <v>0</v>
      </c>
      <c r="BJ19" s="506">
        <v>0</v>
      </c>
      <c r="BK19" s="507">
        <f t="shared" si="20"/>
        <v>0</v>
      </c>
      <c r="BL19" s="506">
        <v>0</v>
      </c>
      <c r="BM19" s="506">
        <v>0</v>
      </c>
      <c r="BN19" s="507">
        <f t="shared" si="21"/>
        <v>0</v>
      </c>
      <c r="BO19" s="506">
        <v>0</v>
      </c>
      <c r="BP19" s="506">
        <v>0</v>
      </c>
      <c r="BQ19" s="507">
        <f t="shared" si="22"/>
        <v>0</v>
      </c>
      <c r="BR19" s="506">
        <f t="shared" si="30"/>
        <v>28.3</v>
      </c>
      <c r="BS19" s="506">
        <f t="shared" si="30"/>
        <v>151.5</v>
      </c>
      <c r="BT19" s="507">
        <f t="shared" si="23"/>
        <v>5.3533568904593638</v>
      </c>
      <c r="BU19" s="506">
        <f t="shared" si="31"/>
        <v>0</v>
      </c>
      <c r="BV19" s="506">
        <f t="shared" si="31"/>
        <v>0</v>
      </c>
      <c r="BW19" s="507">
        <f t="shared" si="24"/>
        <v>0</v>
      </c>
      <c r="BX19" s="506">
        <f t="shared" si="32"/>
        <v>0</v>
      </c>
      <c r="BY19" s="506">
        <f t="shared" si="32"/>
        <v>0</v>
      </c>
      <c r="BZ19" s="507">
        <f t="shared" si="25"/>
        <v>0</v>
      </c>
      <c r="CA19" s="506">
        <f t="shared" si="33"/>
        <v>0</v>
      </c>
      <c r="CB19" s="506">
        <f t="shared" si="33"/>
        <v>0</v>
      </c>
      <c r="CC19" s="507">
        <f t="shared" si="26"/>
        <v>0</v>
      </c>
      <c r="CD19" s="506">
        <f t="shared" si="34"/>
        <v>173.4</v>
      </c>
      <c r="CE19" s="506">
        <f t="shared" si="34"/>
        <v>661.81999999999994</v>
      </c>
      <c r="CF19" s="507">
        <f t="shared" si="27"/>
        <v>3.8167243367935404</v>
      </c>
      <c r="CG19" s="506">
        <f t="shared" si="35"/>
        <v>69.300000000000011</v>
      </c>
      <c r="CH19" s="506">
        <f t="shared" si="35"/>
        <v>240.29999999999998</v>
      </c>
      <c r="CI19" s="507">
        <f t="shared" si="28"/>
        <v>3.4675324675324668</v>
      </c>
      <c r="CJ19" s="506">
        <f t="shared" si="36"/>
        <v>271</v>
      </c>
      <c r="CK19" s="506">
        <f t="shared" si="36"/>
        <v>1053.6199999999999</v>
      </c>
      <c r="CL19" s="507">
        <f t="shared" si="29"/>
        <v>3.8878966789667895</v>
      </c>
      <c r="DH19" s="509" t="s">
        <v>130</v>
      </c>
      <c r="DN19" s="508" t="s">
        <v>170</v>
      </c>
    </row>
    <row r="20" spans="1:118" x14ac:dyDescent="0.25">
      <c r="A20" s="503" t="s">
        <v>10</v>
      </c>
      <c r="B20" s="504">
        <v>1521</v>
      </c>
      <c r="C20" s="505">
        <f t="shared" si="0"/>
        <v>0</v>
      </c>
      <c r="D20" s="506"/>
      <c r="E20" s="506"/>
      <c r="F20" s="507">
        <f t="shared" si="1"/>
        <v>0</v>
      </c>
      <c r="G20" s="506"/>
      <c r="H20" s="506"/>
      <c r="I20" s="507">
        <f t="shared" si="2"/>
        <v>0</v>
      </c>
      <c r="J20" s="506"/>
      <c r="K20" s="506"/>
      <c r="L20" s="507">
        <f t="shared" si="3"/>
        <v>0</v>
      </c>
      <c r="M20" s="506"/>
      <c r="N20" s="506"/>
      <c r="O20" s="507">
        <f t="shared" si="4"/>
        <v>0</v>
      </c>
      <c r="P20" s="506"/>
      <c r="Q20" s="506"/>
      <c r="R20" s="507">
        <f t="shared" si="5"/>
        <v>0</v>
      </c>
      <c r="S20" s="506"/>
      <c r="T20" s="506"/>
      <c r="U20" s="507">
        <f t="shared" si="6"/>
        <v>0</v>
      </c>
      <c r="V20" s="506">
        <f t="shared" si="37"/>
        <v>0</v>
      </c>
      <c r="W20" s="506">
        <f t="shared" si="37"/>
        <v>0</v>
      </c>
      <c r="X20" s="507">
        <f t="shared" si="7"/>
        <v>0</v>
      </c>
      <c r="Y20" s="506"/>
      <c r="Z20" s="506"/>
      <c r="AA20" s="507">
        <f t="shared" si="8"/>
        <v>0</v>
      </c>
      <c r="AB20" s="506"/>
      <c r="AC20" s="506"/>
      <c r="AD20" s="507">
        <f t="shared" si="9"/>
        <v>0</v>
      </c>
      <c r="AE20" s="506"/>
      <c r="AF20" s="506"/>
      <c r="AG20" s="507">
        <f t="shared" si="10"/>
        <v>0</v>
      </c>
      <c r="AH20" s="506"/>
      <c r="AI20" s="506"/>
      <c r="AJ20" s="507">
        <f t="shared" si="11"/>
        <v>0</v>
      </c>
      <c r="AK20" s="506"/>
      <c r="AL20" s="506"/>
      <c r="AM20" s="507">
        <f t="shared" si="12"/>
        <v>0</v>
      </c>
      <c r="AN20" s="506"/>
      <c r="AO20" s="506"/>
      <c r="AP20" s="507">
        <f t="shared" si="13"/>
        <v>0</v>
      </c>
      <c r="AQ20" s="506">
        <f t="shared" si="38"/>
        <v>0</v>
      </c>
      <c r="AR20" s="506">
        <f t="shared" si="38"/>
        <v>0</v>
      </c>
      <c r="AS20" s="507">
        <f t="shared" si="14"/>
        <v>0</v>
      </c>
      <c r="AT20" s="506">
        <v>0</v>
      </c>
      <c r="AU20" s="506">
        <v>0</v>
      </c>
      <c r="AV20" s="507">
        <f t="shared" si="15"/>
        <v>0</v>
      </c>
      <c r="AW20" s="506">
        <v>0</v>
      </c>
      <c r="AX20" s="506">
        <v>0</v>
      </c>
      <c r="AY20" s="507">
        <f t="shared" si="16"/>
        <v>0</v>
      </c>
      <c r="AZ20" s="506">
        <v>0</v>
      </c>
      <c r="BA20" s="506">
        <v>0</v>
      </c>
      <c r="BB20" s="507">
        <f t="shared" si="17"/>
        <v>0</v>
      </c>
      <c r="BC20" s="506">
        <v>0</v>
      </c>
      <c r="BD20" s="506">
        <v>0</v>
      </c>
      <c r="BE20" s="507">
        <f t="shared" si="18"/>
        <v>0</v>
      </c>
      <c r="BF20" s="506">
        <v>0</v>
      </c>
      <c r="BG20" s="506">
        <v>0</v>
      </c>
      <c r="BH20" s="507">
        <f t="shared" si="19"/>
        <v>0</v>
      </c>
      <c r="BI20" s="506">
        <v>3</v>
      </c>
      <c r="BJ20" s="506">
        <v>8.4</v>
      </c>
      <c r="BK20" s="507">
        <f t="shared" si="20"/>
        <v>2.8000000000000003</v>
      </c>
      <c r="BL20" s="506">
        <v>0</v>
      </c>
      <c r="BM20" s="506">
        <v>0</v>
      </c>
      <c r="BN20" s="507">
        <f t="shared" si="21"/>
        <v>0</v>
      </c>
      <c r="BO20" s="506">
        <v>0</v>
      </c>
      <c r="BP20" s="506">
        <v>0</v>
      </c>
      <c r="BQ20" s="507">
        <f t="shared" si="22"/>
        <v>0</v>
      </c>
      <c r="BR20" s="506">
        <f t="shared" si="30"/>
        <v>0</v>
      </c>
      <c r="BS20" s="506">
        <f t="shared" si="30"/>
        <v>0</v>
      </c>
      <c r="BT20" s="507">
        <f t="shared" si="23"/>
        <v>0</v>
      </c>
      <c r="BU20" s="506">
        <f t="shared" si="31"/>
        <v>0</v>
      </c>
      <c r="BV20" s="506">
        <f t="shared" si="31"/>
        <v>0</v>
      </c>
      <c r="BW20" s="507">
        <f t="shared" si="24"/>
        <v>0</v>
      </c>
      <c r="BX20" s="506">
        <f t="shared" si="32"/>
        <v>0</v>
      </c>
      <c r="BY20" s="506">
        <f t="shared" si="32"/>
        <v>0</v>
      </c>
      <c r="BZ20" s="507">
        <f t="shared" si="25"/>
        <v>0</v>
      </c>
      <c r="CA20" s="506">
        <f t="shared" si="33"/>
        <v>0</v>
      </c>
      <c r="CB20" s="506">
        <f t="shared" si="33"/>
        <v>0</v>
      </c>
      <c r="CC20" s="507">
        <f t="shared" si="26"/>
        <v>0</v>
      </c>
      <c r="CD20" s="506">
        <f t="shared" si="34"/>
        <v>0</v>
      </c>
      <c r="CE20" s="506">
        <f t="shared" si="34"/>
        <v>0</v>
      </c>
      <c r="CF20" s="507">
        <f t="shared" si="27"/>
        <v>0</v>
      </c>
      <c r="CG20" s="506">
        <f t="shared" si="35"/>
        <v>0</v>
      </c>
      <c r="CH20" s="506">
        <f t="shared" si="35"/>
        <v>0</v>
      </c>
      <c r="CI20" s="507">
        <f t="shared" si="28"/>
        <v>0</v>
      </c>
      <c r="CJ20" s="506">
        <f t="shared" si="36"/>
        <v>0</v>
      </c>
      <c r="CK20" s="506">
        <f t="shared" si="36"/>
        <v>0</v>
      </c>
      <c r="CL20" s="507">
        <f t="shared" si="29"/>
        <v>0</v>
      </c>
      <c r="DI20" s="509" t="s">
        <v>130</v>
      </c>
      <c r="DJ20" s="479" t="s">
        <v>136</v>
      </c>
      <c r="DN20" s="508" t="s">
        <v>170</v>
      </c>
    </row>
    <row r="21" spans="1:118" x14ac:dyDescent="0.25">
      <c r="A21" s="503" t="s">
        <v>11</v>
      </c>
      <c r="B21" s="504">
        <v>184</v>
      </c>
      <c r="C21" s="505">
        <f t="shared" si="0"/>
        <v>0</v>
      </c>
      <c r="D21" s="506"/>
      <c r="E21" s="506"/>
      <c r="F21" s="507">
        <f t="shared" si="1"/>
        <v>0</v>
      </c>
      <c r="G21" s="506"/>
      <c r="H21" s="506"/>
      <c r="I21" s="507">
        <f t="shared" si="2"/>
        <v>0</v>
      </c>
      <c r="J21" s="506"/>
      <c r="K21" s="506"/>
      <c r="L21" s="507">
        <f t="shared" si="3"/>
        <v>0</v>
      </c>
      <c r="M21" s="506"/>
      <c r="N21" s="506"/>
      <c r="O21" s="507">
        <f t="shared" si="4"/>
        <v>0</v>
      </c>
      <c r="P21" s="506"/>
      <c r="Q21" s="506"/>
      <c r="R21" s="507">
        <f t="shared" si="5"/>
        <v>0</v>
      </c>
      <c r="S21" s="506"/>
      <c r="T21" s="506"/>
      <c r="U21" s="507">
        <f t="shared" si="6"/>
        <v>0</v>
      </c>
      <c r="V21" s="506">
        <f t="shared" si="37"/>
        <v>0</v>
      </c>
      <c r="W21" s="506">
        <f t="shared" si="37"/>
        <v>0</v>
      </c>
      <c r="X21" s="507">
        <f t="shared" si="7"/>
        <v>0</v>
      </c>
      <c r="Y21" s="506"/>
      <c r="Z21" s="506"/>
      <c r="AA21" s="507">
        <f t="shared" si="8"/>
        <v>0</v>
      </c>
      <c r="AB21" s="506"/>
      <c r="AC21" s="506"/>
      <c r="AD21" s="507">
        <f t="shared" si="9"/>
        <v>0</v>
      </c>
      <c r="AE21" s="506"/>
      <c r="AF21" s="506"/>
      <c r="AG21" s="507">
        <f t="shared" si="10"/>
        <v>0</v>
      </c>
      <c r="AH21" s="506"/>
      <c r="AI21" s="506"/>
      <c r="AJ21" s="507">
        <f t="shared" si="11"/>
        <v>0</v>
      </c>
      <c r="AK21" s="506"/>
      <c r="AL21" s="506"/>
      <c r="AM21" s="507">
        <f t="shared" si="12"/>
        <v>0</v>
      </c>
      <c r="AN21" s="506"/>
      <c r="AO21" s="506"/>
      <c r="AP21" s="507">
        <f t="shared" si="13"/>
        <v>0</v>
      </c>
      <c r="AQ21" s="506">
        <f t="shared" si="38"/>
        <v>0</v>
      </c>
      <c r="AR21" s="506">
        <f t="shared" si="38"/>
        <v>0</v>
      </c>
      <c r="AS21" s="507">
        <f t="shared" si="14"/>
        <v>0</v>
      </c>
      <c r="AT21" s="506">
        <v>0</v>
      </c>
      <c r="AU21" s="506">
        <v>0</v>
      </c>
      <c r="AV21" s="507">
        <f t="shared" si="15"/>
        <v>0</v>
      </c>
      <c r="AW21" s="506">
        <v>0</v>
      </c>
      <c r="AX21" s="506">
        <v>0</v>
      </c>
      <c r="AY21" s="507">
        <f t="shared" si="16"/>
        <v>0</v>
      </c>
      <c r="AZ21" s="506">
        <v>0</v>
      </c>
      <c r="BA21" s="506">
        <v>0</v>
      </c>
      <c r="BB21" s="507">
        <f t="shared" si="17"/>
        <v>0</v>
      </c>
      <c r="BC21" s="506">
        <v>0</v>
      </c>
      <c r="BD21" s="506">
        <v>0</v>
      </c>
      <c r="BE21" s="507">
        <f t="shared" si="18"/>
        <v>0</v>
      </c>
      <c r="BF21" s="506">
        <v>0</v>
      </c>
      <c r="BG21" s="506">
        <v>0</v>
      </c>
      <c r="BH21" s="507">
        <f t="shared" si="19"/>
        <v>0</v>
      </c>
      <c r="BI21" s="506">
        <v>0</v>
      </c>
      <c r="BJ21" s="506">
        <v>0</v>
      </c>
      <c r="BK21" s="507">
        <f t="shared" si="20"/>
        <v>0</v>
      </c>
      <c r="BL21" s="506">
        <v>0</v>
      </c>
      <c r="BM21" s="506">
        <v>0</v>
      </c>
      <c r="BN21" s="507">
        <f t="shared" si="21"/>
        <v>0</v>
      </c>
      <c r="BO21" s="506">
        <v>0</v>
      </c>
      <c r="BP21" s="506">
        <v>0</v>
      </c>
      <c r="BQ21" s="507">
        <f t="shared" si="22"/>
        <v>0</v>
      </c>
      <c r="BR21" s="506">
        <f t="shared" si="30"/>
        <v>0</v>
      </c>
      <c r="BS21" s="506">
        <f t="shared" si="30"/>
        <v>0</v>
      </c>
      <c r="BT21" s="507">
        <f t="shared" si="23"/>
        <v>0</v>
      </c>
      <c r="BU21" s="506">
        <f t="shared" si="31"/>
        <v>0</v>
      </c>
      <c r="BV21" s="506">
        <f t="shared" si="31"/>
        <v>0</v>
      </c>
      <c r="BW21" s="507">
        <f t="shared" si="24"/>
        <v>0</v>
      </c>
      <c r="BX21" s="506">
        <f t="shared" si="32"/>
        <v>0</v>
      </c>
      <c r="BY21" s="506">
        <f t="shared" si="32"/>
        <v>0</v>
      </c>
      <c r="BZ21" s="507">
        <f t="shared" si="25"/>
        <v>0</v>
      </c>
      <c r="CA21" s="506">
        <f t="shared" si="33"/>
        <v>0</v>
      </c>
      <c r="CB21" s="506">
        <f t="shared" si="33"/>
        <v>0</v>
      </c>
      <c r="CC21" s="507">
        <f t="shared" si="26"/>
        <v>0</v>
      </c>
      <c r="CD21" s="506">
        <f t="shared" si="34"/>
        <v>0</v>
      </c>
      <c r="CE21" s="506">
        <f t="shared" si="34"/>
        <v>0</v>
      </c>
      <c r="CF21" s="507">
        <f t="shared" si="27"/>
        <v>0</v>
      </c>
      <c r="CG21" s="506">
        <f t="shared" si="35"/>
        <v>0</v>
      </c>
      <c r="CH21" s="506">
        <f t="shared" si="35"/>
        <v>0</v>
      </c>
      <c r="CI21" s="507">
        <f t="shared" si="28"/>
        <v>0</v>
      </c>
      <c r="CJ21" s="506">
        <f t="shared" si="36"/>
        <v>0</v>
      </c>
      <c r="CK21" s="506">
        <f t="shared" si="36"/>
        <v>0</v>
      </c>
      <c r="CL21" s="507">
        <f t="shared" si="29"/>
        <v>0</v>
      </c>
    </row>
    <row r="22" spans="1:118" x14ac:dyDescent="0.25">
      <c r="A22" s="503" t="s">
        <v>12</v>
      </c>
      <c r="B22" s="504">
        <v>197.5</v>
      </c>
      <c r="C22" s="505">
        <f t="shared" si="0"/>
        <v>0</v>
      </c>
      <c r="D22" s="506"/>
      <c r="E22" s="506"/>
      <c r="F22" s="507">
        <f t="shared" si="1"/>
        <v>0</v>
      </c>
      <c r="G22" s="506"/>
      <c r="H22" s="506"/>
      <c r="I22" s="507">
        <f t="shared" si="2"/>
        <v>0</v>
      </c>
      <c r="J22" s="506"/>
      <c r="K22" s="506"/>
      <c r="L22" s="507">
        <f t="shared" si="3"/>
        <v>0</v>
      </c>
      <c r="M22" s="506"/>
      <c r="N22" s="506"/>
      <c r="O22" s="507">
        <f t="shared" si="4"/>
        <v>0</v>
      </c>
      <c r="P22" s="506"/>
      <c r="Q22" s="506"/>
      <c r="R22" s="507">
        <f t="shared" si="5"/>
        <v>0</v>
      </c>
      <c r="S22" s="506"/>
      <c r="T22" s="506"/>
      <c r="U22" s="507">
        <f t="shared" si="6"/>
        <v>0</v>
      </c>
      <c r="V22" s="506">
        <f t="shared" si="37"/>
        <v>0</v>
      </c>
      <c r="W22" s="506">
        <f t="shared" si="37"/>
        <v>0</v>
      </c>
      <c r="X22" s="507">
        <f t="shared" si="7"/>
        <v>0</v>
      </c>
      <c r="Y22" s="506"/>
      <c r="Z22" s="506"/>
      <c r="AA22" s="507">
        <f t="shared" si="8"/>
        <v>0</v>
      </c>
      <c r="AB22" s="506"/>
      <c r="AC22" s="506"/>
      <c r="AD22" s="507">
        <f t="shared" si="9"/>
        <v>0</v>
      </c>
      <c r="AE22" s="506"/>
      <c r="AF22" s="506"/>
      <c r="AG22" s="507">
        <f t="shared" si="10"/>
        <v>0</v>
      </c>
      <c r="AH22" s="506"/>
      <c r="AI22" s="506"/>
      <c r="AJ22" s="507">
        <f t="shared" si="11"/>
        <v>0</v>
      </c>
      <c r="AK22" s="506"/>
      <c r="AL22" s="506"/>
      <c r="AM22" s="507">
        <f t="shared" si="12"/>
        <v>0</v>
      </c>
      <c r="AN22" s="506"/>
      <c r="AO22" s="506"/>
      <c r="AP22" s="507">
        <f t="shared" si="13"/>
        <v>0</v>
      </c>
      <c r="AQ22" s="506">
        <f t="shared" si="38"/>
        <v>0</v>
      </c>
      <c r="AR22" s="506">
        <f t="shared" si="38"/>
        <v>0</v>
      </c>
      <c r="AS22" s="507">
        <f t="shared" si="14"/>
        <v>0</v>
      </c>
      <c r="AT22" s="506">
        <v>0</v>
      </c>
      <c r="AU22" s="506">
        <v>0</v>
      </c>
      <c r="AV22" s="507">
        <f t="shared" si="15"/>
        <v>0</v>
      </c>
      <c r="AW22" s="506">
        <v>0</v>
      </c>
      <c r="AX22" s="506">
        <v>0</v>
      </c>
      <c r="AY22" s="507">
        <f t="shared" si="16"/>
        <v>0</v>
      </c>
      <c r="AZ22" s="506">
        <v>0</v>
      </c>
      <c r="BA22" s="506">
        <v>0</v>
      </c>
      <c r="BB22" s="507">
        <f t="shared" si="17"/>
        <v>0</v>
      </c>
      <c r="BC22" s="506">
        <v>0</v>
      </c>
      <c r="BD22" s="506">
        <v>0</v>
      </c>
      <c r="BE22" s="507">
        <f t="shared" si="18"/>
        <v>0</v>
      </c>
      <c r="BF22" s="506">
        <v>0</v>
      </c>
      <c r="BG22" s="506">
        <v>0</v>
      </c>
      <c r="BH22" s="507">
        <f t="shared" si="19"/>
        <v>0</v>
      </c>
      <c r="BI22" s="506">
        <v>0</v>
      </c>
      <c r="BJ22" s="506">
        <v>0</v>
      </c>
      <c r="BK22" s="507">
        <f t="shared" si="20"/>
        <v>0</v>
      </c>
      <c r="BL22" s="506">
        <v>0</v>
      </c>
      <c r="BM22" s="506">
        <v>0</v>
      </c>
      <c r="BN22" s="507">
        <f t="shared" si="21"/>
        <v>0</v>
      </c>
      <c r="BO22" s="506">
        <v>0</v>
      </c>
      <c r="BP22" s="506">
        <v>0</v>
      </c>
      <c r="BQ22" s="507">
        <f t="shared" si="22"/>
        <v>0</v>
      </c>
      <c r="BR22" s="506">
        <f t="shared" si="30"/>
        <v>0</v>
      </c>
      <c r="BS22" s="506">
        <f t="shared" si="30"/>
        <v>0</v>
      </c>
      <c r="BT22" s="507">
        <f t="shared" si="23"/>
        <v>0</v>
      </c>
      <c r="BU22" s="506">
        <f t="shared" si="31"/>
        <v>0</v>
      </c>
      <c r="BV22" s="506">
        <f t="shared" si="31"/>
        <v>0</v>
      </c>
      <c r="BW22" s="507">
        <f t="shared" si="24"/>
        <v>0</v>
      </c>
      <c r="BX22" s="506">
        <f t="shared" si="32"/>
        <v>0</v>
      </c>
      <c r="BY22" s="506">
        <f t="shared" si="32"/>
        <v>0</v>
      </c>
      <c r="BZ22" s="507">
        <f t="shared" si="25"/>
        <v>0</v>
      </c>
      <c r="CA22" s="506">
        <f t="shared" si="33"/>
        <v>0</v>
      </c>
      <c r="CB22" s="506">
        <f t="shared" si="33"/>
        <v>0</v>
      </c>
      <c r="CC22" s="507">
        <f t="shared" si="26"/>
        <v>0</v>
      </c>
      <c r="CD22" s="506">
        <f t="shared" si="34"/>
        <v>0</v>
      </c>
      <c r="CE22" s="506">
        <f t="shared" si="34"/>
        <v>0</v>
      </c>
      <c r="CF22" s="507">
        <f t="shared" si="27"/>
        <v>0</v>
      </c>
      <c r="CG22" s="506">
        <f t="shared" si="35"/>
        <v>0</v>
      </c>
      <c r="CH22" s="506">
        <f t="shared" si="35"/>
        <v>0</v>
      </c>
      <c r="CI22" s="507">
        <f t="shared" si="28"/>
        <v>0</v>
      </c>
      <c r="CJ22" s="506">
        <f t="shared" si="36"/>
        <v>0</v>
      </c>
      <c r="CK22" s="506">
        <f t="shared" si="36"/>
        <v>0</v>
      </c>
      <c r="CL22" s="507">
        <f t="shared" si="29"/>
        <v>0</v>
      </c>
      <c r="DI22" s="509" t="s">
        <v>130</v>
      </c>
      <c r="DJ22" s="479" t="s">
        <v>137</v>
      </c>
    </row>
    <row r="23" spans="1:118" x14ac:dyDescent="0.25">
      <c r="A23" s="503" t="s">
        <v>13</v>
      </c>
      <c r="B23" s="504">
        <v>369</v>
      </c>
      <c r="C23" s="505">
        <f t="shared" si="0"/>
        <v>0</v>
      </c>
      <c r="D23" s="506"/>
      <c r="E23" s="506"/>
      <c r="F23" s="507">
        <f t="shared" si="1"/>
        <v>0</v>
      </c>
      <c r="G23" s="506"/>
      <c r="H23" s="506"/>
      <c r="I23" s="507">
        <f t="shared" si="2"/>
        <v>0</v>
      </c>
      <c r="J23" s="506"/>
      <c r="K23" s="506"/>
      <c r="L23" s="507">
        <f t="shared" si="3"/>
        <v>0</v>
      </c>
      <c r="M23" s="506"/>
      <c r="N23" s="506"/>
      <c r="O23" s="507">
        <f t="shared" si="4"/>
        <v>0</v>
      </c>
      <c r="P23" s="506"/>
      <c r="Q23" s="506"/>
      <c r="R23" s="507">
        <f t="shared" si="5"/>
        <v>0</v>
      </c>
      <c r="S23" s="506"/>
      <c r="T23" s="506"/>
      <c r="U23" s="507">
        <f t="shared" si="6"/>
        <v>0</v>
      </c>
      <c r="V23" s="506">
        <f t="shared" si="37"/>
        <v>0</v>
      </c>
      <c r="W23" s="506">
        <f t="shared" si="37"/>
        <v>0</v>
      </c>
      <c r="X23" s="507">
        <f t="shared" si="7"/>
        <v>0</v>
      </c>
      <c r="Y23" s="506"/>
      <c r="Z23" s="506"/>
      <c r="AA23" s="507">
        <f t="shared" si="8"/>
        <v>0</v>
      </c>
      <c r="AB23" s="506"/>
      <c r="AC23" s="506"/>
      <c r="AD23" s="507">
        <f t="shared" si="9"/>
        <v>0</v>
      </c>
      <c r="AE23" s="506"/>
      <c r="AF23" s="506"/>
      <c r="AG23" s="507">
        <f t="shared" si="10"/>
        <v>0</v>
      </c>
      <c r="AH23" s="506"/>
      <c r="AI23" s="506"/>
      <c r="AJ23" s="507">
        <f t="shared" si="11"/>
        <v>0</v>
      </c>
      <c r="AK23" s="506"/>
      <c r="AL23" s="506"/>
      <c r="AM23" s="507">
        <f t="shared" si="12"/>
        <v>0</v>
      </c>
      <c r="AN23" s="506"/>
      <c r="AO23" s="506"/>
      <c r="AP23" s="507">
        <f t="shared" si="13"/>
        <v>0</v>
      </c>
      <c r="AQ23" s="506">
        <f t="shared" si="38"/>
        <v>0</v>
      </c>
      <c r="AR23" s="506">
        <f t="shared" si="38"/>
        <v>0</v>
      </c>
      <c r="AS23" s="507">
        <f t="shared" si="14"/>
        <v>0</v>
      </c>
      <c r="AT23" s="506">
        <v>0</v>
      </c>
      <c r="AU23" s="506">
        <v>0</v>
      </c>
      <c r="AV23" s="507">
        <f t="shared" si="15"/>
        <v>0</v>
      </c>
      <c r="AW23" s="506">
        <v>0</v>
      </c>
      <c r="AX23" s="506">
        <v>0</v>
      </c>
      <c r="AY23" s="507">
        <f t="shared" si="16"/>
        <v>0</v>
      </c>
      <c r="AZ23" s="506">
        <v>0</v>
      </c>
      <c r="BA23" s="506">
        <v>0</v>
      </c>
      <c r="BB23" s="507">
        <f t="shared" si="17"/>
        <v>0</v>
      </c>
      <c r="BC23" s="506">
        <v>0</v>
      </c>
      <c r="BD23" s="506">
        <v>0</v>
      </c>
      <c r="BE23" s="507">
        <f t="shared" si="18"/>
        <v>0</v>
      </c>
      <c r="BF23" s="506">
        <v>0</v>
      </c>
      <c r="BG23" s="506">
        <v>0</v>
      </c>
      <c r="BH23" s="507">
        <f t="shared" si="19"/>
        <v>0</v>
      </c>
      <c r="BI23" s="506">
        <v>0</v>
      </c>
      <c r="BJ23" s="506">
        <v>0</v>
      </c>
      <c r="BK23" s="507">
        <f t="shared" si="20"/>
        <v>0</v>
      </c>
      <c r="BL23" s="506">
        <v>0</v>
      </c>
      <c r="BM23" s="506">
        <v>0</v>
      </c>
      <c r="BN23" s="507">
        <f t="shared" si="21"/>
        <v>0</v>
      </c>
      <c r="BO23" s="506">
        <v>0</v>
      </c>
      <c r="BP23" s="506">
        <v>0</v>
      </c>
      <c r="BQ23" s="507">
        <f t="shared" si="22"/>
        <v>0</v>
      </c>
      <c r="BR23" s="506">
        <f t="shared" si="30"/>
        <v>0</v>
      </c>
      <c r="BS23" s="506">
        <f t="shared" si="30"/>
        <v>0</v>
      </c>
      <c r="BT23" s="507">
        <f t="shared" si="23"/>
        <v>0</v>
      </c>
      <c r="BU23" s="506">
        <f t="shared" si="31"/>
        <v>0</v>
      </c>
      <c r="BV23" s="506">
        <f t="shared" si="31"/>
        <v>0</v>
      </c>
      <c r="BW23" s="507">
        <f t="shared" si="24"/>
        <v>0</v>
      </c>
      <c r="BX23" s="506">
        <f t="shared" si="32"/>
        <v>0</v>
      </c>
      <c r="BY23" s="506">
        <f t="shared" si="32"/>
        <v>0</v>
      </c>
      <c r="BZ23" s="507">
        <f t="shared" si="25"/>
        <v>0</v>
      </c>
      <c r="CA23" s="506">
        <f t="shared" si="33"/>
        <v>0</v>
      </c>
      <c r="CB23" s="506">
        <f t="shared" si="33"/>
        <v>0</v>
      </c>
      <c r="CC23" s="507">
        <f t="shared" si="26"/>
        <v>0</v>
      </c>
      <c r="CD23" s="506">
        <f t="shared" si="34"/>
        <v>0</v>
      </c>
      <c r="CE23" s="506">
        <f t="shared" si="34"/>
        <v>0</v>
      </c>
      <c r="CF23" s="507">
        <f t="shared" si="27"/>
        <v>0</v>
      </c>
      <c r="CG23" s="506">
        <f t="shared" si="35"/>
        <v>0</v>
      </c>
      <c r="CH23" s="506">
        <f t="shared" si="35"/>
        <v>0</v>
      </c>
      <c r="CI23" s="507">
        <f t="shared" si="28"/>
        <v>0</v>
      </c>
      <c r="CJ23" s="506">
        <f t="shared" si="36"/>
        <v>0</v>
      </c>
      <c r="CK23" s="506">
        <f t="shared" si="36"/>
        <v>0</v>
      </c>
      <c r="CL23" s="507">
        <f t="shared" si="29"/>
        <v>0</v>
      </c>
      <c r="DI23" s="509" t="s">
        <v>130</v>
      </c>
      <c r="DJ23" s="479" t="s">
        <v>137</v>
      </c>
    </row>
    <row r="24" spans="1:118" x14ac:dyDescent="0.25">
      <c r="A24" s="503" t="s">
        <v>14</v>
      </c>
      <c r="B24" s="504">
        <v>146.47999999999999</v>
      </c>
      <c r="C24" s="505">
        <f t="shared" si="0"/>
        <v>0</v>
      </c>
      <c r="D24" s="506"/>
      <c r="E24" s="506"/>
      <c r="F24" s="507">
        <f t="shared" si="1"/>
        <v>0</v>
      </c>
      <c r="G24" s="506"/>
      <c r="H24" s="506"/>
      <c r="I24" s="507">
        <f t="shared" si="2"/>
        <v>0</v>
      </c>
      <c r="J24" s="506"/>
      <c r="K24" s="506"/>
      <c r="L24" s="507">
        <f t="shared" si="3"/>
        <v>0</v>
      </c>
      <c r="M24" s="506"/>
      <c r="N24" s="506"/>
      <c r="O24" s="507">
        <f t="shared" si="4"/>
        <v>0</v>
      </c>
      <c r="P24" s="506"/>
      <c r="Q24" s="506"/>
      <c r="R24" s="507">
        <f t="shared" si="5"/>
        <v>0</v>
      </c>
      <c r="S24" s="506"/>
      <c r="T24" s="506"/>
      <c r="U24" s="507">
        <f t="shared" si="6"/>
        <v>0</v>
      </c>
      <c r="V24" s="506">
        <f t="shared" si="37"/>
        <v>0</v>
      </c>
      <c r="W24" s="506">
        <f t="shared" si="37"/>
        <v>0</v>
      </c>
      <c r="X24" s="507">
        <f t="shared" si="7"/>
        <v>0</v>
      </c>
      <c r="Y24" s="506"/>
      <c r="Z24" s="506"/>
      <c r="AA24" s="507">
        <f t="shared" si="8"/>
        <v>0</v>
      </c>
      <c r="AB24" s="506"/>
      <c r="AC24" s="506"/>
      <c r="AD24" s="507">
        <f t="shared" si="9"/>
        <v>0</v>
      </c>
      <c r="AE24" s="506"/>
      <c r="AF24" s="506"/>
      <c r="AG24" s="507">
        <f t="shared" si="10"/>
        <v>0</v>
      </c>
      <c r="AH24" s="506"/>
      <c r="AI24" s="506"/>
      <c r="AJ24" s="507">
        <f t="shared" si="11"/>
        <v>0</v>
      </c>
      <c r="AK24" s="506"/>
      <c r="AL24" s="506"/>
      <c r="AM24" s="507">
        <f t="shared" si="12"/>
        <v>0</v>
      </c>
      <c r="AN24" s="506"/>
      <c r="AO24" s="506"/>
      <c r="AP24" s="507">
        <f t="shared" si="13"/>
        <v>0</v>
      </c>
      <c r="AQ24" s="506">
        <f t="shared" si="38"/>
        <v>0</v>
      </c>
      <c r="AR24" s="506">
        <f t="shared" si="38"/>
        <v>0</v>
      </c>
      <c r="AS24" s="507">
        <f t="shared" si="14"/>
        <v>0</v>
      </c>
      <c r="AT24" s="506">
        <v>0</v>
      </c>
      <c r="AU24" s="506">
        <v>0</v>
      </c>
      <c r="AV24" s="507">
        <f t="shared" si="15"/>
        <v>0</v>
      </c>
      <c r="AW24" s="506">
        <v>0</v>
      </c>
      <c r="AX24" s="506">
        <v>0</v>
      </c>
      <c r="AY24" s="507">
        <f t="shared" si="16"/>
        <v>0</v>
      </c>
      <c r="AZ24" s="506">
        <v>0</v>
      </c>
      <c r="BA24" s="506">
        <v>0</v>
      </c>
      <c r="BB24" s="507">
        <f t="shared" si="17"/>
        <v>0</v>
      </c>
      <c r="BC24" s="506">
        <v>0</v>
      </c>
      <c r="BD24" s="506">
        <v>0</v>
      </c>
      <c r="BE24" s="507">
        <f t="shared" si="18"/>
        <v>0</v>
      </c>
      <c r="BF24" s="506">
        <v>0</v>
      </c>
      <c r="BG24" s="506">
        <v>0</v>
      </c>
      <c r="BH24" s="507">
        <f t="shared" si="19"/>
        <v>0</v>
      </c>
      <c r="BI24" s="506">
        <v>0</v>
      </c>
      <c r="BJ24" s="506">
        <v>0</v>
      </c>
      <c r="BK24" s="507">
        <f t="shared" si="20"/>
        <v>0</v>
      </c>
      <c r="BL24" s="506">
        <v>0</v>
      </c>
      <c r="BM24" s="506">
        <v>0</v>
      </c>
      <c r="BN24" s="507">
        <f t="shared" si="21"/>
        <v>0</v>
      </c>
      <c r="BO24" s="506">
        <v>0</v>
      </c>
      <c r="BP24" s="506">
        <v>0</v>
      </c>
      <c r="BQ24" s="507">
        <f t="shared" si="22"/>
        <v>0</v>
      </c>
      <c r="BR24" s="506">
        <f t="shared" si="30"/>
        <v>0</v>
      </c>
      <c r="BS24" s="506">
        <f t="shared" si="30"/>
        <v>0</v>
      </c>
      <c r="BT24" s="507">
        <f t="shared" si="23"/>
        <v>0</v>
      </c>
      <c r="BU24" s="506">
        <f t="shared" si="31"/>
        <v>0</v>
      </c>
      <c r="BV24" s="506">
        <f t="shared" si="31"/>
        <v>0</v>
      </c>
      <c r="BW24" s="507">
        <f t="shared" si="24"/>
        <v>0</v>
      </c>
      <c r="BX24" s="506">
        <f t="shared" si="32"/>
        <v>0</v>
      </c>
      <c r="BY24" s="506">
        <f t="shared" si="32"/>
        <v>0</v>
      </c>
      <c r="BZ24" s="507">
        <f t="shared" si="25"/>
        <v>0</v>
      </c>
      <c r="CA24" s="506">
        <f t="shared" si="33"/>
        <v>0</v>
      </c>
      <c r="CB24" s="506">
        <f t="shared" si="33"/>
        <v>0</v>
      </c>
      <c r="CC24" s="507">
        <f t="shared" si="26"/>
        <v>0</v>
      </c>
      <c r="CD24" s="506">
        <f t="shared" si="34"/>
        <v>0</v>
      </c>
      <c r="CE24" s="506">
        <f t="shared" si="34"/>
        <v>0</v>
      </c>
      <c r="CF24" s="507">
        <f t="shared" si="27"/>
        <v>0</v>
      </c>
      <c r="CG24" s="506">
        <f t="shared" si="35"/>
        <v>0</v>
      </c>
      <c r="CH24" s="506">
        <f t="shared" si="35"/>
        <v>0</v>
      </c>
      <c r="CI24" s="507">
        <f t="shared" si="28"/>
        <v>0</v>
      </c>
      <c r="CJ24" s="506">
        <f t="shared" si="36"/>
        <v>0</v>
      </c>
      <c r="CK24" s="506">
        <f t="shared" si="36"/>
        <v>0</v>
      </c>
      <c r="CL24" s="507">
        <f t="shared" si="29"/>
        <v>0</v>
      </c>
    </row>
    <row r="25" spans="1:118" x14ac:dyDescent="0.25">
      <c r="A25" s="503" t="s">
        <v>15</v>
      </c>
      <c r="B25" s="504">
        <v>278</v>
      </c>
      <c r="C25" s="505">
        <f t="shared" si="0"/>
        <v>0.97122302158273388</v>
      </c>
      <c r="D25" s="506"/>
      <c r="E25" s="506"/>
      <c r="F25" s="507">
        <f t="shared" si="1"/>
        <v>0</v>
      </c>
      <c r="G25" s="506"/>
      <c r="H25" s="506"/>
      <c r="I25" s="507">
        <f t="shared" si="2"/>
        <v>0</v>
      </c>
      <c r="J25" s="506"/>
      <c r="K25" s="506"/>
      <c r="L25" s="507">
        <f t="shared" si="3"/>
        <v>0</v>
      </c>
      <c r="M25" s="506"/>
      <c r="N25" s="506"/>
      <c r="O25" s="507">
        <f t="shared" si="4"/>
        <v>0</v>
      </c>
      <c r="P25" s="506"/>
      <c r="Q25" s="506"/>
      <c r="R25" s="507">
        <f t="shared" si="5"/>
        <v>0</v>
      </c>
      <c r="S25" s="506"/>
      <c r="T25" s="506"/>
      <c r="U25" s="507">
        <f t="shared" si="6"/>
        <v>0</v>
      </c>
      <c r="V25" s="506">
        <f t="shared" si="37"/>
        <v>0</v>
      </c>
      <c r="W25" s="506">
        <f t="shared" si="37"/>
        <v>0</v>
      </c>
      <c r="X25" s="507">
        <f t="shared" si="7"/>
        <v>0</v>
      </c>
      <c r="Y25" s="506">
        <v>0.5</v>
      </c>
      <c r="Z25" s="506">
        <v>1.31</v>
      </c>
      <c r="AA25" s="507">
        <f t="shared" si="8"/>
        <v>2.62</v>
      </c>
      <c r="AB25" s="506"/>
      <c r="AC25" s="506"/>
      <c r="AD25" s="507">
        <f t="shared" si="9"/>
        <v>0</v>
      </c>
      <c r="AE25" s="506"/>
      <c r="AF25" s="506"/>
      <c r="AG25" s="507">
        <f t="shared" si="10"/>
        <v>0</v>
      </c>
      <c r="AH25" s="506"/>
      <c r="AI25" s="506"/>
      <c r="AJ25" s="507">
        <f t="shared" si="11"/>
        <v>0</v>
      </c>
      <c r="AK25" s="506"/>
      <c r="AL25" s="506"/>
      <c r="AM25" s="507">
        <f t="shared" si="12"/>
        <v>0</v>
      </c>
      <c r="AN25" s="506">
        <v>2.2000000000000002</v>
      </c>
      <c r="AO25" s="506">
        <v>5.24</v>
      </c>
      <c r="AP25" s="507">
        <f t="shared" si="13"/>
        <v>2.3818181818181818</v>
      </c>
      <c r="AQ25" s="506">
        <f t="shared" si="38"/>
        <v>2.7</v>
      </c>
      <c r="AR25" s="506">
        <f t="shared" si="38"/>
        <v>6.5500000000000007</v>
      </c>
      <c r="AS25" s="507">
        <f t="shared" si="14"/>
        <v>2.425925925925926</v>
      </c>
      <c r="AT25" s="506">
        <v>0</v>
      </c>
      <c r="AU25" s="506">
        <v>0</v>
      </c>
      <c r="AV25" s="507">
        <f t="shared" si="15"/>
        <v>0</v>
      </c>
      <c r="AW25" s="506">
        <v>0</v>
      </c>
      <c r="AX25" s="506">
        <v>0</v>
      </c>
      <c r="AY25" s="507">
        <f t="shared" si="16"/>
        <v>0</v>
      </c>
      <c r="AZ25" s="506">
        <v>0</v>
      </c>
      <c r="BA25" s="506">
        <v>0</v>
      </c>
      <c r="BB25" s="507">
        <f t="shared" si="17"/>
        <v>0</v>
      </c>
      <c r="BC25" s="506">
        <v>0</v>
      </c>
      <c r="BD25" s="506">
        <v>0</v>
      </c>
      <c r="BE25" s="507">
        <f t="shared" si="18"/>
        <v>0</v>
      </c>
      <c r="BF25" s="506">
        <v>0</v>
      </c>
      <c r="BG25" s="506">
        <v>0</v>
      </c>
      <c r="BH25" s="507">
        <f t="shared" si="19"/>
        <v>0</v>
      </c>
      <c r="BI25" s="506">
        <v>0</v>
      </c>
      <c r="BJ25" s="506">
        <v>0</v>
      </c>
      <c r="BK25" s="507">
        <f t="shared" si="20"/>
        <v>0</v>
      </c>
      <c r="BL25" s="506">
        <v>0</v>
      </c>
      <c r="BM25" s="506">
        <v>0</v>
      </c>
      <c r="BN25" s="507">
        <f t="shared" si="21"/>
        <v>0</v>
      </c>
      <c r="BO25" s="506">
        <v>0</v>
      </c>
      <c r="BP25" s="506">
        <v>0</v>
      </c>
      <c r="BQ25" s="507">
        <f t="shared" si="22"/>
        <v>0</v>
      </c>
      <c r="BR25" s="506">
        <f t="shared" si="30"/>
        <v>0.5</v>
      </c>
      <c r="BS25" s="506">
        <f t="shared" si="30"/>
        <v>1.31</v>
      </c>
      <c r="BT25" s="507">
        <f t="shared" si="23"/>
        <v>2.62</v>
      </c>
      <c r="BU25" s="506">
        <f t="shared" si="31"/>
        <v>0</v>
      </c>
      <c r="BV25" s="506">
        <f t="shared" si="31"/>
        <v>0</v>
      </c>
      <c r="BW25" s="507">
        <f t="shared" si="24"/>
        <v>0</v>
      </c>
      <c r="BX25" s="506">
        <f t="shared" si="32"/>
        <v>0</v>
      </c>
      <c r="BY25" s="506">
        <f t="shared" si="32"/>
        <v>0</v>
      </c>
      <c r="BZ25" s="507">
        <f t="shared" si="25"/>
        <v>0</v>
      </c>
      <c r="CA25" s="506">
        <f t="shared" si="33"/>
        <v>0</v>
      </c>
      <c r="CB25" s="506">
        <f t="shared" si="33"/>
        <v>0</v>
      </c>
      <c r="CC25" s="507">
        <f t="shared" si="26"/>
        <v>0</v>
      </c>
      <c r="CD25" s="506">
        <f t="shared" si="34"/>
        <v>0</v>
      </c>
      <c r="CE25" s="506">
        <f t="shared" si="34"/>
        <v>0</v>
      </c>
      <c r="CF25" s="507">
        <f t="shared" si="27"/>
        <v>0</v>
      </c>
      <c r="CG25" s="506">
        <f t="shared" si="35"/>
        <v>2.2000000000000002</v>
      </c>
      <c r="CH25" s="506">
        <f t="shared" si="35"/>
        <v>5.24</v>
      </c>
      <c r="CI25" s="507">
        <f t="shared" si="28"/>
        <v>2.3818181818181818</v>
      </c>
      <c r="CJ25" s="506">
        <f t="shared" si="36"/>
        <v>2.7</v>
      </c>
      <c r="CK25" s="506">
        <f t="shared" si="36"/>
        <v>6.5500000000000007</v>
      </c>
      <c r="CL25" s="507">
        <f t="shared" si="29"/>
        <v>2.425925925925926</v>
      </c>
      <c r="DI25" s="509" t="s">
        <v>130</v>
      </c>
      <c r="DJ25" s="479" t="s">
        <v>138</v>
      </c>
      <c r="DN25" s="508" t="s">
        <v>170</v>
      </c>
    </row>
    <row r="26" spans="1:118" x14ac:dyDescent="0.25">
      <c r="A26" s="503" t="s">
        <v>16</v>
      </c>
      <c r="B26" s="504">
        <v>980.5</v>
      </c>
      <c r="C26" s="505">
        <f t="shared" si="0"/>
        <v>0</v>
      </c>
      <c r="D26" s="506"/>
      <c r="E26" s="506"/>
      <c r="F26" s="507">
        <f t="shared" si="1"/>
        <v>0</v>
      </c>
      <c r="G26" s="506"/>
      <c r="H26" s="506"/>
      <c r="I26" s="507">
        <f t="shared" si="2"/>
        <v>0</v>
      </c>
      <c r="J26" s="506"/>
      <c r="K26" s="506"/>
      <c r="L26" s="507">
        <f t="shared" si="3"/>
        <v>0</v>
      </c>
      <c r="M26" s="506"/>
      <c r="N26" s="506"/>
      <c r="O26" s="507">
        <f t="shared" si="4"/>
        <v>0</v>
      </c>
      <c r="P26" s="506"/>
      <c r="Q26" s="506"/>
      <c r="R26" s="507">
        <f t="shared" si="5"/>
        <v>0</v>
      </c>
      <c r="S26" s="506"/>
      <c r="T26" s="506"/>
      <c r="U26" s="507">
        <f t="shared" si="6"/>
        <v>0</v>
      </c>
      <c r="V26" s="506">
        <f t="shared" si="37"/>
        <v>0</v>
      </c>
      <c r="W26" s="506">
        <f t="shared" si="37"/>
        <v>0</v>
      </c>
      <c r="X26" s="507">
        <f t="shared" si="7"/>
        <v>0</v>
      </c>
      <c r="Y26" s="506"/>
      <c r="Z26" s="506"/>
      <c r="AA26" s="507">
        <f t="shared" si="8"/>
        <v>0</v>
      </c>
      <c r="AB26" s="506"/>
      <c r="AC26" s="506"/>
      <c r="AD26" s="507">
        <f t="shared" si="9"/>
        <v>0</v>
      </c>
      <c r="AE26" s="506"/>
      <c r="AF26" s="506"/>
      <c r="AG26" s="507">
        <f t="shared" si="10"/>
        <v>0</v>
      </c>
      <c r="AH26" s="506"/>
      <c r="AI26" s="506"/>
      <c r="AJ26" s="507">
        <f t="shared" si="11"/>
        <v>0</v>
      </c>
      <c r="AK26" s="506"/>
      <c r="AL26" s="506"/>
      <c r="AM26" s="507">
        <f t="shared" si="12"/>
        <v>0</v>
      </c>
      <c r="AN26" s="506"/>
      <c r="AO26" s="506"/>
      <c r="AP26" s="507">
        <f t="shared" si="13"/>
        <v>0</v>
      </c>
      <c r="AQ26" s="506">
        <f t="shared" si="38"/>
        <v>0</v>
      </c>
      <c r="AR26" s="506">
        <f t="shared" si="38"/>
        <v>0</v>
      </c>
      <c r="AS26" s="507">
        <f t="shared" si="14"/>
        <v>0</v>
      </c>
      <c r="AT26" s="506">
        <v>0</v>
      </c>
      <c r="AU26" s="506">
        <v>0</v>
      </c>
      <c r="AV26" s="507">
        <f t="shared" si="15"/>
        <v>0</v>
      </c>
      <c r="AW26" s="506">
        <v>0</v>
      </c>
      <c r="AX26" s="506">
        <v>0</v>
      </c>
      <c r="AY26" s="507">
        <f t="shared" si="16"/>
        <v>0</v>
      </c>
      <c r="AZ26" s="506">
        <v>0</v>
      </c>
      <c r="BA26" s="506">
        <v>0</v>
      </c>
      <c r="BB26" s="507">
        <f t="shared" si="17"/>
        <v>0</v>
      </c>
      <c r="BC26" s="506">
        <v>0</v>
      </c>
      <c r="BD26" s="506">
        <v>0</v>
      </c>
      <c r="BE26" s="507">
        <f t="shared" si="18"/>
        <v>0</v>
      </c>
      <c r="BF26" s="506">
        <v>0</v>
      </c>
      <c r="BG26" s="506">
        <v>0</v>
      </c>
      <c r="BH26" s="507">
        <f t="shared" si="19"/>
        <v>0</v>
      </c>
      <c r="BI26" s="506">
        <v>0</v>
      </c>
      <c r="BJ26" s="506">
        <v>0</v>
      </c>
      <c r="BK26" s="507">
        <f t="shared" si="20"/>
        <v>0</v>
      </c>
      <c r="BL26" s="506">
        <v>0</v>
      </c>
      <c r="BM26" s="506">
        <v>0</v>
      </c>
      <c r="BN26" s="507">
        <f t="shared" si="21"/>
        <v>0</v>
      </c>
      <c r="BO26" s="506">
        <v>0</v>
      </c>
      <c r="BP26" s="506">
        <v>0</v>
      </c>
      <c r="BQ26" s="507">
        <f t="shared" si="22"/>
        <v>0</v>
      </c>
      <c r="BR26" s="506">
        <f t="shared" si="30"/>
        <v>0</v>
      </c>
      <c r="BS26" s="506">
        <f t="shared" si="30"/>
        <v>0</v>
      </c>
      <c r="BT26" s="507">
        <f t="shared" si="23"/>
        <v>0</v>
      </c>
      <c r="BU26" s="506">
        <f t="shared" si="31"/>
        <v>0</v>
      </c>
      <c r="BV26" s="506">
        <f t="shared" si="31"/>
        <v>0</v>
      </c>
      <c r="BW26" s="507">
        <f t="shared" si="24"/>
        <v>0</v>
      </c>
      <c r="BX26" s="506">
        <f t="shared" si="32"/>
        <v>0</v>
      </c>
      <c r="BY26" s="506">
        <f t="shared" si="32"/>
        <v>0</v>
      </c>
      <c r="BZ26" s="507">
        <f t="shared" si="25"/>
        <v>0</v>
      </c>
      <c r="CA26" s="506">
        <f t="shared" si="33"/>
        <v>0</v>
      </c>
      <c r="CB26" s="506">
        <f t="shared" si="33"/>
        <v>0</v>
      </c>
      <c r="CC26" s="507">
        <f t="shared" si="26"/>
        <v>0</v>
      </c>
      <c r="CD26" s="506">
        <f t="shared" si="34"/>
        <v>0</v>
      </c>
      <c r="CE26" s="506">
        <f t="shared" si="34"/>
        <v>0</v>
      </c>
      <c r="CF26" s="507">
        <f t="shared" si="27"/>
        <v>0</v>
      </c>
      <c r="CG26" s="506">
        <f t="shared" si="35"/>
        <v>0</v>
      </c>
      <c r="CH26" s="506">
        <f t="shared" si="35"/>
        <v>0</v>
      </c>
      <c r="CI26" s="507">
        <f t="shared" si="28"/>
        <v>0</v>
      </c>
      <c r="CJ26" s="506">
        <f t="shared" si="36"/>
        <v>0</v>
      </c>
      <c r="CK26" s="506">
        <f t="shared" si="36"/>
        <v>0</v>
      </c>
      <c r="CL26" s="507">
        <f t="shared" si="29"/>
        <v>0</v>
      </c>
      <c r="DI26" s="509" t="s">
        <v>130</v>
      </c>
      <c r="DJ26" s="510" t="s">
        <v>139</v>
      </c>
    </row>
    <row r="27" spans="1:118" x14ac:dyDescent="0.25">
      <c r="A27" s="511" t="s">
        <v>18</v>
      </c>
      <c r="B27" s="504">
        <v>1250</v>
      </c>
      <c r="C27" s="505">
        <f t="shared" si="0"/>
        <v>0</v>
      </c>
      <c r="D27" s="506"/>
      <c r="E27" s="506"/>
      <c r="F27" s="507">
        <f t="shared" si="1"/>
        <v>0</v>
      </c>
      <c r="G27" s="506"/>
      <c r="H27" s="506"/>
      <c r="I27" s="507">
        <f t="shared" si="2"/>
        <v>0</v>
      </c>
      <c r="J27" s="506"/>
      <c r="K27" s="506"/>
      <c r="L27" s="507">
        <f t="shared" si="3"/>
        <v>0</v>
      </c>
      <c r="M27" s="506"/>
      <c r="N27" s="506"/>
      <c r="O27" s="507">
        <f t="shared" si="4"/>
        <v>0</v>
      </c>
      <c r="P27" s="506"/>
      <c r="Q27" s="506"/>
      <c r="R27" s="507">
        <f t="shared" si="5"/>
        <v>0</v>
      </c>
      <c r="S27" s="506"/>
      <c r="T27" s="506"/>
      <c r="U27" s="507">
        <f t="shared" si="6"/>
        <v>0</v>
      </c>
      <c r="V27" s="506">
        <f t="shared" si="37"/>
        <v>0</v>
      </c>
      <c r="W27" s="506">
        <f t="shared" si="37"/>
        <v>0</v>
      </c>
      <c r="X27" s="507">
        <f t="shared" si="7"/>
        <v>0</v>
      </c>
      <c r="Y27" s="506"/>
      <c r="Z27" s="506"/>
      <c r="AA27" s="507">
        <f t="shared" si="8"/>
        <v>0</v>
      </c>
      <c r="AB27" s="506"/>
      <c r="AC27" s="506"/>
      <c r="AD27" s="507">
        <f t="shared" si="9"/>
        <v>0</v>
      </c>
      <c r="AE27" s="506"/>
      <c r="AF27" s="506"/>
      <c r="AG27" s="507">
        <f t="shared" si="10"/>
        <v>0</v>
      </c>
      <c r="AH27" s="506"/>
      <c r="AI27" s="506"/>
      <c r="AJ27" s="507">
        <f t="shared" si="11"/>
        <v>0</v>
      </c>
      <c r="AK27" s="506"/>
      <c r="AL27" s="506"/>
      <c r="AM27" s="507">
        <f t="shared" si="12"/>
        <v>0</v>
      </c>
      <c r="AN27" s="506"/>
      <c r="AO27" s="506"/>
      <c r="AP27" s="507">
        <f t="shared" si="13"/>
        <v>0</v>
      </c>
      <c r="AQ27" s="506">
        <f t="shared" si="38"/>
        <v>0</v>
      </c>
      <c r="AR27" s="506">
        <f t="shared" si="38"/>
        <v>0</v>
      </c>
      <c r="AS27" s="507">
        <f t="shared" si="14"/>
        <v>0</v>
      </c>
      <c r="AT27" s="506">
        <v>0</v>
      </c>
      <c r="AU27" s="506">
        <v>0</v>
      </c>
      <c r="AV27" s="507">
        <f t="shared" si="15"/>
        <v>0</v>
      </c>
      <c r="AW27" s="506">
        <v>0</v>
      </c>
      <c r="AX27" s="506">
        <v>0</v>
      </c>
      <c r="AY27" s="507">
        <f t="shared" si="16"/>
        <v>0</v>
      </c>
      <c r="AZ27" s="506">
        <v>0</v>
      </c>
      <c r="BA27" s="506">
        <v>0</v>
      </c>
      <c r="BB27" s="507">
        <f t="shared" si="17"/>
        <v>0</v>
      </c>
      <c r="BC27" s="506">
        <v>0</v>
      </c>
      <c r="BD27" s="506">
        <v>0</v>
      </c>
      <c r="BE27" s="507">
        <f t="shared" si="18"/>
        <v>0</v>
      </c>
      <c r="BF27" s="506">
        <v>0</v>
      </c>
      <c r="BG27" s="506">
        <v>0</v>
      </c>
      <c r="BH27" s="507">
        <f t="shared" si="19"/>
        <v>0</v>
      </c>
      <c r="BI27" s="506">
        <v>0</v>
      </c>
      <c r="BJ27" s="506">
        <v>0</v>
      </c>
      <c r="BK27" s="507">
        <f t="shared" si="20"/>
        <v>0</v>
      </c>
      <c r="BL27" s="506">
        <v>0</v>
      </c>
      <c r="BM27" s="506">
        <v>0</v>
      </c>
      <c r="BN27" s="507">
        <f t="shared" si="21"/>
        <v>0</v>
      </c>
      <c r="BO27" s="506">
        <v>0</v>
      </c>
      <c r="BP27" s="506">
        <v>0</v>
      </c>
      <c r="BQ27" s="507">
        <f t="shared" si="22"/>
        <v>0</v>
      </c>
      <c r="BR27" s="506">
        <f t="shared" si="30"/>
        <v>0</v>
      </c>
      <c r="BS27" s="506">
        <f t="shared" si="30"/>
        <v>0</v>
      </c>
      <c r="BT27" s="507">
        <f t="shared" si="23"/>
        <v>0</v>
      </c>
      <c r="BU27" s="506">
        <f t="shared" si="31"/>
        <v>0</v>
      </c>
      <c r="BV27" s="506">
        <f t="shared" si="31"/>
        <v>0</v>
      </c>
      <c r="BW27" s="507">
        <f t="shared" si="24"/>
        <v>0</v>
      </c>
      <c r="BX27" s="506">
        <f t="shared" si="32"/>
        <v>0</v>
      </c>
      <c r="BY27" s="506">
        <f t="shared" si="32"/>
        <v>0</v>
      </c>
      <c r="BZ27" s="507">
        <f t="shared" si="25"/>
        <v>0</v>
      </c>
      <c r="CA27" s="506">
        <f t="shared" si="33"/>
        <v>0</v>
      </c>
      <c r="CB27" s="506">
        <f t="shared" si="33"/>
        <v>0</v>
      </c>
      <c r="CC27" s="507">
        <f t="shared" si="26"/>
        <v>0</v>
      </c>
      <c r="CD27" s="506">
        <f t="shared" si="34"/>
        <v>0</v>
      </c>
      <c r="CE27" s="506">
        <f t="shared" si="34"/>
        <v>0</v>
      </c>
      <c r="CF27" s="507">
        <f t="shared" si="27"/>
        <v>0</v>
      </c>
      <c r="CG27" s="506">
        <f t="shared" si="35"/>
        <v>0</v>
      </c>
      <c r="CH27" s="506">
        <f t="shared" si="35"/>
        <v>0</v>
      </c>
      <c r="CI27" s="507">
        <f t="shared" si="28"/>
        <v>0</v>
      </c>
      <c r="CJ27" s="506">
        <f t="shared" si="36"/>
        <v>0</v>
      </c>
      <c r="CK27" s="506">
        <f t="shared" si="36"/>
        <v>0</v>
      </c>
      <c r="CL27" s="507">
        <f t="shared" si="29"/>
        <v>0</v>
      </c>
      <c r="DH27" s="509" t="s">
        <v>130</v>
      </c>
      <c r="DI27" s="509" t="s">
        <v>130</v>
      </c>
      <c r="DJ27" s="479" t="s">
        <v>140</v>
      </c>
    </row>
    <row r="28" spans="1:118" x14ac:dyDescent="0.25">
      <c r="A28" s="511" t="s">
        <v>19</v>
      </c>
      <c r="B28" s="504">
        <v>608.35</v>
      </c>
      <c r="C28" s="505">
        <f t="shared" si="0"/>
        <v>0</v>
      </c>
      <c r="D28" s="506"/>
      <c r="E28" s="506"/>
      <c r="F28" s="507">
        <f t="shared" si="1"/>
        <v>0</v>
      </c>
      <c r="G28" s="506"/>
      <c r="H28" s="506"/>
      <c r="I28" s="507">
        <f t="shared" si="2"/>
        <v>0</v>
      </c>
      <c r="J28" s="506"/>
      <c r="K28" s="506"/>
      <c r="L28" s="507">
        <f t="shared" si="3"/>
        <v>0</v>
      </c>
      <c r="M28" s="506"/>
      <c r="N28" s="506"/>
      <c r="O28" s="507">
        <f t="shared" si="4"/>
        <v>0</v>
      </c>
      <c r="P28" s="506"/>
      <c r="Q28" s="506"/>
      <c r="R28" s="507">
        <f t="shared" si="5"/>
        <v>0</v>
      </c>
      <c r="S28" s="506"/>
      <c r="T28" s="506"/>
      <c r="U28" s="507">
        <f t="shared" si="6"/>
        <v>0</v>
      </c>
      <c r="V28" s="506">
        <f t="shared" si="37"/>
        <v>0</v>
      </c>
      <c r="W28" s="506">
        <f t="shared" si="37"/>
        <v>0</v>
      </c>
      <c r="X28" s="507">
        <f t="shared" si="7"/>
        <v>0</v>
      </c>
      <c r="Y28" s="506"/>
      <c r="Z28" s="506"/>
      <c r="AA28" s="507">
        <f t="shared" si="8"/>
        <v>0</v>
      </c>
      <c r="AB28" s="506"/>
      <c r="AC28" s="506"/>
      <c r="AD28" s="507">
        <f t="shared" si="9"/>
        <v>0</v>
      </c>
      <c r="AE28" s="506"/>
      <c r="AF28" s="506"/>
      <c r="AG28" s="507">
        <f t="shared" si="10"/>
        <v>0</v>
      </c>
      <c r="AH28" s="506"/>
      <c r="AI28" s="506"/>
      <c r="AJ28" s="507">
        <f t="shared" si="11"/>
        <v>0</v>
      </c>
      <c r="AK28" s="506"/>
      <c r="AL28" s="506"/>
      <c r="AM28" s="507">
        <f t="shared" si="12"/>
        <v>0</v>
      </c>
      <c r="AN28" s="506"/>
      <c r="AO28" s="506"/>
      <c r="AP28" s="507">
        <f t="shared" si="13"/>
        <v>0</v>
      </c>
      <c r="AQ28" s="506">
        <f t="shared" si="38"/>
        <v>0</v>
      </c>
      <c r="AR28" s="506">
        <f t="shared" si="38"/>
        <v>0</v>
      </c>
      <c r="AS28" s="507">
        <f t="shared" si="14"/>
        <v>0</v>
      </c>
      <c r="AT28" s="506">
        <v>0</v>
      </c>
      <c r="AU28" s="506">
        <v>0</v>
      </c>
      <c r="AV28" s="507">
        <f t="shared" si="15"/>
        <v>0</v>
      </c>
      <c r="AW28" s="506">
        <v>0</v>
      </c>
      <c r="AX28" s="506">
        <v>0</v>
      </c>
      <c r="AY28" s="507">
        <f t="shared" si="16"/>
        <v>0</v>
      </c>
      <c r="AZ28" s="506">
        <v>0</v>
      </c>
      <c r="BA28" s="506">
        <v>0</v>
      </c>
      <c r="BB28" s="507">
        <f t="shared" si="17"/>
        <v>0</v>
      </c>
      <c r="BC28" s="506">
        <v>0</v>
      </c>
      <c r="BD28" s="506">
        <v>0</v>
      </c>
      <c r="BE28" s="507">
        <f t="shared" si="18"/>
        <v>0</v>
      </c>
      <c r="BF28" s="506">
        <v>0</v>
      </c>
      <c r="BG28" s="506">
        <v>0</v>
      </c>
      <c r="BH28" s="507">
        <f t="shared" si="19"/>
        <v>0</v>
      </c>
      <c r="BI28" s="506">
        <v>0</v>
      </c>
      <c r="BJ28" s="506">
        <v>0</v>
      </c>
      <c r="BK28" s="507">
        <f t="shared" si="20"/>
        <v>0</v>
      </c>
      <c r="BL28" s="506">
        <v>0</v>
      </c>
      <c r="BM28" s="506">
        <v>0</v>
      </c>
      <c r="BN28" s="507">
        <f t="shared" si="21"/>
        <v>0</v>
      </c>
      <c r="BO28" s="506">
        <v>0</v>
      </c>
      <c r="BP28" s="506">
        <v>0</v>
      </c>
      <c r="BQ28" s="507">
        <f t="shared" si="22"/>
        <v>0</v>
      </c>
      <c r="BR28" s="506">
        <f t="shared" si="30"/>
        <v>0</v>
      </c>
      <c r="BS28" s="506">
        <f t="shared" si="30"/>
        <v>0</v>
      </c>
      <c r="BT28" s="507">
        <f t="shared" si="23"/>
        <v>0</v>
      </c>
      <c r="BU28" s="506">
        <f t="shared" si="31"/>
        <v>0</v>
      </c>
      <c r="BV28" s="506">
        <f t="shared" si="31"/>
        <v>0</v>
      </c>
      <c r="BW28" s="507">
        <f t="shared" si="24"/>
        <v>0</v>
      </c>
      <c r="BX28" s="506">
        <f t="shared" si="32"/>
        <v>0</v>
      </c>
      <c r="BY28" s="506">
        <f t="shared" si="32"/>
        <v>0</v>
      </c>
      <c r="BZ28" s="507">
        <f t="shared" si="25"/>
        <v>0</v>
      </c>
      <c r="CA28" s="506">
        <f t="shared" si="33"/>
        <v>0</v>
      </c>
      <c r="CB28" s="506">
        <f t="shared" si="33"/>
        <v>0</v>
      </c>
      <c r="CC28" s="507">
        <f t="shared" si="26"/>
        <v>0</v>
      </c>
      <c r="CD28" s="506">
        <f t="shared" si="34"/>
        <v>0</v>
      </c>
      <c r="CE28" s="506">
        <f t="shared" si="34"/>
        <v>0</v>
      </c>
      <c r="CF28" s="507">
        <f t="shared" si="27"/>
        <v>0</v>
      </c>
      <c r="CG28" s="506">
        <f t="shared" si="35"/>
        <v>0</v>
      </c>
      <c r="CH28" s="506">
        <f t="shared" si="35"/>
        <v>0</v>
      </c>
      <c r="CI28" s="507">
        <f t="shared" si="28"/>
        <v>0</v>
      </c>
      <c r="CJ28" s="506">
        <f t="shared" si="36"/>
        <v>0</v>
      </c>
      <c r="CK28" s="506">
        <f t="shared" si="36"/>
        <v>0</v>
      </c>
      <c r="CL28" s="507">
        <f t="shared" si="29"/>
        <v>0</v>
      </c>
      <c r="DI28" s="509" t="s">
        <v>130</v>
      </c>
      <c r="DJ28" s="479" t="s">
        <v>138</v>
      </c>
    </row>
    <row r="29" spans="1:118" x14ac:dyDescent="0.25">
      <c r="A29" s="511" t="s">
        <v>20</v>
      </c>
      <c r="B29" s="504">
        <v>324.49</v>
      </c>
      <c r="C29" s="505">
        <f t="shared" si="0"/>
        <v>1.3991186169065302</v>
      </c>
      <c r="D29" s="506">
        <v>1.05</v>
      </c>
      <c r="E29" s="506">
        <v>6.26</v>
      </c>
      <c r="F29" s="507">
        <f t="shared" si="1"/>
        <v>5.9619047619047612</v>
      </c>
      <c r="G29" s="506"/>
      <c r="H29" s="506"/>
      <c r="I29" s="507">
        <f t="shared" si="2"/>
        <v>0</v>
      </c>
      <c r="J29" s="506"/>
      <c r="K29" s="506"/>
      <c r="L29" s="507">
        <f t="shared" si="3"/>
        <v>0</v>
      </c>
      <c r="M29" s="506"/>
      <c r="N29" s="506"/>
      <c r="O29" s="507">
        <f t="shared" si="4"/>
        <v>0</v>
      </c>
      <c r="P29" s="506"/>
      <c r="Q29" s="506"/>
      <c r="R29" s="507">
        <f t="shared" si="5"/>
        <v>0</v>
      </c>
      <c r="S29" s="506">
        <v>2.88</v>
      </c>
      <c r="T29" s="506">
        <v>10.199999999999999</v>
      </c>
      <c r="U29" s="507">
        <f t="shared" si="6"/>
        <v>3.5416666666666665</v>
      </c>
      <c r="V29" s="506">
        <f t="shared" si="37"/>
        <v>3.9299999999999997</v>
      </c>
      <c r="W29" s="506">
        <f t="shared" si="37"/>
        <v>16.46</v>
      </c>
      <c r="X29" s="507">
        <f t="shared" si="7"/>
        <v>4.1882951653944023</v>
      </c>
      <c r="Y29" s="506">
        <v>0.28000000000000003</v>
      </c>
      <c r="Z29" s="506">
        <v>1</v>
      </c>
      <c r="AA29" s="507">
        <f t="shared" si="8"/>
        <v>3.5714285714285712</v>
      </c>
      <c r="AB29" s="506"/>
      <c r="AC29" s="506"/>
      <c r="AD29" s="507">
        <f t="shared" si="9"/>
        <v>0</v>
      </c>
      <c r="AE29" s="506"/>
      <c r="AF29" s="506"/>
      <c r="AG29" s="507">
        <f t="shared" si="10"/>
        <v>0</v>
      </c>
      <c r="AH29" s="506"/>
      <c r="AI29" s="506"/>
      <c r="AJ29" s="507">
        <f t="shared" si="11"/>
        <v>0</v>
      </c>
      <c r="AK29" s="506"/>
      <c r="AL29" s="506"/>
      <c r="AM29" s="507">
        <f t="shared" si="12"/>
        <v>0</v>
      </c>
      <c r="AN29" s="506">
        <v>0.33</v>
      </c>
      <c r="AO29" s="506">
        <v>1.1000000000000001</v>
      </c>
      <c r="AP29" s="507">
        <f t="shared" si="13"/>
        <v>3.3333333333333335</v>
      </c>
      <c r="AQ29" s="506">
        <f t="shared" si="38"/>
        <v>0.6100000000000001</v>
      </c>
      <c r="AR29" s="506">
        <f t="shared" si="38"/>
        <v>2.1</v>
      </c>
      <c r="AS29" s="507">
        <f t="shared" si="14"/>
        <v>3.4426229508196715</v>
      </c>
      <c r="AT29" s="506">
        <v>0</v>
      </c>
      <c r="AU29" s="506">
        <v>0</v>
      </c>
      <c r="AV29" s="507">
        <f t="shared" si="15"/>
        <v>0</v>
      </c>
      <c r="AW29" s="506">
        <v>0</v>
      </c>
      <c r="AX29" s="506">
        <v>0</v>
      </c>
      <c r="AY29" s="507">
        <f t="shared" si="16"/>
        <v>0</v>
      </c>
      <c r="AZ29" s="506">
        <v>0</v>
      </c>
      <c r="BA29" s="506">
        <v>0</v>
      </c>
      <c r="BB29" s="507">
        <f t="shared" si="17"/>
        <v>0</v>
      </c>
      <c r="BC29" s="506">
        <v>0</v>
      </c>
      <c r="BD29" s="506">
        <v>0</v>
      </c>
      <c r="BE29" s="507">
        <f t="shared" si="18"/>
        <v>0</v>
      </c>
      <c r="BF29" s="506">
        <v>0</v>
      </c>
      <c r="BG29" s="506">
        <v>0</v>
      </c>
      <c r="BH29" s="507">
        <f t="shared" si="19"/>
        <v>0</v>
      </c>
      <c r="BI29" s="506">
        <v>0</v>
      </c>
      <c r="BJ29" s="506">
        <v>0</v>
      </c>
      <c r="BK29" s="507">
        <f t="shared" si="20"/>
        <v>0</v>
      </c>
      <c r="BL29" s="506">
        <v>0</v>
      </c>
      <c r="BM29" s="506">
        <v>0</v>
      </c>
      <c r="BN29" s="507">
        <f t="shared" si="21"/>
        <v>0</v>
      </c>
      <c r="BO29" s="506">
        <v>0</v>
      </c>
      <c r="BP29" s="506">
        <v>0</v>
      </c>
      <c r="BQ29" s="507">
        <f t="shared" si="22"/>
        <v>0</v>
      </c>
      <c r="BR29" s="506">
        <f t="shared" si="30"/>
        <v>1.33</v>
      </c>
      <c r="BS29" s="506">
        <f t="shared" si="30"/>
        <v>7.26</v>
      </c>
      <c r="BT29" s="507">
        <f t="shared" si="23"/>
        <v>5.458646616541353</v>
      </c>
      <c r="BU29" s="506">
        <f t="shared" si="31"/>
        <v>0</v>
      </c>
      <c r="BV29" s="506">
        <f t="shared" si="31"/>
        <v>0</v>
      </c>
      <c r="BW29" s="507">
        <f t="shared" si="24"/>
        <v>0</v>
      </c>
      <c r="BX29" s="506">
        <f t="shared" si="32"/>
        <v>0</v>
      </c>
      <c r="BY29" s="506">
        <f t="shared" si="32"/>
        <v>0</v>
      </c>
      <c r="BZ29" s="507">
        <f t="shared" si="25"/>
        <v>0</v>
      </c>
      <c r="CA29" s="506">
        <f t="shared" si="33"/>
        <v>0</v>
      </c>
      <c r="CB29" s="506">
        <f t="shared" si="33"/>
        <v>0</v>
      </c>
      <c r="CC29" s="507">
        <f t="shared" si="26"/>
        <v>0</v>
      </c>
      <c r="CD29" s="506">
        <f t="shared" si="34"/>
        <v>0</v>
      </c>
      <c r="CE29" s="506">
        <f t="shared" si="34"/>
        <v>0</v>
      </c>
      <c r="CF29" s="507">
        <f t="shared" si="27"/>
        <v>0</v>
      </c>
      <c r="CG29" s="506">
        <f t="shared" si="35"/>
        <v>3.21</v>
      </c>
      <c r="CH29" s="506">
        <f t="shared" si="35"/>
        <v>11.299999999999999</v>
      </c>
      <c r="CI29" s="507">
        <f t="shared" si="28"/>
        <v>3.5202492211838003</v>
      </c>
      <c r="CJ29" s="506">
        <f t="shared" si="36"/>
        <v>4.54</v>
      </c>
      <c r="CK29" s="506">
        <f t="shared" si="36"/>
        <v>18.560000000000002</v>
      </c>
      <c r="CL29" s="507">
        <f t="shared" si="29"/>
        <v>4.0881057268722474</v>
      </c>
      <c r="DI29" s="509" t="s">
        <v>130</v>
      </c>
      <c r="DJ29" s="479" t="s">
        <v>138</v>
      </c>
      <c r="DN29" s="508" t="s">
        <v>170</v>
      </c>
    </row>
    <row r="30" spans="1:118" x14ac:dyDescent="0.25">
      <c r="A30" s="511" t="s">
        <v>21</v>
      </c>
      <c r="B30" s="504">
        <v>4130</v>
      </c>
      <c r="C30" s="505">
        <f t="shared" si="0"/>
        <v>0</v>
      </c>
      <c r="D30" s="506"/>
      <c r="E30" s="506"/>
      <c r="F30" s="507">
        <f t="shared" si="1"/>
        <v>0</v>
      </c>
      <c r="G30" s="506"/>
      <c r="H30" s="506"/>
      <c r="I30" s="507">
        <f t="shared" si="2"/>
        <v>0</v>
      </c>
      <c r="J30" s="506"/>
      <c r="K30" s="506"/>
      <c r="L30" s="507">
        <f t="shared" si="3"/>
        <v>0</v>
      </c>
      <c r="M30" s="506"/>
      <c r="N30" s="506"/>
      <c r="O30" s="507">
        <f t="shared" si="4"/>
        <v>0</v>
      </c>
      <c r="P30" s="506"/>
      <c r="Q30" s="506"/>
      <c r="R30" s="507">
        <f t="shared" si="5"/>
        <v>0</v>
      </c>
      <c r="S30" s="506"/>
      <c r="T30" s="506"/>
      <c r="U30" s="507">
        <f t="shared" si="6"/>
        <v>0</v>
      </c>
      <c r="V30" s="506">
        <f t="shared" si="37"/>
        <v>0</v>
      </c>
      <c r="W30" s="506">
        <f t="shared" si="37"/>
        <v>0</v>
      </c>
      <c r="X30" s="507">
        <f t="shared" si="7"/>
        <v>0</v>
      </c>
      <c r="Y30" s="506"/>
      <c r="Z30" s="506"/>
      <c r="AA30" s="507">
        <f t="shared" si="8"/>
        <v>0</v>
      </c>
      <c r="AB30" s="506"/>
      <c r="AC30" s="506"/>
      <c r="AD30" s="507">
        <f t="shared" si="9"/>
        <v>0</v>
      </c>
      <c r="AE30" s="506"/>
      <c r="AF30" s="506"/>
      <c r="AG30" s="507">
        <f t="shared" si="10"/>
        <v>0</v>
      </c>
      <c r="AH30" s="506"/>
      <c r="AI30" s="506"/>
      <c r="AJ30" s="507">
        <f t="shared" si="11"/>
        <v>0</v>
      </c>
      <c r="AK30" s="506"/>
      <c r="AL30" s="506"/>
      <c r="AM30" s="507">
        <f t="shared" si="12"/>
        <v>0</v>
      </c>
      <c r="AN30" s="506"/>
      <c r="AO30" s="506"/>
      <c r="AP30" s="507">
        <f t="shared" si="13"/>
        <v>0</v>
      </c>
      <c r="AQ30" s="506">
        <f t="shared" si="38"/>
        <v>0</v>
      </c>
      <c r="AR30" s="506">
        <f t="shared" si="38"/>
        <v>0</v>
      </c>
      <c r="AS30" s="507">
        <f t="shared" si="14"/>
        <v>0</v>
      </c>
      <c r="AT30" s="506">
        <v>0</v>
      </c>
      <c r="AU30" s="506">
        <v>0</v>
      </c>
      <c r="AV30" s="507">
        <f t="shared" si="15"/>
        <v>0</v>
      </c>
      <c r="AW30" s="506">
        <v>0</v>
      </c>
      <c r="AX30" s="506">
        <v>0</v>
      </c>
      <c r="AY30" s="507">
        <f t="shared" si="16"/>
        <v>0</v>
      </c>
      <c r="AZ30" s="506">
        <v>0</v>
      </c>
      <c r="BA30" s="506">
        <v>0</v>
      </c>
      <c r="BB30" s="507">
        <f t="shared" si="17"/>
        <v>0</v>
      </c>
      <c r="BC30" s="506">
        <v>0</v>
      </c>
      <c r="BD30" s="506">
        <v>0</v>
      </c>
      <c r="BE30" s="507">
        <f t="shared" si="18"/>
        <v>0</v>
      </c>
      <c r="BF30" s="506">
        <v>0</v>
      </c>
      <c r="BG30" s="506">
        <v>0</v>
      </c>
      <c r="BH30" s="507">
        <f t="shared" si="19"/>
        <v>0</v>
      </c>
      <c r="BI30" s="506">
        <v>0</v>
      </c>
      <c r="BJ30" s="506">
        <v>0</v>
      </c>
      <c r="BK30" s="507">
        <f t="shared" si="20"/>
        <v>0</v>
      </c>
      <c r="BL30" s="506">
        <v>0</v>
      </c>
      <c r="BM30" s="506">
        <v>0</v>
      </c>
      <c r="BN30" s="507">
        <f t="shared" si="21"/>
        <v>0</v>
      </c>
      <c r="BO30" s="506">
        <v>0</v>
      </c>
      <c r="BP30" s="506">
        <v>0</v>
      </c>
      <c r="BQ30" s="507">
        <f t="shared" si="22"/>
        <v>0</v>
      </c>
      <c r="BR30" s="506">
        <f t="shared" si="30"/>
        <v>0</v>
      </c>
      <c r="BS30" s="506">
        <f t="shared" si="30"/>
        <v>0</v>
      </c>
      <c r="BT30" s="507">
        <f t="shared" si="23"/>
        <v>0</v>
      </c>
      <c r="BU30" s="506">
        <f t="shared" si="31"/>
        <v>0</v>
      </c>
      <c r="BV30" s="506">
        <f t="shared" si="31"/>
        <v>0</v>
      </c>
      <c r="BW30" s="507">
        <f t="shared" si="24"/>
        <v>0</v>
      </c>
      <c r="BX30" s="506">
        <f t="shared" si="32"/>
        <v>0</v>
      </c>
      <c r="BY30" s="506">
        <f t="shared" si="32"/>
        <v>0</v>
      </c>
      <c r="BZ30" s="507">
        <f t="shared" si="25"/>
        <v>0</v>
      </c>
      <c r="CA30" s="506">
        <f t="shared" si="33"/>
        <v>0</v>
      </c>
      <c r="CB30" s="506">
        <f t="shared" si="33"/>
        <v>0</v>
      </c>
      <c r="CC30" s="507">
        <f t="shared" si="26"/>
        <v>0</v>
      </c>
      <c r="CD30" s="506">
        <f t="shared" si="34"/>
        <v>0</v>
      </c>
      <c r="CE30" s="506">
        <f t="shared" si="34"/>
        <v>0</v>
      </c>
      <c r="CF30" s="507">
        <f t="shared" si="27"/>
        <v>0</v>
      </c>
      <c r="CG30" s="506">
        <f t="shared" si="35"/>
        <v>0</v>
      </c>
      <c r="CH30" s="506">
        <f t="shared" si="35"/>
        <v>0</v>
      </c>
      <c r="CI30" s="507">
        <f t="shared" si="28"/>
        <v>0</v>
      </c>
      <c r="CJ30" s="506">
        <f t="shared" si="36"/>
        <v>0</v>
      </c>
      <c r="CK30" s="506">
        <f t="shared" si="36"/>
        <v>0</v>
      </c>
      <c r="CL30" s="507">
        <f t="shared" si="29"/>
        <v>0</v>
      </c>
      <c r="DI30" s="509" t="s">
        <v>130</v>
      </c>
      <c r="DJ30" s="479" t="s">
        <v>138</v>
      </c>
    </row>
    <row r="31" spans="1:118" x14ac:dyDescent="0.25">
      <c r="A31" s="511" t="s">
        <v>22</v>
      </c>
      <c r="B31" s="504">
        <v>926</v>
      </c>
      <c r="C31" s="505">
        <f t="shared" si="0"/>
        <v>0</v>
      </c>
      <c r="D31" s="506"/>
      <c r="E31" s="506"/>
      <c r="F31" s="507">
        <f t="shared" si="1"/>
        <v>0</v>
      </c>
      <c r="G31" s="506"/>
      <c r="H31" s="506"/>
      <c r="I31" s="507">
        <f t="shared" si="2"/>
        <v>0</v>
      </c>
      <c r="J31" s="506"/>
      <c r="K31" s="506"/>
      <c r="L31" s="507">
        <f t="shared" si="3"/>
        <v>0</v>
      </c>
      <c r="M31" s="506"/>
      <c r="N31" s="506"/>
      <c r="O31" s="507">
        <f t="shared" si="4"/>
        <v>0</v>
      </c>
      <c r="P31" s="506"/>
      <c r="Q31" s="506"/>
      <c r="R31" s="507">
        <f t="shared" si="5"/>
        <v>0</v>
      </c>
      <c r="S31" s="506"/>
      <c r="T31" s="506"/>
      <c r="U31" s="507">
        <f t="shared" si="6"/>
        <v>0</v>
      </c>
      <c r="V31" s="506">
        <f t="shared" si="37"/>
        <v>0</v>
      </c>
      <c r="W31" s="506">
        <f t="shared" si="37"/>
        <v>0</v>
      </c>
      <c r="X31" s="507">
        <f t="shared" si="7"/>
        <v>0</v>
      </c>
      <c r="Y31" s="506"/>
      <c r="Z31" s="506"/>
      <c r="AA31" s="507">
        <f t="shared" si="8"/>
        <v>0</v>
      </c>
      <c r="AB31" s="506"/>
      <c r="AC31" s="506"/>
      <c r="AD31" s="507">
        <f t="shared" si="9"/>
        <v>0</v>
      </c>
      <c r="AE31" s="506"/>
      <c r="AF31" s="506"/>
      <c r="AG31" s="507">
        <f t="shared" si="10"/>
        <v>0</v>
      </c>
      <c r="AH31" s="506"/>
      <c r="AI31" s="506"/>
      <c r="AJ31" s="507">
        <f t="shared" si="11"/>
        <v>0</v>
      </c>
      <c r="AK31" s="506"/>
      <c r="AL31" s="506"/>
      <c r="AM31" s="507">
        <f t="shared" si="12"/>
        <v>0</v>
      </c>
      <c r="AN31" s="506"/>
      <c r="AO31" s="506"/>
      <c r="AP31" s="507">
        <f t="shared" si="13"/>
        <v>0</v>
      </c>
      <c r="AQ31" s="506">
        <f t="shared" si="38"/>
        <v>0</v>
      </c>
      <c r="AR31" s="506">
        <f t="shared" si="38"/>
        <v>0</v>
      </c>
      <c r="AS31" s="507">
        <f t="shared" si="14"/>
        <v>0</v>
      </c>
      <c r="AT31" s="506">
        <v>0</v>
      </c>
      <c r="AU31" s="506">
        <v>0</v>
      </c>
      <c r="AV31" s="507">
        <f t="shared" si="15"/>
        <v>0</v>
      </c>
      <c r="AW31" s="506">
        <v>0</v>
      </c>
      <c r="AX31" s="506">
        <v>0</v>
      </c>
      <c r="AY31" s="507">
        <f t="shared" si="16"/>
        <v>0</v>
      </c>
      <c r="AZ31" s="506">
        <v>0</v>
      </c>
      <c r="BA31" s="506">
        <v>0</v>
      </c>
      <c r="BB31" s="507">
        <f t="shared" si="17"/>
        <v>0</v>
      </c>
      <c r="BC31" s="506">
        <v>0</v>
      </c>
      <c r="BD31" s="506">
        <v>0</v>
      </c>
      <c r="BE31" s="507">
        <f t="shared" si="18"/>
        <v>0</v>
      </c>
      <c r="BF31" s="506">
        <v>0</v>
      </c>
      <c r="BG31" s="506">
        <v>0</v>
      </c>
      <c r="BH31" s="507">
        <f t="shared" si="19"/>
        <v>0</v>
      </c>
      <c r="BI31" s="506">
        <v>0</v>
      </c>
      <c r="BJ31" s="506">
        <v>0</v>
      </c>
      <c r="BK31" s="507">
        <f t="shared" si="20"/>
        <v>0</v>
      </c>
      <c r="BL31" s="506">
        <v>0</v>
      </c>
      <c r="BM31" s="506">
        <v>0</v>
      </c>
      <c r="BN31" s="507">
        <f t="shared" si="21"/>
        <v>0</v>
      </c>
      <c r="BO31" s="506">
        <v>0</v>
      </c>
      <c r="BP31" s="506">
        <v>0</v>
      </c>
      <c r="BQ31" s="507">
        <f t="shared" si="22"/>
        <v>0</v>
      </c>
      <c r="BR31" s="506">
        <f t="shared" si="30"/>
        <v>0</v>
      </c>
      <c r="BS31" s="506">
        <f t="shared" si="30"/>
        <v>0</v>
      </c>
      <c r="BT31" s="507">
        <f t="shared" si="23"/>
        <v>0</v>
      </c>
      <c r="BU31" s="506">
        <f t="shared" si="31"/>
        <v>0</v>
      </c>
      <c r="BV31" s="506">
        <f t="shared" si="31"/>
        <v>0</v>
      </c>
      <c r="BW31" s="507">
        <f t="shared" si="24"/>
        <v>0</v>
      </c>
      <c r="BX31" s="506">
        <f t="shared" si="32"/>
        <v>0</v>
      </c>
      <c r="BY31" s="506">
        <f t="shared" si="32"/>
        <v>0</v>
      </c>
      <c r="BZ31" s="507">
        <f t="shared" si="25"/>
        <v>0</v>
      </c>
      <c r="CA31" s="506">
        <f t="shared" si="33"/>
        <v>0</v>
      </c>
      <c r="CB31" s="506">
        <f t="shared" si="33"/>
        <v>0</v>
      </c>
      <c r="CC31" s="507">
        <f t="shared" si="26"/>
        <v>0</v>
      </c>
      <c r="CD31" s="506">
        <f t="shared" si="34"/>
        <v>0</v>
      </c>
      <c r="CE31" s="506">
        <f t="shared" si="34"/>
        <v>0</v>
      </c>
      <c r="CF31" s="507">
        <f t="shared" si="27"/>
        <v>0</v>
      </c>
      <c r="CG31" s="506">
        <f t="shared" si="35"/>
        <v>0</v>
      </c>
      <c r="CH31" s="506">
        <f t="shared" si="35"/>
        <v>0</v>
      </c>
      <c r="CI31" s="507">
        <f t="shared" si="28"/>
        <v>0</v>
      </c>
      <c r="CJ31" s="506">
        <f t="shared" si="36"/>
        <v>0</v>
      </c>
      <c r="CK31" s="506">
        <f t="shared" si="36"/>
        <v>0</v>
      </c>
      <c r="CL31" s="507">
        <f t="shared" si="29"/>
        <v>0</v>
      </c>
      <c r="DI31" s="512" t="s">
        <v>130</v>
      </c>
      <c r="DJ31" s="479" t="s">
        <v>137</v>
      </c>
    </row>
    <row r="32" spans="1:118" x14ac:dyDescent="0.25">
      <c r="A32" s="511" t="s">
        <v>23</v>
      </c>
      <c r="B32" s="504">
        <v>529</v>
      </c>
      <c r="C32" s="505">
        <f t="shared" si="0"/>
        <v>0</v>
      </c>
      <c r="D32" s="506"/>
      <c r="E32" s="506"/>
      <c r="F32" s="507">
        <f t="shared" si="1"/>
        <v>0</v>
      </c>
      <c r="G32" s="506"/>
      <c r="H32" s="506"/>
      <c r="I32" s="507">
        <f t="shared" si="2"/>
        <v>0</v>
      </c>
      <c r="J32" s="506"/>
      <c r="K32" s="506"/>
      <c r="L32" s="507">
        <f t="shared" si="3"/>
        <v>0</v>
      </c>
      <c r="M32" s="506"/>
      <c r="N32" s="506"/>
      <c r="O32" s="507">
        <f t="shared" si="4"/>
        <v>0</v>
      </c>
      <c r="P32" s="506"/>
      <c r="Q32" s="506"/>
      <c r="R32" s="507">
        <f t="shared" si="5"/>
        <v>0</v>
      </c>
      <c r="S32" s="506"/>
      <c r="T32" s="506"/>
      <c r="U32" s="507">
        <f t="shared" si="6"/>
        <v>0</v>
      </c>
      <c r="V32" s="506">
        <f t="shared" si="37"/>
        <v>0</v>
      </c>
      <c r="W32" s="506">
        <f t="shared" si="37"/>
        <v>0</v>
      </c>
      <c r="X32" s="507">
        <f t="shared" si="7"/>
        <v>0</v>
      </c>
      <c r="Y32" s="506"/>
      <c r="Z32" s="506"/>
      <c r="AA32" s="507">
        <f t="shared" si="8"/>
        <v>0</v>
      </c>
      <c r="AB32" s="506"/>
      <c r="AC32" s="506"/>
      <c r="AD32" s="507">
        <f t="shared" si="9"/>
        <v>0</v>
      </c>
      <c r="AE32" s="506"/>
      <c r="AF32" s="506"/>
      <c r="AG32" s="507">
        <f t="shared" si="10"/>
        <v>0</v>
      </c>
      <c r="AH32" s="506"/>
      <c r="AI32" s="506"/>
      <c r="AJ32" s="507">
        <f t="shared" si="11"/>
        <v>0</v>
      </c>
      <c r="AK32" s="506"/>
      <c r="AL32" s="506"/>
      <c r="AM32" s="507">
        <f t="shared" si="12"/>
        <v>0</v>
      </c>
      <c r="AN32" s="506"/>
      <c r="AO32" s="506"/>
      <c r="AP32" s="507">
        <f t="shared" si="13"/>
        <v>0</v>
      </c>
      <c r="AQ32" s="506">
        <f t="shared" si="38"/>
        <v>0</v>
      </c>
      <c r="AR32" s="506">
        <f t="shared" si="38"/>
        <v>0</v>
      </c>
      <c r="AS32" s="507">
        <f t="shared" si="14"/>
        <v>0</v>
      </c>
      <c r="AT32" s="506">
        <v>0</v>
      </c>
      <c r="AU32" s="506">
        <v>0</v>
      </c>
      <c r="AV32" s="507">
        <f t="shared" si="15"/>
        <v>0</v>
      </c>
      <c r="AW32" s="506">
        <v>0</v>
      </c>
      <c r="AX32" s="506">
        <v>0</v>
      </c>
      <c r="AY32" s="507">
        <f t="shared" si="16"/>
        <v>0</v>
      </c>
      <c r="AZ32" s="506">
        <v>0</v>
      </c>
      <c r="BA32" s="506">
        <v>0</v>
      </c>
      <c r="BB32" s="507">
        <f t="shared" si="17"/>
        <v>0</v>
      </c>
      <c r="BC32" s="506">
        <v>0</v>
      </c>
      <c r="BD32" s="506">
        <v>0</v>
      </c>
      <c r="BE32" s="507">
        <f t="shared" si="18"/>
        <v>0</v>
      </c>
      <c r="BF32" s="506">
        <v>0</v>
      </c>
      <c r="BG32" s="506">
        <v>0</v>
      </c>
      <c r="BH32" s="507">
        <f t="shared" si="19"/>
        <v>0</v>
      </c>
      <c r="BI32" s="506">
        <v>0</v>
      </c>
      <c r="BJ32" s="506">
        <v>0</v>
      </c>
      <c r="BK32" s="507">
        <f t="shared" si="20"/>
        <v>0</v>
      </c>
      <c r="BL32" s="506">
        <v>0</v>
      </c>
      <c r="BM32" s="506">
        <v>0</v>
      </c>
      <c r="BN32" s="507">
        <f t="shared" si="21"/>
        <v>0</v>
      </c>
      <c r="BO32" s="506">
        <v>0</v>
      </c>
      <c r="BP32" s="506">
        <v>0</v>
      </c>
      <c r="BQ32" s="507">
        <f t="shared" si="22"/>
        <v>0</v>
      </c>
      <c r="BR32" s="506">
        <f t="shared" si="30"/>
        <v>0</v>
      </c>
      <c r="BS32" s="506">
        <f t="shared" si="30"/>
        <v>0</v>
      </c>
      <c r="BT32" s="507">
        <f t="shared" si="23"/>
        <v>0</v>
      </c>
      <c r="BU32" s="506">
        <f t="shared" si="31"/>
        <v>0</v>
      </c>
      <c r="BV32" s="506">
        <f t="shared" si="31"/>
        <v>0</v>
      </c>
      <c r="BW32" s="507">
        <f t="shared" si="24"/>
        <v>0</v>
      </c>
      <c r="BX32" s="506">
        <f t="shared" si="32"/>
        <v>0</v>
      </c>
      <c r="BY32" s="506">
        <f t="shared" si="32"/>
        <v>0</v>
      </c>
      <c r="BZ32" s="507">
        <f t="shared" si="25"/>
        <v>0</v>
      </c>
      <c r="CA32" s="506">
        <f t="shared" si="33"/>
        <v>0</v>
      </c>
      <c r="CB32" s="506">
        <f t="shared" si="33"/>
        <v>0</v>
      </c>
      <c r="CC32" s="507">
        <f t="shared" si="26"/>
        <v>0</v>
      </c>
      <c r="CD32" s="506">
        <f t="shared" si="34"/>
        <v>0</v>
      </c>
      <c r="CE32" s="506">
        <f t="shared" si="34"/>
        <v>0</v>
      </c>
      <c r="CF32" s="507">
        <f t="shared" si="27"/>
        <v>0</v>
      </c>
      <c r="CG32" s="506">
        <f t="shared" si="35"/>
        <v>0</v>
      </c>
      <c r="CH32" s="506">
        <f t="shared" si="35"/>
        <v>0</v>
      </c>
      <c r="CI32" s="507">
        <f t="shared" si="28"/>
        <v>0</v>
      </c>
      <c r="CJ32" s="506">
        <f t="shared" si="36"/>
        <v>0</v>
      </c>
      <c r="CK32" s="506">
        <f t="shared" si="36"/>
        <v>0</v>
      </c>
      <c r="CL32" s="507">
        <f t="shared" si="29"/>
        <v>0</v>
      </c>
      <c r="DH32" s="509" t="s">
        <v>130</v>
      </c>
      <c r="DI32" s="509" t="s">
        <v>130</v>
      </c>
      <c r="DJ32" s="479" t="s">
        <v>138</v>
      </c>
    </row>
    <row r="33" spans="1:140" x14ac:dyDescent="0.25">
      <c r="A33" s="511" t="s">
        <v>24</v>
      </c>
      <c r="B33" s="504">
        <v>547</v>
      </c>
      <c r="C33" s="505">
        <f t="shared" si="0"/>
        <v>59.378427787934186</v>
      </c>
      <c r="D33" s="506"/>
      <c r="E33" s="506"/>
      <c r="F33" s="507">
        <f t="shared" si="1"/>
        <v>0</v>
      </c>
      <c r="G33" s="506"/>
      <c r="H33" s="506"/>
      <c r="I33" s="507">
        <f t="shared" si="2"/>
        <v>0</v>
      </c>
      <c r="J33" s="506"/>
      <c r="K33" s="506"/>
      <c r="L33" s="507">
        <f t="shared" si="3"/>
        <v>0</v>
      </c>
      <c r="M33" s="506"/>
      <c r="N33" s="506"/>
      <c r="O33" s="507">
        <f t="shared" si="4"/>
        <v>0</v>
      </c>
      <c r="P33" s="506">
        <v>50.2</v>
      </c>
      <c r="Q33" s="506">
        <v>157.9</v>
      </c>
      <c r="R33" s="507">
        <f t="shared" si="5"/>
        <v>3.145418326693227</v>
      </c>
      <c r="S33" s="506"/>
      <c r="T33" s="506"/>
      <c r="U33" s="507">
        <f t="shared" si="6"/>
        <v>0</v>
      </c>
      <c r="V33" s="506">
        <f t="shared" si="37"/>
        <v>50.2</v>
      </c>
      <c r="W33" s="506">
        <f t="shared" si="37"/>
        <v>157.9</v>
      </c>
      <c r="X33" s="507">
        <f t="shared" si="7"/>
        <v>3.145418326693227</v>
      </c>
      <c r="Y33" s="506"/>
      <c r="Z33" s="506"/>
      <c r="AA33" s="507">
        <f t="shared" si="8"/>
        <v>0</v>
      </c>
      <c r="AB33" s="506"/>
      <c r="AC33" s="506"/>
      <c r="AD33" s="507">
        <f t="shared" si="9"/>
        <v>0</v>
      </c>
      <c r="AE33" s="506"/>
      <c r="AF33" s="506"/>
      <c r="AG33" s="507">
        <f t="shared" si="10"/>
        <v>0</v>
      </c>
      <c r="AH33" s="506">
        <v>4.0999999999999996</v>
      </c>
      <c r="AI33" s="506">
        <v>20</v>
      </c>
      <c r="AJ33" s="507">
        <f t="shared" si="11"/>
        <v>4.8780487804878057</v>
      </c>
      <c r="AK33" s="506">
        <v>270.5</v>
      </c>
      <c r="AL33" s="506">
        <v>1002</v>
      </c>
      <c r="AM33" s="507">
        <f t="shared" si="12"/>
        <v>3.7042513863216264</v>
      </c>
      <c r="AN33" s="506"/>
      <c r="AO33" s="506"/>
      <c r="AP33" s="507">
        <f t="shared" si="13"/>
        <v>0</v>
      </c>
      <c r="AQ33" s="506">
        <f t="shared" si="38"/>
        <v>274.60000000000002</v>
      </c>
      <c r="AR33" s="506">
        <f t="shared" si="38"/>
        <v>1022</v>
      </c>
      <c r="AS33" s="507">
        <f t="shared" si="14"/>
        <v>3.7217771303714491</v>
      </c>
      <c r="AT33" s="506">
        <v>0</v>
      </c>
      <c r="AU33" s="506">
        <v>0</v>
      </c>
      <c r="AV33" s="507">
        <f t="shared" si="15"/>
        <v>0</v>
      </c>
      <c r="AW33" s="506">
        <v>0</v>
      </c>
      <c r="AX33" s="506">
        <v>0</v>
      </c>
      <c r="AY33" s="507">
        <f t="shared" si="16"/>
        <v>0</v>
      </c>
      <c r="AZ33" s="506">
        <v>0</v>
      </c>
      <c r="BA33" s="506">
        <v>0</v>
      </c>
      <c r="BB33" s="507">
        <f t="shared" si="17"/>
        <v>0</v>
      </c>
      <c r="BC33" s="506">
        <v>0</v>
      </c>
      <c r="BD33" s="506">
        <v>0</v>
      </c>
      <c r="BE33" s="507">
        <f t="shared" si="18"/>
        <v>0</v>
      </c>
      <c r="BF33" s="506">
        <v>0</v>
      </c>
      <c r="BG33" s="506">
        <v>0</v>
      </c>
      <c r="BH33" s="507">
        <f t="shared" si="19"/>
        <v>0</v>
      </c>
      <c r="BI33" s="506">
        <v>0</v>
      </c>
      <c r="BJ33" s="506">
        <v>0</v>
      </c>
      <c r="BK33" s="507">
        <f t="shared" si="20"/>
        <v>0</v>
      </c>
      <c r="BL33" s="506">
        <v>0</v>
      </c>
      <c r="BM33" s="506">
        <v>0</v>
      </c>
      <c r="BN33" s="507">
        <f t="shared" si="21"/>
        <v>0</v>
      </c>
      <c r="BO33" s="506">
        <v>0</v>
      </c>
      <c r="BP33" s="506">
        <v>0</v>
      </c>
      <c r="BQ33" s="507">
        <f t="shared" si="22"/>
        <v>0</v>
      </c>
      <c r="BR33" s="506">
        <f t="shared" si="30"/>
        <v>0</v>
      </c>
      <c r="BS33" s="506">
        <f t="shared" si="30"/>
        <v>0</v>
      </c>
      <c r="BT33" s="507">
        <f t="shared" si="23"/>
        <v>0</v>
      </c>
      <c r="BU33" s="506">
        <f t="shared" si="31"/>
        <v>0</v>
      </c>
      <c r="BV33" s="506">
        <f t="shared" si="31"/>
        <v>0</v>
      </c>
      <c r="BW33" s="507">
        <f t="shared" si="24"/>
        <v>0</v>
      </c>
      <c r="BX33" s="506">
        <f t="shared" si="32"/>
        <v>0</v>
      </c>
      <c r="BY33" s="506">
        <f t="shared" si="32"/>
        <v>0</v>
      </c>
      <c r="BZ33" s="507">
        <f t="shared" si="25"/>
        <v>0</v>
      </c>
      <c r="CA33" s="506">
        <f t="shared" si="33"/>
        <v>4.0999999999999996</v>
      </c>
      <c r="CB33" s="506">
        <f t="shared" si="33"/>
        <v>20</v>
      </c>
      <c r="CC33" s="507">
        <f t="shared" si="26"/>
        <v>4.8780487804878057</v>
      </c>
      <c r="CD33" s="506">
        <f t="shared" si="34"/>
        <v>320.7</v>
      </c>
      <c r="CE33" s="506">
        <f t="shared" si="34"/>
        <v>1159.9000000000001</v>
      </c>
      <c r="CF33" s="507">
        <f t="shared" si="27"/>
        <v>3.6167758029310888</v>
      </c>
      <c r="CG33" s="506">
        <f t="shared" si="35"/>
        <v>0</v>
      </c>
      <c r="CH33" s="506">
        <f t="shared" si="35"/>
        <v>0</v>
      </c>
      <c r="CI33" s="507">
        <f t="shared" si="28"/>
        <v>0</v>
      </c>
      <c r="CJ33" s="506">
        <f t="shared" si="36"/>
        <v>324.8</v>
      </c>
      <c r="CK33" s="506">
        <f t="shared" si="36"/>
        <v>1179.9000000000001</v>
      </c>
      <c r="CL33" s="507">
        <f t="shared" si="29"/>
        <v>3.6326970443349755</v>
      </c>
      <c r="DN33" s="508" t="s">
        <v>170</v>
      </c>
    </row>
    <row r="34" spans="1:140" s="484" customFormat="1" ht="12.75" x14ac:dyDescent="0.2">
      <c r="A34" s="511" t="s">
        <v>100</v>
      </c>
      <c r="B34" s="504">
        <v>461</v>
      </c>
      <c r="C34" s="505">
        <f t="shared" si="0"/>
        <v>0</v>
      </c>
      <c r="D34" s="506"/>
      <c r="E34" s="506"/>
      <c r="F34" s="507">
        <f t="shared" si="1"/>
        <v>0</v>
      </c>
      <c r="G34" s="506"/>
      <c r="H34" s="506"/>
      <c r="I34" s="507">
        <f t="shared" si="2"/>
        <v>0</v>
      </c>
      <c r="J34" s="506"/>
      <c r="K34" s="506"/>
      <c r="L34" s="507">
        <f t="shared" si="3"/>
        <v>0</v>
      </c>
      <c r="M34" s="506"/>
      <c r="N34" s="506"/>
      <c r="O34" s="507">
        <f t="shared" si="4"/>
        <v>0</v>
      </c>
      <c r="P34" s="506"/>
      <c r="Q34" s="506"/>
      <c r="R34" s="507">
        <f t="shared" si="5"/>
        <v>0</v>
      </c>
      <c r="S34" s="506"/>
      <c r="T34" s="506"/>
      <c r="U34" s="507">
        <f t="shared" si="6"/>
        <v>0</v>
      </c>
      <c r="V34" s="506">
        <f t="shared" si="37"/>
        <v>0</v>
      </c>
      <c r="W34" s="506">
        <f t="shared" si="37"/>
        <v>0</v>
      </c>
      <c r="X34" s="507">
        <f t="shared" si="7"/>
        <v>0</v>
      </c>
      <c r="Y34" s="506"/>
      <c r="Z34" s="506"/>
      <c r="AA34" s="507">
        <f t="shared" si="8"/>
        <v>0</v>
      </c>
      <c r="AB34" s="506"/>
      <c r="AC34" s="506"/>
      <c r="AD34" s="507">
        <f t="shared" si="9"/>
        <v>0</v>
      </c>
      <c r="AE34" s="506"/>
      <c r="AF34" s="506"/>
      <c r="AG34" s="507">
        <f t="shared" si="10"/>
        <v>0</v>
      </c>
      <c r="AH34" s="506"/>
      <c r="AI34" s="506"/>
      <c r="AJ34" s="507">
        <f t="shared" si="11"/>
        <v>0</v>
      </c>
      <c r="AK34" s="506"/>
      <c r="AL34" s="506"/>
      <c r="AM34" s="507">
        <f t="shared" si="12"/>
        <v>0</v>
      </c>
      <c r="AN34" s="506"/>
      <c r="AO34" s="513"/>
      <c r="AP34" s="507">
        <f t="shared" si="13"/>
        <v>0</v>
      </c>
      <c r="AQ34" s="506">
        <f t="shared" si="38"/>
        <v>0</v>
      </c>
      <c r="AR34" s="506">
        <f t="shared" si="38"/>
        <v>0</v>
      </c>
      <c r="AS34" s="507">
        <f t="shared" si="14"/>
        <v>0</v>
      </c>
      <c r="AT34" s="506">
        <v>0</v>
      </c>
      <c r="AU34" s="506">
        <v>0</v>
      </c>
      <c r="AV34" s="507">
        <f t="shared" si="15"/>
        <v>0</v>
      </c>
      <c r="AW34" s="506">
        <v>0</v>
      </c>
      <c r="AX34" s="506">
        <v>0</v>
      </c>
      <c r="AY34" s="507">
        <f t="shared" si="16"/>
        <v>0</v>
      </c>
      <c r="AZ34" s="506">
        <v>0</v>
      </c>
      <c r="BA34" s="506">
        <v>0</v>
      </c>
      <c r="BB34" s="507">
        <f t="shared" si="17"/>
        <v>0</v>
      </c>
      <c r="BC34" s="506">
        <v>0</v>
      </c>
      <c r="BD34" s="506">
        <v>0</v>
      </c>
      <c r="BE34" s="507">
        <f t="shared" si="18"/>
        <v>0</v>
      </c>
      <c r="BF34" s="506">
        <v>0</v>
      </c>
      <c r="BG34" s="506">
        <v>0</v>
      </c>
      <c r="BH34" s="507">
        <f t="shared" si="19"/>
        <v>0</v>
      </c>
      <c r="BI34" s="506">
        <v>0</v>
      </c>
      <c r="BJ34" s="506">
        <v>0</v>
      </c>
      <c r="BK34" s="507">
        <f t="shared" si="20"/>
        <v>0</v>
      </c>
      <c r="BL34" s="506">
        <v>0</v>
      </c>
      <c r="BM34" s="506">
        <v>0</v>
      </c>
      <c r="BN34" s="507">
        <f t="shared" si="21"/>
        <v>0</v>
      </c>
      <c r="BO34" s="506">
        <v>0</v>
      </c>
      <c r="BP34" s="506">
        <v>0</v>
      </c>
      <c r="BQ34" s="507">
        <f t="shared" si="22"/>
        <v>0</v>
      </c>
      <c r="BR34" s="506">
        <f t="shared" si="30"/>
        <v>0</v>
      </c>
      <c r="BS34" s="506">
        <f t="shared" si="30"/>
        <v>0</v>
      </c>
      <c r="BT34" s="507">
        <f t="shared" si="23"/>
        <v>0</v>
      </c>
      <c r="BU34" s="506">
        <f t="shared" si="31"/>
        <v>0</v>
      </c>
      <c r="BV34" s="506">
        <f t="shared" si="31"/>
        <v>0</v>
      </c>
      <c r="BW34" s="507">
        <f t="shared" si="24"/>
        <v>0</v>
      </c>
      <c r="BX34" s="506">
        <f t="shared" si="32"/>
        <v>0</v>
      </c>
      <c r="BY34" s="506">
        <f t="shared" si="32"/>
        <v>0</v>
      </c>
      <c r="BZ34" s="507">
        <f t="shared" si="25"/>
        <v>0</v>
      </c>
      <c r="CA34" s="506">
        <f t="shared" si="33"/>
        <v>0</v>
      </c>
      <c r="CB34" s="506">
        <f t="shared" si="33"/>
        <v>0</v>
      </c>
      <c r="CC34" s="507">
        <f t="shared" si="26"/>
        <v>0</v>
      </c>
      <c r="CD34" s="506">
        <f t="shared" si="34"/>
        <v>0</v>
      </c>
      <c r="CE34" s="506">
        <f t="shared" si="34"/>
        <v>0</v>
      </c>
      <c r="CF34" s="507">
        <f t="shared" si="27"/>
        <v>0</v>
      </c>
      <c r="CG34" s="506">
        <f t="shared" si="35"/>
        <v>0</v>
      </c>
      <c r="CH34" s="506">
        <f t="shared" si="35"/>
        <v>0</v>
      </c>
      <c r="CI34" s="507">
        <f t="shared" si="28"/>
        <v>0</v>
      </c>
      <c r="CJ34" s="506">
        <f t="shared" si="36"/>
        <v>0</v>
      </c>
      <c r="CK34" s="506">
        <f t="shared" si="36"/>
        <v>0</v>
      </c>
      <c r="CL34" s="507">
        <f t="shared" si="29"/>
        <v>0</v>
      </c>
      <c r="DF34" s="514"/>
      <c r="DG34" s="514"/>
      <c r="DH34" s="514"/>
      <c r="DI34" s="509" t="s">
        <v>130</v>
      </c>
      <c r="DJ34" s="514" t="s">
        <v>141</v>
      </c>
      <c r="DK34" s="514"/>
      <c r="DL34" s="514"/>
      <c r="DM34" s="514"/>
      <c r="DN34" s="514"/>
      <c r="DO34" s="514"/>
      <c r="DP34" s="514"/>
      <c r="DQ34" s="514"/>
      <c r="DR34" s="514"/>
      <c r="DS34" s="514"/>
      <c r="DT34" s="514"/>
      <c r="DU34" s="514"/>
      <c r="DV34" s="514"/>
      <c r="DW34" s="514"/>
      <c r="DX34" s="514"/>
      <c r="DY34" s="514"/>
      <c r="DZ34" s="514"/>
      <c r="EA34" s="514"/>
      <c r="EB34" s="514"/>
      <c r="EC34" s="514"/>
      <c r="ED34" s="514"/>
      <c r="EE34" s="514"/>
      <c r="EF34" s="514"/>
      <c r="EG34" s="486"/>
      <c r="EH34" s="486"/>
      <c r="EI34" s="486"/>
      <c r="EJ34" s="486"/>
    </row>
    <row r="35" spans="1:140" x14ac:dyDescent="0.25">
      <c r="A35" s="511" t="s">
        <v>26</v>
      </c>
      <c r="B35" s="504">
        <v>984.53</v>
      </c>
      <c r="C35" s="505">
        <f t="shared" si="0"/>
        <v>0.60942784882126499</v>
      </c>
      <c r="D35" s="506">
        <v>4.5</v>
      </c>
      <c r="E35" s="506">
        <v>18.7</v>
      </c>
      <c r="F35" s="507">
        <f t="shared" si="1"/>
        <v>4.155555555555555</v>
      </c>
      <c r="G35" s="506"/>
      <c r="H35" s="506"/>
      <c r="I35" s="507">
        <f t="shared" si="2"/>
        <v>0</v>
      </c>
      <c r="J35" s="506"/>
      <c r="K35" s="506"/>
      <c r="L35" s="507">
        <f t="shared" si="3"/>
        <v>0</v>
      </c>
      <c r="M35" s="506"/>
      <c r="N35" s="506"/>
      <c r="O35" s="507">
        <f t="shared" si="4"/>
        <v>0</v>
      </c>
      <c r="P35" s="506"/>
      <c r="Q35" s="506"/>
      <c r="R35" s="507">
        <f t="shared" si="5"/>
        <v>0</v>
      </c>
      <c r="S35" s="506"/>
      <c r="T35" s="506"/>
      <c r="U35" s="507">
        <f t="shared" si="6"/>
        <v>0</v>
      </c>
      <c r="V35" s="506">
        <f t="shared" si="37"/>
        <v>4.5</v>
      </c>
      <c r="W35" s="506">
        <f t="shared" si="37"/>
        <v>18.7</v>
      </c>
      <c r="X35" s="507">
        <f t="shared" si="7"/>
        <v>4.155555555555555</v>
      </c>
      <c r="Y35" s="506">
        <v>1.5</v>
      </c>
      <c r="Z35" s="506">
        <v>5.25</v>
      </c>
      <c r="AA35" s="507">
        <f t="shared" si="8"/>
        <v>3.5</v>
      </c>
      <c r="AB35" s="506"/>
      <c r="AC35" s="506"/>
      <c r="AD35" s="507">
        <f t="shared" si="9"/>
        <v>0</v>
      </c>
      <c r="AE35" s="506"/>
      <c r="AF35" s="506"/>
      <c r="AG35" s="507">
        <f t="shared" si="10"/>
        <v>0</v>
      </c>
      <c r="AH35" s="506"/>
      <c r="AI35" s="506"/>
      <c r="AJ35" s="507">
        <f t="shared" si="11"/>
        <v>0</v>
      </c>
      <c r="AK35" s="506"/>
      <c r="AL35" s="506"/>
      <c r="AM35" s="507">
        <f t="shared" si="12"/>
        <v>0</v>
      </c>
      <c r="AN35" s="506"/>
      <c r="AO35" s="506"/>
      <c r="AP35" s="507">
        <f t="shared" si="13"/>
        <v>0</v>
      </c>
      <c r="AQ35" s="506">
        <f t="shared" si="38"/>
        <v>1.5</v>
      </c>
      <c r="AR35" s="506">
        <f t="shared" si="38"/>
        <v>5.25</v>
      </c>
      <c r="AS35" s="507">
        <f t="shared" si="14"/>
        <v>3.5</v>
      </c>
      <c r="AT35" s="506">
        <v>0</v>
      </c>
      <c r="AU35" s="506">
        <v>0</v>
      </c>
      <c r="AV35" s="507">
        <f t="shared" si="15"/>
        <v>0</v>
      </c>
      <c r="AW35" s="506">
        <v>0</v>
      </c>
      <c r="AX35" s="506">
        <v>0</v>
      </c>
      <c r="AY35" s="507">
        <f t="shared" si="16"/>
        <v>0</v>
      </c>
      <c r="AZ35" s="506">
        <v>0</v>
      </c>
      <c r="BA35" s="506">
        <v>0</v>
      </c>
      <c r="BB35" s="507">
        <f t="shared" si="17"/>
        <v>0</v>
      </c>
      <c r="BC35" s="506">
        <v>0</v>
      </c>
      <c r="BD35" s="506">
        <v>0</v>
      </c>
      <c r="BE35" s="507">
        <f t="shared" si="18"/>
        <v>0</v>
      </c>
      <c r="BF35" s="506">
        <v>0</v>
      </c>
      <c r="BG35" s="506">
        <v>0</v>
      </c>
      <c r="BH35" s="507">
        <f t="shared" si="19"/>
        <v>0</v>
      </c>
      <c r="BI35" s="506">
        <v>0</v>
      </c>
      <c r="BJ35" s="506">
        <v>0</v>
      </c>
      <c r="BK35" s="507">
        <f t="shared" si="20"/>
        <v>0</v>
      </c>
      <c r="BL35" s="506">
        <v>0</v>
      </c>
      <c r="BM35" s="506">
        <v>0</v>
      </c>
      <c r="BN35" s="507">
        <f t="shared" si="21"/>
        <v>0</v>
      </c>
      <c r="BO35" s="506">
        <v>0</v>
      </c>
      <c r="BP35" s="506">
        <v>0</v>
      </c>
      <c r="BQ35" s="507">
        <f t="shared" si="22"/>
        <v>0</v>
      </c>
      <c r="BR35" s="506">
        <f t="shared" si="30"/>
        <v>6</v>
      </c>
      <c r="BS35" s="506">
        <f t="shared" si="30"/>
        <v>23.95</v>
      </c>
      <c r="BT35" s="507">
        <f t="shared" si="23"/>
        <v>3.9916666666666667</v>
      </c>
      <c r="BU35" s="506">
        <f t="shared" si="31"/>
        <v>0</v>
      </c>
      <c r="BV35" s="506">
        <f t="shared" si="31"/>
        <v>0</v>
      </c>
      <c r="BW35" s="507">
        <f t="shared" si="24"/>
        <v>0</v>
      </c>
      <c r="BX35" s="506">
        <f t="shared" si="32"/>
        <v>0</v>
      </c>
      <c r="BY35" s="506">
        <f t="shared" si="32"/>
        <v>0</v>
      </c>
      <c r="BZ35" s="507">
        <f t="shared" si="25"/>
        <v>0</v>
      </c>
      <c r="CA35" s="506">
        <f t="shared" si="33"/>
        <v>0</v>
      </c>
      <c r="CB35" s="506">
        <f t="shared" si="33"/>
        <v>0</v>
      </c>
      <c r="CC35" s="507">
        <f t="shared" si="26"/>
        <v>0</v>
      </c>
      <c r="CD35" s="506">
        <f t="shared" si="34"/>
        <v>0</v>
      </c>
      <c r="CE35" s="506">
        <f t="shared" si="34"/>
        <v>0</v>
      </c>
      <c r="CF35" s="507">
        <f t="shared" si="27"/>
        <v>0</v>
      </c>
      <c r="CG35" s="506">
        <f t="shared" si="35"/>
        <v>0</v>
      </c>
      <c r="CH35" s="506">
        <f t="shared" si="35"/>
        <v>0</v>
      </c>
      <c r="CI35" s="507">
        <f t="shared" si="28"/>
        <v>0</v>
      </c>
      <c r="CJ35" s="506">
        <f t="shared" si="36"/>
        <v>6</v>
      </c>
      <c r="CK35" s="506">
        <f t="shared" si="36"/>
        <v>23.95</v>
      </c>
      <c r="CL35" s="507">
        <f t="shared" si="29"/>
        <v>3.9916666666666667</v>
      </c>
      <c r="DN35" s="508" t="s">
        <v>170</v>
      </c>
    </row>
    <row r="36" spans="1:140" x14ac:dyDescent="0.25">
      <c r="A36" s="511" t="s">
        <v>27</v>
      </c>
      <c r="B36" s="504">
        <v>590</v>
      </c>
      <c r="C36" s="505">
        <f t="shared" si="0"/>
        <v>0</v>
      </c>
      <c r="D36" s="506"/>
      <c r="E36" s="506"/>
      <c r="F36" s="507">
        <f t="shared" si="1"/>
        <v>0</v>
      </c>
      <c r="G36" s="506"/>
      <c r="H36" s="506"/>
      <c r="I36" s="507">
        <f t="shared" si="2"/>
        <v>0</v>
      </c>
      <c r="J36" s="506"/>
      <c r="K36" s="506"/>
      <c r="L36" s="507">
        <f t="shared" si="3"/>
        <v>0</v>
      </c>
      <c r="M36" s="506"/>
      <c r="N36" s="506"/>
      <c r="O36" s="507">
        <f t="shared" si="4"/>
        <v>0</v>
      </c>
      <c r="P36" s="506"/>
      <c r="Q36" s="506"/>
      <c r="R36" s="507">
        <f t="shared" si="5"/>
        <v>0</v>
      </c>
      <c r="S36" s="506"/>
      <c r="T36" s="506"/>
      <c r="U36" s="507">
        <f t="shared" si="6"/>
        <v>0</v>
      </c>
      <c r="V36" s="506">
        <f t="shared" si="37"/>
        <v>0</v>
      </c>
      <c r="W36" s="506">
        <f t="shared" si="37"/>
        <v>0</v>
      </c>
      <c r="X36" s="507">
        <f t="shared" si="7"/>
        <v>0</v>
      </c>
      <c r="Y36" s="506"/>
      <c r="Z36" s="506"/>
      <c r="AA36" s="507">
        <f t="shared" si="8"/>
        <v>0</v>
      </c>
      <c r="AB36" s="506"/>
      <c r="AC36" s="506"/>
      <c r="AD36" s="507">
        <f t="shared" si="9"/>
        <v>0</v>
      </c>
      <c r="AE36" s="506"/>
      <c r="AF36" s="506"/>
      <c r="AG36" s="507">
        <f t="shared" si="10"/>
        <v>0</v>
      </c>
      <c r="AH36" s="506"/>
      <c r="AI36" s="506"/>
      <c r="AJ36" s="507">
        <f t="shared" si="11"/>
        <v>0</v>
      </c>
      <c r="AK36" s="506"/>
      <c r="AL36" s="506"/>
      <c r="AM36" s="507">
        <f t="shared" si="12"/>
        <v>0</v>
      </c>
      <c r="AN36" s="506"/>
      <c r="AO36" s="506"/>
      <c r="AP36" s="507">
        <f t="shared" si="13"/>
        <v>0</v>
      </c>
      <c r="AQ36" s="506">
        <f t="shared" si="38"/>
        <v>0</v>
      </c>
      <c r="AR36" s="506">
        <f t="shared" si="38"/>
        <v>0</v>
      </c>
      <c r="AS36" s="507">
        <f t="shared" si="14"/>
        <v>0</v>
      </c>
      <c r="AT36" s="506">
        <v>0</v>
      </c>
      <c r="AU36" s="506">
        <v>0</v>
      </c>
      <c r="AV36" s="507">
        <f t="shared" si="15"/>
        <v>0</v>
      </c>
      <c r="AW36" s="506">
        <v>0</v>
      </c>
      <c r="AX36" s="506">
        <v>0</v>
      </c>
      <c r="AY36" s="507">
        <f t="shared" si="16"/>
        <v>0</v>
      </c>
      <c r="AZ36" s="506">
        <v>0</v>
      </c>
      <c r="BA36" s="506">
        <v>0</v>
      </c>
      <c r="BB36" s="507">
        <f t="shared" si="17"/>
        <v>0</v>
      </c>
      <c r="BC36" s="506">
        <v>0</v>
      </c>
      <c r="BD36" s="506">
        <v>0</v>
      </c>
      <c r="BE36" s="507">
        <f t="shared" si="18"/>
        <v>0</v>
      </c>
      <c r="BF36" s="506">
        <v>0</v>
      </c>
      <c r="BG36" s="506">
        <v>0</v>
      </c>
      <c r="BH36" s="507">
        <f t="shared" si="19"/>
        <v>0</v>
      </c>
      <c r="BI36" s="506">
        <v>0</v>
      </c>
      <c r="BJ36" s="506">
        <v>0</v>
      </c>
      <c r="BK36" s="507">
        <f t="shared" si="20"/>
        <v>0</v>
      </c>
      <c r="BL36" s="506">
        <v>0</v>
      </c>
      <c r="BM36" s="506">
        <v>0</v>
      </c>
      <c r="BN36" s="507">
        <f t="shared" si="21"/>
        <v>0</v>
      </c>
      <c r="BO36" s="506">
        <v>0</v>
      </c>
      <c r="BP36" s="506">
        <v>0</v>
      </c>
      <c r="BQ36" s="507">
        <f t="shared" si="22"/>
        <v>0</v>
      </c>
      <c r="BR36" s="506">
        <f t="shared" si="30"/>
        <v>0</v>
      </c>
      <c r="BS36" s="506">
        <f t="shared" si="30"/>
        <v>0</v>
      </c>
      <c r="BT36" s="507">
        <f t="shared" si="23"/>
        <v>0</v>
      </c>
      <c r="BU36" s="506">
        <f t="shared" si="31"/>
        <v>0</v>
      </c>
      <c r="BV36" s="506">
        <f t="shared" si="31"/>
        <v>0</v>
      </c>
      <c r="BW36" s="507">
        <f t="shared" si="24"/>
        <v>0</v>
      </c>
      <c r="BX36" s="506">
        <f t="shared" si="32"/>
        <v>0</v>
      </c>
      <c r="BY36" s="506">
        <f t="shared" si="32"/>
        <v>0</v>
      </c>
      <c r="BZ36" s="507">
        <f t="shared" si="25"/>
        <v>0</v>
      </c>
      <c r="CA36" s="506">
        <f t="shared" si="33"/>
        <v>0</v>
      </c>
      <c r="CB36" s="506">
        <f t="shared" si="33"/>
        <v>0</v>
      </c>
      <c r="CC36" s="507">
        <f t="shared" si="26"/>
        <v>0</v>
      </c>
      <c r="CD36" s="506">
        <f t="shared" si="34"/>
        <v>0</v>
      </c>
      <c r="CE36" s="506">
        <f t="shared" si="34"/>
        <v>0</v>
      </c>
      <c r="CF36" s="507">
        <f t="shared" si="27"/>
        <v>0</v>
      </c>
      <c r="CG36" s="506">
        <f t="shared" si="35"/>
        <v>0</v>
      </c>
      <c r="CH36" s="506">
        <f t="shared" si="35"/>
        <v>0</v>
      </c>
      <c r="CI36" s="507">
        <f t="shared" si="28"/>
        <v>0</v>
      </c>
      <c r="CJ36" s="506">
        <f t="shared" si="36"/>
        <v>0</v>
      </c>
      <c r="CK36" s="506">
        <f t="shared" si="36"/>
        <v>0</v>
      </c>
      <c r="CL36" s="507">
        <f t="shared" si="29"/>
        <v>0</v>
      </c>
    </row>
    <row r="37" spans="1:140" x14ac:dyDescent="0.25">
      <c r="A37" s="511" t="s">
        <v>28</v>
      </c>
      <c r="B37" s="504">
        <v>3649.92</v>
      </c>
      <c r="C37" s="505">
        <f t="shared" si="0"/>
        <v>0</v>
      </c>
      <c r="D37" s="506"/>
      <c r="E37" s="506"/>
      <c r="F37" s="507">
        <f t="shared" si="1"/>
        <v>0</v>
      </c>
      <c r="G37" s="506"/>
      <c r="H37" s="506"/>
      <c r="I37" s="507">
        <f t="shared" si="2"/>
        <v>0</v>
      </c>
      <c r="J37" s="506"/>
      <c r="K37" s="506"/>
      <c r="L37" s="507">
        <f t="shared" si="3"/>
        <v>0</v>
      </c>
      <c r="M37" s="506"/>
      <c r="N37" s="506"/>
      <c r="O37" s="507">
        <f t="shared" si="4"/>
        <v>0</v>
      </c>
      <c r="P37" s="506"/>
      <c r="Q37" s="506"/>
      <c r="R37" s="507">
        <f t="shared" si="5"/>
        <v>0</v>
      </c>
      <c r="S37" s="506"/>
      <c r="T37" s="506"/>
      <c r="U37" s="507">
        <f t="shared" si="6"/>
        <v>0</v>
      </c>
      <c r="V37" s="506">
        <f t="shared" si="37"/>
        <v>0</v>
      </c>
      <c r="W37" s="506">
        <f t="shared" si="37"/>
        <v>0</v>
      </c>
      <c r="X37" s="507">
        <f t="shared" si="7"/>
        <v>0</v>
      </c>
      <c r="Y37" s="506"/>
      <c r="Z37" s="506"/>
      <c r="AA37" s="507">
        <f t="shared" si="8"/>
        <v>0</v>
      </c>
      <c r="AB37" s="506"/>
      <c r="AC37" s="506"/>
      <c r="AD37" s="507">
        <f t="shared" si="9"/>
        <v>0</v>
      </c>
      <c r="AE37" s="506"/>
      <c r="AF37" s="506"/>
      <c r="AG37" s="507">
        <f t="shared" si="10"/>
        <v>0</v>
      </c>
      <c r="AH37" s="506"/>
      <c r="AI37" s="506"/>
      <c r="AJ37" s="507">
        <f t="shared" si="11"/>
        <v>0</v>
      </c>
      <c r="AK37" s="506"/>
      <c r="AL37" s="506"/>
      <c r="AM37" s="507">
        <f t="shared" si="12"/>
        <v>0</v>
      </c>
      <c r="AN37" s="506"/>
      <c r="AO37" s="506"/>
      <c r="AP37" s="507">
        <f t="shared" si="13"/>
        <v>0</v>
      </c>
      <c r="AQ37" s="506">
        <f t="shared" si="38"/>
        <v>0</v>
      </c>
      <c r="AR37" s="506">
        <f t="shared" si="38"/>
        <v>0</v>
      </c>
      <c r="AS37" s="507">
        <f t="shared" si="14"/>
        <v>0</v>
      </c>
      <c r="AT37" s="506">
        <v>0</v>
      </c>
      <c r="AU37" s="506">
        <v>0</v>
      </c>
      <c r="AV37" s="507">
        <f t="shared" si="15"/>
        <v>0</v>
      </c>
      <c r="AW37" s="506">
        <v>0</v>
      </c>
      <c r="AX37" s="506">
        <v>0</v>
      </c>
      <c r="AY37" s="507">
        <f t="shared" si="16"/>
        <v>0</v>
      </c>
      <c r="AZ37" s="506">
        <v>0</v>
      </c>
      <c r="BA37" s="506">
        <v>0</v>
      </c>
      <c r="BB37" s="507">
        <f t="shared" si="17"/>
        <v>0</v>
      </c>
      <c r="BC37" s="506">
        <v>0</v>
      </c>
      <c r="BD37" s="506">
        <v>0</v>
      </c>
      <c r="BE37" s="507">
        <f t="shared" si="18"/>
        <v>0</v>
      </c>
      <c r="BF37" s="506">
        <v>0</v>
      </c>
      <c r="BG37" s="506">
        <v>0</v>
      </c>
      <c r="BH37" s="507">
        <f t="shared" si="19"/>
        <v>0</v>
      </c>
      <c r="BI37" s="506">
        <v>0</v>
      </c>
      <c r="BJ37" s="506">
        <v>0</v>
      </c>
      <c r="BK37" s="507">
        <f t="shared" si="20"/>
        <v>0</v>
      </c>
      <c r="BL37" s="506">
        <v>0</v>
      </c>
      <c r="BM37" s="506">
        <v>0</v>
      </c>
      <c r="BN37" s="507">
        <f t="shared" si="21"/>
        <v>0</v>
      </c>
      <c r="BO37" s="506">
        <v>0</v>
      </c>
      <c r="BP37" s="506">
        <v>0</v>
      </c>
      <c r="BQ37" s="507">
        <f t="shared" si="22"/>
        <v>0</v>
      </c>
      <c r="BR37" s="506">
        <f t="shared" si="30"/>
        <v>0</v>
      </c>
      <c r="BS37" s="506">
        <f t="shared" si="30"/>
        <v>0</v>
      </c>
      <c r="BT37" s="507">
        <f t="shared" si="23"/>
        <v>0</v>
      </c>
      <c r="BU37" s="506">
        <f t="shared" si="31"/>
        <v>0</v>
      </c>
      <c r="BV37" s="506">
        <f t="shared" si="31"/>
        <v>0</v>
      </c>
      <c r="BW37" s="507">
        <f t="shared" si="24"/>
        <v>0</v>
      </c>
      <c r="BX37" s="506">
        <f t="shared" si="32"/>
        <v>0</v>
      </c>
      <c r="BY37" s="506">
        <f t="shared" si="32"/>
        <v>0</v>
      </c>
      <c r="BZ37" s="507">
        <f t="shared" si="25"/>
        <v>0</v>
      </c>
      <c r="CA37" s="506">
        <f t="shared" si="33"/>
        <v>0</v>
      </c>
      <c r="CB37" s="506">
        <f t="shared" si="33"/>
        <v>0</v>
      </c>
      <c r="CC37" s="507">
        <f t="shared" si="26"/>
        <v>0</v>
      </c>
      <c r="CD37" s="506">
        <f t="shared" si="34"/>
        <v>0</v>
      </c>
      <c r="CE37" s="506">
        <f t="shared" si="34"/>
        <v>0</v>
      </c>
      <c r="CF37" s="507">
        <f t="shared" si="27"/>
        <v>0</v>
      </c>
      <c r="CG37" s="506">
        <f t="shared" si="35"/>
        <v>0</v>
      </c>
      <c r="CH37" s="506">
        <f t="shared" si="35"/>
        <v>0</v>
      </c>
      <c r="CI37" s="507">
        <f t="shared" si="28"/>
        <v>0</v>
      </c>
      <c r="CJ37" s="506">
        <f t="shared" si="36"/>
        <v>0</v>
      </c>
      <c r="CK37" s="506">
        <f t="shared" si="36"/>
        <v>0</v>
      </c>
      <c r="CL37" s="507">
        <f t="shared" si="29"/>
        <v>0</v>
      </c>
    </row>
    <row r="38" spans="1:140" x14ac:dyDescent="0.25">
      <c r="A38" s="511" t="s">
        <v>29</v>
      </c>
      <c r="B38" s="504">
        <v>2527</v>
      </c>
      <c r="C38" s="515">
        <f t="shared" si="0"/>
        <v>0</v>
      </c>
      <c r="D38" s="506"/>
      <c r="E38" s="506"/>
      <c r="F38" s="507">
        <f t="shared" si="1"/>
        <v>0</v>
      </c>
      <c r="G38" s="506"/>
      <c r="H38" s="506"/>
      <c r="I38" s="507">
        <f t="shared" si="2"/>
        <v>0</v>
      </c>
      <c r="J38" s="506"/>
      <c r="K38" s="506"/>
      <c r="L38" s="507">
        <f t="shared" si="3"/>
        <v>0</v>
      </c>
      <c r="M38" s="506"/>
      <c r="N38" s="506"/>
      <c r="O38" s="507">
        <f t="shared" si="4"/>
        <v>0</v>
      </c>
      <c r="P38" s="506"/>
      <c r="Q38" s="506"/>
      <c r="R38" s="507">
        <f t="shared" si="5"/>
        <v>0</v>
      </c>
      <c r="S38" s="506"/>
      <c r="T38" s="506"/>
      <c r="U38" s="507">
        <f t="shared" si="6"/>
        <v>0</v>
      </c>
      <c r="V38" s="506">
        <f t="shared" si="37"/>
        <v>0</v>
      </c>
      <c r="W38" s="506">
        <f t="shared" si="37"/>
        <v>0</v>
      </c>
      <c r="X38" s="507">
        <f t="shared" si="7"/>
        <v>0</v>
      </c>
      <c r="Y38" s="506"/>
      <c r="Z38" s="506"/>
      <c r="AA38" s="507">
        <f t="shared" si="8"/>
        <v>0</v>
      </c>
      <c r="AB38" s="506"/>
      <c r="AC38" s="506"/>
      <c r="AD38" s="507">
        <f t="shared" si="9"/>
        <v>0</v>
      </c>
      <c r="AE38" s="506"/>
      <c r="AF38" s="506"/>
      <c r="AG38" s="507">
        <f t="shared" si="10"/>
        <v>0</v>
      </c>
      <c r="AH38" s="506"/>
      <c r="AI38" s="506"/>
      <c r="AJ38" s="507">
        <f t="shared" si="11"/>
        <v>0</v>
      </c>
      <c r="AK38" s="506"/>
      <c r="AL38" s="506"/>
      <c r="AM38" s="507">
        <f t="shared" si="12"/>
        <v>0</v>
      </c>
      <c r="AN38" s="506"/>
      <c r="AO38" s="506"/>
      <c r="AP38" s="507">
        <f t="shared" si="13"/>
        <v>0</v>
      </c>
      <c r="AQ38" s="506">
        <f t="shared" si="38"/>
        <v>0</v>
      </c>
      <c r="AR38" s="506">
        <f t="shared" si="38"/>
        <v>0</v>
      </c>
      <c r="AS38" s="507">
        <f t="shared" si="14"/>
        <v>0</v>
      </c>
      <c r="AT38" s="506">
        <v>0</v>
      </c>
      <c r="AU38" s="506">
        <v>0</v>
      </c>
      <c r="AV38" s="507">
        <f t="shared" si="15"/>
        <v>0</v>
      </c>
      <c r="AW38" s="506">
        <v>0</v>
      </c>
      <c r="AX38" s="506">
        <v>0</v>
      </c>
      <c r="AY38" s="507">
        <f t="shared" si="16"/>
        <v>0</v>
      </c>
      <c r="AZ38" s="506">
        <v>0</v>
      </c>
      <c r="BA38" s="506">
        <v>0</v>
      </c>
      <c r="BB38" s="507">
        <f t="shared" si="17"/>
        <v>0</v>
      </c>
      <c r="BC38" s="506">
        <v>0</v>
      </c>
      <c r="BD38" s="506">
        <v>0</v>
      </c>
      <c r="BE38" s="507">
        <f t="shared" si="18"/>
        <v>0</v>
      </c>
      <c r="BF38" s="506">
        <v>0</v>
      </c>
      <c r="BG38" s="506">
        <v>0</v>
      </c>
      <c r="BH38" s="507">
        <f t="shared" si="19"/>
        <v>0</v>
      </c>
      <c r="BI38" s="506">
        <v>0</v>
      </c>
      <c r="BJ38" s="506">
        <v>0</v>
      </c>
      <c r="BK38" s="507">
        <f t="shared" si="20"/>
        <v>0</v>
      </c>
      <c r="BL38" s="506">
        <v>0</v>
      </c>
      <c r="BM38" s="506">
        <v>0</v>
      </c>
      <c r="BN38" s="507">
        <f t="shared" si="21"/>
        <v>0</v>
      </c>
      <c r="BO38" s="506">
        <v>0</v>
      </c>
      <c r="BP38" s="506">
        <v>0</v>
      </c>
      <c r="BQ38" s="507">
        <f t="shared" si="22"/>
        <v>0</v>
      </c>
      <c r="BR38" s="506">
        <f t="shared" si="30"/>
        <v>0</v>
      </c>
      <c r="BS38" s="506">
        <f t="shared" si="30"/>
        <v>0</v>
      </c>
      <c r="BT38" s="507">
        <f t="shared" si="23"/>
        <v>0</v>
      </c>
      <c r="BU38" s="506">
        <f t="shared" si="31"/>
        <v>0</v>
      </c>
      <c r="BV38" s="506">
        <f t="shared" si="31"/>
        <v>0</v>
      </c>
      <c r="BW38" s="507">
        <f t="shared" si="24"/>
        <v>0</v>
      </c>
      <c r="BX38" s="506">
        <f t="shared" si="32"/>
        <v>0</v>
      </c>
      <c r="BY38" s="506">
        <f t="shared" si="32"/>
        <v>0</v>
      </c>
      <c r="BZ38" s="507">
        <f t="shared" si="25"/>
        <v>0</v>
      </c>
      <c r="CA38" s="506">
        <f t="shared" si="33"/>
        <v>0</v>
      </c>
      <c r="CB38" s="506">
        <f t="shared" si="33"/>
        <v>0</v>
      </c>
      <c r="CC38" s="507">
        <f t="shared" si="26"/>
        <v>0</v>
      </c>
      <c r="CD38" s="506">
        <f t="shared" si="34"/>
        <v>0</v>
      </c>
      <c r="CE38" s="506">
        <f t="shared" si="34"/>
        <v>0</v>
      </c>
      <c r="CF38" s="507">
        <f t="shared" si="27"/>
        <v>0</v>
      </c>
      <c r="CG38" s="506">
        <f t="shared" si="35"/>
        <v>0</v>
      </c>
      <c r="CH38" s="506">
        <f t="shared" si="35"/>
        <v>0</v>
      </c>
      <c r="CI38" s="507">
        <f t="shared" si="28"/>
        <v>0</v>
      </c>
      <c r="CJ38" s="506">
        <f t="shared" si="36"/>
        <v>0</v>
      </c>
      <c r="CK38" s="506">
        <f t="shared" si="36"/>
        <v>0</v>
      </c>
      <c r="CL38" s="507">
        <f t="shared" si="29"/>
        <v>0</v>
      </c>
      <c r="DI38" s="516" t="s">
        <v>130</v>
      </c>
      <c r="DJ38" s="479" t="s">
        <v>142</v>
      </c>
    </row>
    <row r="39" spans="1:140" x14ac:dyDescent="0.25">
      <c r="A39" s="511" t="s">
        <v>30</v>
      </c>
      <c r="B39" s="504">
        <v>2182.5</v>
      </c>
      <c r="C39" s="505">
        <f t="shared" si="0"/>
        <v>0</v>
      </c>
      <c r="D39" s="506"/>
      <c r="E39" s="506"/>
      <c r="F39" s="507">
        <f t="shared" si="1"/>
        <v>0</v>
      </c>
      <c r="G39" s="506"/>
      <c r="H39" s="506"/>
      <c r="I39" s="507">
        <f t="shared" si="2"/>
        <v>0</v>
      </c>
      <c r="J39" s="506"/>
      <c r="K39" s="506"/>
      <c r="L39" s="507">
        <f t="shared" si="3"/>
        <v>0</v>
      </c>
      <c r="M39" s="506"/>
      <c r="N39" s="506"/>
      <c r="O39" s="507">
        <f t="shared" si="4"/>
        <v>0</v>
      </c>
      <c r="P39" s="506"/>
      <c r="Q39" s="506"/>
      <c r="R39" s="507">
        <f t="shared" si="5"/>
        <v>0</v>
      </c>
      <c r="S39" s="506"/>
      <c r="T39" s="506"/>
      <c r="U39" s="507">
        <f t="shared" si="6"/>
        <v>0</v>
      </c>
      <c r="V39" s="506">
        <f t="shared" si="37"/>
        <v>0</v>
      </c>
      <c r="W39" s="506">
        <f t="shared" si="37"/>
        <v>0</v>
      </c>
      <c r="X39" s="507">
        <f t="shared" si="7"/>
        <v>0</v>
      </c>
      <c r="Y39" s="506"/>
      <c r="Z39" s="506"/>
      <c r="AA39" s="507">
        <f t="shared" si="8"/>
        <v>0</v>
      </c>
      <c r="AB39" s="506"/>
      <c r="AC39" s="506"/>
      <c r="AD39" s="507">
        <f t="shared" si="9"/>
        <v>0</v>
      </c>
      <c r="AE39" s="506"/>
      <c r="AF39" s="506"/>
      <c r="AG39" s="507">
        <f t="shared" si="10"/>
        <v>0</v>
      </c>
      <c r="AH39" s="506"/>
      <c r="AI39" s="506"/>
      <c r="AJ39" s="507">
        <f t="shared" si="11"/>
        <v>0</v>
      </c>
      <c r="AK39" s="506"/>
      <c r="AL39" s="506"/>
      <c r="AM39" s="507">
        <f t="shared" si="12"/>
        <v>0</v>
      </c>
      <c r="AN39" s="506"/>
      <c r="AO39" s="506"/>
      <c r="AP39" s="507">
        <f t="shared" si="13"/>
        <v>0</v>
      </c>
      <c r="AQ39" s="506">
        <f t="shared" si="38"/>
        <v>0</v>
      </c>
      <c r="AR39" s="506">
        <f t="shared" si="38"/>
        <v>0</v>
      </c>
      <c r="AS39" s="507">
        <f t="shared" si="14"/>
        <v>0</v>
      </c>
      <c r="AT39" s="506">
        <v>0</v>
      </c>
      <c r="AU39" s="506">
        <v>0</v>
      </c>
      <c r="AV39" s="507">
        <f t="shared" si="15"/>
        <v>0</v>
      </c>
      <c r="AW39" s="506">
        <v>0</v>
      </c>
      <c r="AX39" s="506">
        <v>0</v>
      </c>
      <c r="AY39" s="507">
        <f t="shared" si="16"/>
        <v>0</v>
      </c>
      <c r="AZ39" s="506">
        <v>0</v>
      </c>
      <c r="BA39" s="506">
        <v>0</v>
      </c>
      <c r="BB39" s="507">
        <f t="shared" si="17"/>
        <v>0</v>
      </c>
      <c r="BC39" s="506">
        <v>0</v>
      </c>
      <c r="BD39" s="506">
        <v>0</v>
      </c>
      <c r="BE39" s="507">
        <f t="shared" si="18"/>
        <v>0</v>
      </c>
      <c r="BF39" s="506">
        <v>0</v>
      </c>
      <c r="BG39" s="506">
        <v>0</v>
      </c>
      <c r="BH39" s="507">
        <f t="shared" si="19"/>
        <v>0</v>
      </c>
      <c r="BI39" s="506">
        <v>0</v>
      </c>
      <c r="BJ39" s="506">
        <v>0</v>
      </c>
      <c r="BK39" s="507">
        <f t="shared" si="20"/>
        <v>0</v>
      </c>
      <c r="BL39" s="506">
        <v>0</v>
      </c>
      <c r="BM39" s="506">
        <v>0</v>
      </c>
      <c r="BN39" s="507">
        <f t="shared" si="21"/>
        <v>0</v>
      </c>
      <c r="BO39" s="506">
        <v>0</v>
      </c>
      <c r="BP39" s="506">
        <v>0</v>
      </c>
      <c r="BQ39" s="507">
        <f t="shared" si="22"/>
        <v>0</v>
      </c>
      <c r="BR39" s="506">
        <f t="shared" si="30"/>
        <v>0</v>
      </c>
      <c r="BS39" s="506">
        <f t="shared" si="30"/>
        <v>0</v>
      </c>
      <c r="BT39" s="507">
        <f t="shared" si="23"/>
        <v>0</v>
      </c>
      <c r="BU39" s="506">
        <f t="shared" si="31"/>
        <v>0</v>
      </c>
      <c r="BV39" s="506">
        <f t="shared" si="31"/>
        <v>0</v>
      </c>
      <c r="BW39" s="507">
        <f t="shared" si="24"/>
        <v>0</v>
      </c>
      <c r="BX39" s="506">
        <f t="shared" si="32"/>
        <v>0</v>
      </c>
      <c r="BY39" s="506">
        <f t="shared" si="32"/>
        <v>0</v>
      </c>
      <c r="BZ39" s="507">
        <f t="shared" si="25"/>
        <v>0</v>
      </c>
      <c r="CA39" s="506">
        <f t="shared" si="33"/>
        <v>0</v>
      </c>
      <c r="CB39" s="506">
        <f t="shared" si="33"/>
        <v>0</v>
      </c>
      <c r="CC39" s="507">
        <f t="shared" si="26"/>
        <v>0</v>
      </c>
      <c r="CD39" s="506">
        <f t="shared" si="34"/>
        <v>0</v>
      </c>
      <c r="CE39" s="506">
        <f t="shared" si="34"/>
        <v>0</v>
      </c>
      <c r="CF39" s="507">
        <f t="shared" si="27"/>
        <v>0</v>
      </c>
      <c r="CG39" s="506">
        <f t="shared" si="35"/>
        <v>0</v>
      </c>
      <c r="CH39" s="506">
        <f t="shared" si="35"/>
        <v>0</v>
      </c>
      <c r="CI39" s="507">
        <f t="shared" si="28"/>
        <v>0</v>
      </c>
      <c r="CJ39" s="506">
        <f t="shared" si="36"/>
        <v>0</v>
      </c>
      <c r="CK39" s="506">
        <f t="shared" si="36"/>
        <v>0</v>
      </c>
      <c r="CL39" s="507">
        <f t="shared" si="29"/>
        <v>0</v>
      </c>
      <c r="DH39" s="509" t="s">
        <v>130</v>
      </c>
      <c r="DI39" s="509" t="s">
        <v>130</v>
      </c>
      <c r="DJ39" s="479" t="s">
        <v>138</v>
      </c>
    </row>
    <row r="40" spans="1:140" x14ac:dyDescent="0.25">
      <c r="A40" s="511" t="s">
        <v>31</v>
      </c>
      <c r="B40" s="504">
        <v>7199</v>
      </c>
      <c r="C40" s="505">
        <f t="shared" si="0"/>
        <v>0</v>
      </c>
      <c r="D40" s="506"/>
      <c r="E40" s="506"/>
      <c r="F40" s="507">
        <f t="shared" si="1"/>
        <v>0</v>
      </c>
      <c r="G40" s="506"/>
      <c r="H40" s="506"/>
      <c r="I40" s="507">
        <f t="shared" si="2"/>
        <v>0</v>
      </c>
      <c r="J40" s="506"/>
      <c r="K40" s="506"/>
      <c r="L40" s="507">
        <f t="shared" si="3"/>
        <v>0</v>
      </c>
      <c r="M40" s="506"/>
      <c r="N40" s="506"/>
      <c r="O40" s="507">
        <f t="shared" si="4"/>
        <v>0</v>
      </c>
      <c r="P40" s="506"/>
      <c r="Q40" s="506"/>
      <c r="R40" s="507">
        <f t="shared" si="5"/>
        <v>0</v>
      </c>
      <c r="S40" s="506"/>
      <c r="T40" s="506"/>
      <c r="U40" s="507">
        <f t="shared" si="6"/>
        <v>0</v>
      </c>
      <c r="V40" s="506">
        <f t="shared" si="37"/>
        <v>0</v>
      </c>
      <c r="W40" s="506">
        <f t="shared" si="37"/>
        <v>0</v>
      </c>
      <c r="X40" s="507">
        <f t="shared" si="7"/>
        <v>0</v>
      </c>
      <c r="Y40" s="506"/>
      <c r="Z40" s="506"/>
      <c r="AA40" s="507">
        <f t="shared" si="8"/>
        <v>0</v>
      </c>
      <c r="AB40" s="506"/>
      <c r="AC40" s="506"/>
      <c r="AD40" s="507">
        <f t="shared" si="9"/>
        <v>0</v>
      </c>
      <c r="AE40" s="506"/>
      <c r="AF40" s="506"/>
      <c r="AG40" s="507">
        <f t="shared" si="10"/>
        <v>0</v>
      </c>
      <c r="AH40" s="506"/>
      <c r="AI40" s="506"/>
      <c r="AJ40" s="507">
        <f t="shared" si="11"/>
        <v>0</v>
      </c>
      <c r="AK40" s="506"/>
      <c r="AL40" s="506"/>
      <c r="AM40" s="507">
        <f t="shared" si="12"/>
        <v>0</v>
      </c>
      <c r="AN40" s="506"/>
      <c r="AO40" s="506"/>
      <c r="AP40" s="507">
        <f t="shared" si="13"/>
        <v>0</v>
      </c>
      <c r="AQ40" s="506">
        <f t="shared" si="38"/>
        <v>0</v>
      </c>
      <c r="AR40" s="506">
        <f t="shared" si="38"/>
        <v>0</v>
      </c>
      <c r="AS40" s="507">
        <f t="shared" si="14"/>
        <v>0</v>
      </c>
      <c r="AT40" s="506">
        <v>0</v>
      </c>
      <c r="AU40" s="506">
        <v>0</v>
      </c>
      <c r="AV40" s="507">
        <f t="shared" si="15"/>
        <v>0</v>
      </c>
      <c r="AW40" s="506">
        <v>0</v>
      </c>
      <c r="AX40" s="506">
        <v>0</v>
      </c>
      <c r="AY40" s="507">
        <f t="shared" si="16"/>
        <v>0</v>
      </c>
      <c r="AZ40" s="506">
        <v>0</v>
      </c>
      <c r="BA40" s="506">
        <v>0</v>
      </c>
      <c r="BB40" s="507">
        <f t="shared" si="17"/>
        <v>0</v>
      </c>
      <c r="BC40" s="506">
        <v>0</v>
      </c>
      <c r="BD40" s="506">
        <v>0</v>
      </c>
      <c r="BE40" s="507">
        <f t="shared" si="18"/>
        <v>0</v>
      </c>
      <c r="BF40" s="506">
        <v>0</v>
      </c>
      <c r="BG40" s="506">
        <v>0</v>
      </c>
      <c r="BH40" s="507">
        <f t="shared" si="19"/>
        <v>0</v>
      </c>
      <c r="BI40" s="506">
        <v>0</v>
      </c>
      <c r="BJ40" s="506">
        <v>0</v>
      </c>
      <c r="BK40" s="507">
        <f t="shared" si="20"/>
        <v>0</v>
      </c>
      <c r="BL40" s="506">
        <v>0</v>
      </c>
      <c r="BM40" s="506">
        <v>0</v>
      </c>
      <c r="BN40" s="507">
        <f t="shared" si="21"/>
        <v>0</v>
      </c>
      <c r="BO40" s="506">
        <v>0</v>
      </c>
      <c r="BP40" s="506">
        <v>0</v>
      </c>
      <c r="BQ40" s="507">
        <f t="shared" si="22"/>
        <v>0</v>
      </c>
      <c r="BR40" s="506">
        <f t="shared" si="30"/>
        <v>0</v>
      </c>
      <c r="BS40" s="506">
        <f t="shared" si="30"/>
        <v>0</v>
      </c>
      <c r="BT40" s="507">
        <f t="shared" si="23"/>
        <v>0</v>
      </c>
      <c r="BU40" s="506">
        <f t="shared" si="31"/>
        <v>0</v>
      </c>
      <c r="BV40" s="506">
        <f t="shared" si="31"/>
        <v>0</v>
      </c>
      <c r="BW40" s="507">
        <f t="shared" si="24"/>
        <v>0</v>
      </c>
      <c r="BX40" s="506">
        <f t="shared" si="32"/>
        <v>0</v>
      </c>
      <c r="BY40" s="506">
        <f t="shared" si="32"/>
        <v>0</v>
      </c>
      <c r="BZ40" s="507">
        <f t="shared" si="25"/>
        <v>0</v>
      </c>
      <c r="CA40" s="506">
        <f t="shared" si="33"/>
        <v>0</v>
      </c>
      <c r="CB40" s="506">
        <f t="shared" si="33"/>
        <v>0</v>
      </c>
      <c r="CC40" s="507">
        <f t="shared" si="26"/>
        <v>0</v>
      </c>
      <c r="CD40" s="506">
        <f t="shared" si="34"/>
        <v>0</v>
      </c>
      <c r="CE40" s="506">
        <f t="shared" si="34"/>
        <v>0</v>
      </c>
      <c r="CF40" s="507">
        <f t="shared" si="27"/>
        <v>0</v>
      </c>
      <c r="CG40" s="506">
        <f t="shared" si="35"/>
        <v>0</v>
      </c>
      <c r="CH40" s="506">
        <f t="shared" si="35"/>
        <v>0</v>
      </c>
      <c r="CI40" s="507">
        <f t="shared" si="28"/>
        <v>0</v>
      </c>
      <c r="CJ40" s="506">
        <f t="shared" si="36"/>
        <v>0</v>
      </c>
      <c r="CK40" s="506">
        <f t="shared" si="36"/>
        <v>0</v>
      </c>
      <c r="CL40" s="507">
        <f t="shared" si="29"/>
        <v>0</v>
      </c>
    </row>
    <row r="41" spans="1:140" x14ac:dyDescent="0.25">
      <c r="A41" s="517" t="s">
        <v>33</v>
      </c>
      <c r="B41" s="504">
        <v>1701</v>
      </c>
      <c r="C41" s="505">
        <f t="shared" si="0"/>
        <v>0</v>
      </c>
      <c r="D41" s="506"/>
      <c r="E41" s="506"/>
      <c r="F41" s="507">
        <f t="shared" si="1"/>
        <v>0</v>
      </c>
      <c r="G41" s="506"/>
      <c r="H41" s="506"/>
      <c r="I41" s="507">
        <f t="shared" si="2"/>
        <v>0</v>
      </c>
      <c r="J41" s="506"/>
      <c r="K41" s="506"/>
      <c r="L41" s="507">
        <f t="shared" si="3"/>
        <v>0</v>
      </c>
      <c r="M41" s="506"/>
      <c r="N41" s="506"/>
      <c r="O41" s="507">
        <f t="shared" si="4"/>
        <v>0</v>
      </c>
      <c r="P41" s="506"/>
      <c r="Q41" s="506"/>
      <c r="R41" s="507">
        <f t="shared" si="5"/>
        <v>0</v>
      </c>
      <c r="S41" s="506"/>
      <c r="T41" s="506"/>
      <c r="U41" s="507">
        <f t="shared" si="6"/>
        <v>0</v>
      </c>
      <c r="V41" s="506">
        <f t="shared" si="37"/>
        <v>0</v>
      </c>
      <c r="W41" s="506">
        <f t="shared" si="37"/>
        <v>0</v>
      </c>
      <c r="X41" s="507">
        <f t="shared" si="7"/>
        <v>0</v>
      </c>
      <c r="Y41" s="506"/>
      <c r="Z41" s="506"/>
      <c r="AA41" s="507">
        <f t="shared" si="8"/>
        <v>0</v>
      </c>
      <c r="AB41" s="506"/>
      <c r="AC41" s="506"/>
      <c r="AD41" s="507">
        <f t="shared" si="9"/>
        <v>0</v>
      </c>
      <c r="AE41" s="506"/>
      <c r="AF41" s="506"/>
      <c r="AG41" s="507">
        <f t="shared" si="10"/>
        <v>0</v>
      </c>
      <c r="AH41" s="506"/>
      <c r="AI41" s="506"/>
      <c r="AJ41" s="507">
        <f t="shared" si="11"/>
        <v>0</v>
      </c>
      <c r="AK41" s="506"/>
      <c r="AL41" s="506"/>
      <c r="AM41" s="507">
        <f t="shared" si="12"/>
        <v>0</v>
      </c>
      <c r="AN41" s="506"/>
      <c r="AO41" s="506"/>
      <c r="AP41" s="507">
        <f t="shared" si="13"/>
        <v>0</v>
      </c>
      <c r="AQ41" s="506">
        <f t="shared" si="38"/>
        <v>0</v>
      </c>
      <c r="AR41" s="506">
        <f t="shared" si="38"/>
        <v>0</v>
      </c>
      <c r="AS41" s="507">
        <f t="shared" si="14"/>
        <v>0</v>
      </c>
      <c r="AT41" s="506">
        <v>0</v>
      </c>
      <c r="AU41" s="506">
        <v>0</v>
      </c>
      <c r="AV41" s="507">
        <f t="shared" si="15"/>
        <v>0</v>
      </c>
      <c r="AW41" s="506">
        <v>0</v>
      </c>
      <c r="AX41" s="506">
        <v>0</v>
      </c>
      <c r="AY41" s="507">
        <f t="shared" si="16"/>
        <v>0</v>
      </c>
      <c r="AZ41" s="506">
        <v>0</v>
      </c>
      <c r="BA41" s="506">
        <v>0</v>
      </c>
      <c r="BB41" s="507">
        <f t="shared" si="17"/>
        <v>0</v>
      </c>
      <c r="BC41" s="506">
        <v>0</v>
      </c>
      <c r="BD41" s="506">
        <v>0</v>
      </c>
      <c r="BE41" s="507">
        <f t="shared" si="18"/>
        <v>0</v>
      </c>
      <c r="BF41" s="506">
        <v>0</v>
      </c>
      <c r="BG41" s="506">
        <v>0</v>
      </c>
      <c r="BH41" s="507">
        <f t="shared" si="19"/>
        <v>0</v>
      </c>
      <c r="BI41" s="506">
        <v>0</v>
      </c>
      <c r="BJ41" s="506">
        <v>0</v>
      </c>
      <c r="BK41" s="507">
        <f t="shared" si="20"/>
        <v>0</v>
      </c>
      <c r="BL41" s="506">
        <v>0</v>
      </c>
      <c r="BM41" s="506">
        <v>0</v>
      </c>
      <c r="BN41" s="507">
        <f t="shared" si="21"/>
        <v>0</v>
      </c>
      <c r="BO41" s="506">
        <v>0</v>
      </c>
      <c r="BP41" s="506">
        <v>0</v>
      </c>
      <c r="BQ41" s="507">
        <f t="shared" si="22"/>
        <v>0</v>
      </c>
      <c r="BR41" s="506">
        <f t="shared" si="30"/>
        <v>0</v>
      </c>
      <c r="BS41" s="506">
        <f t="shared" si="30"/>
        <v>0</v>
      </c>
      <c r="BT41" s="507">
        <f t="shared" si="23"/>
        <v>0</v>
      </c>
      <c r="BU41" s="506">
        <f t="shared" si="31"/>
        <v>0</v>
      </c>
      <c r="BV41" s="506">
        <f t="shared" si="31"/>
        <v>0</v>
      </c>
      <c r="BW41" s="507">
        <f t="shared" si="24"/>
        <v>0</v>
      </c>
      <c r="BX41" s="506">
        <f t="shared" si="32"/>
        <v>0</v>
      </c>
      <c r="BY41" s="506">
        <f t="shared" si="32"/>
        <v>0</v>
      </c>
      <c r="BZ41" s="507">
        <f t="shared" si="25"/>
        <v>0</v>
      </c>
      <c r="CA41" s="506">
        <f t="shared" si="33"/>
        <v>0</v>
      </c>
      <c r="CB41" s="506">
        <f t="shared" si="33"/>
        <v>0</v>
      </c>
      <c r="CC41" s="507">
        <f t="shared" si="26"/>
        <v>0</v>
      </c>
      <c r="CD41" s="506">
        <f t="shared" si="34"/>
        <v>0</v>
      </c>
      <c r="CE41" s="506">
        <f t="shared" si="34"/>
        <v>0</v>
      </c>
      <c r="CF41" s="507">
        <f t="shared" si="27"/>
        <v>0</v>
      </c>
      <c r="CG41" s="506">
        <f t="shared" si="35"/>
        <v>0</v>
      </c>
      <c r="CH41" s="506">
        <f t="shared" si="35"/>
        <v>0</v>
      </c>
      <c r="CI41" s="507">
        <f t="shared" si="28"/>
        <v>0</v>
      </c>
      <c r="CJ41" s="506">
        <f t="shared" si="36"/>
        <v>0</v>
      </c>
      <c r="CK41" s="506">
        <f t="shared" si="36"/>
        <v>0</v>
      </c>
      <c r="CL41" s="507">
        <f t="shared" si="29"/>
        <v>0</v>
      </c>
      <c r="DH41" s="509" t="s">
        <v>130</v>
      </c>
      <c r="DI41" s="509" t="s">
        <v>130</v>
      </c>
      <c r="DJ41" s="479" t="s">
        <v>138</v>
      </c>
    </row>
    <row r="42" spans="1:140" x14ac:dyDescent="0.25">
      <c r="A42" s="517" t="s">
        <v>34</v>
      </c>
      <c r="B42" s="504">
        <v>166.57</v>
      </c>
      <c r="C42" s="505">
        <f t="shared" si="0"/>
        <v>0</v>
      </c>
      <c r="D42" s="506"/>
      <c r="E42" s="506"/>
      <c r="F42" s="507">
        <f t="shared" si="1"/>
        <v>0</v>
      </c>
      <c r="G42" s="506"/>
      <c r="H42" s="506"/>
      <c r="I42" s="507">
        <f t="shared" si="2"/>
        <v>0</v>
      </c>
      <c r="J42" s="506"/>
      <c r="K42" s="506"/>
      <c r="L42" s="507">
        <f t="shared" si="3"/>
        <v>0</v>
      </c>
      <c r="M42" s="506"/>
      <c r="N42" s="506"/>
      <c r="O42" s="507">
        <f t="shared" si="4"/>
        <v>0</v>
      </c>
      <c r="P42" s="506"/>
      <c r="Q42" s="506"/>
      <c r="R42" s="507">
        <f t="shared" si="5"/>
        <v>0</v>
      </c>
      <c r="S42" s="506"/>
      <c r="T42" s="506"/>
      <c r="U42" s="507">
        <f t="shared" si="6"/>
        <v>0</v>
      </c>
      <c r="V42" s="506">
        <f t="shared" si="37"/>
        <v>0</v>
      </c>
      <c r="W42" s="506">
        <f t="shared" si="37"/>
        <v>0</v>
      </c>
      <c r="X42" s="507">
        <f t="shared" si="7"/>
        <v>0</v>
      </c>
      <c r="Y42" s="506"/>
      <c r="Z42" s="506"/>
      <c r="AA42" s="507">
        <f t="shared" si="8"/>
        <v>0</v>
      </c>
      <c r="AB42" s="506"/>
      <c r="AC42" s="506"/>
      <c r="AD42" s="507">
        <f t="shared" si="9"/>
        <v>0</v>
      </c>
      <c r="AE42" s="506"/>
      <c r="AF42" s="506"/>
      <c r="AG42" s="507">
        <f t="shared" si="10"/>
        <v>0</v>
      </c>
      <c r="AH42" s="506"/>
      <c r="AI42" s="506"/>
      <c r="AJ42" s="507">
        <f t="shared" si="11"/>
        <v>0</v>
      </c>
      <c r="AK42" s="506"/>
      <c r="AL42" s="506"/>
      <c r="AM42" s="507">
        <f t="shared" si="12"/>
        <v>0</v>
      </c>
      <c r="AN42" s="506"/>
      <c r="AO42" s="506"/>
      <c r="AP42" s="507">
        <f t="shared" si="13"/>
        <v>0</v>
      </c>
      <c r="AQ42" s="506">
        <f t="shared" si="38"/>
        <v>0</v>
      </c>
      <c r="AR42" s="506">
        <f t="shared" si="38"/>
        <v>0</v>
      </c>
      <c r="AS42" s="507">
        <f t="shared" si="14"/>
        <v>0</v>
      </c>
      <c r="AT42" s="506">
        <v>0</v>
      </c>
      <c r="AU42" s="506">
        <v>0</v>
      </c>
      <c r="AV42" s="507">
        <f t="shared" si="15"/>
        <v>0</v>
      </c>
      <c r="AW42" s="506">
        <v>0</v>
      </c>
      <c r="AX42" s="506">
        <v>0</v>
      </c>
      <c r="AY42" s="507">
        <f t="shared" si="16"/>
        <v>0</v>
      </c>
      <c r="AZ42" s="506">
        <v>0</v>
      </c>
      <c r="BA42" s="506">
        <v>0</v>
      </c>
      <c r="BB42" s="507">
        <f t="shared" si="17"/>
        <v>0</v>
      </c>
      <c r="BC42" s="506">
        <v>0</v>
      </c>
      <c r="BD42" s="506">
        <v>0</v>
      </c>
      <c r="BE42" s="507">
        <f t="shared" si="18"/>
        <v>0</v>
      </c>
      <c r="BF42" s="506">
        <v>0</v>
      </c>
      <c r="BG42" s="506">
        <v>0</v>
      </c>
      <c r="BH42" s="507">
        <f t="shared" si="19"/>
        <v>0</v>
      </c>
      <c r="BI42" s="506">
        <v>0</v>
      </c>
      <c r="BJ42" s="506">
        <v>0</v>
      </c>
      <c r="BK42" s="507">
        <f t="shared" si="20"/>
        <v>0</v>
      </c>
      <c r="BL42" s="506">
        <v>0</v>
      </c>
      <c r="BM42" s="506">
        <v>0</v>
      </c>
      <c r="BN42" s="507">
        <f t="shared" si="21"/>
        <v>0</v>
      </c>
      <c r="BO42" s="506">
        <v>0</v>
      </c>
      <c r="BP42" s="506">
        <v>0</v>
      </c>
      <c r="BQ42" s="507">
        <f t="shared" si="22"/>
        <v>0</v>
      </c>
      <c r="BR42" s="506">
        <f t="shared" si="30"/>
        <v>0</v>
      </c>
      <c r="BS42" s="506">
        <f t="shared" si="30"/>
        <v>0</v>
      </c>
      <c r="BT42" s="507">
        <f t="shared" si="23"/>
        <v>0</v>
      </c>
      <c r="BU42" s="506">
        <f t="shared" si="31"/>
        <v>0</v>
      </c>
      <c r="BV42" s="506">
        <f t="shared" si="31"/>
        <v>0</v>
      </c>
      <c r="BW42" s="507">
        <f t="shared" si="24"/>
        <v>0</v>
      </c>
      <c r="BX42" s="506">
        <f t="shared" si="32"/>
        <v>0</v>
      </c>
      <c r="BY42" s="506">
        <f t="shared" si="32"/>
        <v>0</v>
      </c>
      <c r="BZ42" s="507">
        <f t="shared" si="25"/>
        <v>0</v>
      </c>
      <c r="CA42" s="506">
        <f t="shared" si="33"/>
        <v>0</v>
      </c>
      <c r="CB42" s="506">
        <f t="shared" si="33"/>
        <v>0</v>
      </c>
      <c r="CC42" s="507">
        <f t="shared" si="26"/>
        <v>0</v>
      </c>
      <c r="CD42" s="506">
        <f t="shared" si="34"/>
        <v>0</v>
      </c>
      <c r="CE42" s="506">
        <f t="shared" si="34"/>
        <v>0</v>
      </c>
      <c r="CF42" s="507">
        <f t="shared" si="27"/>
        <v>0</v>
      </c>
      <c r="CG42" s="506">
        <f t="shared" si="35"/>
        <v>0</v>
      </c>
      <c r="CH42" s="506">
        <f t="shared" si="35"/>
        <v>0</v>
      </c>
      <c r="CI42" s="507">
        <f t="shared" si="28"/>
        <v>0</v>
      </c>
      <c r="CJ42" s="506">
        <f t="shared" si="36"/>
        <v>0</v>
      </c>
      <c r="CK42" s="506">
        <f t="shared" si="36"/>
        <v>0</v>
      </c>
      <c r="CL42" s="507">
        <f t="shared" si="29"/>
        <v>0</v>
      </c>
      <c r="DI42" s="509" t="s">
        <v>130</v>
      </c>
      <c r="DJ42" s="479" t="s">
        <v>143</v>
      </c>
    </row>
    <row r="43" spans="1:140" x14ac:dyDescent="0.25">
      <c r="A43" s="517" t="s">
        <v>35</v>
      </c>
      <c r="B43" s="504">
        <v>1008</v>
      </c>
      <c r="C43" s="505">
        <f t="shared" si="0"/>
        <v>0</v>
      </c>
      <c r="D43" s="506"/>
      <c r="E43" s="506"/>
      <c r="F43" s="507">
        <f t="shared" si="1"/>
        <v>0</v>
      </c>
      <c r="G43" s="506"/>
      <c r="H43" s="506"/>
      <c r="I43" s="507">
        <f t="shared" si="2"/>
        <v>0</v>
      </c>
      <c r="J43" s="506"/>
      <c r="K43" s="506"/>
      <c r="L43" s="507">
        <f t="shared" si="3"/>
        <v>0</v>
      </c>
      <c r="M43" s="506"/>
      <c r="N43" s="506"/>
      <c r="O43" s="507">
        <f t="shared" si="4"/>
        <v>0</v>
      </c>
      <c r="P43" s="506"/>
      <c r="Q43" s="506"/>
      <c r="R43" s="507">
        <f t="shared" si="5"/>
        <v>0</v>
      </c>
      <c r="S43" s="506"/>
      <c r="T43" s="506"/>
      <c r="U43" s="507">
        <f t="shared" si="6"/>
        <v>0</v>
      </c>
      <c r="V43" s="506">
        <f t="shared" si="37"/>
        <v>0</v>
      </c>
      <c r="W43" s="506">
        <f t="shared" si="37"/>
        <v>0</v>
      </c>
      <c r="X43" s="507">
        <f t="shared" si="7"/>
        <v>0</v>
      </c>
      <c r="Y43" s="506"/>
      <c r="Z43" s="506"/>
      <c r="AA43" s="507">
        <f t="shared" si="8"/>
        <v>0</v>
      </c>
      <c r="AB43" s="506"/>
      <c r="AC43" s="506"/>
      <c r="AD43" s="507">
        <f t="shared" si="9"/>
        <v>0</v>
      </c>
      <c r="AE43" s="506"/>
      <c r="AF43" s="506"/>
      <c r="AG43" s="507">
        <f t="shared" si="10"/>
        <v>0</v>
      </c>
      <c r="AH43" s="506"/>
      <c r="AI43" s="506"/>
      <c r="AJ43" s="507">
        <f t="shared" si="11"/>
        <v>0</v>
      </c>
      <c r="AK43" s="506"/>
      <c r="AL43" s="506"/>
      <c r="AM43" s="507">
        <f t="shared" si="12"/>
        <v>0</v>
      </c>
      <c r="AN43" s="506"/>
      <c r="AO43" s="506"/>
      <c r="AP43" s="507">
        <f t="shared" si="13"/>
        <v>0</v>
      </c>
      <c r="AQ43" s="506">
        <f t="shared" si="38"/>
        <v>0</v>
      </c>
      <c r="AR43" s="506">
        <f t="shared" si="38"/>
        <v>0</v>
      </c>
      <c r="AS43" s="507">
        <f t="shared" si="14"/>
        <v>0</v>
      </c>
      <c r="AT43" s="506">
        <v>0</v>
      </c>
      <c r="AU43" s="506">
        <v>0</v>
      </c>
      <c r="AV43" s="507">
        <f t="shared" si="15"/>
        <v>0</v>
      </c>
      <c r="AW43" s="506">
        <v>0</v>
      </c>
      <c r="AX43" s="506">
        <v>0</v>
      </c>
      <c r="AY43" s="507">
        <f t="shared" si="16"/>
        <v>0</v>
      </c>
      <c r="AZ43" s="506">
        <v>0</v>
      </c>
      <c r="BA43" s="506">
        <v>0</v>
      </c>
      <c r="BB43" s="507">
        <f t="shared" si="17"/>
        <v>0</v>
      </c>
      <c r="BC43" s="506">
        <v>0</v>
      </c>
      <c r="BD43" s="506">
        <v>0</v>
      </c>
      <c r="BE43" s="507">
        <f t="shared" si="18"/>
        <v>0</v>
      </c>
      <c r="BF43" s="506">
        <v>0</v>
      </c>
      <c r="BG43" s="506">
        <v>0</v>
      </c>
      <c r="BH43" s="507">
        <f t="shared" si="19"/>
        <v>0</v>
      </c>
      <c r="BI43" s="506">
        <v>0</v>
      </c>
      <c r="BJ43" s="506">
        <v>0</v>
      </c>
      <c r="BK43" s="507">
        <f t="shared" si="20"/>
        <v>0</v>
      </c>
      <c r="BL43" s="506">
        <v>0</v>
      </c>
      <c r="BM43" s="506">
        <v>0</v>
      </c>
      <c r="BN43" s="507">
        <f t="shared" si="21"/>
        <v>0</v>
      </c>
      <c r="BO43" s="506">
        <v>0</v>
      </c>
      <c r="BP43" s="506">
        <v>0</v>
      </c>
      <c r="BQ43" s="507">
        <f t="shared" si="22"/>
        <v>0</v>
      </c>
      <c r="BR43" s="506">
        <f t="shared" si="30"/>
        <v>0</v>
      </c>
      <c r="BS43" s="506">
        <f t="shared" si="30"/>
        <v>0</v>
      </c>
      <c r="BT43" s="507">
        <f t="shared" si="23"/>
        <v>0</v>
      </c>
      <c r="BU43" s="506">
        <f t="shared" si="31"/>
        <v>0</v>
      </c>
      <c r="BV43" s="506">
        <f t="shared" si="31"/>
        <v>0</v>
      </c>
      <c r="BW43" s="507">
        <f t="shared" si="24"/>
        <v>0</v>
      </c>
      <c r="BX43" s="506">
        <f t="shared" si="32"/>
        <v>0</v>
      </c>
      <c r="BY43" s="506">
        <f t="shared" si="32"/>
        <v>0</v>
      </c>
      <c r="BZ43" s="507">
        <f t="shared" si="25"/>
        <v>0</v>
      </c>
      <c r="CA43" s="506">
        <f t="shared" si="33"/>
        <v>0</v>
      </c>
      <c r="CB43" s="506">
        <f t="shared" si="33"/>
        <v>0</v>
      </c>
      <c r="CC43" s="507">
        <f t="shared" si="26"/>
        <v>0</v>
      </c>
      <c r="CD43" s="506">
        <f t="shared" si="34"/>
        <v>0</v>
      </c>
      <c r="CE43" s="506">
        <f t="shared" si="34"/>
        <v>0</v>
      </c>
      <c r="CF43" s="507">
        <f t="shared" si="27"/>
        <v>0</v>
      </c>
      <c r="CG43" s="506">
        <f t="shared" si="35"/>
        <v>0</v>
      </c>
      <c r="CH43" s="506">
        <f t="shared" si="35"/>
        <v>0</v>
      </c>
      <c r="CI43" s="507">
        <f t="shared" si="28"/>
        <v>0</v>
      </c>
      <c r="CJ43" s="506">
        <f t="shared" si="36"/>
        <v>0</v>
      </c>
      <c r="CK43" s="506">
        <f t="shared" si="36"/>
        <v>0</v>
      </c>
      <c r="CL43" s="507">
        <f t="shared" si="29"/>
        <v>0</v>
      </c>
      <c r="DI43" s="509" t="s">
        <v>130</v>
      </c>
      <c r="DJ43" s="479" t="s">
        <v>138</v>
      </c>
    </row>
    <row r="44" spans="1:140" x14ac:dyDescent="0.25">
      <c r="A44" s="517" t="s">
        <v>36</v>
      </c>
      <c r="B44" s="504">
        <v>1140.8399999999999</v>
      </c>
      <c r="C44" s="505">
        <f t="shared" si="0"/>
        <v>20.058027418393468</v>
      </c>
      <c r="D44" s="518">
        <v>148.08000000000001</v>
      </c>
      <c r="E44" s="518">
        <v>626.30999999999995</v>
      </c>
      <c r="F44" s="507">
        <f t="shared" si="1"/>
        <v>4.2295380875202584</v>
      </c>
      <c r="G44" s="506"/>
      <c r="H44" s="506"/>
      <c r="I44" s="507">
        <f t="shared" si="2"/>
        <v>0</v>
      </c>
      <c r="J44" s="506"/>
      <c r="K44" s="506"/>
      <c r="L44" s="507">
        <f t="shared" si="3"/>
        <v>0</v>
      </c>
      <c r="M44" s="506"/>
      <c r="N44" s="506"/>
      <c r="O44" s="507">
        <f t="shared" si="4"/>
        <v>0</v>
      </c>
      <c r="P44" s="518">
        <v>72.25</v>
      </c>
      <c r="Q44" s="518">
        <v>237.8</v>
      </c>
      <c r="R44" s="507">
        <f t="shared" si="5"/>
        <v>3.2913494809688584</v>
      </c>
      <c r="S44" s="518">
        <v>1.5</v>
      </c>
      <c r="T44" s="518">
        <v>1.6</v>
      </c>
      <c r="U44" s="507">
        <f t="shared" si="6"/>
        <v>1.0666666666666667</v>
      </c>
      <c r="V44" s="506">
        <f t="shared" si="37"/>
        <v>221.83</v>
      </c>
      <c r="W44" s="506">
        <f t="shared" si="37"/>
        <v>865.70999999999992</v>
      </c>
      <c r="X44" s="507">
        <f t="shared" si="7"/>
        <v>3.9025830590993098</v>
      </c>
      <c r="Y44" s="518">
        <v>1</v>
      </c>
      <c r="Z44" s="518">
        <v>4.75</v>
      </c>
      <c r="AA44" s="507">
        <f t="shared" si="8"/>
        <v>4.75</v>
      </c>
      <c r="AB44" s="506"/>
      <c r="AC44" s="506"/>
      <c r="AD44" s="507">
        <f t="shared" si="9"/>
        <v>0</v>
      </c>
      <c r="AE44" s="506"/>
      <c r="AF44" s="506"/>
      <c r="AG44" s="507">
        <f t="shared" si="10"/>
        <v>0</v>
      </c>
      <c r="AH44" s="506"/>
      <c r="AI44" s="506"/>
      <c r="AJ44" s="507">
        <f t="shared" si="11"/>
        <v>0</v>
      </c>
      <c r="AK44" s="506">
        <v>6</v>
      </c>
      <c r="AL44" s="506">
        <v>17</v>
      </c>
      <c r="AM44" s="507">
        <f t="shared" si="12"/>
        <v>2.8333333333333335</v>
      </c>
      <c r="AN44" s="506"/>
      <c r="AO44" s="506"/>
      <c r="AP44" s="507">
        <f t="shared" si="13"/>
        <v>0</v>
      </c>
      <c r="AQ44" s="506">
        <f t="shared" si="38"/>
        <v>7</v>
      </c>
      <c r="AR44" s="506">
        <f t="shared" si="38"/>
        <v>21.75</v>
      </c>
      <c r="AS44" s="507">
        <f t="shared" si="14"/>
        <v>3.1071428571428572</v>
      </c>
      <c r="AT44" s="506">
        <v>0</v>
      </c>
      <c r="AU44" s="506">
        <v>0</v>
      </c>
      <c r="AV44" s="507">
        <f t="shared" si="15"/>
        <v>0</v>
      </c>
      <c r="AW44" s="506">
        <v>0</v>
      </c>
      <c r="AX44" s="506">
        <v>0</v>
      </c>
      <c r="AY44" s="507">
        <f t="shared" si="16"/>
        <v>0</v>
      </c>
      <c r="AZ44" s="506">
        <v>0</v>
      </c>
      <c r="BA44" s="506">
        <v>0</v>
      </c>
      <c r="BB44" s="507">
        <f t="shared" si="17"/>
        <v>0</v>
      </c>
      <c r="BC44" s="506">
        <v>0</v>
      </c>
      <c r="BD44" s="506">
        <v>0</v>
      </c>
      <c r="BE44" s="507">
        <f t="shared" si="18"/>
        <v>0</v>
      </c>
      <c r="BF44" s="506">
        <v>0</v>
      </c>
      <c r="BG44" s="506">
        <v>0</v>
      </c>
      <c r="BH44" s="507">
        <f t="shared" si="19"/>
        <v>0</v>
      </c>
      <c r="BI44" s="506">
        <v>0</v>
      </c>
      <c r="BJ44" s="506">
        <v>0</v>
      </c>
      <c r="BK44" s="507">
        <f t="shared" si="20"/>
        <v>0</v>
      </c>
      <c r="BL44" s="506">
        <v>0</v>
      </c>
      <c r="BM44" s="506">
        <v>0</v>
      </c>
      <c r="BN44" s="507">
        <f t="shared" si="21"/>
        <v>0</v>
      </c>
      <c r="BO44" s="506">
        <v>0</v>
      </c>
      <c r="BP44" s="506">
        <v>0</v>
      </c>
      <c r="BQ44" s="507">
        <f t="shared" si="22"/>
        <v>0</v>
      </c>
      <c r="BR44" s="506">
        <f t="shared" si="30"/>
        <v>149.08000000000001</v>
      </c>
      <c r="BS44" s="506">
        <f t="shared" si="30"/>
        <v>631.05999999999995</v>
      </c>
      <c r="BT44" s="507">
        <f t="shared" si="23"/>
        <v>4.2330292460423928</v>
      </c>
      <c r="BU44" s="506">
        <f t="shared" si="31"/>
        <v>0</v>
      </c>
      <c r="BV44" s="506">
        <f t="shared" si="31"/>
        <v>0</v>
      </c>
      <c r="BW44" s="507">
        <f t="shared" si="24"/>
        <v>0</v>
      </c>
      <c r="BX44" s="506">
        <f t="shared" si="32"/>
        <v>0</v>
      </c>
      <c r="BY44" s="506">
        <f t="shared" si="32"/>
        <v>0</v>
      </c>
      <c r="BZ44" s="507">
        <f t="shared" si="25"/>
        <v>0</v>
      </c>
      <c r="CA44" s="506">
        <f t="shared" si="33"/>
        <v>0</v>
      </c>
      <c r="CB44" s="506">
        <f t="shared" si="33"/>
        <v>0</v>
      </c>
      <c r="CC44" s="507">
        <f t="shared" si="26"/>
        <v>0</v>
      </c>
      <c r="CD44" s="506">
        <f t="shared" si="34"/>
        <v>78.25</v>
      </c>
      <c r="CE44" s="506">
        <f t="shared" si="34"/>
        <v>254.8</v>
      </c>
      <c r="CF44" s="507">
        <f t="shared" si="27"/>
        <v>3.2562300319488817</v>
      </c>
      <c r="CG44" s="506">
        <f t="shared" si="35"/>
        <v>1.5</v>
      </c>
      <c r="CH44" s="506">
        <f t="shared" si="35"/>
        <v>1.6</v>
      </c>
      <c r="CI44" s="507">
        <f t="shared" si="28"/>
        <v>1.0666666666666667</v>
      </c>
      <c r="CJ44" s="506">
        <f t="shared" si="36"/>
        <v>228.83</v>
      </c>
      <c r="CK44" s="506">
        <f t="shared" si="36"/>
        <v>887.45999999999992</v>
      </c>
      <c r="CL44" s="507">
        <f t="shared" si="29"/>
        <v>3.8782502294279593</v>
      </c>
      <c r="DH44" s="509"/>
      <c r="DI44" s="509" t="s">
        <v>130</v>
      </c>
      <c r="DJ44" s="479" t="s">
        <v>138</v>
      </c>
      <c r="DN44" s="508" t="s">
        <v>163</v>
      </c>
      <c r="DO44" s="508" t="s">
        <v>178</v>
      </c>
    </row>
    <row r="45" spans="1:140" x14ac:dyDescent="0.25">
      <c r="A45" s="517" t="s">
        <v>37</v>
      </c>
      <c r="B45" s="504">
        <v>1657</v>
      </c>
      <c r="C45" s="505">
        <f t="shared" si="0"/>
        <v>0</v>
      </c>
      <c r="D45" s="506"/>
      <c r="E45" s="506"/>
      <c r="F45" s="507">
        <f t="shared" si="1"/>
        <v>0</v>
      </c>
      <c r="G45" s="506"/>
      <c r="H45" s="506"/>
      <c r="I45" s="507">
        <f t="shared" si="2"/>
        <v>0</v>
      </c>
      <c r="J45" s="506"/>
      <c r="K45" s="506"/>
      <c r="L45" s="507">
        <f t="shared" si="3"/>
        <v>0</v>
      </c>
      <c r="M45" s="506"/>
      <c r="N45" s="506"/>
      <c r="O45" s="507">
        <f t="shared" si="4"/>
        <v>0</v>
      </c>
      <c r="P45" s="506"/>
      <c r="Q45" s="506"/>
      <c r="R45" s="507">
        <f t="shared" si="5"/>
        <v>0</v>
      </c>
      <c r="S45" s="506"/>
      <c r="T45" s="506"/>
      <c r="U45" s="507">
        <f t="shared" si="6"/>
        <v>0</v>
      </c>
      <c r="V45" s="506">
        <f t="shared" si="37"/>
        <v>0</v>
      </c>
      <c r="W45" s="506">
        <f t="shared" si="37"/>
        <v>0</v>
      </c>
      <c r="X45" s="507">
        <f t="shared" si="7"/>
        <v>0</v>
      </c>
      <c r="Y45" s="506"/>
      <c r="Z45" s="506"/>
      <c r="AA45" s="507">
        <f t="shared" si="8"/>
        <v>0</v>
      </c>
      <c r="AB45" s="506"/>
      <c r="AC45" s="506"/>
      <c r="AD45" s="507">
        <f t="shared" si="9"/>
        <v>0</v>
      </c>
      <c r="AE45" s="506"/>
      <c r="AF45" s="506"/>
      <c r="AG45" s="507">
        <f t="shared" si="10"/>
        <v>0</v>
      </c>
      <c r="AH45" s="506"/>
      <c r="AI45" s="506"/>
      <c r="AJ45" s="507">
        <f t="shared" si="11"/>
        <v>0</v>
      </c>
      <c r="AK45" s="506"/>
      <c r="AL45" s="506"/>
      <c r="AM45" s="507">
        <f t="shared" si="12"/>
        <v>0</v>
      </c>
      <c r="AN45" s="506"/>
      <c r="AO45" s="506"/>
      <c r="AP45" s="507">
        <f t="shared" si="13"/>
        <v>0</v>
      </c>
      <c r="AQ45" s="506">
        <f t="shared" si="38"/>
        <v>0</v>
      </c>
      <c r="AR45" s="506">
        <f t="shared" si="38"/>
        <v>0</v>
      </c>
      <c r="AS45" s="507">
        <f t="shared" si="14"/>
        <v>0</v>
      </c>
      <c r="AT45" s="506">
        <v>0</v>
      </c>
      <c r="AU45" s="506">
        <v>0</v>
      </c>
      <c r="AV45" s="507">
        <f t="shared" si="15"/>
        <v>0</v>
      </c>
      <c r="AW45" s="506">
        <v>0</v>
      </c>
      <c r="AX45" s="506">
        <v>0</v>
      </c>
      <c r="AY45" s="507">
        <f t="shared" si="16"/>
        <v>0</v>
      </c>
      <c r="AZ45" s="506">
        <v>0</v>
      </c>
      <c r="BA45" s="506">
        <v>0</v>
      </c>
      <c r="BB45" s="507">
        <f t="shared" si="17"/>
        <v>0</v>
      </c>
      <c r="BC45" s="506">
        <v>0</v>
      </c>
      <c r="BD45" s="506">
        <v>0</v>
      </c>
      <c r="BE45" s="507">
        <f t="shared" si="18"/>
        <v>0</v>
      </c>
      <c r="BF45" s="506">
        <v>0</v>
      </c>
      <c r="BG45" s="506">
        <v>0</v>
      </c>
      <c r="BH45" s="507">
        <f t="shared" si="19"/>
        <v>0</v>
      </c>
      <c r="BI45" s="506">
        <v>0</v>
      </c>
      <c r="BJ45" s="506">
        <v>0</v>
      </c>
      <c r="BK45" s="507">
        <f t="shared" si="20"/>
        <v>0</v>
      </c>
      <c r="BL45" s="506">
        <v>0</v>
      </c>
      <c r="BM45" s="506">
        <v>0</v>
      </c>
      <c r="BN45" s="507">
        <f t="shared" si="21"/>
        <v>0</v>
      </c>
      <c r="BO45" s="506">
        <v>0</v>
      </c>
      <c r="BP45" s="506">
        <v>0</v>
      </c>
      <c r="BQ45" s="507">
        <f t="shared" si="22"/>
        <v>0</v>
      </c>
      <c r="BR45" s="506">
        <f t="shared" si="30"/>
        <v>0</v>
      </c>
      <c r="BS45" s="506">
        <f t="shared" si="30"/>
        <v>0</v>
      </c>
      <c r="BT45" s="507">
        <f t="shared" si="23"/>
        <v>0</v>
      </c>
      <c r="BU45" s="506">
        <f t="shared" si="31"/>
        <v>0</v>
      </c>
      <c r="BV45" s="506">
        <f t="shared" si="31"/>
        <v>0</v>
      </c>
      <c r="BW45" s="507">
        <f t="shared" si="24"/>
        <v>0</v>
      </c>
      <c r="BX45" s="506">
        <f t="shared" si="32"/>
        <v>0</v>
      </c>
      <c r="BY45" s="506">
        <f t="shared" si="32"/>
        <v>0</v>
      </c>
      <c r="BZ45" s="507">
        <f t="shared" si="25"/>
        <v>0</v>
      </c>
      <c r="CA45" s="506">
        <f t="shared" si="33"/>
        <v>0</v>
      </c>
      <c r="CB45" s="506">
        <f t="shared" si="33"/>
        <v>0</v>
      </c>
      <c r="CC45" s="507">
        <f t="shared" si="26"/>
        <v>0</v>
      </c>
      <c r="CD45" s="506">
        <f t="shared" si="34"/>
        <v>0</v>
      </c>
      <c r="CE45" s="506">
        <f t="shared" si="34"/>
        <v>0</v>
      </c>
      <c r="CF45" s="507">
        <f t="shared" si="27"/>
        <v>0</v>
      </c>
      <c r="CG45" s="506">
        <f t="shared" si="35"/>
        <v>0</v>
      </c>
      <c r="CH45" s="506">
        <f t="shared" si="35"/>
        <v>0</v>
      </c>
      <c r="CI45" s="507">
        <f t="shared" si="28"/>
        <v>0</v>
      </c>
      <c r="CJ45" s="506">
        <f t="shared" si="36"/>
        <v>0</v>
      </c>
      <c r="CK45" s="506">
        <f t="shared" si="36"/>
        <v>0</v>
      </c>
      <c r="CL45" s="507">
        <f t="shared" si="29"/>
        <v>0</v>
      </c>
      <c r="DH45" s="509" t="s">
        <v>130</v>
      </c>
      <c r="DI45" s="509" t="s">
        <v>130</v>
      </c>
      <c r="DJ45" s="479" t="s">
        <v>138</v>
      </c>
    </row>
    <row r="46" spans="1:140" x14ac:dyDescent="0.25">
      <c r="A46" s="517" t="s">
        <v>38</v>
      </c>
      <c r="B46" s="504">
        <v>3677.73</v>
      </c>
      <c r="C46" s="505">
        <f t="shared" si="0"/>
        <v>0</v>
      </c>
      <c r="D46" s="506"/>
      <c r="E46" s="506"/>
      <c r="F46" s="507">
        <f t="shared" si="1"/>
        <v>0</v>
      </c>
      <c r="G46" s="506"/>
      <c r="H46" s="506"/>
      <c r="I46" s="507">
        <f t="shared" si="2"/>
        <v>0</v>
      </c>
      <c r="J46" s="506"/>
      <c r="K46" s="506"/>
      <c r="L46" s="507">
        <f t="shared" si="3"/>
        <v>0</v>
      </c>
      <c r="M46" s="506"/>
      <c r="N46" s="506"/>
      <c r="O46" s="507">
        <f t="shared" si="4"/>
        <v>0</v>
      </c>
      <c r="P46" s="506"/>
      <c r="Q46" s="506"/>
      <c r="R46" s="507">
        <f t="shared" si="5"/>
        <v>0</v>
      </c>
      <c r="S46" s="506"/>
      <c r="T46" s="506"/>
      <c r="U46" s="507">
        <f t="shared" si="6"/>
        <v>0</v>
      </c>
      <c r="V46" s="506">
        <f t="shared" si="37"/>
        <v>0</v>
      </c>
      <c r="W46" s="506">
        <f t="shared" si="37"/>
        <v>0</v>
      </c>
      <c r="X46" s="507">
        <f t="shared" si="7"/>
        <v>0</v>
      </c>
      <c r="Y46" s="506"/>
      <c r="Z46" s="506"/>
      <c r="AA46" s="507">
        <f t="shared" si="8"/>
        <v>0</v>
      </c>
      <c r="AB46" s="506"/>
      <c r="AC46" s="506"/>
      <c r="AD46" s="507">
        <f t="shared" si="9"/>
        <v>0</v>
      </c>
      <c r="AE46" s="506"/>
      <c r="AF46" s="506"/>
      <c r="AG46" s="507">
        <f t="shared" si="10"/>
        <v>0</v>
      </c>
      <c r="AH46" s="506"/>
      <c r="AI46" s="506"/>
      <c r="AJ46" s="507">
        <f t="shared" si="11"/>
        <v>0</v>
      </c>
      <c r="AK46" s="506"/>
      <c r="AL46" s="506"/>
      <c r="AM46" s="507">
        <f t="shared" si="12"/>
        <v>0</v>
      </c>
      <c r="AN46" s="506"/>
      <c r="AO46" s="506"/>
      <c r="AP46" s="507">
        <f t="shared" si="13"/>
        <v>0</v>
      </c>
      <c r="AQ46" s="506">
        <f t="shared" si="38"/>
        <v>0</v>
      </c>
      <c r="AR46" s="506">
        <f t="shared" si="38"/>
        <v>0</v>
      </c>
      <c r="AS46" s="507">
        <f t="shared" si="14"/>
        <v>0</v>
      </c>
      <c r="AT46" s="506">
        <v>0</v>
      </c>
      <c r="AU46" s="506">
        <v>0</v>
      </c>
      <c r="AV46" s="507">
        <f t="shared" si="15"/>
        <v>0</v>
      </c>
      <c r="AW46" s="506">
        <v>0</v>
      </c>
      <c r="AX46" s="506">
        <v>0</v>
      </c>
      <c r="AY46" s="507">
        <f t="shared" si="16"/>
        <v>0</v>
      </c>
      <c r="AZ46" s="506">
        <v>0</v>
      </c>
      <c r="BA46" s="506">
        <v>0</v>
      </c>
      <c r="BB46" s="507">
        <f t="shared" si="17"/>
        <v>0</v>
      </c>
      <c r="BC46" s="506">
        <v>0</v>
      </c>
      <c r="BD46" s="506">
        <v>0</v>
      </c>
      <c r="BE46" s="507">
        <f t="shared" si="18"/>
        <v>0</v>
      </c>
      <c r="BF46" s="506">
        <v>0</v>
      </c>
      <c r="BG46" s="506">
        <v>0</v>
      </c>
      <c r="BH46" s="507">
        <f t="shared" si="19"/>
        <v>0</v>
      </c>
      <c r="BI46" s="506">
        <v>0</v>
      </c>
      <c r="BJ46" s="506">
        <v>0</v>
      </c>
      <c r="BK46" s="507">
        <f t="shared" si="20"/>
        <v>0</v>
      </c>
      <c r="BL46" s="506">
        <v>0</v>
      </c>
      <c r="BM46" s="506">
        <v>0</v>
      </c>
      <c r="BN46" s="507">
        <f t="shared" si="21"/>
        <v>0</v>
      </c>
      <c r="BO46" s="506">
        <v>0</v>
      </c>
      <c r="BP46" s="506">
        <v>0</v>
      </c>
      <c r="BQ46" s="507">
        <f t="shared" si="22"/>
        <v>0</v>
      </c>
      <c r="BR46" s="506">
        <f t="shared" si="30"/>
        <v>0</v>
      </c>
      <c r="BS46" s="506">
        <f t="shared" si="30"/>
        <v>0</v>
      </c>
      <c r="BT46" s="507">
        <f t="shared" si="23"/>
        <v>0</v>
      </c>
      <c r="BU46" s="506">
        <f t="shared" si="31"/>
        <v>0</v>
      </c>
      <c r="BV46" s="506">
        <f t="shared" si="31"/>
        <v>0</v>
      </c>
      <c r="BW46" s="507">
        <f t="shared" si="24"/>
        <v>0</v>
      </c>
      <c r="BX46" s="506">
        <f t="shared" si="32"/>
        <v>0</v>
      </c>
      <c r="BY46" s="506">
        <f t="shared" si="32"/>
        <v>0</v>
      </c>
      <c r="BZ46" s="507">
        <f t="shared" si="25"/>
        <v>0</v>
      </c>
      <c r="CA46" s="506">
        <f t="shared" si="33"/>
        <v>0</v>
      </c>
      <c r="CB46" s="506">
        <f t="shared" si="33"/>
        <v>0</v>
      </c>
      <c r="CC46" s="507">
        <f t="shared" si="26"/>
        <v>0</v>
      </c>
      <c r="CD46" s="506">
        <f t="shared" si="34"/>
        <v>0</v>
      </c>
      <c r="CE46" s="506">
        <f t="shared" si="34"/>
        <v>0</v>
      </c>
      <c r="CF46" s="507">
        <f t="shared" si="27"/>
        <v>0</v>
      </c>
      <c r="CG46" s="506">
        <f t="shared" si="35"/>
        <v>0</v>
      </c>
      <c r="CH46" s="506">
        <f t="shared" si="35"/>
        <v>0</v>
      </c>
      <c r="CI46" s="507">
        <f t="shared" si="28"/>
        <v>0</v>
      </c>
      <c r="CJ46" s="506">
        <f t="shared" si="36"/>
        <v>0</v>
      </c>
      <c r="CK46" s="506">
        <f t="shared" si="36"/>
        <v>0</v>
      </c>
      <c r="CL46" s="507">
        <f t="shared" si="29"/>
        <v>0</v>
      </c>
      <c r="DI46" s="509" t="s">
        <v>130</v>
      </c>
      <c r="DJ46" s="479" t="s">
        <v>138</v>
      </c>
    </row>
    <row r="47" spans="1:140" x14ac:dyDescent="0.25">
      <c r="A47" s="517" t="s">
        <v>39</v>
      </c>
      <c r="B47" s="504">
        <v>506.5</v>
      </c>
      <c r="C47" s="505">
        <f t="shared" si="0"/>
        <v>0</v>
      </c>
      <c r="D47" s="506"/>
      <c r="E47" s="506"/>
      <c r="F47" s="507">
        <f t="shared" si="1"/>
        <v>0</v>
      </c>
      <c r="G47" s="506"/>
      <c r="H47" s="506"/>
      <c r="I47" s="507">
        <f t="shared" si="2"/>
        <v>0</v>
      </c>
      <c r="J47" s="506"/>
      <c r="K47" s="506"/>
      <c r="L47" s="507">
        <f t="shared" si="3"/>
        <v>0</v>
      </c>
      <c r="M47" s="506"/>
      <c r="N47" s="506"/>
      <c r="O47" s="507">
        <f t="shared" si="4"/>
        <v>0</v>
      </c>
      <c r="P47" s="506"/>
      <c r="Q47" s="506"/>
      <c r="R47" s="507">
        <f t="shared" si="5"/>
        <v>0</v>
      </c>
      <c r="S47" s="506"/>
      <c r="T47" s="506"/>
      <c r="U47" s="507">
        <f t="shared" si="6"/>
        <v>0</v>
      </c>
      <c r="V47" s="506">
        <f t="shared" si="37"/>
        <v>0</v>
      </c>
      <c r="W47" s="506">
        <f t="shared" si="37"/>
        <v>0</v>
      </c>
      <c r="X47" s="507">
        <f t="shared" si="7"/>
        <v>0</v>
      </c>
      <c r="Y47" s="506"/>
      <c r="Z47" s="506"/>
      <c r="AA47" s="507">
        <f t="shared" si="8"/>
        <v>0</v>
      </c>
      <c r="AB47" s="506"/>
      <c r="AC47" s="506"/>
      <c r="AD47" s="507">
        <f t="shared" si="9"/>
        <v>0</v>
      </c>
      <c r="AE47" s="506"/>
      <c r="AF47" s="506"/>
      <c r="AG47" s="507">
        <f t="shared" si="10"/>
        <v>0</v>
      </c>
      <c r="AH47" s="506"/>
      <c r="AI47" s="506"/>
      <c r="AJ47" s="507">
        <f t="shared" si="11"/>
        <v>0</v>
      </c>
      <c r="AK47" s="506"/>
      <c r="AL47" s="506"/>
      <c r="AM47" s="507">
        <f t="shared" si="12"/>
        <v>0</v>
      </c>
      <c r="AN47" s="506"/>
      <c r="AO47" s="506"/>
      <c r="AP47" s="507">
        <f t="shared" si="13"/>
        <v>0</v>
      </c>
      <c r="AQ47" s="506">
        <f t="shared" si="38"/>
        <v>0</v>
      </c>
      <c r="AR47" s="506">
        <f t="shared" si="38"/>
        <v>0</v>
      </c>
      <c r="AS47" s="507">
        <f t="shared" si="14"/>
        <v>0</v>
      </c>
      <c r="AT47" s="506">
        <v>0</v>
      </c>
      <c r="AU47" s="506">
        <v>0</v>
      </c>
      <c r="AV47" s="507">
        <f t="shared" si="15"/>
        <v>0</v>
      </c>
      <c r="AW47" s="506">
        <v>0</v>
      </c>
      <c r="AX47" s="506">
        <v>0</v>
      </c>
      <c r="AY47" s="507">
        <f t="shared" si="16"/>
        <v>0</v>
      </c>
      <c r="AZ47" s="506">
        <v>0</v>
      </c>
      <c r="BA47" s="506">
        <v>0</v>
      </c>
      <c r="BB47" s="507">
        <f t="shared" si="17"/>
        <v>0</v>
      </c>
      <c r="BC47" s="506">
        <v>0</v>
      </c>
      <c r="BD47" s="506">
        <v>0</v>
      </c>
      <c r="BE47" s="507">
        <f t="shared" si="18"/>
        <v>0</v>
      </c>
      <c r="BF47" s="506">
        <v>0</v>
      </c>
      <c r="BG47" s="506">
        <v>0</v>
      </c>
      <c r="BH47" s="507">
        <f t="shared" si="19"/>
        <v>0</v>
      </c>
      <c r="BI47" s="506">
        <v>0</v>
      </c>
      <c r="BJ47" s="506">
        <v>0</v>
      </c>
      <c r="BK47" s="507">
        <f t="shared" si="20"/>
        <v>0</v>
      </c>
      <c r="BL47" s="506">
        <v>0</v>
      </c>
      <c r="BM47" s="506">
        <v>0</v>
      </c>
      <c r="BN47" s="507">
        <f t="shared" si="21"/>
        <v>0</v>
      </c>
      <c r="BO47" s="506">
        <v>0</v>
      </c>
      <c r="BP47" s="506">
        <v>0</v>
      </c>
      <c r="BQ47" s="507">
        <f t="shared" si="22"/>
        <v>0</v>
      </c>
      <c r="BR47" s="506">
        <f t="shared" si="30"/>
        <v>0</v>
      </c>
      <c r="BS47" s="506">
        <f t="shared" si="30"/>
        <v>0</v>
      </c>
      <c r="BT47" s="507">
        <f t="shared" si="23"/>
        <v>0</v>
      </c>
      <c r="BU47" s="506">
        <f t="shared" si="31"/>
        <v>0</v>
      </c>
      <c r="BV47" s="506">
        <f t="shared" si="31"/>
        <v>0</v>
      </c>
      <c r="BW47" s="507">
        <f t="shared" si="24"/>
        <v>0</v>
      </c>
      <c r="BX47" s="506">
        <f t="shared" si="32"/>
        <v>0</v>
      </c>
      <c r="BY47" s="506">
        <f t="shared" si="32"/>
        <v>0</v>
      </c>
      <c r="BZ47" s="507">
        <f t="shared" si="25"/>
        <v>0</v>
      </c>
      <c r="CA47" s="506">
        <f t="shared" si="33"/>
        <v>0</v>
      </c>
      <c r="CB47" s="506">
        <f t="shared" si="33"/>
        <v>0</v>
      </c>
      <c r="CC47" s="507">
        <f t="shared" si="26"/>
        <v>0</v>
      </c>
      <c r="CD47" s="506">
        <f t="shared" si="34"/>
        <v>0</v>
      </c>
      <c r="CE47" s="506">
        <f t="shared" si="34"/>
        <v>0</v>
      </c>
      <c r="CF47" s="507">
        <f t="shared" si="27"/>
        <v>0</v>
      </c>
      <c r="CG47" s="506">
        <f t="shared" si="35"/>
        <v>0</v>
      </c>
      <c r="CH47" s="506">
        <f t="shared" si="35"/>
        <v>0</v>
      </c>
      <c r="CI47" s="507">
        <f t="shared" si="28"/>
        <v>0</v>
      </c>
      <c r="CJ47" s="506">
        <f t="shared" si="36"/>
        <v>0</v>
      </c>
      <c r="CK47" s="506">
        <f t="shared" si="36"/>
        <v>0</v>
      </c>
      <c r="CL47" s="507">
        <f t="shared" si="29"/>
        <v>0</v>
      </c>
    </row>
    <row r="48" spans="1:140" x14ac:dyDescent="0.25">
      <c r="A48" s="517" t="s">
        <v>40</v>
      </c>
      <c r="B48" s="504">
        <v>572</v>
      </c>
      <c r="C48" s="505">
        <f t="shared" si="0"/>
        <v>0</v>
      </c>
      <c r="D48" s="506"/>
      <c r="E48" s="506"/>
      <c r="F48" s="507">
        <f t="shared" si="1"/>
        <v>0</v>
      </c>
      <c r="G48" s="506"/>
      <c r="H48" s="506"/>
      <c r="I48" s="507">
        <f t="shared" si="2"/>
        <v>0</v>
      </c>
      <c r="J48" s="506"/>
      <c r="K48" s="506"/>
      <c r="L48" s="507">
        <f t="shared" si="3"/>
        <v>0</v>
      </c>
      <c r="M48" s="506"/>
      <c r="N48" s="506"/>
      <c r="O48" s="507">
        <f t="shared" si="4"/>
        <v>0</v>
      </c>
      <c r="P48" s="506"/>
      <c r="Q48" s="506"/>
      <c r="R48" s="507">
        <f t="shared" si="5"/>
        <v>0</v>
      </c>
      <c r="S48" s="506"/>
      <c r="T48" s="506"/>
      <c r="U48" s="507">
        <f t="shared" si="6"/>
        <v>0</v>
      </c>
      <c r="V48" s="506">
        <f t="shared" si="37"/>
        <v>0</v>
      </c>
      <c r="W48" s="506">
        <f t="shared" si="37"/>
        <v>0</v>
      </c>
      <c r="X48" s="507">
        <f t="shared" si="7"/>
        <v>0</v>
      </c>
      <c r="Y48" s="506"/>
      <c r="Z48" s="506"/>
      <c r="AA48" s="507">
        <f t="shared" si="8"/>
        <v>0</v>
      </c>
      <c r="AB48" s="506"/>
      <c r="AC48" s="506"/>
      <c r="AD48" s="507">
        <f t="shared" si="9"/>
        <v>0</v>
      </c>
      <c r="AE48" s="506"/>
      <c r="AF48" s="506"/>
      <c r="AG48" s="507">
        <f t="shared" si="10"/>
        <v>0</v>
      </c>
      <c r="AH48" s="506"/>
      <c r="AI48" s="506"/>
      <c r="AJ48" s="507">
        <f t="shared" si="11"/>
        <v>0</v>
      </c>
      <c r="AK48" s="506"/>
      <c r="AL48" s="506"/>
      <c r="AM48" s="507">
        <f t="shared" si="12"/>
        <v>0</v>
      </c>
      <c r="AN48" s="506"/>
      <c r="AO48" s="506"/>
      <c r="AP48" s="507">
        <f t="shared" si="13"/>
        <v>0</v>
      </c>
      <c r="AQ48" s="506">
        <f t="shared" si="38"/>
        <v>0</v>
      </c>
      <c r="AR48" s="506">
        <f t="shared" si="38"/>
        <v>0</v>
      </c>
      <c r="AS48" s="507">
        <f t="shared" si="14"/>
        <v>0</v>
      </c>
      <c r="AT48" s="506">
        <v>0</v>
      </c>
      <c r="AU48" s="506">
        <v>0</v>
      </c>
      <c r="AV48" s="507">
        <f t="shared" si="15"/>
        <v>0</v>
      </c>
      <c r="AW48" s="506">
        <v>0</v>
      </c>
      <c r="AX48" s="506">
        <v>0</v>
      </c>
      <c r="AY48" s="507">
        <f t="shared" si="16"/>
        <v>0</v>
      </c>
      <c r="AZ48" s="506">
        <v>0</v>
      </c>
      <c r="BA48" s="506">
        <v>0</v>
      </c>
      <c r="BB48" s="507">
        <f t="shared" si="17"/>
        <v>0</v>
      </c>
      <c r="BC48" s="506">
        <v>0</v>
      </c>
      <c r="BD48" s="506">
        <v>0</v>
      </c>
      <c r="BE48" s="507">
        <f t="shared" si="18"/>
        <v>0</v>
      </c>
      <c r="BF48" s="506">
        <v>0</v>
      </c>
      <c r="BG48" s="506">
        <v>0</v>
      </c>
      <c r="BH48" s="507">
        <f t="shared" si="19"/>
        <v>0</v>
      </c>
      <c r="BI48" s="506">
        <v>0</v>
      </c>
      <c r="BJ48" s="506">
        <v>0</v>
      </c>
      <c r="BK48" s="507">
        <f t="shared" si="20"/>
        <v>0</v>
      </c>
      <c r="BL48" s="506">
        <v>0</v>
      </c>
      <c r="BM48" s="506">
        <v>0</v>
      </c>
      <c r="BN48" s="507">
        <f t="shared" si="21"/>
        <v>0</v>
      </c>
      <c r="BO48" s="506">
        <v>0</v>
      </c>
      <c r="BP48" s="506">
        <v>0</v>
      </c>
      <c r="BQ48" s="507">
        <f t="shared" si="22"/>
        <v>0</v>
      </c>
      <c r="BR48" s="506">
        <f t="shared" si="30"/>
        <v>0</v>
      </c>
      <c r="BS48" s="506">
        <f t="shared" si="30"/>
        <v>0</v>
      </c>
      <c r="BT48" s="507">
        <f t="shared" si="23"/>
        <v>0</v>
      </c>
      <c r="BU48" s="506">
        <f t="shared" si="31"/>
        <v>0</v>
      </c>
      <c r="BV48" s="506">
        <f t="shared" si="31"/>
        <v>0</v>
      </c>
      <c r="BW48" s="507">
        <f t="shared" si="24"/>
        <v>0</v>
      </c>
      <c r="BX48" s="506">
        <f t="shared" si="32"/>
        <v>0</v>
      </c>
      <c r="BY48" s="506">
        <f t="shared" si="32"/>
        <v>0</v>
      </c>
      <c r="BZ48" s="507">
        <f t="shared" si="25"/>
        <v>0</v>
      </c>
      <c r="CA48" s="506">
        <f t="shared" si="33"/>
        <v>0</v>
      </c>
      <c r="CB48" s="506">
        <f t="shared" si="33"/>
        <v>0</v>
      </c>
      <c r="CC48" s="507">
        <f t="shared" si="26"/>
        <v>0</v>
      </c>
      <c r="CD48" s="506">
        <f t="shared" si="34"/>
        <v>0</v>
      </c>
      <c r="CE48" s="506">
        <f t="shared" si="34"/>
        <v>0</v>
      </c>
      <c r="CF48" s="507">
        <f t="shared" si="27"/>
        <v>0</v>
      </c>
      <c r="CG48" s="506">
        <f t="shared" si="35"/>
        <v>0</v>
      </c>
      <c r="CH48" s="506">
        <f t="shared" si="35"/>
        <v>0</v>
      </c>
      <c r="CI48" s="507">
        <f t="shared" si="28"/>
        <v>0</v>
      </c>
      <c r="CJ48" s="506">
        <f t="shared" si="36"/>
        <v>0</v>
      </c>
      <c r="CK48" s="506">
        <f t="shared" si="36"/>
        <v>0</v>
      </c>
      <c r="CL48" s="507">
        <f t="shared" si="29"/>
        <v>0</v>
      </c>
      <c r="DI48" s="509" t="s">
        <v>130</v>
      </c>
      <c r="DJ48" s="479" t="s">
        <v>138</v>
      </c>
    </row>
    <row r="49" spans="1:140" x14ac:dyDescent="0.25">
      <c r="A49" s="517" t="s">
        <v>98</v>
      </c>
      <c r="B49" s="504">
        <v>1050</v>
      </c>
      <c r="C49" s="505">
        <f t="shared" si="0"/>
        <v>0</v>
      </c>
      <c r="D49" s="506"/>
      <c r="E49" s="506"/>
      <c r="F49" s="507">
        <f t="shared" si="1"/>
        <v>0</v>
      </c>
      <c r="G49" s="506"/>
      <c r="H49" s="506"/>
      <c r="I49" s="507">
        <f t="shared" si="2"/>
        <v>0</v>
      </c>
      <c r="J49" s="506"/>
      <c r="K49" s="506"/>
      <c r="L49" s="507">
        <f t="shared" si="3"/>
        <v>0</v>
      </c>
      <c r="M49" s="506"/>
      <c r="N49" s="506"/>
      <c r="O49" s="507">
        <f t="shared" si="4"/>
        <v>0</v>
      </c>
      <c r="P49" s="506"/>
      <c r="Q49" s="506"/>
      <c r="R49" s="507">
        <f t="shared" si="5"/>
        <v>0</v>
      </c>
      <c r="S49" s="506"/>
      <c r="T49" s="506"/>
      <c r="U49" s="507">
        <f t="shared" si="6"/>
        <v>0</v>
      </c>
      <c r="V49" s="506">
        <f t="shared" si="37"/>
        <v>0</v>
      </c>
      <c r="W49" s="506">
        <f t="shared" si="37"/>
        <v>0</v>
      </c>
      <c r="X49" s="507">
        <f t="shared" si="7"/>
        <v>0</v>
      </c>
      <c r="Y49" s="506"/>
      <c r="Z49" s="506"/>
      <c r="AA49" s="507">
        <f t="shared" si="8"/>
        <v>0</v>
      </c>
      <c r="AB49" s="506"/>
      <c r="AC49" s="506"/>
      <c r="AD49" s="507">
        <f t="shared" si="9"/>
        <v>0</v>
      </c>
      <c r="AE49" s="506"/>
      <c r="AF49" s="506"/>
      <c r="AG49" s="507">
        <f t="shared" si="10"/>
        <v>0</v>
      </c>
      <c r="AH49" s="506"/>
      <c r="AI49" s="506"/>
      <c r="AJ49" s="507">
        <f t="shared" si="11"/>
        <v>0</v>
      </c>
      <c r="AK49" s="506"/>
      <c r="AL49" s="506"/>
      <c r="AM49" s="507">
        <f t="shared" si="12"/>
        <v>0</v>
      </c>
      <c r="AN49" s="506"/>
      <c r="AO49" s="506"/>
      <c r="AP49" s="507">
        <f t="shared" si="13"/>
        <v>0</v>
      </c>
      <c r="AQ49" s="506">
        <f t="shared" si="38"/>
        <v>0</v>
      </c>
      <c r="AR49" s="506">
        <f t="shared" si="38"/>
        <v>0</v>
      </c>
      <c r="AS49" s="507">
        <f t="shared" si="14"/>
        <v>0</v>
      </c>
      <c r="AT49" s="506">
        <v>0</v>
      </c>
      <c r="AU49" s="506">
        <v>0</v>
      </c>
      <c r="AV49" s="507">
        <f t="shared" si="15"/>
        <v>0</v>
      </c>
      <c r="AW49" s="506">
        <v>0</v>
      </c>
      <c r="AX49" s="506">
        <v>0</v>
      </c>
      <c r="AY49" s="507">
        <f t="shared" si="16"/>
        <v>0</v>
      </c>
      <c r="AZ49" s="506">
        <v>0</v>
      </c>
      <c r="BA49" s="506">
        <v>0</v>
      </c>
      <c r="BB49" s="507">
        <f t="shared" si="17"/>
        <v>0</v>
      </c>
      <c r="BC49" s="506">
        <v>0</v>
      </c>
      <c r="BD49" s="506">
        <v>0</v>
      </c>
      <c r="BE49" s="507">
        <f t="shared" si="18"/>
        <v>0</v>
      </c>
      <c r="BF49" s="506">
        <v>0</v>
      </c>
      <c r="BG49" s="506">
        <v>0</v>
      </c>
      <c r="BH49" s="507">
        <f t="shared" si="19"/>
        <v>0</v>
      </c>
      <c r="BI49" s="506">
        <v>0</v>
      </c>
      <c r="BJ49" s="506">
        <v>0</v>
      </c>
      <c r="BK49" s="507">
        <f t="shared" si="20"/>
        <v>0</v>
      </c>
      <c r="BL49" s="506">
        <v>0</v>
      </c>
      <c r="BM49" s="506">
        <v>0</v>
      </c>
      <c r="BN49" s="507">
        <f t="shared" si="21"/>
        <v>0</v>
      </c>
      <c r="BO49" s="506">
        <v>0</v>
      </c>
      <c r="BP49" s="506">
        <v>0</v>
      </c>
      <c r="BQ49" s="507">
        <f t="shared" si="22"/>
        <v>0</v>
      </c>
      <c r="BR49" s="506">
        <f t="shared" si="30"/>
        <v>0</v>
      </c>
      <c r="BS49" s="506">
        <f t="shared" si="30"/>
        <v>0</v>
      </c>
      <c r="BT49" s="507">
        <f t="shared" si="23"/>
        <v>0</v>
      </c>
      <c r="BU49" s="506">
        <f t="shared" si="31"/>
        <v>0</v>
      </c>
      <c r="BV49" s="506">
        <f t="shared" si="31"/>
        <v>0</v>
      </c>
      <c r="BW49" s="507">
        <f t="shared" si="24"/>
        <v>0</v>
      </c>
      <c r="BX49" s="506">
        <f t="shared" si="32"/>
        <v>0</v>
      </c>
      <c r="BY49" s="506">
        <f t="shared" si="32"/>
        <v>0</v>
      </c>
      <c r="BZ49" s="507">
        <f t="shared" si="25"/>
        <v>0</v>
      </c>
      <c r="CA49" s="506">
        <f t="shared" si="33"/>
        <v>0</v>
      </c>
      <c r="CB49" s="506">
        <f t="shared" si="33"/>
        <v>0</v>
      </c>
      <c r="CC49" s="507">
        <f t="shared" si="26"/>
        <v>0</v>
      </c>
      <c r="CD49" s="506">
        <f t="shared" si="34"/>
        <v>0</v>
      </c>
      <c r="CE49" s="506">
        <f t="shared" si="34"/>
        <v>0</v>
      </c>
      <c r="CF49" s="507">
        <f t="shared" si="27"/>
        <v>0</v>
      </c>
      <c r="CG49" s="506">
        <f t="shared" si="35"/>
        <v>0</v>
      </c>
      <c r="CH49" s="506">
        <f t="shared" si="35"/>
        <v>0</v>
      </c>
      <c r="CI49" s="507">
        <f t="shared" si="28"/>
        <v>0</v>
      </c>
      <c r="CJ49" s="506">
        <f t="shared" si="36"/>
        <v>0</v>
      </c>
      <c r="CK49" s="506">
        <f t="shared" si="36"/>
        <v>0</v>
      </c>
      <c r="CL49" s="507">
        <f t="shared" si="29"/>
        <v>0</v>
      </c>
      <c r="DI49" s="509" t="s">
        <v>130</v>
      </c>
      <c r="DJ49" s="479" t="s">
        <v>144</v>
      </c>
    </row>
    <row r="50" spans="1:140" s="522" customFormat="1" x14ac:dyDescent="0.25">
      <c r="A50" s="519" t="s">
        <v>42</v>
      </c>
      <c r="B50" s="520">
        <v>2479.4499999999998</v>
      </c>
      <c r="C50" s="521">
        <f t="shared" si="0"/>
        <v>0</v>
      </c>
      <c r="D50" s="506"/>
      <c r="E50" s="506"/>
      <c r="F50" s="507">
        <f t="shared" si="1"/>
        <v>0</v>
      </c>
      <c r="G50" s="506"/>
      <c r="H50" s="506"/>
      <c r="I50" s="507">
        <f t="shared" si="2"/>
        <v>0</v>
      </c>
      <c r="J50" s="506"/>
      <c r="K50" s="506"/>
      <c r="L50" s="507">
        <f t="shared" si="3"/>
        <v>0</v>
      </c>
      <c r="M50" s="506"/>
      <c r="N50" s="506"/>
      <c r="O50" s="507">
        <f t="shared" si="4"/>
        <v>0</v>
      </c>
      <c r="P50" s="506"/>
      <c r="Q50" s="506"/>
      <c r="R50" s="507">
        <f t="shared" si="5"/>
        <v>0</v>
      </c>
      <c r="S50" s="506"/>
      <c r="T50" s="506"/>
      <c r="U50" s="507">
        <f t="shared" si="6"/>
        <v>0</v>
      </c>
      <c r="V50" s="506">
        <f t="shared" si="37"/>
        <v>0</v>
      </c>
      <c r="W50" s="506">
        <f t="shared" si="37"/>
        <v>0</v>
      </c>
      <c r="X50" s="507">
        <f t="shared" si="7"/>
        <v>0</v>
      </c>
      <c r="Y50" s="506"/>
      <c r="Z50" s="506"/>
      <c r="AA50" s="507">
        <f t="shared" si="8"/>
        <v>0</v>
      </c>
      <c r="AB50" s="506"/>
      <c r="AC50" s="506"/>
      <c r="AD50" s="507">
        <f t="shared" si="9"/>
        <v>0</v>
      </c>
      <c r="AE50" s="506"/>
      <c r="AF50" s="506"/>
      <c r="AG50" s="507">
        <f t="shared" si="10"/>
        <v>0</v>
      </c>
      <c r="AH50" s="506"/>
      <c r="AI50" s="506"/>
      <c r="AJ50" s="507">
        <f t="shared" si="11"/>
        <v>0</v>
      </c>
      <c r="AK50" s="506"/>
      <c r="AL50" s="506"/>
      <c r="AM50" s="507">
        <f t="shared" si="12"/>
        <v>0</v>
      </c>
      <c r="AN50" s="506"/>
      <c r="AO50" s="506"/>
      <c r="AP50" s="507">
        <f t="shared" si="13"/>
        <v>0</v>
      </c>
      <c r="AQ50" s="506">
        <f t="shared" si="38"/>
        <v>0</v>
      </c>
      <c r="AR50" s="506">
        <f t="shared" si="38"/>
        <v>0</v>
      </c>
      <c r="AS50" s="507">
        <f t="shared" si="14"/>
        <v>0</v>
      </c>
      <c r="AT50" s="506">
        <v>0</v>
      </c>
      <c r="AU50" s="506">
        <v>0</v>
      </c>
      <c r="AV50" s="507">
        <f t="shared" si="15"/>
        <v>0</v>
      </c>
      <c r="AW50" s="506">
        <v>0</v>
      </c>
      <c r="AX50" s="506">
        <v>0</v>
      </c>
      <c r="AY50" s="507">
        <f t="shared" si="16"/>
        <v>0</v>
      </c>
      <c r="AZ50" s="506">
        <v>0</v>
      </c>
      <c r="BA50" s="506">
        <v>0</v>
      </c>
      <c r="BB50" s="507">
        <f t="shared" si="17"/>
        <v>0</v>
      </c>
      <c r="BC50" s="506">
        <v>0</v>
      </c>
      <c r="BD50" s="506">
        <v>0</v>
      </c>
      <c r="BE50" s="507">
        <f t="shared" si="18"/>
        <v>0</v>
      </c>
      <c r="BF50" s="506">
        <v>0</v>
      </c>
      <c r="BG50" s="506">
        <v>0</v>
      </c>
      <c r="BH50" s="507">
        <f t="shared" si="19"/>
        <v>0</v>
      </c>
      <c r="BI50" s="506">
        <v>0</v>
      </c>
      <c r="BJ50" s="506">
        <v>0</v>
      </c>
      <c r="BK50" s="507">
        <f t="shared" si="20"/>
        <v>0</v>
      </c>
      <c r="BL50" s="506">
        <v>0</v>
      </c>
      <c r="BM50" s="506">
        <v>0</v>
      </c>
      <c r="BN50" s="507">
        <f t="shared" si="21"/>
        <v>0</v>
      </c>
      <c r="BO50" s="506">
        <v>0</v>
      </c>
      <c r="BP50" s="506">
        <v>0</v>
      </c>
      <c r="BQ50" s="507">
        <f t="shared" si="22"/>
        <v>0</v>
      </c>
      <c r="BR50" s="506">
        <f t="shared" si="30"/>
        <v>0</v>
      </c>
      <c r="BS50" s="506">
        <f t="shared" si="30"/>
        <v>0</v>
      </c>
      <c r="BT50" s="507">
        <f t="shared" si="23"/>
        <v>0</v>
      </c>
      <c r="BU50" s="506">
        <f t="shared" si="31"/>
        <v>0</v>
      </c>
      <c r="BV50" s="506">
        <f t="shared" si="31"/>
        <v>0</v>
      </c>
      <c r="BW50" s="507">
        <f t="shared" si="24"/>
        <v>0</v>
      </c>
      <c r="BX50" s="506">
        <f t="shared" si="32"/>
        <v>0</v>
      </c>
      <c r="BY50" s="506">
        <f t="shared" si="32"/>
        <v>0</v>
      </c>
      <c r="BZ50" s="507">
        <f t="shared" si="25"/>
        <v>0</v>
      </c>
      <c r="CA50" s="506">
        <f t="shared" si="33"/>
        <v>0</v>
      </c>
      <c r="CB50" s="506">
        <f t="shared" si="33"/>
        <v>0</v>
      </c>
      <c r="CC50" s="507">
        <f t="shared" si="26"/>
        <v>0</v>
      </c>
      <c r="CD50" s="506">
        <f t="shared" si="34"/>
        <v>0</v>
      </c>
      <c r="CE50" s="506">
        <f t="shared" si="34"/>
        <v>0</v>
      </c>
      <c r="CF50" s="507">
        <f t="shared" si="27"/>
        <v>0</v>
      </c>
      <c r="CG50" s="506">
        <f t="shared" si="35"/>
        <v>0</v>
      </c>
      <c r="CH50" s="506">
        <f t="shared" si="35"/>
        <v>0</v>
      </c>
      <c r="CI50" s="507">
        <f t="shared" si="28"/>
        <v>0</v>
      </c>
      <c r="CJ50" s="506">
        <f t="shared" si="36"/>
        <v>0</v>
      </c>
      <c r="CK50" s="506">
        <f t="shared" si="36"/>
        <v>0</v>
      </c>
      <c r="CL50" s="507">
        <f t="shared" si="29"/>
        <v>0</v>
      </c>
      <c r="DF50" s="523"/>
      <c r="DG50" s="523"/>
      <c r="DH50" s="523"/>
      <c r="DI50" s="524" t="s">
        <v>130</v>
      </c>
      <c r="DJ50" s="523" t="s">
        <v>145</v>
      </c>
      <c r="DK50" s="523"/>
      <c r="DL50" s="523"/>
      <c r="DM50" s="523"/>
      <c r="DN50" s="523"/>
      <c r="DO50" s="523"/>
      <c r="DP50" s="523"/>
      <c r="DQ50" s="523"/>
      <c r="DR50" s="523"/>
      <c r="DS50" s="523"/>
      <c r="DT50" s="523"/>
      <c r="DU50" s="523"/>
      <c r="DV50" s="523"/>
      <c r="DW50" s="523"/>
      <c r="DX50" s="523"/>
      <c r="DY50" s="523"/>
      <c r="DZ50" s="523"/>
      <c r="EA50" s="523"/>
      <c r="EB50" s="523"/>
      <c r="EC50" s="523"/>
      <c r="ED50" s="523"/>
      <c r="EE50" s="523"/>
      <c r="EF50" s="523"/>
      <c r="EG50" s="525"/>
      <c r="EH50" s="525"/>
      <c r="EI50" s="525"/>
      <c r="EJ50" s="525"/>
    </row>
    <row r="51" spans="1:140" x14ac:dyDescent="0.25">
      <c r="A51" s="517" t="s">
        <v>43</v>
      </c>
      <c r="B51" s="504">
        <v>849.88</v>
      </c>
      <c r="C51" s="505">
        <f t="shared" si="0"/>
        <v>0</v>
      </c>
      <c r="D51" s="506"/>
      <c r="E51" s="506"/>
      <c r="F51" s="507">
        <f t="shared" si="1"/>
        <v>0</v>
      </c>
      <c r="G51" s="506"/>
      <c r="H51" s="506"/>
      <c r="I51" s="507">
        <f t="shared" si="2"/>
        <v>0</v>
      </c>
      <c r="J51" s="506"/>
      <c r="K51" s="506"/>
      <c r="L51" s="507">
        <f t="shared" si="3"/>
        <v>0</v>
      </c>
      <c r="M51" s="506"/>
      <c r="N51" s="506"/>
      <c r="O51" s="507">
        <f t="shared" si="4"/>
        <v>0</v>
      </c>
      <c r="P51" s="506"/>
      <c r="Q51" s="506"/>
      <c r="R51" s="507">
        <f t="shared" si="5"/>
        <v>0</v>
      </c>
      <c r="S51" s="506"/>
      <c r="T51" s="506"/>
      <c r="U51" s="507">
        <f t="shared" si="6"/>
        <v>0</v>
      </c>
      <c r="V51" s="506">
        <f t="shared" si="37"/>
        <v>0</v>
      </c>
      <c r="W51" s="506">
        <f t="shared" si="37"/>
        <v>0</v>
      </c>
      <c r="X51" s="507">
        <f t="shared" si="7"/>
        <v>0</v>
      </c>
      <c r="Y51" s="506"/>
      <c r="Z51" s="506"/>
      <c r="AA51" s="507">
        <f t="shared" si="8"/>
        <v>0</v>
      </c>
      <c r="AB51" s="506"/>
      <c r="AC51" s="506"/>
      <c r="AD51" s="507">
        <f t="shared" si="9"/>
        <v>0</v>
      </c>
      <c r="AE51" s="506"/>
      <c r="AF51" s="506"/>
      <c r="AG51" s="507">
        <f t="shared" si="10"/>
        <v>0</v>
      </c>
      <c r="AH51" s="506"/>
      <c r="AI51" s="506"/>
      <c r="AJ51" s="507">
        <f t="shared" si="11"/>
        <v>0</v>
      </c>
      <c r="AK51" s="506"/>
      <c r="AL51" s="506"/>
      <c r="AM51" s="507">
        <f t="shared" si="12"/>
        <v>0</v>
      </c>
      <c r="AN51" s="506"/>
      <c r="AO51" s="506"/>
      <c r="AP51" s="507">
        <f t="shared" si="13"/>
        <v>0</v>
      </c>
      <c r="AQ51" s="506">
        <f t="shared" si="38"/>
        <v>0</v>
      </c>
      <c r="AR51" s="506">
        <f t="shared" si="38"/>
        <v>0</v>
      </c>
      <c r="AS51" s="507">
        <f t="shared" si="14"/>
        <v>0</v>
      </c>
      <c r="AT51" s="506">
        <v>0</v>
      </c>
      <c r="AU51" s="506">
        <v>0</v>
      </c>
      <c r="AV51" s="507">
        <f t="shared" si="15"/>
        <v>0</v>
      </c>
      <c r="AW51" s="506">
        <v>0</v>
      </c>
      <c r="AX51" s="506">
        <v>0</v>
      </c>
      <c r="AY51" s="507">
        <f t="shared" si="16"/>
        <v>0</v>
      </c>
      <c r="AZ51" s="506">
        <v>0</v>
      </c>
      <c r="BA51" s="506">
        <v>0</v>
      </c>
      <c r="BB51" s="507">
        <f t="shared" si="17"/>
        <v>0</v>
      </c>
      <c r="BC51" s="506">
        <v>0</v>
      </c>
      <c r="BD51" s="506">
        <v>0</v>
      </c>
      <c r="BE51" s="507">
        <f t="shared" si="18"/>
        <v>0</v>
      </c>
      <c r="BF51" s="506">
        <v>0</v>
      </c>
      <c r="BG51" s="506">
        <v>0</v>
      </c>
      <c r="BH51" s="507">
        <f t="shared" si="19"/>
        <v>0</v>
      </c>
      <c r="BI51" s="506">
        <v>0</v>
      </c>
      <c r="BJ51" s="506">
        <v>0</v>
      </c>
      <c r="BK51" s="507">
        <f t="shared" si="20"/>
        <v>0</v>
      </c>
      <c r="BL51" s="506">
        <v>0</v>
      </c>
      <c r="BM51" s="506">
        <v>0</v>
      </c>
      <c r="BN51" s="507">
        <f t="shared" si="21"/>
        <v>0</v>
      </c>
      <c r="BO51" s="506">
        <v>0</v>
      </c>
      <c r="BP51" s="506">
        <v>0</v>
      </c>
      <c r="BQ51" s="507">
        <f t="shared" si="22"/>
        <v>0</v>
      </c>
      <c r="BR51" s="506">
        <f>D51+Y51</f>
        <v>0</v>
      </c>
      <c r="BS51" s="506">
        <f>E51+Z51</f>
        <v>0</v>
      </c>
      <c r="BT51" s="507">
        <f t="shared" si="23"/>
        <v>0</v>
      </c>
      <c r="BU51" s="506">
        <f t="shared" si="31"/>
        <v>0</v>
      </c>
      <c r="BV51" s="506">
        <f>H51+AC51</f>
        <v>0</v>
      </c>
      <c r="BW51" s="507">
        <f t="shared" si="24"/>
        <v>0</v>
      </c>
      <c r="BX51" s="506">
        <f>J51+AE51</f>
        <v>0</v>
      </c>
      <c r="BY51" s="506">
        <f t="shared" ref="BY51:BY59" si="39">K51+AF51</f>
        <v>0</v>
      </c>
      <c r="BZ51" s="507">
        <f t="shared" si="25"/>
        <v>0</v>
      </c>
      <c r="CA51" s="506">
        <f t="shared" si="33"/>
        <v>0</v>
      </c>
      <c r="CB51" s="506">
        <f t="shared" si="33"/>
        <v>0</v>
      </c>
      <c r="CC51" s="507">
        <f t="shared" si="26"/>
        <v>0</v>
      </c>
      <c r="CD51" s="506">
        <f t="shared" si="34"/>
        <v>0</v>
      </c>
      <c r="CE51" s="506">
        <f t="shared" si="34"/>
        <v>0</v>
      </c>
      <c r="CF51" s="507">
        <f t="shared" si="27"/>
        <v>0</v>
      </c>
      <c r="CG51" s="506">
        <f t="shared" si="35"/>
        <v>0</v>
      </c>
      <c r="CH51" s="506">
        <f t="shared" si="35"/>
        <v>0</v>
      </c>
      <c r="CI51" s="507">
        <f t="shared" si="28"/>
        <v>0</v>
      </c>
      <c r="CJ51" s="506">
        <f t="shared" si="36"/>
        <v>0</v>
      </c>
      <c r="CK51" s="506">
        <f t="shared" si="36"/>
        <v>0</v>
      </c>
      <c r="CL51" s="507">
        <f t="shared" si="29"/>
        <v>0</v>
      </c>
    </row>
    <row r="52" spans="1:140" x14ac:dyDescent="0.25">
      <c r="A52" s="517" t="s">
        <v>44</v>
      </c>
      <c r="B52" s="504">
        <v>84</v>
      </c>
      <c r="C52" s="505">
        <f t="shared" si="0"/>
        <v>0</v>
      </c>
      <c r="D52" s="506"/>
      <c r="E52" s="506"/>
      <c r="F52" s="507">
        <f t="shared" si="1"/>
        <v>0</v>
      </c>
      <c r="G52" s="506"/>
      <c r="H52" s="506"/>
      <c r="I52" s="507">
        <f t="shared" si="2"/>
        <v>0</v>
      </c>
      <c r="J52" s="506"/>
      <c r="K52" s="506"/>
      <c r="L52" s="507">
        <f t="shared" si="3"/>
        <v>0</v>
      </c>
      <c r="M52" s="506"/>
      <c r="N52" s="506"/>
      <c r="O52" s="507">
        <f t="shared" si="4"/>
        <v>0</v>
      </c>
      <c r="P52" s="506"/>
      <c r="Q52" s="506"/>
      <c r="R52" s="507">
        <f t="shared" si="5"/>
        <v>0</v>
      </c>
      <c r="S52" s="506"/>
      <c r="T52" s="506"/>
      <c r="U52" s="507">
        <f t="shared" si="6"/>
        <v>0</v>
      </c>
      <c r="V52" s="506">
        <f t="shared" si="37"/>
        <v>0</v>
      </c>
      <c r="W52" s="506">
        <f t="shared" si="37"/>
        <v>0</v>
      </c>
      <c r="X52" s="507">
        <f t="shared" si="7"/>
        <v>0</v>
      </c>
      <c r="Y52" s="506"/>
      <c r="Z52" s="506"/>
      <c r="AA52" s="507">
        <f t="shared" si="8"/>
        <v>0</v>
      </c>
      <c r="AB52" s="506"/>
      <c r="AC52" s="506"/>
      <c r="AD52" s="507">
        <f t="shared" si="9"/>
        <v>0</v>
      </c>
      <c r="AE52" s="506"/>
      <c r="AF52" s="506"/>
      <c r="AG52" s="507">
        <f t="shared" si="10"/>
        <v>0</v>
      </c>
      <c r="AH52" s="506"/>
      <c r="AI52" s="506"/>
      <c r="AJ52" s="507">
        <f t="shared" si="11"/>
        <v>0</v>
      </c>
      <c r="AK52" s="506"/>
      <c r="AL52" s="506"/>
      <c r="AM52" s="507">
        <f t="shared" si="12"/>
        <v>0</v>
      </c>
      <c r="AN52" s="506"/>
      <c r="AO52" s="506"/>
      <c r="AP52" s="507">
        <f t="shared" si="13"/>
        <v>0</v>
      </c>
      <c r="AQ52" s="506">
        <f t="shared" si="38"/>
        <v>0</v>
      </c>
      <c r="AR52" s="506">
        <f t="shared" si="38"/>
        <v>0</v>
      </c>
      <c r="AS52" s="507">
        <f t="shared" si="14"/>
        <v>0</v>
      </c>
      <c r="AT52" s="506">
        <v>0</v>
      </c>
      <c r="AU52" s="506">
        <v>0</v>
      </c>
      <c r="AV52" s="507">
        <f t="shared" si="15"/>
        <v>0</v>
      </c>
      <c r="AW52" s="506">
        <v>0</v>
      </c>
      <c r="AX52" s="506">
        <v>0</v>
      </c>
      <c r="AY52" s="507">
        <f t="shared" si="16"/>
        <v>0</v>
      </c>
      <c r="AZ52" s="506">
        <v>0</v>
      </c>
      <c r="BA52" s="506">
        <v>0</v>
      </c>
      <c r="BB52" s="507">
        <f t="shared" si="17"/>
        <v>0</v>
      </c>
      <c r="BC52" s="506">
        <v>0</v>
      </c>
      <c r="BD52" s="506">
        <v>0</v>
      </c>
      <c r="BE52" s="507">
        <f t="shared" si="18"/>
        <v>0</v>
      </c>
      <c r="BF52" s="506">
        <v>0</v>
      </c>
      <c r="BG52" s="506">
        <v>0</v>
      </c>
      <c r="BH52" s="507">
        <f t="shared" si="19"/>
        <v>0</v>
      </c>
      <c r="BI52" s="506">
        <v>0</v>
      </c>
      <c r="BJ52" s="506">
        <v>0</v>
      </c>
      <c r="BK52" s="507">
        <f t="shared" si="20"/>
        <v>0</v>
      </c>
      <c r="BL52" s="506">
        <v>0</v>
      </c>
      <c r="BM52" s="506">
        <v>0</v>
      </c>
      <c r="BN52" s="507">
        <f t="shared" si="21"/>
        <v>0</v>
      </c>
      <c r="BO52" s="506">
        <v>0</v>
      </c>
      <c r="BP52" s="506">
        <v>0</v>
      </c>
      <c r="BQ52" s="507">
        <f t="shared" si="22"/>
        <v>0</v>
      </c>
      <c r="BR52" s="506">
        <f t="shared" ref="BR52:BS59" si="40">D52+Y52</f>
        <v>0</v>
      </c>
      <c r="BS52" s="506">
        <f t="shared" si="40"/>
        <v>0</v>
      </c>
      <c r="BT52" s="507">
        <f t="shared" si="23"/>
        <v>0</v>
      </c>
      <c r="BU52" s="506">
        <f t="shared" si="31"/>
        <v>0</v>
      </c>
      <c r="BV52" s="506">
        <f t="shared" si="31"/>
        <v>0</v>
      </c>
      <c r="BW52" s="507">
        <f t="shared" si="24"/>
        <v>0</v>
      </c>
      <c r="BX52" s="506">
        <f t="shared" ref="BX52:BX59" si="41">J52+AE52</f>
        <v>0</v>
      </c>
      <c r="BY52" s="506">
        <f t="shared" si="39"/>
        <v>0</v>
      </c>
      <c r="BZ52" s="507">
        <f t="shared" si="25"/>
        <v>0</v>
      </c>
      <c r="CA52" s="506">
        <f t="shared" si="33"/>
        <v>0</v>
      </c>
      <c r="CB52" s="506">
        <f t="shared" si="33"/>
        <v>0</v>
      </c>
      <c r="CC52" s="507">
        <f t="shared" si="26"/>
        <v>0</v>
      </c>
      <c r="CD52" s="506">
        <f t="shared" si="34"/>
        <v>0</v>
      </c>
      <c r="CE52" s="506">
        <f t="shared" si="34"/>
        <v>0</v>
      </c>
      <c r="CF52" s="507">
        <f t="shared" si="27"/>
        <v>0</v>
      </c>
      <c r="CG52" s="506">
        <f t="shared" si="35"/>
        <v>0</v>
      </c>
      <c r="CH52" s="506">
        <f t="shared" si="35"/>
        <v>0</v>
      </c>
      <c r="CI52" s="507">
        <f t="shared" si="28"/>
        <v>0</v>
      </c>
      <c r="CJ52" s="506">
        <f t="shared" si="36"/>
        <v>0</v>
      </c>
      <c r="CK52" s="506">
        <f t="shared" si="36"/>
        <v>0</v>
      </c>
      <c r="CL52" s="507">
        <f t="shared" si="29"/>
        <v>0</v>
      </c>
      <c r="CM52" s="526"/>
      <c r="CN52" s="526"/>
      <c r="DI52" s="509" t="s">
        <v>130</v>
      </c>
      <c r="DJ52" s="479" t="s">
        <v>146</v>
      </c>
    </row>
    <row r="53" spans="1:140" x14ac:dyDescent="0.25">
      <c r="A53" s="517" t="s">
        <v>45</v>
      </c>
      <c r="B53" s="504">
        <v>130</v>
      </c>
      <c r="C53" s="505">
        <f t="shared" si="0"/>
        <v>0</v>
      </c>
      <c r="D53" s="506"/>
      <c r="E53" s="506"/>
      <c r="F53" s="507">
        <f t="shared" si="1"/>
        <v>0</v>
      </c>
      <c r="G53" s="506"/>
      <c r="H53" s="506"/>
      <c r="I53" s="507">
        <f t="shared" si="2"/>
        <v>0</v>
      </c>
      <c r="J53" s="506"/>
      <c r="K53" s="506"/>
      <c r="L53" s="507">
        <f t="shared" si="3"/>
        <v>0</v>
      </c>
      <c r="M53" s="506"/>
      <c r="N53" s="506"/>
      <c r="O53" s="507">
        <f t="shared" si="4"/>
        <v>0</v>
      </c>
      <c r="P53" s="506"/>
      <c r="Q53" s="506"/>
      <c r="R53" s="507">
        <f t="shared" si="5"/>
        <v>0</v>
      </c>
      <c r="S53" s="506"/>
      <c r="T53" s="506"/>
      <c r="U53" s="507">
        <f t="shared" si="6"/>
        <v>0</v>
      </c>
      <c r="V53" s="506">
        <f t="shared" si="37"/>
        <v>0</v>
      </c>
      <c r="W53" s="506">
        <f t="shared" si="37"/>
        <v>0</v>
      </c>
      <c r="X53" s="507">
        <f t="shared" si="7"/>
        <v>0</v>
      </c>
      <c r="Y53" s="506"/>
      <c r="Z53" s="506"/>
      <c r="AA53" s="507">
        <f t="shared" si="8"/>
        <v>0</v>
      </c>
      <c r="AB53" s="506"/>
      <c r="AC53" s="506"/>
      <c r="AD53" s="507">
        <f t="shared" si="9"/>
        <v>0</v>
      </c>
      <c r="AE53" s="506"/>
      <c r="AF53" s="506"/>
      <c r="AG53" s="507">
        <f t="shared" si="10"/>
        <v>0</v>
      </c>
      <c r="AH53" s="506"/>
      <c r="AI53" s="506"/>
      <c r="AJ53" s="507">
        <f t="shared" si="11"/>
        <v>0</v>
      </c>
      <c r="AK53" s="506"/>
      <c r="AL53" s="506"/>
      <c r="AM53" s="507">
        <f t="shared" si="12"/>
        <v>0</v>
      </c>
      <c r="AN53" s="506"/>
      <c r="AO53" s="506"/>
      <c r="AP53" s="507">
        <f t="shared" si="13"/>
        <v>0</v>
      </c>
      <c r="AQ53" s="506">
        <f t="shared" si="38"/>
        <v>0</v>
      </c>
      <c r="AR53" s="506">
        <f t="shared" si="38"/>
        <v>0</v>
      </c>
      <c r="AS53" s="507">
        <f t="shared" si="14"/>
        <v>0</v>
      </c>
      <c r="AT53" s="506">
        <v>0</v>
      </c>
      <c r="AU53" s="506">
        <v>0</v>
      </c>
      <c r="AV53" s="507">
        <f t="shared" si="15"/>
        <v>0</v>
      </c>
      <c r="AW53" s="506">
        <v>0</v>
      </c>
      <c r="AX53" s="506">
        <v>0</v>
      </c>
      <c r="AY53" s="507">
        <f t="shared" si="16"/>
        <v>0</v>
      </c>
      <c r="AZ53" s="506">
        <v>0</v>
      </c>
      <c r="BA53" s="506">
        <v>0</v>
      </c>
      <c r="BB53" s="507">
        <f t="shared" si="17"/>
        <v>0</v>
      </c>
      <c r="BC53" s="506">
        <v>0</v>
      </c>
      <c r="BD53" s="506">
        <v>0</v>
      </c>
      <c r="BE53" s="507">
        <f t="shared" si="18"/>
        <v>0</v>
      </c>
      <c r="BF53" s="506">
        <v>0</v>
      </c>
      <c r="BG53" s="506">
        <v>0</v>
      </c>
      <c r="BH53" s="507">
        <f t="shared" si="19"/>
        <v>0</v>
      </c>
      <c r="BI53" s="506">
        <v>0</v>
      </c>
      <c r="BJ53" s="506">
        <v>0</v>
      </c>
      <c r="BK53" s="507">
        <f t="shared" si="20"/>
        <v>0</v>
      </c>
      <c r="BL53" s="506">
        <v>0</v>
      </c>
      <c r="BM53" s="506">
        <v>0</v>
      </c>
      <c r="BN53" s="507">
        <f t="shared" si="21"/>
        <v>0</v>
      </c>
      <c r="BO53" s="506">
        <v>0</v>
      </c>
      <c r="BP53" s="506">
        <v>0</v>
      </c>
      <c r="BQ53" s="507">
        <f t="shared" si="22"/>
        <v>0</v>
      </c>
      <c r="BR53" s="506">
        <f t="shared" si="40"/>
        <v>0</v>
      </c>
      <c r="BS53" s="506">
        <f t="shared" si="40"/>
        <v>0</v>
      </c>
      <c r="BT53" s="507">
        <f t="shared" si="23"/>
        <v>0</v>
      </c>
      <c r="BU53" s="506">
        <f t="shared" si="31"/>
        <v>0</v>
      </c>
      <c r="BV53" s="506">
        <f t="shared" si="31"/>
        <v>0</v>
      </c>
      <c r="BW53" s="507">
        <f t="shared" si="24"/>
        <v>0</v>
      </c>
      <c r="BX53" s="506">
        <f t="shared" si="41"/>
        <v>0</v>
      </c>
      <c r="BY53" s="506">
        <f t="shared" si="39"/>
        <v>0</v>
      </c>
      <c r="BZ53" s="507">
        <f t="shared" si="25"/>
        <v>0</v>
      </c>
      <c r="CA53" s="506">
        <f t="shared" si="33"/>
        <v>0</v>
      </c>
      <c r="CB53" s="506">
        <f t="shared" si="33"/>
        <v>0</v>
      </c>
      <c r="CC53" s="507">
        <f t="shared" si="26"/>
        <v>0</v>
      </c>
      <c r="CD53" s="506">
        <f t="shared" si="34"/>
        <v>0</v>
      </c>
      <c r="CE53" s="506">
        <f t="shared" si="34"/>
        <v>0</v>
      </c>
      <c r="CF53" s="507">
        <f t="shared" si="27"/>
        <v>0</v>
      </c>
      <c r="CG53" s="506">
        <f t="shared" si="35"/>
        <v>0</v>
      </c>
      <c r="CH53" s="506">
        <f t="shared" si="35"/>
        <v>0</v>
      </c>
      <c r="CI53" s="507">
        <f t="shared" si="28"/>
        <v>0</v>
      </c>
      <c r="CJ53" s="506">
        <f t="shared" si="36"/>
        <v>0</v>
      </c>
      <c r="CK53" s="506">
        <f t="shared" si="36"/>
        <v>0</v>
      </c>
      <c r="CL53" s="507">
        <f t="shared" si="29"/>
        <v>0</v>
      </c>
      <c r="DI53" s="509" t="s">
        <v>130</v>
      </c>
      <c r="DJ53" s="479" t="s">
        <v>138</v>
      </c>
    </row>
    <row r="54" spans="1:140" x14ac:dyDescent="0.25">
      <c r="A54" s="517" t="s">
        <v>46</v>
      </c>
      <c r="B54" s="504">
        <v>391.65</v>
      </c>
      <c r="C54" s="505">
        <f t="shared" si="0"/>
        <v>0</v>
      </c>
      <c r="D54" s="506"/>
      <c r="E54" s="506"/>
      <c r="F54" s="507">
        <f t="shared" si="1"/>
        <v>0</v>
      </c>
      <c r="G54" s="506"/>
      <c r="H54" s="506"/>
      <c r="I54" s="507">
        <f t="shared" si="2"/>
        <v>0</v>
      </c>
      <c r="J54" s="506"/>
      <c r="K54" s="506"/>
      <c r="L54" s="507">
        <f t="shared" si="3"/>
        <v>0</v>
      </c>
      <c r="M54" s="506"/>
      <c r="N54" s="506"/>
      <c r="O54" s="507">
        <f t="shared" si="4"/>
        <v>0</v>
      </c>
      <c r="P54" s="506"/>
      <c r="Q54" s="506"/>
      <c r="R54" s="507">
        <f t="shared" si="5"/>
        <v>0</v>
      </c>
      <c r="S54" s="506"/>
      <c r="T54" s="506"/>
      <c r="U54" s="507">
        <f t="shared" si="6"/>
        <v>0</v>
      </c>
      <c r="V54" s="506">
        <f t="shared" si="37"/>
        <v>0</v>
      </c>
      <c r="W54" s="506">
        <f t="shared" si="37"/>
        <v>0</v>
      </c>
      <c r="X54" s="507">
        <f t="shared" si="7"/>
        <v>0</v>
      </c>
      <c r="Y54" s="506"/>
      <c r="Z54" s="506"/>
      <c r="AA54" s="507">
        <f t="shared" si="8"/>
        <v>0</v>
      </c>
      <c r="AB54" s="506"/>
      <c r="AC54" s="506"/>
      <c r="AD54" s="507">
        <f t="shared" si="9"/>
        <v>0</v>
      </c>
      <c r="AE54" s="506"/>
      <c r="AF54" s="506"/>
      <c r="AG54" s="507">
        <f t="shared" si="10"/>
        <v>0</v>
      </c>
      <c r="AH54" s="506"/>
      <c r="AI54" s="506"/>
      <c r="AJ54" s="507">
        <f t="shared" si="11"/>
        <v>0</v>
      </c>
      <c r="AK54" s="506"/>
      <c r="AL54" s="506"/>
      <c r="AM54" s="507">
        <f t="shared" si="12"/>
        <v>0</v>
      </c>
      <c r="AN54" s="506"/>
      <c r="AO54" s="506"/>
      <c r="AP54" s="507">
        <f t="shared" si="13"/>
        <v>0</v>
      </c>
      <c r="AQ54" s="506">
        <f t="shared" si="38"/>
        <v>0</v>
      </c>
      <c r="AR54" s="506">
        <f t="shared" si="38"/>
        <v>0</v>
      </c>
      <c r="AS54" s="507">
        <f t="shared" si="14"/>
        <v>0</v>
      </c>
      <c r="AT54" s="506">
        <v>0</v>
      </c>
      <c r="AU54" s="506">
        <v>0</v>
      </c>
      <c r="AV54" s="507">
        <f t="shared" si="15"/>
        <v>0</v>
      </c>
      <c r="AW54" s="506">
        <v>0</v>
      </c>
      <c r="AX54" s="506">
        <v>0</v>
      </c>
      <c r="AY54" s="507">
        <f t="shared" si="16"/>
        <v>0</v>
      </c>
      <c r="AZ54" s="506">
        <v>0</v>
      </c>
      <c r="BA54" s="506">
        <v>0</v>
      </c>
      <c r="BB54" s="507">
        <f t="shared" si="17"/>
        <v>0</v>
      </c>
      <c r="BC54" s="506">
        <v>0</v>
      </c>
      <c r="BD54" s="506">
        <v>0</v>
      </c>
      <c r="BE54" s="507">
        <f t="shared" si="18"/>
        <v>0</v>
      </c>
      <c r="BF54" s="506">
        <v>0</v>
      </c>
      <c r="BG54" s="506">
        <v>0</v>
      </c>
      <c r="BH54" s="507">
        <f t="shared" si="19"/>
        <v>0</v>
      </c>
      <c r="BI54" s="506">
        <v>0</v>
      </c>
      <c r="BJ54" s="506">
        <v>0</v>
      </c>
      <c r="BK54" s="507">
        <f t="shared" si="20"/>
        <v>0</v>
      </c>
      <c r="BL54" s="506">
        <v>0</v>
      </c>
      <c r="BM54" s="506">
        <v>0</v>
      </c>
      <c r="BN54" s="507">
        <f t="shared" si="21"/>
        <v>0</v>
      </c>
      <c r="BO54" s="506">
        <v>0</v>
      </c>
      <c r="BP54" s="506">
        <v>0</v>
      </c>
      <c r="BQ54" s="507">
        <f t="shared" si="22"/>
        <v>0</v>
      </c>
      <c r="BR54" s="506">
        <f t="shared" si="40"/>
        <v>0</v>
      </c>
      <c r="BS54" s="506">
        <f t="shared" si="40"/>
        <v>0</v>
      </c>
      <c r="BT54" s="507">
        <f t="shared" si="23"/>
        <v>0</v>
      </c>
      <c r="BU54" s="506">
        <f t="shared" si="31"/>
        <v>0</v>
      </c>
      <c r="BV54" s="506">
        <f t="shared" si="31"/>
        <v>0</v>
      </c>
      <c r="BW54" s="507">
        <f t="shared" si="24"/>
        <v>0</v>
      </c>
      <c r="BX54" s="506">
        <f t="shared" si="41"/>
        <v>0</v>
      </c>
      <c r="BY54" s="506">
        <f t="shared" si="39"/>
        <v>0</v>
      </c>
      <c r="BZ54" s="507">
        <f t="shared" si="25"/>
        <v>0</v>
      </c>
      <c r="CA54" s="506">
        <f t="shared" si="33"/>
        <v>0</v>
      </c>
      <c r="CB54" s="506">
        <f t="shared" si="33"/>
        <v>0</v>
      </c>
      <c r="CC54" s="507">
        <f t="shared" si="26"/>
        <v>0</v>
      </c>
      <c r="CD54" s="506">
        <f t="shared" si="34"/>
        <v>0</v>
      </c>
      <c r="CE54" s="506">
        <f t="shared" si="34"/>
        <v>0</v>
      </c>
      <c r="CF54" s="507">
        <f t="shared" si="27"/>
        <v>0</v>
      </c>
      <c r="CG54" s="506">
        <f t="shared" si="35"/>
        <v>0</v>
      </c>
      <c r="CH54" s="506">
        <f t="shared" si="35"/>
        <v>0</v>
      </c>
      <c r="CI54" s="507">
        <f t="shared" si="28"/>
        <v>0</v>
      </c>
      <c r="CJ54" s="506">
        <f t="shared" si="36"/>
        <v>0</v>
      </c>
      <c r="CK54" s="506">
        <f t="shared" si="36"/>
        <v>0</v>
      </c>
      <c r="CL54" s="507">
        <f t="shared" si="29"/>
        <v>0</v>
      </c>
    </row>
    <row r="55" spans="1:140" x14ac:dyDescent="0.25">
      <c r="A55" s="517" t="s">
        <v>47</v>
      </c>
      <c r="B55" s="504">
        <v>1406.05</v>
      </c>
      <c r="C55" s="505">
        <f t="shared" si="0"/>
        <v>0</v>
      </c>
      <c r="D55" s="506"/>
      <c r="E55" s="506"/>
      <c r="F55" s="507">
        <f t="shared" si="1"/>
        <v>0</v>
      </c>
      <c r="G55" s="506"/>
      <c r="H55" s="506"/>
      <c r="I55" s="507">
        <f t="shared" si="2"/>
        <v>0</v>
      </c>
      <c r="J55" s="506"/>
      <c r="K55" s="506"/>
      <c r="L55" s="507">
        <f t="shared" si="3"/>
        <v>0</v>
      </c>
      <c r="M55" s="506"/>
      <c r="N55" s="506"/>
      <c r="O55" s="507">
        <f t="shared" si="4"/>
        <v>0</v>
      </c>
      <c r="P55" s="506"/>
      <c r="Q55" s="506"/>
      <c r="R55" s="507">
        <f t="shared" si="5"/>
        <v>0</v>
      </c>
      <c r="S55" s="506"/>
      <c r="T55" s="506"/>
      <c r="U55" s="507">
        <f t="shared" si="6"/>
        <v>0</v>
      </c>
      <c r="V55" s="506">
        <f t="shared" si="37"/>
        <v>0</v>
      </c>
      <c r="W55" s="506">
        <f t="shared" si="37"/>
        <v>0</v>
      </c>
      <c r="X55" s="507">
        <f t="shared" si="7"/>
        <v>0</v>
      </c>
      <c r="Y55" s="506"/>
      <c r="Z55" s="506"/>
      <c r="AA55" s="507">
        <f t="shared" si="8"/>
        <v>0</v>
      </c>
      <c r="AB55" s="506"/>
      <c r="AC55" s="506"/>
      <c r="AD55" s="507">
        <f t="shared" si="9"/>
        <v>0</v>
      </c>
      <c r="AE55" s="506"/>
      <c r="AF55" s="506"/>
      <c r="AG55" s="507">
        <f t="shared" si="10"/>
        <v>0</v>
      </c>
      <c r="AH55" s="506"/>
      <c r="AI55" s="506"/>
      <c r="AJ55" s="507">
        <f t="shared" si="11"/>
        <v>0</v>
      </c>
      <c r="AK55" s="506"/>
      <c r="AL55" s="506"/>
      <c r="AM55" s="507">
        <f t="shared" si="12"/>
        <v>0</v>
      </c>
      <c r="AN55" s="506"/>
      <c r="AO55" s="506"/>
      <c r="AP55" s="507">
        <f t="shared" si="13"/>
        <v>0</v>
      </c>
      <c r="AQ55" s="506">
        <f t="shared" si="38"/>
        <v>0</v>
      </c>
      <c r="AR55" s="506">
        <f t="shared" si="38"/>
        <v>0</v>
      </c>
      <c r="AS55" s="507">
        <f t="shared" si="14"/>
        <v>0</v>
      </c>
      <c r="AT55" s="506">
        <v>0</v>
      </c>
      <c r="AU55" s="506">
        <v>0</v>
      </c>
      <c r="AV55" s="507">
        <f t="shared" si="15"/>
        <v>0</v>
      </c>
      <c r="AW55" s="506">
        <v>0</v>
      </c>
      <c r="AX55" s="506">
        <v>0</v>
      </c>
      <c r="AY55" s="507">
        <f t="shared" si="16"/>
        <v>0</v>
      </c>
      <c r="AZ55" s="506">
        <v>0</v>
      </c>
      <c r="BA55" s="506">
        <v>0</v>
      </c>
      <c r="BB55" s="507">
        <f t="shared" si="17"/>
        <v>0</v>
      </c>
      <c r="BC55" s="506">
        <v>0</v>
      </c>
      <c r="BD55" s="506">
        <v>0</v>
      </c>
      <c r="BE55" s="507">
        <f t="shared" si="18"/>
        <v>0</v>
      </c>
      <c r="BF55" s="506">
        <v>0</v>
      </c>
      <c r="BG55" s="506">
        <v>0</v>
      </c>
      <c r="BH55" s="507">
        <f t="shared" si="19"/>
        <v>0</v>
      </c>
      <c r="BI55" s="506">
        <v>0</v>
      </c>
      <c r="BJ55" s="506">
        <v>0</v>
      </c>
      <c r="BK55" s="507">
        <f t="shared" si="20"/>
        <v>0</v>
      </c>
      <c r="BL55" s="506">
        <v>0</v>
      </c>
      <c r="BM55" s="506">
        <v>0</v>
      </c>
      <c r="BN55" s="507">
        <f t="shared" si="21"/>
        <v>0</v>
      </c>
      <c r="BO55" s="506">
        <v>0</v>
      </c>
      <c r="BP55" s="506">
        <v>0</v>
      </c>
      <c r="BQ55" s="507">
        <f t="shared" si="22"/>
        <v>0</v>
      </c>
      <c r="BR55" s="506">
        <f t="shared" si="40"/>
        <v>0</v>
      </c>
      <c r="BS55" s="506">
        <f t="shared" si="40"/>
        <v>0</v>
      </c>
      <c r="BT55" s="507">
        <f t="shared" si="23"/>
        <v>0</v>
      </c>
      <c r="BU55" s="506">
        <f t="shared" si="31"/>
        <v>0</v>
      </c>
      <c r="BV55" s="506">
        <f t="shared" si="31"/>
        <v>0</v>
      </c>
      <c r="BW55" s="507">
        <f t="shared" si="24"/>
        <v>0</v>
      </c>
      <c r="BX55" s="506">
        <f t="shared" si="41"/>
        <v>0</v>
      </c>
      <c r="BY55" s="506">
        <f t="shared" si="39"/>
        <v>0</v>
      </c>
      <c r="BZ55" s="507">
        <f t="shared" si="25"/>
        <v>0</v>
      </c>
      <c r="CA55" s="506">
        <f t="shared" si="33"/>
        <v>0</v>
      </c>
      <c r="CB55" s="506">
        <f t="shared" si="33"/>
        <v>0</v>
      </c>
      <c r="CC55" s="507">
        <f t="shared" si="26"/>
        <v>0</v>
      </c>
      <c r="CD55" s="506">
        <f t="shared" si="34"/>
        <v>0</v>
      </c>
      <c r="CE55" s="506">
        <f t="shared" si="34"/>
        <v>0</v>
      </c>
      <c r="CF55" s="507">
        <f t="shared" si="27"/>
        <v>0</v>
      </c>
      <c r="CG55" s="506">
        <f t="shared" si="35"/>
        <v>0</v>
      </c>
      <c r="CH55" s="506">
        <f t="shared" si="35"/>
        <v>0</v>
      </c>
      <c r="CI55" s="507">
        <f t="shared" si="28"/>
        <v>0</v>
      </c>
      <c r="CJ55" s="506">
        <f t="shared" si="36"/>
        <v>0</v>
      </c>
      <c r="CK55" s="506">
        <f t="shared" si="36"/>
        <v>0</v>
      </c>
      <c r="CL55" s="507">
        <f t="shared" si="29"/>
        <v>0</v>
      </c>
    </row>
    <row r="56" spans="1:140" x14ac:dyDescent="0.25">
      <c r="A56" s="517" t="s">
        <v>48</v>
      </c>
      <c r="B56" s="504">
        <v>3944.61</v>
      </c>
      <c r="C56" s="505">
        <f t="shared" si="0"/>
        <v>0</v>
      </c>
      <c r="D56" s="506"/>
      <c r="E56" s="506"/>
      <c r="F56" s="507">
        <f t="shared" si="1"/>
        <v>0</v>
      </c>
      <c r="G56" s="506"/>
      <c r="H56" s="506"/>
      <c r="I56" s="507">
        <f t="shared" si="2"/>
        <v>0</v>
      </c>
      <c r="J56" s="506"/>
      <c r="K56" s="506"/>
      <c r="L56" s="507">
        <f t="shared" si="3"/>
        <v>0</v>
      </c>
      <c r="M56" s="506"/>
      <c r="N56" s="506"/>
      <c r="O56" s="507">
        <f t="shared" si="4"/>
        <v>0</v>
      </c>
      <c r="P56" s="506"/>
      <c r="Q56" s="506"/>
      <c r="R56" s="507">
        <f t="shared" si="5"/>
        <v>0</v>
      </c>
      <c r="S56" s="506"/>
      <c r="T56" s="506"/>
      <c r="U56" s="507">
        <f t="shared" si="6"/>
        <v>0</v>
      </c>
      <c r="V56" s="506">
        <f t="shared" si="37"/>
        <v>0</v>
      </c>
      <c r="W56" s="506">
        <f t="shared" si="37"/>
        <v>0</v>
      </c>
      <c r="X56" s="507">
        <f t="shared" si="7"/>
        <v>0</v>
      </c>
      <c r="Y56" s="506"/>
      <c r="Z56" s="506"/>
      <c r="AA56" s="507">
        <f t="shared" si="8"/>
        <v>0</v>
      </c>
      <c r="AB56" s="506"/>
      <c r="AC56" s="506"/>
      <c r="AD56" s="507">
        <f t="shared" si="9"/>
        <v>0</v>
      </c>
      <c r="AE56" s="506"/>
      <c r="AF56" s="506"/>
      <c r="AG56" s="507">
        <f t="shared" si="10"/>
        <v>0</v>
      </c>
      <c r="AH56" s="506"/>
      <c r="AI56" s="506"/>
      <c r="AJ56" s="507">
        <f t="shared" si="11"/>
        <v>0</v>
      </c>
      <c r="AK56" s="506"/>
      <c r="AL56" s="506"/>
      <c r="AM56" s="507">
        <f t="shared" si="12"/>
        <v>0</v>
      </c>
      <c r="AN56" s="506"/>
      <c r="AO56" s="506"/>
      <c r="AP56" s="507">
        <f t="shared" si="13"/>
        <v>0</v>
      </c>
      <c r="AQ56" s="506">
        <f t="shared" si="38"/>
        <v>0</v>
      </c>
      <c r="AR56" s="506">
        <f t="shared" si="38"/>
        <v>0</v>
      </c>
      <c r="AS56" s="507">
        <f t="shared" si="14"/>
        <v>0</v>
      </c>
      <c r="AT56" s="506">
        <v>0</v>
      </c>
      <c r="AU56" s="506">
        <v>0</v>
      </c>
      <c r="AV56" s="507">
        <f t="shared" si="15"/>
        <v>0</v>
      </c>
      <c r="AW56" s="506">
        <v>0</v>
      </c>
      <c r="AX56" s="506">
        <v>0</v>
      </c>
      <c r="AY56" s="507">
        <f t="shared" si="16"/>
        <v>0</v>
      </c>
      <c r="AZ56" s="506">
        <v>0</v>
      </c>
      <c r="BA56" s="506">
        <v>0</v>
      </c>
      <c r="BB56" s="507">
        <f t="shared" si="17"/>
        <v>0</v>
      </c>
      <c r="BC56" s="506">
        <v>0</v>
      </c>
      <c r="BD56" s="506">
        <v>0</v>
      </c>
      <c r="BE56" s="507">
        <f t="shared" si="18"/>
        <v>0</v>
      </c>
      <c r="BF56" s="506">
        <v>0</v>
      </c>
      <c r="BG56" s="506">
        <v>0</v>
      </c>
      <c r="BH56" s="507">
        <f t="shared" si="19"/>
        <v>0</v>
      </c>
      <c r="BI56" s="506">
        <v>0</v>
      </c>
      <c r="BJ56" s="506">
        <v>0</v>
      </c>
      <c r="BK56" s="507">
        <f t="shared" si="20"/>
        <v>0</v>
      </c>
      <c r="BL56" s="506">
        <v>0</v>
      </c>
      <c r="BM56" s="506">
        <v>0</v>
      </c>
      <c r="BN56" s="507">
        <f t="shared" si="21"/>
        <v>0</v>
      </c>
      <c r="BO56" s="506">
        <v>0</v>
      </c>
      <c r="BP56" s="506">
        <v>0</v>
      </c>
      <c r="BQ56" s="507">
        <f t="shared" si="22"/>
        <v>0</v>
      </c>
      <c r="BR56" s="506">
        <f t="shared" si="40"/>
        <v>0</v>
      </c>
      <c r="BS56" s="506">
        <f t="shared" si="40"/>
        <v>0</v>
      </c>
      <c r="BT56" s="507">
        <f t="shared" si="23"/>
        <v>0</v>
      </c>
      <c r="BU56" s="506">
        <f t="shared" si="31"/>
        <v>0</v>
      </c>
      <c r="BV56" s="506">
        <f t="shared" si="31"/>
        <v>0</v>
      </c>
      <c r="BW56" s="507">
        <f t="shared" si="24"/>
        <v>0</v>
      </c>
      <c r="BX56" s="506">
        <f t="shared" si="41"/>
        <v>0</v>
      </c>
      <c r="BY56" s="506">
        <f t="shared" si="39"/>
        <v>0</v>
      </c>
      <c r="BZ56" s="507">
        <f t="shared" si="25"/>
        <v>0</v>
      </c>
      <c r="CA56" s="506">
        <f t="shared" si="33"/>
        <v>0</v>
      </c>
      <c r="CB56" s="506">
        <f t="shared" si="33"/>
        <v>0</v>
      </c>
      <c r="CC56" s="507">
        <f t="shared" si="26"/>
        <v>0</v>
      </c>
      <c r="CD56" s="506">
        <f t="shared" si="34"/>
        <v>0</v>
      </c>
      <c r="CE56" s="506">
        <f t="shared" si="34"/>
        <v>0</v>
      </c>
      <c r="CF56" s="507">
        <f t="shared" si="27"/>
        <v>0</v>
      </c>
      <c r="CG56" s="506">
        <f t="shared" si="35"/>
        <v>0</v>
      </c>
      <c r="CH56" s="506">
        <f t="shared" si="35"/>
        <v>0</v>
      </c>
      <c r="CI56" s="507">
        <f t="shared" si="28"/>
        <v>0</v>
      </c>
      <c r="CJ56" s="506">
        <f t="shared" si="36"/>
        <v>0</v>
      </c>
      <c r="CK56" s="506">
        <f t="shared" si="36"/>
        <v>0</v>
      </c>
      <c r="CL56" s="507">
        <f t="shared" si="29"/>
        <v>0</v>
      </c>
    </row>
    <row r="57" spans="1:140" x14ac:dyDescent="0.25">
      <c r="A57" s="517" t="s">
        <v>49</v>
      </c>
      <c r="B57" s="504">
        <v>558</v>
      </c>
      <c r="C57" s="505">
        <f t="shared" si="0"/>
        <v>0</v>
      </c>
      <c r="D57" s="506"/>
      <c r="E57" s="506"/>
      <c r="F57" s="507">
        <f t="shared" si="1"/>
        <v>0</v>
      </c>
      <c r="G57" s="506"/>
      <c r="H57" s="506"/>
      <c r="I57" s="507">
        <f t="shared" si="2"/>
        <v>0</v>
      </c>
      <c r="J57" s="506"/>
      <c r="K57" s="506"/>
      <c r="L57" s="507">
        <f t="shared" si="3"/>
        <v>0</v>
      </c>
      <c r="M57" s="506"/>
      <c r="N57" s="506"/>
      <c r="O57" s="507">
        <f t="shared" si="4"/>
        <v>0</v>
      </c>
      <c r="P57" s="506"/>
      <c r="Q57" s="506"/>
      <c r="R57" s="507">
        <f t="shared" si="5"/>
        <v>0</v>
      </c>
      <c r="S57" s="506"/>
      <c r="T57" s="506"/>
      <c r="U57" s="507">
        <f t="shared" si="6"/>
        <v>0</v>
      </c>
      <c r="V57" s="506">
        <f t="shared" si="37"/>
        <v>0</v>
      </c>
      <c r="W57" s="506">
        <f t="shared" si="37"/>
        <v>0</v>
      </c>
      <c r="X57" s="507">
        <f t="shared" si="7"/>
        <v>0</v>
      </c>
      <c r="Y57" s="506"/>
      <c r="Z57" s="506"/>
      <c r="AA57" s="507">
        <f t="shared" si="8"/>
        <v>0</v>
      </c>
      <c r="AB57" s="506"/>
      <c r="AC57" s="506"/>
      <c r="AD57" s="507">
        <f t="shared" si="9"/>
        <v>0</v>
      </c>
      <c r="AE57" s="506"/>
      <c r="AF57" s="506"/>
      <c r="AG57" s="507">
        <f t="shared" si="10"/>
        <v>0</v>
      </c>
      <c r="AH57" s="506"/>
      <c r="AI57" s="506"/>
      <c r="AJ57" s="507">
        <f t="shared" si="11"/>
        <v>0</v>
      </c>
      <c r="AK57" s="506"/>
      <c r="AL57" s="506"/>
      <c r="AM57" s="507">
        <f t="shared" si="12"/>
        <v>0</v>
      </c>
      <c r="AN57" s="506"/>
      <c r="AO57" s="506"/>
      <c r="AP57" s="507">
        <f t="shared" si="13"/>
        <v>0</v>
      </c>
      <c r="AQ57" s="506">
        <f t="shared" si="38"/>
        <v>0</v>
      </c>
      <c r="AR57" s="506">
        <f t="shared" si="38"/>
        <v>0</v>
      </c>
      <c r="AS57" s="507">
        <f t="shared" si="14"/>
        <v>0</v>
      </c>
      <c r="AT57" s="506">
        <v>0</v>
      </c>
      <c r="AU57" s="506">
        <v>0</v>
      </c>
      <c r="AV57" s="507">
        <f t="shared" si="15"/>
        <v>0</v>
      </c>
      <c r="AW57" s="506">
        <v>0</v>
      </c>
      <c r="AX57" s="506">
        <v>0</v>
      </c>
      <c r="AY57" s="507">
        <f t="shared" si="16"/>
        <v>0</v>
      </c>
      <c r="AZ57" s="506">
        <v>0</v>
      </c>
      <c r="BA57" s="506">
        <v>0</v>
      </c>
      <c r="BB57" s="507">
        <f t="shared" si="17"/>
        <v>0</v>
      </c>
      <c r="BC57" s="506">
        <v>0</v>
      </c>
      <c r="BD57" s="506">
        <v>0</v>
      </c>
      <c r="BE57" s="507">
        <f t="shared" si="18"/>
        <v>0</v>
      </c>
      <c r="BF57" s="506">
        <v>0</v>
      </c>
      <c r="BG57" s="506">
        <v>0</v>
      </c>
      <c r="BH57" s="507">
        <f t="shared" si="19"/>
        <v>0</v>
      </c>
      <c r="BI57" s="506">
        <v>0</v>
      </c>
      <c r="BJ57" s="506">
        <v>0</v>
      </c>
      <c r="BK57" s="507">
        <f t="shared" si="20"/>
        <v>0</v>
      </c>
      <c r="BL57" s="506">
        <v>0</v>
      </c>
      <c r="BM57" s="506">
        <v>0</v>
      </c>
      <c r="BN57" s="507">
        <f t="shared" si="21"/>
        <v>0</v>
      </c>
      <c r="BO57" s="506">
        <v>0</v>
      </c>
      <c r="BP57" s="506">
        <v>0</v>
      </c>
      <c r="BQ57" s="507">
        <f t="shared" si="22"/>
        <v>0</v>
      </c>
      <c r="BR57" s="506">
        <f t="shared" si="40"/>
        <v>0</v>
      </c>
      <c r="BS57" s="506">
        <f t="shared" si="40"/>
        <v>0</v>
      </c>
      <c r="BT57" s="507">
        <f t="shared" si="23"/>
        <v>0</v>
      </c>
      <c r="BU57" s="506">
        <f t="shared" si="31"/>
        <v>0</v>
      </c>
      <c r="BV57" s="506">
        <f t="shared" si="31"/>
        <v>0</v>
      </c>
      <c r="BW57" s="507">
        <f t="shared" si="24"/>
        <v>0</v>
      </c>
      <c r="BX57" s="506">
        <f t="shared" si="41"/>
        <v>0</v>
      </c>
      <c r="BY57" s="506">
        <f t="shared" si="39"/>
        <v>0</v>
      </c>
      <c r="BZ57" s="507">
        <f t="shared" si="25"/>
        <v>0</v>
      </c>
      <c r="CA57" s="506">
        <f t="shared" si="33"/>
        <v>0</v>
      </c>
      <c r="CB57" s="506">
        <f t="shared" si="33"/>
        <v>0</v>
      </c>
      <c r="CC57" s="507">
        <f t="shared" si="26"/>
        <v>0</v>
      </c>
      <c r="CD57" s="506">
        <f t="shared" si="34"/>
        <v>0</v>
      </c>
      <c r="CE57" s="506">
        <f t="shared" si="34"/>
        <v>0</v>
      </c>
      <c r="CF57" s="507">
        <f t="shared" si="27"/>
        <v>0</v>
      </c>
      <c r="CG57" s="506">
        <f t="shared" si="35"/>
        <v>0</v>
      </c>
      <c r="CH57" s="506">
        <f t="shared" si="35"/>
        <v>0</v>
      </c>
      <c r="CI57" s="507">
        <f t="shared" si="28"/>
        <v>0</v>
      </c>
      <c r="CJ57" s="506">
        <f t="shared" si="36"/>
        <v>0</v>
      </c>
      <c r="CK57" s="506">
        <f t="shared" si="36"/>
        <v>0</v>
      </c>
      <c r="CL57" s="507">
        <f t="shared" si="29"/>
        <v>0</v>
      </c>
    </row>
    <row r="58" spans="1:140" x14ac:dyDescent="0.25">
      <c r="A58" s="517" t="s">
        <v>50</v>
      </c>
      <c r="B58" s="504">
        <v>2431.71</v>
      </c>
      <c r="C58" s="505">
        <f t="shared" si="0"/>
        <v>1.0609817782548083</v>
      </c>
      <c r="D58" s="506">
        <v>6.4</v>
      </c>
      <c r="E58" s="506">
        <v>30</v>
      </c>
      <c r="F58" s="507">
        <f t="shared" si="1"/>
        <v>4.6875</v>
      </c>
      <c r="G58" s="506">
        <v>13</v>
      </c>
      <c r="H58" s="506">
        <v>51.5</v>
      </c>
      <c r="I58" s="507">
        <f t="shared" si="2"/>
        <v>3.9615384615384617</v>
      </c>
      <c r="J58" s="506"/>
      <c r="K58" s="506"/>
      <c r="L58" s="507">
        <f t="shared" si="3"/>
        <v>0</v>
      </c>
      <c r="M58" s="506"/>
      <c r="N58" s="506"/>
      <c r="O58" s="507">
        <f t="shared" si="4"/>
        <v>0</v>
      </c>
      <c r="P58" s="506"/>
      <c r="Q58" s="506"/>
      <c r="R58" s="507">
        <f t="shared" si="5"/>
        <v>0</v>
      </c>
      <c r="S58" s="506"/>
      <c r="T58" s="506"/>
      <c r="U58" s="507">
        <f t="shared" si="6"/>
        <v>0</v>
      </c>
      <c r="V58" s="506">
        <f t="shared" si="37"/>
        <v>19.399999999999999</v>
      </c>
      <c r="W58" s="506">
        <f t="shared" si="37"/>
        <v>81.5</v>
      </c>
      <c r="X58" s="507">
        <f t="shared" si="7"/>
        <v>4.2010309278350517</v>
      </c>
      <c r="Y58" s="506">
        <v>6.4</v>
      </c>
      <c r="Z58" s="506">
        <v>30</v>
      </c>
      <c r="AA58" s="507">
        <f t="shared" si="8"/>
        <v>4.6875</v>
      </c>
      <c r="AB58" s="506"/>
      <c r="AC58" s="506"/>
      <c r="AD58" s="507">
        <f t="shared" si="9"/>
        <v>0</v>
      </c>
      <c r="AE58" s="506"/>
      <c r="AF58" s="506"/>
      <c r="AG58" s="507">
        <f t="shared" si="10"/>
        <v>0</v>
      </c>
      <c r="AH58" s="506"/>
      <c r="AI58" s="506"/>
      <c r="AJ58" s="507">
        <f t="shared" si="11"/>
        <v>0</v>
      </c>
      <c r="AK58" s="506"/>
      <c r="AL58" s="506"/>
      <c r="AM58" s="507">
        <f t="shared" si="12"/>
        <v>0</v>
      </c>
      <c r="AN58" s="506"/>
      <c r="AO58" s="506"/>
      <c r="AP58" s="507">
        <f t="shared" si="13"/>
        <v>0</v>
      </c>
      <c r="AQ58" s="506">
        <f t="shared" si="38"/>
        <v>6.4</v>
      </c>
      <c r="AR58" s="506">
        <f t="shared" si="38"/>
        <v>30</v>
      </c>
      <c r="AS58" s="507">
        <f t="shared" si="14"/>
        <v>4.6875</v>
      </c>
      <c r="AT58" s="506">
        <v>0</v>
      </c>
      <c r="AU58" s="506">
        <v>0</v>
      </c>
      <c r="AV58" s="507">
        <f t="shared" si="15"/>
        <v>0</v>
      </c>
      <c r="AW58" s="506">
        <v>0</v>
      </c>
      <c r="AX58" s="506">
        <v>0</v>
      </c>
      <c r="AY58" s="507">
        <f t="shared" si="16"/>
        <v>0</v>
      </c>
      <c r="AZ58" s="506">
        <v>0</v>
      </c>
      <c r="BA58" s="506">
        <v>0</v>
      </c>
      <c r="BB58" s="507">
        <f t="shared" si="17"/>
        <v>0</v>
      </c>
      <c r="BC58" s="506">
        <v>0</v>
      </c>
      <c r="BD58" s="506">
        <v>0</v>
      </c>
      <c r="BE58" s="507">
        <f t="shared" si="18"/>
        <v>0</v>
      </c>
      <c r="BF58" s="506">
        <v>0</v>
      </c>
      <c r="BG58" s="506">
        <v>0</v>
      </c>
      <c r="BH58" s="507">
        <f t="shared" si="19"/>
        <v>0</v>
      </c>
      <c r="BI58" s="506">
        <v>0</v>
      </c>
      <c r="BJ58" s="506">
        <v>0</v>
      </c>
      <c r="BK58" s="507">
        <f t="shared" si="20"/>
        <v>0</v>
      </c>
      <c r="BL58" s="506">
        <v>0</v>
      </c>
      <c r="BM58" s="506">
        <v>0</v>
      </c>
      <c r="BN58" s="507">
        <f t="shared" si="21"/>
        <v>0</v>
      </c>
      <c r="BO58" s="506">
        <v>0</v>
      </c>
      <c r="BP58" s="506">
        <v>0</v>
      </c>
      <c r="BQ58" s="507">
        <f t="shared" si="22"/>
        <v>0</v>
      </c>
      <c r="BR58" s="506">
        <f t="shared" si="40"/>
        <v>12.8</v>
      </c>
      <c r="BS58" s="506">
        <f t="shared" si="40"/>
        <v>60</v>
      </c>
      <c r="BT58" s="507">
        <f t="shared" si="23"/>
        <v>4.6875</v>
      </c>
      <c r="BU58" s="506">
        <f t="shared" si="31"/>
        <v>13</v>
      </c>
      <c r="BV58" s="506">
        <f t="shared" si="31"/>
        <v>51.5</v>
      </c>
      <c r="BW58" s="507">
        <f t="shared" si="24"/>
        <v>3.9615384615384617</v>
      </c>
      <c r="BX58" s="506">
        <f t="shared" si="41"/>
        <v>0</v>
      </c>
      <c r="BY58" s="506">
        <f t="shared" si="39"/>
        <v>0</v>
      </c>
      <c r="BZ58" s="507">
        <f t="shared" si="25"/>
        <v>0</v>
      </c>
      <c r="CA58" s="506">
        <f t="shared" si="33"/>
        <v>0</v>
      </c>
      <c r="CB58" s="506">
        <f t="shared" si="33"/>
        <v>0</v>
      </c>
      <c r="CC58" s="507">
        <f t="shared" si="26"/>
        <v>0</v>
      </c>
      <c r="CD58" s="506">
        <f t="shared" si="34"/>
        <v>0</v>
      </c>
      <c r="CE58" s="506">
        <f t="shared" si="34"/>
        <v>0</v>
      </c>
      <c r="CF58" s="507">
        <f t="shared" si="27"/>
        <v>0</v>
      </c>
      <c r="CG58" s="506">
        <f t="shared" si="35"/>
        <v>0</v>
      </c>
      <c r="CH58" s="506">
        <f t="shared" si="35"/>
        <v>0</v>
      </c>
      <c r="CI58" s="507">
        <f t="shared" si="28"/>
        <v>0</v>
      </c>
      <c r="CJ58" s="506">
        <f t="shared" si="36"/>
        <v>25.799999999999997</v>
      </c>
      <c r="CK58" s="506">
        <f t="shared" si="36"/>
        <v>111.5</v>
      </c>
      <c r="CL58" s="507">
        <f t="shared" si="29"/>
        <v>4.3217054263565897</v>
      </c>
      <c r="DH58" s="509" t="s">
        <v>130</v>
      </c>
      <c r="DI58" s="509" t="s">
        <v>130</v>
      </c>
      <c r="DJ58" s="479" t="s">
        <v>138</v>
      </c>
      <c r="DN58" s="508" t="s">
        <v>170</v>
      </c>
    </row>
    <row r="59" spans="1:140" x14ac:dyDescent="0.25">
      <c r="A59" s="517" t="s">
        <v>51</v>
      </c>
      <c r="B59" s="504">
        <v>818.06</v>
      </c>
      <c r="C59" s="505">
        <f t="shared" si="0"/>
        <v>0</v>
      </c>
      <c r="D59" s="506"/>
      <c r="E59" s="506"/>
      <c r="F59" s="507">
        <f t="shared" si="1"/>
        <v>0</v>
      </c>
      <c r="G59" s="506"/>
      <c r="H59" s="506"/>
      <c r="I59" s="507">
        <f t="shared" si="2"/>
        <v>0</v>
      </c>
      <c r="J59" s="506"/>
      <c r="K59" s="506"/>
      <c r="L59" s="507">
        <f t="shared" si="3"/>
        <v>0</v>
      </c>
      <c r="M59" s="506"/>
      <c r="N59" s="506"/>
      <c r="O59" s="507">
        <f t="shared" si="4"/>
        <v>0</v>
      </c>
      <c r="P59" s="506"/>
      <c r="Q59" s="506"/>
      <c r="R59" s="507">
        <f t="shared" si="5"/>
        <v>0</v>
      </c>
      <c r="S59" s="506"/>
      <c r="T59" s="506"/>
      <c r="U59" s="507">
        <f t="shared" si="6"/>
        <v>0</v>
      </c>
      <c r="V59" s="506">
        <f t="shared" si="37"/>
        <v>0</v>
      </c>
      <c r="W59" s="506">
        <f t="shared" si="37"/>
        <v>0</v>
      </c>
      <c r="X59" s="507">
        <f t="shared" si="7"/>
        <v>0</v>
      </c>
      <c r="Y59" s="506"/>
      <c r="Z59" s="506"/>
      <c r="AA59" s="507">
        <f t="shared" si="8"/>
        <v>0</v>
      </c>
      <c r="AB59" s="506"/>
      <c r="AC59" s="506"/>
      <c r="AD59" s="507">
        <f t="shared" si="9"/>
        <v>0</v>
      </c>
      <c r="AE59" s="506"/>
      <c r="AF59" s="506"/>
      <c r="AG59" s="507">
        <f t="shared" si="10"/>
        <v>0</v>
      </c>
      <c r="AH59" s="506"/>
      <c r="AI59" s="506"/>
      <c r="AJ59" s="507">
        <f t="shared" si="11"/>
        <v>0</v>
      </c>
      <c r="AK59" s="506"/>
      <c r="AL59" s="506"/>
      <c r="AM59" s="507">
        <f t="shared" si="12"/>
        <v>0</v>
      </c>
      <c r="AN59" s="506"/>
      <c r="AO59" s="506"/>
      <c r="AP59" s="507">
        <f t="shared" si="13"/>
        <v>0</v>
      </c>
      <c r="AQ59" s="506">
        <f t="shared" si="38"/>
        <v>0</v>
      </c>
      <c r="AR59" s="506">
        <f t="shared" si="38"/>
        <v>0</v>
      </c>
      <c r="AS59" s="507">
        <f t="shared" si="14"/>
        <v>0</v>
      </c>
      <c r="AT59" s="506">
        <v>0</v>
      </c>
      <c r="AU59" s="506">
        <v>0</v>
      </c>
      <c r="AV59" s="507">
        <f t="shared" si="15"/>
        <v>0</v>
      </c>
      <c r="AW59" s="506">
        <v>0</v>
      </c>
      <c r="AX59" s="506">
        <v>0</v>
      </c>
      <c r="AY59" s="507">
        <f t="shared" si="16"/>
        <v>0</v>
      </c>
      <c r="AZ59" s="506">
        <v>0</v>
      </c>
      <c r="BA59" s="506">
        <v>0</v>
      </c>
      <c r="BB59" s="507">
        <f t="shared" si="17"/>
        <v>0</v>
      </c>
      <c r="BC59" s="506">
        <v>0</v>
      </c>
      <c r="BD59" s="506">
        <v>0</v>
      </c>
      <c r="BE59" s="507">
        <f t="shared" si="18"/>
        <v>0</v>
      </c>
      <c r="BF59" s="506">
        <v>0</v>
      </c>
      <c r="BG59" s="506">
        <v>0</v>
      </c>
      <c r="BH59" s="507">
        <f t="shared" si="19"/>
        <v>0</v>
      </c>
      <c r="BI59" s="506">
        <v>0</v>
      </c>
      <c r="BJ59" s="506">
        <v>0</v>
      </c>
      <c r="BK59" s="507">
        <f t="shared" si="20"/>
        <v>0</v>
      </c>
      <c r="BL59" s="506">
        <v>0</v>
      </c>
      <c r="BM59" s="506">
        <v>0</v>
      </c>
      <c r="BN59" s="507">
        <f t="shared" si="21"/>
        <v>0</v>
      </c>
      <c r="BO59" s="506">
        <v>0</v>
      </c>
      <c r="BP59" s="506">
        <v>0</v>
      </c>
      <c r="BQ59" s="507">
        <f t="shared" si="22"/>
        <v>0</v>
      </c>
      <c r="BR59" s="506">
        <f t="shared" si="40"/>
        <v>0</v>
      </c>
      <c r="BS59" s="506">
        <f t="shared" si="40"/>
        <v>0</v>
      </c>
      <c r="BT59" s="507">
        <f t="shared" si="23"/>
        <v>0</v>
      </c>
      <c r="BU59" s="506">
        <f t="shared" si="31"/>
        <v>0</v>
      </c>
      <c r="BV59" s="506">
        <f t="shared" si="31"/>
        <v>0</v>
      </c>
      <c r="BW59" s="507">
        <f t="shared" si="24"/>
        <v>0</v>
      </c>
      <c r="BX59" s="506">
        <f t="shared" si="41"/>
        <v>0</v>
      </c>
      <c r="BY59" s="506">
        <f t="shared" si="39"/>
        <v>0</v>
      </c>
      <c r="BZ59" s="507">
        <f t="shared" si="25"/>
        <v>0</v>
      </c>
      <c r="CA59" s="506">
        <f t="shared" ref="CA59:CB59" si="42">M59+AH59</f>
        <v>0</v>
      </c>
      <c r="CB59" s="506">
        <f t="shared" si="42"/>
        <v>0</v>
      </c>
      <c r="CC59" s="507">
        <f t="shared" si="26"/>
        <v>0</v>
      </c>
      <c r="CD59" s="506">
        <f t="shared" ref="CD59:CE59" si="43">P59+AK59</f>
        <v>0</v>
      </c>
      <c r="CE59" s="506">
        <f t="shared" si="43"/>
        <v>0</v>
      </c>
      <c r="CF59" s="507">
        <f t="shared" si="27"/>
        <v>0</v>
      </c>
      <c r="CG59" s="506">
        <f t="shared" ref="CG59:CH59" si="44">S59+AN59</f>
        <v>0</v>
      </c>
      <c r="CH59" s="506">
        <f t="shared" si="44"/>
        <v>0</v>
      </c>
      <c r="CI59" s="507">
        <f t="shared" si="28"/>
        <v>0</v>
      </c>
      <c r="CJ59" s="506">
        <f t="shared" ref="CJ59:CK59" si="45">V59+AQ59</f>
        <v>0</v>
      </c>
      <c r="CK59" s="506">
        <f t="shared" si="45"/>
        <v>0</v>
      </c>
      <c r="CL59" s="507">
        <f t="shared" si="29"/>
        <v>0</v>
      </c>
      <c r="DI59" s="509" t="s">
        <v>130</v>
      </c>
      <c r="DJ59" s="479" t="s">
        <v>138</v>
      </c>
    </row>
    <row r="61" spans="1:140" x14ac:dyDescent="0.25">
      <c r="D61" s="527"/>
      <c r="E61" s="527"/>
      <c r="F61" s="527"/>
      <c r="G61" s="527"/>
      <c r="H61" s="527"/>
      <c r="I61" s="527"/>
      <c r="J61" s="527"/>
      <c r="K61" s="527"/>
      <c r="L61" s="527"/>
      <c r="M61" s="527"/>
      <c r="N61" s="527"/>
      <c r="O61" s="527"/>
      <c r="P61" s="527"/>
      <c r="Q61" s="527"/>
      <c r="BR61" s="483"/>
    </row>
    <row r="63" spans="1:140" ht="15.75" x14ac:dyDescent="0.25">
      <c r="BP63" s="528" t="s">
        <v>131</v>
      </c>
      <c r="BQ63" s="528"/>
      <c r="BR63" s="528"/>
      <c r="BS63" s="528"/>
      <c r="BT63" s="528"/>
      <c r="BU63" s="529"/>
      <c r="BV63" s="529"/>
      <c r="BW63" s="529"/>
      <c r="BX63" s="529"/>
      <c r="BY63" s="529"/>
      <c r="BZ63" s="529"/>
      <c r="CA63" s="528" t="s">
        <v>115</v>
      </c>
      <c r="CB63" s="529"/>
      <c r="CC63" s="529"/>
      <c r="CD63" s="528"/>
      <c r="CE63" s="528"/>
      <c r="CF63" s="528"/>
      <c r="CG63" s="529"/>
      <c r="CH63" s="530"/>
      <c r="CI63" s="530"/>
      <c r="CJ63" s="528"/>
      <c r="CK63" s="530"/>
      <c r="CL63" s="530"/>
      <c r="CM63" s="530"/>
      <c r="CN63" s="530"/>
    </row>
    <row r="64" spans="1:140" s="528" customFormat="1" ht="15.75" x14ac:dyDescent="0.25">
      <c r="BP64" s="478" t="s">
        <v>154</v>
      </c>
      <c r="BQ64" s="478"/>
      <c r="BR64" s="478"/>
      <c r="BS64" s="478"/>
      <c r="BT64" s="478"/>
      <c r="BU64" s="529"/>
      <c r="BV64" s="529"/>
      <c r="BW64" s="529"/>
      <c r="BX64" s="529"/>
      <c r="BY64" s="529"/>
      <c r="BZ64" s="529"/>
      <c r="CA64" s="478" t="s">
        <v>118</v>
      </c>
      <c r="CB64" s="529"/>
      <c r="CC64" s="529"/>
      <c r="CD64" s="478"/>
      <c r="CE64" s="478"/>
      <c r="CF64" s="478"/>
      <c r="CG64" s="529"/>
      <c r="CI64" s="529"/>
      <c r="CJ64" s="478"/>
      <c r="CK64" s="529"/>
      <c r="CL64" s="529"/>
      <c r="CM64" s="529"/>
      <c r="CN64" s="529"/>
      <c r="DF64" s="531"/>
      <c r="DG64" s="531"/>
      <c r="DH64" s="531"/>
      <c r="DI64" s="531"/>
      <c r="DJ64" s="531"/>
      <c r="DK64" s="531"/>
      <c r="DL64" s="531"/>
      <c r="DM64" s="531"/>
      <c r="DN64" s="531"/>
      <c r="DO64" s="531"/>
      <c r="DP64" s="531"/>
      <c r="DQ64" s="531"/>
      <c r="DR64" s="531"/>
      <c r="DS64" s="531"/>
      <c r="DT64" s="531"/>
      <c r="DU64" s="531"/>
      <c r="DV64" s="531"/>
      <c r="DW64" s="531"/>
      <c r="DX64" s="531"/>
      <c r="DY64" s="531"/>
      <c r="DZ64" s="531"/>
      <c r="EA64" s="531"/>
      <c r="EB64" s="531"/>
      <c r="EC64" s="531"/>
      <c r="ED64" s="531"/>
      <c r="EE64" s="531"/>
      <c r="EF64" s="531"/>
      <c r="EG64" s="532"/>
      <c r="EH64" s="532"/>
      <c r="EI64" s="532"/>
      <c r="EJ64" s="532"/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conditionalFormatting sqref="D44:E44">
    <cfRule type="cellIs" dxfId="29" priority="4" operator="equal">
      <formula>0</formula>
    </cfRule>
  </conditionalFormatting>
  <conditionalFormatting sqref="P44:Q44">
    <cfRule type="cellIs" dxfId="28" priority="3" operator="equal">
      <formula>0</formula>
    </cfRule>
  </conditionalFormatting>
  <conditionalFormatting sqref="S44:T44">
    <cfRule type="cellIs" dxfId="27" priority="2" operator="equal">
      <formula>0</formula>
    </cfRule>
  </conditionalFormatting>
  <conditionalFormatting sqref="Y44:Z44">
    <cfRule type="cellIs" dxfId="26" priority="1" operator="equal">
      <formula>0</formula>
    </cfRule>
  </conditionalFormatting>
  <pageMargins left="0.2" right="0.7" top="0.25" bottom="0.25" header="0.3" footer="0.3"/>
  <pageSetup paperSize="5" scale="52" orientation="landscape" horizontalDpi="300" verticalDpi="300" r:id="rId1"/>
  <headerFooter alignWithMargins="0"/>
  <colBreaks count="3" manualBreakCount="3">
    <brk id="33" max="1048575" man="1"/>
    <brk id="66" max="1048575" man="1"/>
    <brk id="10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="77" zoomScaleNormal="100" zoomScaleSheetLayoutView="77" workbookViewId="0">
      <pane xSplit="4" ySplit="12" topLeftCell="AM23" activePane="bottomRight" state="frozen"/>
      <selection activeCell="A6" sqref="A6"/>
      <selection pane="topRight" activeCell="E6" sqref="E6"/>
      <selection pane="bottomLeft" activeCell="A14" sqref="A14"/>
      <selection pane="bottomRight" activeCell="B5" sqref="B5"/>
    </sheetView>
  </sheetViews>
  <sheetFormatPr defaultColWidth="8.85546875" defaultRowHeight="18.75" x14ac:dyDescent="0.3"/>
  <cols>
    <col min="1" max="1" width="14.42578125" style="832" customWidth="1"/>
    <col min="2" max="2" width="7.7109375" style="715" customWidth="1"/>
    <col min="3" max="3" width="8.7109375" style="715" customWidth="1"/>
    <col min="4" max="4" width="16.85546875" style="715" hidden="1" customWidth="1"/>
    <col min="5" max="5" width="8" style="715" customWidth="1"/>
    <col min="6" max="6" width="6.7109375" style="715" customWidth="1"/>
    <col min="7" max="7" width="7.5703125" style="715" customWidth="1"/>
    <col min="8" max="8" width="6.7109375" style="715" customWidth="1"/>
    <col min="9" max="9" width="7.42578125" style="715" customWidth="1"/>
    <col min="10" max="10" width="6.7109375" style="715" customWidth="1"/>
    <col min="11" max="11" width="7.7109375" style="715" customWidth="1"/>
    <col min="12" max="12" width="6.7109375" style="715" customWidth="1"/>
    <col min="13" max="13" width="8.28515625" style="715" customWidth="1"/>
    <col min="14" max="14" width="6.7109375" style="715" customWidth="1"/>
    <col min="15" max="15" width="9.28515625" style="715" customWidth="1"/>
    <col min="16" max="16" width="7.7109375" style="715" customWidth="1"/>
    <col min="17" max="17" width="8" style="715" customWidth="1"/>
    <col min="18" max="18" width="6.7109375" style="715" customWidth="1"/>
    <col min="19" max="19" width="7.42578125" style="715" hidden="1" customWidth="1"/>
    <col min="20" max="20" width="7.7109375" style="715" customWidth="1"/>
    <col min="21" max="27" width="6.7109375" style="715" customWidth="1"/>
    <col min="28" max="28" width="9.7109375" style="715" customWidth="1"/>
    <col min="29" max="29" width="6.7109375" style="715" customWidth="1"/>
    <col min="30" max="30" width="7.7109375" style="715" customWidth="1"/>
    <col min="31" max="31" width="6.7109375" style="715" customWidth="1"/>
    <col min="32" max="32" width="7.85546875" style="715" customWidth="1"/>
    <col min="33" max="33" width="6.7109375" style="715" customWidth="1"/>
    <col min="34" max="34" width="6.28515625" style="715" hidden="1" customWidth="1"/>
    <col min="35" max="36" width="6.7109375" style="715" hidden="1" customWidth="1"/>
    <col min="37" max="48" width="6.7109375" style="715" customWidth="1"/>
    <col min="49" max="52" width="6.7109375" style="715" hidden="1" customWidth="1"/>
    <col min="53" max="53" width="7.7109375" style="715" customWidth="1"/>
    <col min="54" max="54" width="6.5703125" style="715" customWidth="1"/>
    <col min="55" max="58" width="6.7109375" style="715" customWidth="1"/>
    <col min="59" max="59" width="8.28515625" style="715" customWidth="1"/>
    <col min="60" max="60" width="6.5703125" style="715" customWidth="1"/>
    <col min="61" max="61" width="7.5703125" style="715" customWidth="1"/>
    <col min="62" max="64" width="6.7109375" style="715" customWidth="1"/>
    <col min="65" max="65" width="9" style="715" customWidth="1"/>
    <col min="66" max="66" width="8.7109375" style="715" customWidth="1"/>
    <col min="67" max="67" width="16.7109375" style="715" hidden="1" customWidth="1"/>
    <col min="68" max="68" width="17.28515625" style="831" hidden="1" customWidth="1"/>
    <col min="69" max="69" width="8" style="715" customWidth="1"/>
    <col min="70" max="71" width="8.85546875" style="715"/>
    <col min="72" max="72" width="1.7109375" style="715" customWidth="1"/>
    <col min="73" max="73" width="8.85546875" style="715" hidden="1" customWidth="1"/>
    <col min="74" max="16384" width="8.85546875" style="715"/>
  </cols>
  <sheetData>
    <row r="1" spans="1:69" s="721" customFormat="1" ht="12.75" x14ac:dyDescent="0.2">
      <c r="A1" s="719" t="s">
        <v>111</v>
      </c>
      <c r="B1" s="720"/>
      <c r="C1" s="720"/>
      <c r="D1" s="720"/>
      <c r="E1" s="720"/>
      <c r="F1" s="720"/>
      <c r="G1" s="720"/>
      <c r="H1" s="720"/>
      <c r="I1" s="720"/>
      <c r="K1" s="720" t="s">
        <v>70</v>
      </c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BP1" s="722"/>
    </row>
    <row r="2" spans="1:69" s="721" customFormat="1" ht="12.75" x14ac:dyDescent="0.2">
      <c r="B2" s="723"/>
      <c r="D2" s="723"/>
      <c r="F2" s="723"/>
      <c r="G2" s="723"/>
      <c r="H2" s="723"/>
      <c r="I2" s="723"/>
      <c r="J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  <c r="X2" s="723"/>
      <c r="Y2" s="723"/>
      <c r="Z2" s="723"/>
      <c r="AA2" s="723"/>
      <c r="AB2" s="723"/>
    </row>
    <row r="3" spans="1:69" s="721" customFormat="1" ht="15" customHeight="1" x14ac:dyDescent="0.2">
      <c r="A3" s="724" t="s">
        <v>71</v>
      </c>
      <c r="B3" s="725"/>
      <c r="D3" s="725"/>
      <c r="F3" s="725"/>
      <c r="G3" s="725"/>
      <c r="H3" s="725"/>
      <c r="I3" s="725"/>
      <c r="J3" s="725"/>
      <c r="L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BP3" s="722"/>
    </row>
    <row r="4" spans="1:69" s="721" customFormat="1" ht="12.75" x14ac:dyDescent="0.2">
      <c r="A4" s="725" t="s">
        <v>72</v>
      </c>
      <c r="B4" s="723" t="s">
        <v>187</v>
      </c>
      <c r="D4" s="723"/>
      <c r="F4" s="723"/>
      <c r="G4" s="723"/>
      <c r="H4" s="723"/>
      <c r="I4" s="723"/>
      <c r="J4" s="723"/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3"/>
      <c r="BP4" s="722"/>
    </row>
    <row r="5" spans="1:69" s="721" customFormat="1" ht="12.75" x14ac:dyDescent="0.2">
      <c r="A5" s="723" t="s">
        <v>73</v>
      </c>
      <c r="B5" s="726" t="s">
        <v>74</v>
      </c>
      <c r="C5" s="727" t="s">
        <v>188</v>
      </c>
      <c r="D5" s="728" t="s">
        <v>151</v>
      </c>
      <c r="G5" s="729"/>
      <c r="H5" s="729"/>
      <c r="I5" s="729"/>
      <c r="J5" s="729"/>
      <c r="O5" s="729"/>
      <c r="P5" s="729"/>
      <c r="Q5" s="729"/>
      <c r="R5" s="729"/>
      <c r="S5" s="729"/>
      <c r="T5" s="729"/>
      <c r="U5" s="729"/>
      <c r="V5" s="729"/>
      <c r="W5" s="729"/>
      <c r="X5" s="729"/>
      <c r="Y5" s="729"/>
      <c r="Z5" s="729"/>
      <c r="AA5" s="729"/>
      <c r="AB5" s="729"/>
      <c r="BP5" s="722"/>
    </row>
    <row r="6" spans="1:69" s="732" customFormat="1" ht="14.25" customHeight="1" x14ac:dyDescent="0.2">
      <c r="A6" s="1286" t="s">
        <v>0</v>
      </c>
      <c r="B6" s="1289"/>
      <c r="C6" s="1290"/>
      <c r="D6" s="1289" t="s">
        <v>75</v>
      </c>
      <c r="E6" s="1293"/>
      <c r="F6" s="1293"/>
      <c r="G6" s="1293"/>
      <c r="H6" s="1293"/>
      <c r="I6" s="1293"/>
      <c r="J6" s="1293"/>
      <c r="K6" s="1293"/>
      <c r="L6" s="1293"/>
      <c r="M6" s="1293"/>
      <c r="N6" s="1293"/>
      <c r="O6" s="1293"/>
      <c r="P6" s="1293"/>
      <c r="Q6" s="1293"/>
      <c r="R6" s="1290"/>
      <c r="S6" s="1295" t="s">
        <v>152</v>
      </c>
      <c r="T6" s="1296"/>
      <c r="U6" s="1296"/>
      <c r="V6" s="1296"/>
      <c r="W6" s="1296"/>
      <c r="X6" s="1296"/>
      <c r="Y6" s="1296"/>
      <c r="Z6" s="1296"/>
      <c r="AA6" s="1296"/>
      <c r="AB6" s="1296"/>
      <c r="AC6" s="1296"/>
      <c r="AD6" s="1296"/>
      <c r="AE6" s="1296"/>
      <c r="AF6" s="1296"/>
      <c r="AG6" s="1297"/>
      <c r="AH6" s="1289" t="s">
        <v>77</v>
      </c>
      <c r="AI6" s="1293"/>
      <c r="AJ6" s="1293"/>
      <c r="AK6" s="1293"/>
      <c r="AL6" s="1293"/>
      <c r="AM6" s="1293"/>
      <c r="AN6" s="1293"/>
      <c r="AO6" s="1293"/>
      <c r="AP6" s="1293"/>
      <c r="AQ6" s="1293"/>
      <c r="AR6" s="1293"/>
      <c r="AS6" s="1293"/>
      <c r="AT6" s="1293"/>
      <c r="AU6" s="1293"/>
      <c r="AV6" s="1290"/>
      <c r="AW6" s="1301" t="s">
        <v>78</v>
      </c>
      <c r="AX6" s="1302"/>
      <c r="AY6" s="1303"/>
      <c r="AZ6" s="1289" t="s">
        <v>79</v>
      </c>
      <c r="BA6" s="1293"/>
      <c r="BB6" s="1293"/>
      <c r="BC6" s="1293"/>
      <c r="BD6" s="1293"/>
      <c r="BE6" s="1293"/>
      <c r="BF6" s="1293"/>
      <c r="BG6" s="1293"/>
      <c r="BH6" s="1293"/>
      <c r="BI6" s="1293"/>
      <c r="BJ6" s="1293"/>
      <c r="BK6" s="1293"/>
      <c r="BL6" s="1293"/>
      <c r="BM6" s="1293"/>
      <c r="BN6" s="1293"/>
      <c r="BO6" s="730"/>
      <c r="BP6" s="731"/>
    </row>
    <row r="7" spans="1:69" s="732" customFormat="1" ht="3" customHeight="1" x14ac:dyDescent="0.2">
      <c r="A7" s="1287"/>
      <c r="B7" s="1291"/>
      <c r="C7" s="1292"/>
      <c r="D7" s="1291"/>
      <c r="E7" s="1294"/>
      <c r="F7" s="1294"/>
      <c r="G7" s="1294"/>
      <c r="H7" s="1294"/>
      <c r="I7" s="1294"/>
      <c r="J7" s="1294"/>
      <c r="K7" s="1294"/>
      <c r="L7" s="1294"/>
      <c r="M7" s="1294"/>
      <c r="N7" s="1294"/>
      <c r="O7" s="1294"/>
      <c r="P7" s="1294"/>
      <c r="Q7" s="1294"/>
      <c r="R7" s="1292"/>
      <c r="S7" s="1298"/>
      <c r="T7" s="1299"/>
      <c r="U7" s="1299"/>
      <c r="V7" s="1299"/>
      <c r="W7" s="1299"/>
      <c r="X7" s="1299"/>
      <c r="Y7" s="1299"/>
      <c r="Z7" s="1299"/>
      <c r="AA7" s="1299"/>
      <c r="AB7" s="1299"/>
      <c r="AC7" s="1299"/>
      <c r="AD7" s="1299"/>
      <c r="AE7" s="1299"/>
      <c r="AF7" s="1299"/>
      <c r="AG7" s="1300"/>
      <c r="AH7" s="1291"/>
      <c r="AI7" s="1294"/>
      <c r="AJ7" s="1294"/>
      <c r="AK7" s="1294"/>
      <c r="AL7" s="1294"/>
      <c r="AM7" s="1294"/>
      <c r="AN7" s="1294"/>
      <c r="AO7" s="1294"/>
      <c r="AP7" s="1294"/>
      <c r="AQ7" s="1294"/>
      <c r="AR7" s="1294"/>
      <c r="AS7" s="1294"/>
      <c r="AT7" s="1294"/>
      <c r="AU7" s="1294"/>
      <c r="AV7" s="1292"/>
      <c r="AW7" s="1304"/>
      <c r="AX7" s="1305"/>
      <c r="AY7" s="1306"/>
      <c r="AZ7" s="1291"/>
      <c r="BA7" s="1294"/>
      <c r="BB7" s="1294"/>
      <c r="BC7" s="1294"/>
      <c r="BD7" s="1294"/>
      <c r="BE7" s="1294"/>
      <c r="BF7" s="1294"/>
      <c r="BG7" s="1294"/>
      <c r="BH7" s="1294"/>
      <c r="BI7" s="1294"/>
      <c r="BJ7" s="1294"/>
      <c r="BK7" s="1294"/>
      <c r="BL7" s="1294"/>
      <c r="BM7" s="1294"/>
      <c r="BN7" s="1294"/>
      <c r="BO7" s="730"/>
      <c r="BP7" s="733"/>
    </row>
    <row r="8" spans="1:69" s="732" customFormat="1" ht="8.4499999999999993" customHeight="1" x14ac:dyDescent="0.2">
      <c r="A8" s="1287"/>
      <c r="B8" s="734"/>
      <c r="C8" s="734"/>
      <c r="D8" s="1316" t="s">
        <v>80</v>
      </c>
      <c r="E8" s="1289" t="s">
        <v>81</v>
      </c>
      <c r="F8" s="1290"/>
      <c r="G8" s="1310" t="s">
        <v>88</v>
      </c>
      <c r="H8" s="1311"/>
      <c r="I8" s="1311"/>
      <c r="J8" s="1312"/>
      <c r="K8" s="1301" t="s">
        <v>83</v>
      </c>
      <c r="L8" s="1303"/>
      <c r="M8" s="1301" t="s">
        <v>84</v>
      </c>
      <c r="N8" s="1303"/>
      <c r="O8" s="1301" t="s">
        <v>85</v>
      </c>
      <c r="P8" s="1303"/>
      <c r="Q8" s="1301" t="s">
        <v>86</v>
      </c>
      <c r="R8" s="1303"/>
      <c r="S8" s="1316" t="s">
        <v>80</v>
      </c>
      <c r="T8" s="1289" t="s">
        <v>81</v>
      </c>
      <c r="U8" s="1290"/>
      <c r="V8" s="1310" t="s">
        <v>82</v>
      </c>
      <c r="W8" s="1311"/>
      <c r="X8" s="1311"/>
      <c r="Y8" s="1312"/>
      <c r="Z8" s="1301" t="s">
        <v>83</v>
      </c>
      <c r="AA8" s="1303"/>
      <c r="AB8" s="1301" t="s">
        <v>84</v>
      </c>
      <c r="AC8" s="1303"/>
      <c r="AD8" s="1301" t="s">
        <v>85</v>
      </c>
      <c r="AE8" s="1303"/>
      <c r="AF8" s="1301" t="s">
        <v>86</v>
      </c>
      <c r="AG8" s="1303"/>
      <c r="AH8" s="1316" t="s">
        <v>80</v>
      </c>
      <c r="AI8" s="1289" t="s">
        <v>81</v>
      </c>
      <c r="AJ8" s="1290"/>
      <c r="AK8" s="1310" t="s">
        <v>82</v>
      </c>
      <c r="AL8" s="1311"/>
      <c r="AM8" s="1311"/>
      <c r="AN8" s="1312"/>
      <c r="AO8" s="1301" t="s">
        <v>83</v>
      </c>
      <c r="AP8" s="1303"/>
      <c r="AQ8" s="1301" t="s">
        <v>84</v>
      </c>
      <c r="AR8" s="1303"/>
      <c r="AS8" s="1301" t="s">
        <v>85</v>
      </c>
      <c r="AT8" s="1303"/>
      <c r="AU8" s="1301" t="s">
        <v>86</v>
      </c>
      <c r="AV8" s="1303"/>
      <c r="AW8" s="1304"/>
      <c r="AX8" s="1305"/>
      <c r="AY8" s="1306"/>
      <c r="AZ8" s="1329" t="s">
        <v>87</v>
      </c>
      <c r="BA8" s="1319" t="s">
        <v>81</v>
      </c>
      <c r="BB8" s="1320"/>
      <c r="BC8" s="1332" t="s">
        <v>88</v>
      </c>
      <c r="BD8" s="1333"/>
      <c r="BE8" s="1333"/>
      <c r="BF8" s="1334"/>
      <c r="BG8" s="1335" t="s">
        <v>83</v>
      </c>
      <c r="BH8" s="1336"/>
      <c r="BI8" s="1319" t="s">
        <v>84</v>
      </c>
      <c r="BJ8" s="1320"/>
      <c r="BK8" s="1319" t="s">
        <v>85</v>
      </c>
      <c r="BL8" s="1320"/>
      <c r="BM8" s="1323" t="s">
        <v>86</v>
      </c>
      <c r="BN8" s="1324"/>
      <c r="BO8" s="730"/>
      <c r="BP8" s="735"/>
    </row>
    <row r="9" spans="1:69" s="732" customFormat="1" ht="13.15" customHeight="1" x14ac:dyDescent="0.2">
      <c r="A9" s="1287"/>
      <c r="B9" s="736"/>
      <c r="C9" s="734"/>
      <c r="D9" s="1317"/>
      <c r="E9" s="1291"/>
      <c r="F9" s="1292"/>
      <c r="G9" s="1310" t="s">
        <v>89</v>
      </c>
      <c r="H9" s="1312"/>
      <c r="I9" s="1310" t="s">
        <v>90</v>
      </c>
      <c r="J9" s="1312"/>
      <c r="K9" s="1307"/>
      <c r="L9" s="1309"/>
      <c r="M9" s="1307"/>
      <c r="N9" s="1309"/>
      <c r="O9" s="1307"/>
      <c r="P9" s="1309"/>
      <c r="Q9" s="1307"/>
      <c r="R9" s="1309"/>
      <c r="S9" s="1317"/>
      <c r="T9" s="1291"/>
      <c r="U9" s="1292"/>
      <c r="V9" s="1310" t="s">
        <v>89</v>
      </c>
      <c r="W9" s="1312"/>
      <c r="X9" s="1310" t="s">
        <v>90</v>
      </c>
      <c r="Y9" s="1312"/>
      <c r="Z9" s="1307"/>
      <c r="AA9" s="1309"/>
      <c r="AB9" s="1307"/>
      <c r="AC9" s="1309"/>
      <c r="AD9" s="1307"/>
      <c r="AE9" s="1309"/>
      <c r="AF9" s="1307"/>
      <c r="AG9" s="1309"/>
      <c r="AH9" s="1317"/>
      <c r="AI9" s="1291"/>
      <c r="AJ9" s="1292"/>
      <c r="AK9" s="1310" t="s">
        <v>89</v>
      </c>
      <c r="AL9" s="1312"/>
      <c r="AM9" s="1310" t="s">
        <v>90</v>
      </c>
      <c r="AN9" s="1312"/>
      <c r="AO9" s="1307"/>
      <c r="AP9" s="1309"/>
      <c r="AQ9" s="1307"/>
      <c r="AR9" s="1309"/>
      <c r="AS9" s="1307"/>
      <c r="AT9" s="1309"/>
      <c r="AU9" s="1307"/>
      <c r="AV9" s="1309"/>
      <c r="AW9" s="1307"/>
      <c r="AX9" s="1308"/>
      <c r="AY9" s="1309"/>
      <c r="AZ9" s="1330"/>
      <c r="BA9" s="1321"/>
      <c r="BB9" s="1322"/>
      <c r="BC9" s="1327" t="s">
        <v>91</v>
      </c>
      <c r="BD9" s="1328"/>
      <c r="BE9" s="1327" t="s">
        <v>90</v>
      </c>
      <c r="BF9" s="1328"/>
      <c r="BG9" s="1337"/>
      <c r="BH9" s="1338"/>
      <c r="BI9" s="1321"/>
      <c r="BJ9" s="1322"/>
      <c r="BK9" s="1321"/>
      <c r="BL9" s="1322"/>
      <c r="BM9" s="1325"/>
      <c r="BN9" s="1326"/>
      <c r="BO9" s="730"/>
      <c r="BP9" s="735"/>
    </row>
    <row r="10" spans="1:69" s="732" customFormat="1" ht="14.25" customHeight="1" x14ac:dyDescent="0.2">
      <c r="A10" s="1287"/>
      <c r="B10" s="734"/>
      <c r="C10" s="734"/>
      <c r="D10" s="1317"/>
      <c r="E10" s="1313" t="s">
        <v>112</v>
      </c>
      <c r="F10" s="1313" t="s">
        <v>93</v>
      </c>
      <c r="G10" s="1313" t="s">
        <v>112</v>
      </c>
      <c r="H10" s="1313" t="s">
        <v>93</v>
      </c>
      <c r="I10" s="1313" t="s">
        <v>112</v>
      </c>
      <c r="J10" s="1313" t="s">
        <v>93</v>
      </c>
      <c r="K10" s="1313" t="s">
        <v>94</v>
      </c>
      <c r="L10" s="1313" t="s">
        <v>95</v>
      </c>
      <c r="M10" s="1313" t="s">
        <v>112</v>
      </c>
      <c r="N10" s="1313" t="s">
        <v>95</v>
      </c>
      <c r="O10" s="1313" t="s">
        <v>112</v>
      </c>
      <c r="P10" s="1313" t="s">
        <v>95</v>
      </c>
      <c r="Q10" s="1313" t="s">
        <v>112</v>
      </c>
      <c r="R10" s="1313" t="s">
        <v>93</v>
      </c>
      <c r="S10" s="1317"/>
      <c r="T10" s="1313" t="s">
        <v>112</v>
      </c>
      <c r="U10" s="1313" t="s">
        <v>93</v>
      </c>
      <c r="V10" s="1313" t="s">
        <v>112</v>
      </c>
      <c r="W10" s="1313" t="s">
        <v>93</v>
      </c>
      <c r="X10" s="1313" t="s">
        <v>112</v>
      </c>
      <c r="Y10" s="1313" t="s">
        <v>93</v>
      </c>
      <c r="Z10" s="1313" t="s">
        <v>94</v>
      </c>
      <c r="AA10" s="1313" t="s">
        <v>95</v>
      </c>
      <c r="AB10" s="1313" t="s">
        <v>112</v>
      </c>
      <c r="AC10" s="1313" t="s">
        <v>95</v>
      </c>
      <c r="AD10" s="1313" t="s">
        <v>112</v>
      </c>
      <c r="AE10" s="1313" t="s">
        <v>95</v>
      </c>
      <c r="AF10" s="1313" t="s">
        <v>112</v>
      </c>
      <c r="AG10" s="1313" t="s">
        <v>93</v>
      </c>
      <c r="AH10" s="1317"/>
      <c r="AI10" s="1313" t="s">
        <v>112</v>
      </c>
      <c r="AJ10" s="1313" t="s">
        <v>93</v>
      </c>
      <c r="AK10" s="1313" t="s">
        <v>112</v>
      </c>
      <c r="AL10" s="1313" t="s">
        <v>93</v>
      </c>
      <c r="AM10" s="1313" t="s">
        <v>112</v>
      </c>
      <c r="AN10" s="1313" t="s">
        <v>93</v>
      </c>
      <c r="AO10" s="1313" t="s">
        <v>94</v>
      </c>
      <c r="AP10" s="1313" t="s">
        <v>95</v>
      </c>
      <c r="AQ10" s="1313" t="s">
        <v>112</v>
      </c>
      <c r="AR10" s="1313" t="s">
        <v>95</v>
      </c>
      <c r="AS10" s="1313" t="s">
        <v>112</v>
      </c>
      <c r="AT10" s="1313" t="s">
        <v>95</v>
      </c>
      <c r="AU10" s="1313" t="s">
        <v>112</v>
      </c>
      <c r="AV10" s="1313" t="s">
        <v>93</v>
      </c>
      <c r="AW10" s="1313" t="s">
        <v>96</v>
      </c>
      <c r="AX10" s="1313" t="s">
        <v>112</v>
      </c>
      <c r="AY10" s="1313" t="s">
        <v>93</v>
      </c>
      <c r="AZ10" s="1330"/>
      <c r="BA10" s="1313" t="s">
        <v>112</v>
      </c>
      <c r="BB10" s="1313" t="s">
        <v>95</v>
      </c>
      <c r="BC10" s="1313" t="s">
        <v>112</v>
      </c>
      <c r="BD10" s="1313" t="s">
        <v>95</v>
      </c>
      <c r="BE10" s="1313" t="s">
        <v>112</v>
      </c>
      <c r="BF10" s="1313" t="s">
        <v>95</v>
      </c>
      <c r="BG10" s="1313" t="s">
        <v>92</v>
      </c>
      <c r="BH10" s="1313" t="s">
        <v>97</v>
      </c>
      <c r="BI10" s="1313" t="s">
        <v>112</v>
      </c>
      <c r="BJ10" s="1313" t="s">
        <v>95</v>
      </c>
      <c r="BK10" s="1313" t="s">
        <v>112</v>
      </c>
      <c r="BL10" s="1313" t="s">
        <v>95</v>
      </c>
      <c r="BM10" s="1339" t="s">
        <v>132</v>
      </c>
      <c r="BN10" s="1342" t="s">
        <v>95</v>
      </c>
      <c r="BO10" s="730"/>
      <c r="BP10" s="1345" t="s">
        <v>129</v>
      </c>
    </row>
    <row r="11" spans="1:69" s="732" customFormat="1" ht="14.45" customHeight="1" x14ac:dyDescent="0.2">
      <c r="A11" s="1287"/>
      <c r="B11" s="734"/>
      <c r="C11" s="734"/>
      <c r="D11" s="1317"/>
      <c r="E11" s="1314"/>
      <c r="F11" s="1314"/>
      <c r="G11" s="1314"/>
      <c r="H11" s="1314"/>
      <c r="I11" s="1314"/>
      <c r="J11" s="1314"/>
      <c r="K11" s="1314"/>
      <c r="L11" s="1314"/>
      <c r="M11" s="1314"/>
      <c r="N11" s="1314"/>
      <c r="O11" s="1314"/>
      <c r="P11" s="1314"/>
      <c r="Q11" s="1314"/>
      <c r="R11" s="1314"/>
      <c r="S11" s="1317"/>
      <c r="T11" s="1314"/>
      <c r="U11" s="1314"/>
      <c r="V11" s="1314"/>
      <c r="W11" s="1314"/>
      <c r="X11" s="1314"/>
      <c r="Y11" s="1314"/>
      <c r="Z11" s="1314"/>
      <c r="AA11" s="1314"/>
      <c r="AB11" s="1314"/>
      <c r="AC11" s="1314"/>
      <c r="AD11" s="1314"/>
      <c r="AE11" s="1314"/>
      <c r="AF11" s="1314"/>
      <c r="AG11" s="1314"/>
      <c r="AH11" s="1317"/>
      <c r="AI11" s="1314"/>
      <c r="AJ11" s="1314"/>
      <c r="AK11" s="1314"/>
      <c r="AL11" s="1314"/>
      <c r="AM11" s="1314"/>
      <c r="AN11" s="1314"/>
      <c r="AO11" s="1314"/>
      <c r="AP11" s="1314"/>
      <c r="AQ11" s="1314"/>
      <c r="AR11" s="1314"/>
      <c r="AS11" s="1314"/>
      <c r="AT11" s="1314"/>
      <c r="AU11" s="1314"/>
      <c r="AV11" s="1314"/>
      <c r="AW11" s="1314"/>
      <c r="AX11" s="1314"/>
      <c r="AY11" s="1314"/>
      <c r="AZ11" s="1330"/>
      <c r="BA11" s="1314"/>
      <c r="BB11" s="1314"/>
      <c r="BC11" s="1314"/>
      <c r="BD11" s="1314"/>
      <c r="BE11" s="1314"/>
      <c r="BF11" s="1314"/>
      <c r="BG11" s="1314"/>
      <c r="BH11" s="1314"/>
      <c r="BI11" s="1314"/>
      <c r="BJ11" s="1314"/>
      <c r="BK11" s="1314"/>
      <c r="BL11" s="1314"/>
      <c r="BM11" s="1340"/>
      <c r="BN11" s="1343"/>
      <c r="BO11" s="730"/>
      <c r="BP11" s="1346"/>
      <c r="BQ11" s="732" t="s">
        <v>166</v>
      </c>
    </row>
    <row r="12" spans="1:69" s="732" customFormat="1" ht="18" customHeight="1" x14ac:dyDescent="0.3">
      <c r="A12" s="1288"/>
      <c r="B12" s="737" t="s">
        <v>113</v>
      </c>
      <c r="C12" s="737" t="s">
        <v>114</v>
      </c>
      <c r="D12" s="1318"/>
      <c r="E12" s="1315"/>
      <c r="F12" s="1315"/>
      <c r="G12" s="1315"/>
      <c r="H12" s="1315"/>
      <c r="I12" s="1315"/>
      <c r="J12" s="1315"/>
      <c r="K12" s="1315"/>
      <c r="L12" s="1315"/>
      <c r="M12" s="1315"/>
      <c r="N12" s="1315"/>
      <c r="O12" s="1315"/>
      <c r="P12" s="1315"/>
      <c r="Q12" s="1315"/>
      <c r="R12" s="1315"/>
      <c r="S12" s="1318"/>
      <c r="T12" s="1315"/>
      <c r="U12" s="1315"/>
      <c r="V12" s="1315"/>
      <c r="W12" s="1315"/>
      <c r="X12" s="1315"/>
      <c r="Y12" s="1315"/>
      <c r="Z12" s="1315"/>
      <c r="AA12" s="1315"/>
      <c r="AB12" s="1315"/>
      <c r="AC12" s="1315"/>
      <c r="AD12" s="1315"/>
      <c r="AE12" s="1315"/>
      <c r="AF12" s="1315"/>
      <c r="AG12" s="1315"/>
      <c r="AH12" s="1318"/>
      <c r="AI12" s="1315"/>
      <c r="AJ12" s="1315"/>
      <c r="AK12" s="1315"/>
      <c r="AL12" s="1315"/>
      <c r="AM12" s="1315"/>
      <c r="AN12" s="1315"/>
      <c r="AO12" s="1315"/>
      <c r="AP12" s="1315"/>
      <c r="AQ12" s="1315"/>
      <c r="AR12" s="1315"/>
      <c r="AS12" s="1315"/>
      <c r="AT12" s="1315"/>
      <c r="AU12" s="1315"/>
      <c r="AV12" s="1315"/>
      <c r="AW12" s="1315"/>
      <c r="AX12" s="1315"/>
      <c r="AY12" s="1315"/>
      <c r="AZ12" s="1331"/>
      <c r="BA12" s="1315"/>
      <c r="BB12" s="1315"/>
      <c r="BC12" s="1315"/>
      <c r="BD12" s="1315"/>
      <c r="BE12" s="1315"/>
      <c r="BF12" s="1315"/>
      <c r="BG12" s="1315"/>
      <c r="BH12" s="1315"/>
      <c r="BI12" s="1315"/>
      <c r="BJ12" s="1315"/>
      <c r="BK12" s="1315"/>
      <c r="BL12" s="1315"/>
      <c r="BM12" s="1341"/>
      <c r="BN12" s="1344"/>
      <c r="BO12" s="738" t="s">
        <v>65</v>
      </c>
      <c r="BP12" s="739"/>
    </row>
    <row r="13" spans="1:69" ht="15" customHeight="1" x14ac:dyDescent="0.25">
      <c r="A13" s="740" t="s">
        <v>86</v>
      </c>
      <c r="B13" s="741">
        <v>56913.205199999997</v>
      </c>
      <c r="C13" s="741">
        <f t="shared" ref="C13:C58" si="0">BM13/B13*100</f>
        <v>85.1018779733038</v>
      </c>
      <c r="D13" s="741">
        <f t="shared" ref="D13:AI13" si="1">SUM(D14:D58)</f>
        <v>0</v>
      </c>
      <c r="E13" s="742">
        <f t="shared" si="1"/>
        <v>5514.1589000000004</v>
      </c>
      <c r="F13" s="742">
        <f t="shared" si="1"/>
        <v>7315</v>
      </c>
      <c r="G13" s="742">
        <f t="shared" si="1"/>
        <v>344.99</v>
      </c>
      <c r="H13" s="742">
        <f t="shared" si="1"/>
        <v>219</v>
      </c>
      <c r="I13" s="742">
        <f t="shared" si="1"/>
        <v>350.65</v>
      </c>
      <c r="J13" s="742">
        <f t="shared" si="1"/>
        <v>421</v>
      </c>
      <c r="K13" s="742">
        <f t="shared" si="1"/>
        <v>2998.8380400000001</v>
      </c>
      <c r="L13" s="742">
        <f t="shared" si="1"/>
        <v>3731</v>
      </c>
      <c r="M13" s="742">
        <f t="shared" si="1"/>
        <v>7198.7388999999994</v>
      </c>
      <c r="N13" s="742">
        <f t="shared" si="1"/>
        <v>10828</v>
      </c>
      <c r="O13" s="742">
        <f t="shared" si="1"/>
        <v>6539.711299999999</v>
      </c>
      <c r="P13" s="742">
        <f t="shared" si="1"/>
        <v>8443</v>
      </c>
      <c r="Q13" s="742">
        <f t="shared" si="1"/>
        <v>22947.087140000003</v>
      </c>
      <c r="R13" s="742">
        <f t="shared" si="1"/>
        <v>30957</v>
      </c>
      <c r="S13" s="742">
        <f t="shared" si="1"/>
        <v>0</v>
      </c>
      <c r="T13" s="742">
        <f t="shared" si="1"/>
        <v>744.35</v>
      </c>
      <c r="U13" s="742">
        <f t="shared" si="1"/>
        <v>1532</v>
      </c>
      <c r="V13" s="743">
        <f t="shared" si="1"/>
        <v>114.38</v>
      </c>
      <c r="W13" s="744">
        <f t="shared" si="1"/>
        <v>167</v>
      </c>
      <c r="X13" s="744">
        <f t="shared" si="1"/>
        <v>159.53</v>
      </c>
      <c r="Y13" s="744">
        <f t="shared" si="1"/>
        <v>164</v>
      </c>
      <c r="Z13" s="744">
        <f t="shared" si="1"/>
        <v>3644.3545000000004</v>
      </c>
      <c r="AA13" s="744">
        <f t="shared" si="1"/>
        <v>3609</v>
      </c>
      <c r="AB13" s="744">
        <f t="shared" si="1"/>
        <v>7286.0607999999993</v>
      </c>
      <c r="AC13" s="744">
        <f t="shared" si="1"/>
        <v>9283.9500000000007</v>
      </c>
      <c r="AD13" s="744">
        <f t="shared" si="1"/>
        <v>13436.743999999999</v>
      </c>
      <c r="AE13" s="744">
        <f t="shared" si="1"/>
        <v>21527</v>
      </c>
      <c r="AF13" s="744">
        <f t="shared" si="1"/>
        <v>25385.419300000005</v>
      </c>
      <c r="AG13" s="744">
        <f t="shared" si="1"/>
        <v>36282.949999999997</v>
      </c>
      <c r="AH13" s="745">
        <f t="shared" si="1"/>
        <v>0</v>
      </c>
      <c r="AI13" s="745">
        <f t="shared" si="1"/>
        <v>0</v>
      </c>
      <c r="AJ13" s="745">
        <f t="shared" ref="AJ13:BN13" si="2">SUM(AJ14:AJ58)</f>
        <v>0</v>
      </c>
      <c r="AK13" s="745">
        <f t="shared" si="2"/>
        <v>2.5</v>
      </c>
      <c r="AL13" s="745">
        <f t="shared" si="2"/>
        <v>4</v>
      </c>
      <c r="AM13" s="745">
        <f t="shared" si="2"/>
        <v>7.1</v>
      </c>
      <c r="AN13" s="745">
        <f t="shared" si="2"/>
        <v>20</v>
      </c>
      <c r="AO13" s="745">
        <f t="shared" si="2"/>
        <v>1.5</v>
      </c>
      <c r="AP13" s="745">
        <f t="shared" si="2"/>
        <v>3</v>
      </c>
      <c r="AQ13" s="745">
        <f t="shared" si="2"/>
        <v>0</v>
      </c>
      <c r="AR13" s="745">
        <f t="shared" si="2"/>
        <v>0</v>
      </c>
      <c r="AS13" s="745">
        <f t="shared" si="2"/>
        <v>0</v>
      </c>
      <c r="AT13" s="745">
        <f t="shared" si="2"/>
        <v>0</v>
      </c>
      <c r="AU13" s="745">
        <f t="shared" si="2"/>
        <v>11.1</v>
      </c>
      <c r="AV13" s="745">
        <f t="shared" si="2"/>
        <v>27</v>
      </c>
      <c r="AW13" s="745">
        <f t="shared" si="2"/>
        <v>0</v>
      </c>
      <c r="AX13" s="745">
        <f t="shared" si="2"/>
        <v>0</v>
      </c>
      <c r="AY13" s="745">
        <f t="shared" si="2"/>
        <v>0</v>
      </c>
      <c r="AZ13" s="745">
        <f t="shared" si="2"/>
        <v>0</v>
      </c>
      <c r="BA13" s="745">
        <f t="shared" si="2"/>
        <v>6258.5088999999998</v>
      </c>
      <c r="BB13" s="745">
        <f t="shared" si="2"/>
        <v>8847</v>
      </c>
      <c r="BC13" s="745">
        <f t="shared" si="2"/>
        <v>461.87</v>
      </c>
      <c r="BD13" s="745">
        <f t="shared" si="2"/>
        <v>390</v>
      </c>
      <c r="BE13" s="745">
        <f t="shared" si="2"/>
        <v>517.28</v>
      </c>
      <c r="BF13" s="745">
        <f t="shared" si="2"/>
        <v>605</v>
      </c>
      <c r="BG13" s="745">
        <f t="shared" si="2"/>
        <v>6644.6925399999991</v>
      </c>
      <c r="BH13" s="745">
        <f t="shared" si="2"/>
        <v>7343</v>
      </c>
      <c r="BI13" s="745">
        <f t="shared" si="2"/>
        <v>14484.7997</v>
      </c>
      <c r="BJ13" s="745">
        <f t="shared" si="2"/>
        <v>20111.95</v>
      </c>
      <c r="BK13" s="745">
        <f t="shared" si="2"/>
        <v>19976.455299999998</v>
      </c>
      <c r="BL13" s="745">
        <f t="shared" si="2"/>
        <v>29970</v>
      </c>
      <c r="BM13" s="745">
        <f t="shared" si="2"/>
        <v>48434.206439999987</v>
      </c>
      <c r="BN13" s="745">
        <f t="shared" si="2"/>
        <v>67266.95</v>
      </c>
      <c r="BO13" s="746">
        <v>30</v>
      </c>
      <c r="BP13" s="745"/>
    </row>
    <row r="14" spans="1:69" ht="15" customHeight="1" x14ac:dyDescent="0.25">
      <c r="A14" s="747" t="s">
        <v>5</v>
      </c>
      <c r="B14" s="748">
        <v>78</v>
      </c>
      <c r="C14" s="749">
        <f t="shared" si="0"/>
        <v>54.102564102564109</v>
      </c>
      <c r="D14" s="750"/>
      <c r="E14" s="751"/>
      <c r="F14" s="751"/>
      <c r="G14" s="751"/>
      <c r="H14" s="751"/>
      <c r="I14" s="751"/>
      <c r="J14" s="751"/>
      <c r="K14" s="751"/>
      <c r="L14" s="751"/>
      <c r="M14" s="751"/>
      <c r="N14" s="751"/>
      <c r="O14" s="751"/>
      <c r="P14" s="751"/>
      <c r="Q14" s="752">
        <f t="shared" ref="Q14:R58" si="3">SUM(O14,M14,K14,I14,G14,E14)</f>
        <v>0</v>
      </c>
      <c r="R14" s="752">
        <f t="shared" si="3"/>
        <v>0</v>
      </c>
      <c r="S14" s="752"/>
      <c r="T14" s="752">
        <v>11.3</v>
      </c>
      <c r="U14" s="752">
        <v>52</v>
      </c>
      <c r="V14" s="752">
        <v>5.7</v>
      </c>
      <c r="W14" s="752">
        <v>14</v>
      </c>
      <c r="X14" s="752"/>
      <c r="Y14" s="752"/>
      <c r="Z14" s="753">
        <v>10.5</v>
      </c>
      <c r="AA14" s="753">
        <v>29</v>
      </c>
      <c r="AB14" s="754">
        <v>9</v>
      </c>
      <c r="AC14" s="754">
        <v>22</v>
      </c>
      <c r="AD14" s="755"/>
      <c r="AE14" s="755"/>
      <c r="AF14" s="752">
        <f t="shared" ref="AF14:AG58" si="4">SUM(AD14,AB14,Z14,X14,V14,T14)</f>
        <v>36.5</v>
      </c>
      <c r="AG14" s="752">
        <f t="shared" si="4"/>
        <v>117</v>
      </c>
      <c r="AH14" s="753"/>
      <c r="AI14" s="753"/>
      <c r="AJ14" s="753"/>
      <c r="AK14" s="753"/>
      <c r="AL14" s="753"/>
      <c r="AM14" s="753"/>
      <c r="AN14" s="753"/>
      <c r="AO14" s="753"/>
      <c r="AP14" s="753"/>
      <c r="AQ14" s="753"/>
      <c r="AR14" s="756"/>
      <c r="AS14" s="756"/>
      <c r="AT14" s="757"/>
      <c r="AU14" s="754">
        <f t="shared" ref="AU14:AV58" si="5">SUM(AS14,AQ14,AO14,AM14,AK14,AI14)</f>
        <v>0</v>
      </c>
      <c r="AV14" s="754">
        <f t="shared" si="5"/>
        <v>0</v>
      </c>
      <c r="AW14" s="757"/>
      <c r="AX14" s="757"/>
      <c r="AY14" s="757"/>
      <c r="AZ14" s="754">
        <f t="shared" ref="AZ14:BA58" si="6">SUM(D14,S14,AH14,)</f>
        <v>0</v>
      </c>
      <c r="BA14" s="754">
        <f t="shared" si="6"/>
        <v>11.3</v>
      </c>
      <c r="BB14" s="754">
        <f t="shared" ref="BB14:BB57" si="7">SUM(F14,AJ14,U14,)</f>
        <v>52</v>
      </c>
      <c r="BC14" s="754">
        <f t="shared" ref="BC14:BE57" si="8">SUM(AK14,V14,G14,)</f>
        <v>5.7</v>
      </c>
      <c r="BD14" s="754">
        <f t="shared" ref="BD14:BF57" si="9">SUM(AL14,W14,H14)</f>
        <v>14</v>
      </c>
      <c r="BE14" s="754">
        <f t="shared" si="8"/>
        <v>0</v>
      </c>
      <c r="BF14" s="754">
        <f t="shared" si="9"/>
        <v>0</v>
      </c>
      <c r="BG14" s="754">
        <f t="shared" ref="BG14:BG58" si="10">SUM(K14,Z14,AO14,)</f>
        <v>10.5</v>
      </c>
      <c r="BH14" s="754">
        <f t="shared" ref="BH14:BH57" si="11">SUM(L14,AP14,AA14,)</f>
        <v>29</v>
      </c>
      <c r="BI14" s="754">
        <f t="shared" ref="BI14:BI58" si="12">SUM(M14,AB14,AQ14,)</f>
        <v>9</v>
      </c>
      <c r="BJ14" s="754">
        <f t="shared" ref="BJ14:BJ57" si="13">SUM(N14,AR14,AC14,)</f>
        <v>22</v>
      </c>
      <c r="BK14" s="754">
        <f t="shared" ref="BK14:BL57" si="14">SUM(O14,AD14,AS14)</f>
        <v>0</v>
      </c>
      <c r="BL14" s="754">
        <f t="shared" si="14"/>
        <v>0</v>
      </c>
      <c r="BM14" s="754">
        <f t="shared" ref="BM14:BM31" si="15">SUM(Q14,AF14,AU14,BC14)</f>
        <v>42.2</v>
      </c>
      <c r="BN14" s="754">
        <f t="shared" ref="BN14:BN42" si="16">BB14+BD14+BF14+BH14+BJ14+BL14</f>
        <v>117</v>
      </c>
      <c r="BP14" s="758"/>
    </row>
    <row r="15" spans="1:69" ht="15" customHeight="1" x14ac:dyDescent="0.25">
      <c r="A15" s="759" t="s">
        <v>6</v>
      </c>
      <c r="B15" s="760">
        <v>607</v>
      </c>
      <c r="C15" s="761">
        <f t="shared" si="0"/>
        <v>96.540362438220768</v>
      </c>
      <c r="D15" s="762"/>
      <c r="E15" s="763">
        <v>8.75</v>
      </c>
      <c r="F15" s="763">
        <v>15</v>
      </c>
      <c r="G15" s="754"/>
      <c r="H15" s="754"/>
      <c r="I15" s="763"/>
      <c r="J15" s="763"/>
      <c r="K15" s="754">
        <v>7</v>
      </c>
      <c r="L15" s="754">
        <v>15</v>
      </c>
      <c r="M15" s="763">
        <v>111.25</v>
      </c>
      <c r="N15" s="763">
        <v>150</v>
      </c>
      <c r="O15" s="754"/>
      <c r="P15" s="754"/>
      <c r="Q15" s="754">
        <f t="shared" si="3"/>
        <v>127</v>
      </c>
      <c r="R15" s="754">
        <f t="shared" si="3"/>
        <v>180</v>
      </c>
      <c r="S15" s="754"/>
      <c r="T15" s="754"/>
      <c r="U15" s="754"/>
      <c r="V15" s="754"/>
      <c r="W15" s="754"/>
      <c r="X15" s="754"/>
      <c r="Y15" s="754"/>
      <c r="Z15" s="753">
        <v>1</v>
      </c>
      <c r="AA15" s="753">
        <v>3</v>
      </c>
      <c r="AB15" s="754">
        <v>458</v>
      </c>
      <c r="AC15" s="754">
        <v>624</v>
      </c>
      <c r="AD15" s="754"/>
      <c r="AE15" s="754"/>
      <c r="AF15" s="754">
        <f t="shared" si="4"/>
        <v>459</v>
      </c>
      <c r="AG15" s="754">
        <f t="shared" si="4"/>
        <v>627</v>
      </c>
      <c r="AH15" s="754"/>
      <c r="AI15" s="754"/>
      <c r="AJ15" s="754"/>
      <c r="AK15" s="753"/>
      <c r="AL15" s="753"/>
      <c r="AM15" s="753"/>
      <c r="AN15" s="753"/>
      <c r="AO15" s="753"/>
      <c r="AP15" s="753"/>
      <c r="AQ15" s="753"/>
      <c r="AR15" s="754"/>
      <c r="AS15" s="754"/>
      <c r="AT15" s="754"/>
      <c r="AU15" s="754">
        <f t="shared" si="5"/>
        <v>0</v>
      </c>
      <c r="AV15" s="754">
        <f t="shared" si="5"/>
        <v>0</v>
      </c>
      <c r="AW15" s="754"/>
      <c r="AX15" s="754"/>
      <c r="AY15" s="754"/>
      <c r="AZ15" s="754">
        <f t="shared" si="6"/>
        <v>0</v>
      </c>
      <c r="BA15" s="754">
        <f t="shared" si="6"/>
        <v>8.75</v>
      </c>
      <c r="BB15" s="754">
        <f t="shared" si="7"/>
        <v>15</v>
      </c>
      <c r="BC15" s="754">
        <f t="shared" si="8"/>
        <v>0</v>
      </c>
      <c r="BD15" s="754">
        <f t="shared" si="9"/>
        <v>0</v>
      </c>
      <c r="BE15" s="754">
        <f t="shared" si="8"/>
        <v>0</v>
      </c>
      <c r="BF15" s="754">
        <f t="shared" si="9"/>
        <v>0</v>
      </c>
      <c r="BG15" s="754">
        <f t="shared" si="10"/>
        <v>8</v>
      </c>
      <c r="BH15" s="754">
        <f t="shared" si="11"/>
        <v>18</v>
      </c>
      <c r="BI15" s="754">
        <f t="shared" si="12"/>
        <v>569.25</v>
      </c>
      <c r="BJ15" s="754">
        <f t="shared" si="13"/>
        <v>774</v>
      </c>
      <c r="BK15" s="754">
        <f t="shared" si="14"/>
        <v>0</v>
      </c>
      <c r="BL15" s="754">
        <f t="shared" si="14"/>
        <v>0</v>
      </c>
      <c r="BM15" s="754">
        <f t="shared" si="15"/>
        <v>586</v>
      </c>
      <c r="BN15" s="754">
        <f t="shared" si="16"/>
        <v>807</v>
      </c>
      <c r="BO15" s="764"/>
      <c r="BP15" s="758"/>
    </row>
    <row r="16" spans="1:69" ht="15" customHeight="1" x14ac:dyDescent="0.25">
      <c r="A16" s="759" t="s">
        <v>7</v>
      </c>
      <c r="B16" s="760">
        <v>80</v>
      </c>
      <c r="C16" s="761">
        <f t="shared" si="0"/>
        <v>30.8</v>
      </c>
      <c r="D16" s="765"/>
      <c r="E16" s="754"/>
      <c r="F16" s="754"/>
      <c r="G16" s="754"/>
      <c r="H16" s="754"/>
      <c r="I16" s="754"/>
      <c r="J16" s="754"/>
      <c r="K16" s="754"/>
      <c r="L16" s="754"/>
      <c r="M16" s="754"/>
      <c r="N16" s="754"/>
      <c r="O16" s="754"/>
      <c r="P16" s="754"/>
      <c r="Q16" s="754">
        <f>SUM(O16,M16,K16,I16,G16,E16)</f>
        <v>0</v>
      </c>
      <c r="R16" s="754">
        <f t="shared" si="3"/>
        <v>0</v>
      </c>
      <c r="S16" s="754"/>
      <c r="T16" s="754"/>
      <c r="U16" s="754"/>
      <c r="V16" s="754"/>
      <c r="W16" s="754"/>
      <c r="X16" s="754"/>
      <c r="Y16" s="754"/>
      <c r="Z16" s="754"/>
      <c r="AA16" s="754"/>
      <c r="AB16" s="766">
        <v>24.64</v>
      </c>
      <c r="AC16" s="754">
        <v>30</v>
      </c>
      <c r="AD16" s="754"/>
      <c r="AE16" s="754"/>
      <c r="AF16" s="766">
        <f t="shared" si="4"/>
        <v>24.64</v>
      </c>
      <c r="AG16" s="754">
        <f t="shared" si="4"/>
        <v>30</v>
      </c>
      <c r="AH16" s="754"/>
      <c r="AI16" s="754"/>
      <c r="AJ16" s="754"/>
      <c r="AK16" s="754"/>
      <c r="AL16" s="754"/>
      <c r="AM16" s="754"/>
      <c r="AN16" s="754"/>
      <c r="AO16" s="754"/>
      <c r="AP16" s="754"/>
      <c r="AQ16" s="754"/>
      <c r="AR16" s="754"/>
      <c r="AS16" s="754"/>
      <c r="AT16" s="754"/>
      <c r="AU16" s="754">
        <f t="shared" si="5"/>
        <v>0</v>
      </c>
      <c r="AV16" s="754">
        <f t="shared" si="5"/>
        <v>0</v>
      </c>
      <c r="AW16" s="754"/>
      <c r="AX16" s="754"/>
      <c r="AY16" s="754"/>
      <c r="AZ16" s="754">
        <f t="shared" si="6"/>
        <v>0</v>
      </c>
      <c r="BA16" s="754">
        <f t="shared" si="6"/>
        <v>0</v>
      </c>
      <c r="BB16" s="754">
        <f t="shared" si="7"/>
        <v>0</v>
      </c>
      <c r="BC16" s="754">
        <f t="shared" si="8"/>
        <v>0</v>
      </c>
      <c r="BD16" s="754">
        <f t="shared" si="9"/>
        <v>0</v>
      </c>
      <c r="BE16" s="754">
        <f t="shared" si="8"/>
        <v>0</v>
      </c>
      <c r="BF16" s="754">
        <f t="shared" si="9"/>
        <v>0</v>
      </c>
      <c r="BG16" s="754">
        <f>SUM(K16,Z16,AO16,)</f>
        <v>0</v>
      </c>
      <c r="BH16" s="754">
        <f t="shared" si="11"/>
        <v>0</v>
      </c>
      <c r="BI16" s="754">
        <f t="shared" si="12"/>
        <v>24.64</v>
      </c>
      <c r="BJ16" s="754">
        <f t="shared" si="13"/>
        <v>30</v>
      </c>
      <c r="BK16" s="754">
        <f t="shared" si="14"/>
        <v>0</v>
      </c>
      <c r="BL16" s="754">
        <f t="shared" si="14"/>
        <v>0</v>
      </c>
      <c r="BM16" s="754">
        <f t="shared" si="15"/>
        <v>24.64</v>
      </c>
      <c r="BN16" s="754">
        <f t="shared" si="16"/>
        <v>30</v>
      </c>
      <c r="BO16" s="764"/>
      <c r="BP16" s="758"/>
    </row>
    <row r="17" spans="1:70" s="773" customFormat="1" ht="15" customHeight="1" x14ac:dyDescent="0.25">
      <c r="A17" s="767" t="s">
        <v>8</v>
      </c>
      <c r="B17" s="768">
        <v>738.61</v>
      </c>
      <c r="C17" s="769">
        <f t="shared" si="0"/>
        <v>155.61663123976118</v>
      </c>
      <c r="D17" s="770"/>
      <c r="E17" s="627">
        <v>526</v>
      </c>
      <c r="F17" s="627">
        <v>276</v>
      </c>
      <c r="G17" s="627"/>
      <c r="H17" s="627"/>
      <c r="I17" s="627">
        <v>16.2</v>
      </c>
      <c r="J17" s="627">
        <v>3</v>
      </c>
      <c r="K17" s="627"/>
      <c r="L17" s="627"/>
      <c r="M17" s="627"/>
      <c r="N17" s="627"/>
      <c r="O17" s="627">
        <v>7.2</v>
      </c>
      <c r="P17" s="627">
        <v>15</v>
      </c>
      <c r="Q17" s="627">
        <f>SUM(O17,M17,K17,I17,G17,E17)</f>
        <v>549.4</v>
      </c>
      <c r="R17" s="627">
        <f t="shared" si="3"/>
        <v>294</v>
      </c>
      <c r="S17" s="627"/>
      <c r="T17" s="627">
        <v>47.5</v>
      </c>
      <c r="U17" s="627">
        <v>53</v>
      </c>
      <c r="V17" s="627">
        <v>3</v>
      </c>
      <c r="W17" s="627">
        <v>3</v>
      </c>
      <c r="X17" s="627">
        <v>50.5</v>
      </c>
      <c r="Y17" s="627">
        <v>12</v>
      </c>
      <c r="Z17" s="627"/>
      <c r="AA17" s="627"/>
      <c r="AB17" s="627"/>
      <c r="AC17" s="627"/>
      <c r="AD17" s="627">
        <v>496</v>
      </c>
      <c r="AE17" s="627">
        <v>638</v>
      </c>
      <c r="AF17" s="627">
        <f t="shared" si="4"/>
        <v>597</v>
      </c>
      <c r="AG17" s="627">
        <f t="shared" si="4"/>
        <v>706</v>
      </c>
      <c r="AH17" s="627"/>
      <c r="AI17" s="627"/>
      <c r="AJ17" s="627"/>
      <c r="AK17" s="627"/>
      <c r="AL17" s="627"/>
      <c r="AM17" s="627"/>
      <c r="AN17" s="627"/>
      <c r="AO17" s="627"/>
      <c r="AP17" s="627"/>
      <c r="AQ17" s="627"/>
      <c r="AR17" s="627"/>
      <c r="AS17" s="627"/>
      <c r="AT17" s="627"/>
      <c r="AU17" s="627">
        <f t="shared" si="5"/>
        <v>0</v>
      </c>
      <c r="AV17" s="627">
        <f t="shared" si="5"/>
        <v>0</v>
      </c>
      <c r="AW17" s="627"/>
      <c r="AX17" s="627"/>
      <c r="AY17" s="627"/>
      <c r="AZ17" s="627">
        <f t="shared" si="6"/>
        <v>0</v>
      </c>
      <c r="BA17" s="627">
        <f t="shared" si="6"/>
        <v>573.5</v>
      </c>
      <c r="BB17" s="627">
        <f t="shared" si="7"/>
        <v>329</v>
      </c>
      <c r="BC17" s="627">
        <f t="shared" si="8"/>
        <v>3</v>
      </c>
      <c r="BD17" s="627">
        <f t="shared" si="9"/>
        <v>3</v>
      </c>
      <c r="BE17" s="627">
        <f t="shared" si="8"/>
        <v>66.7</v>
      </c>
      <c r="BF17" s="627">
        <f t="shared" si="9"/>
        <v>15</v>
      </c>
      <c r="BG17" s="627">
        <f>SUM(K17,Z17,AO17,)</f>
        <v>0</v>
      </c>
      <c r="BH17" s="627">
        <f t="shared" si="11"/>
        <v>0</v>
      </c>
      <c r="BI17" s="627">
        <f t="shared" si="12"/>
        <v>0</v>
      </c>
      <c r="BJ17" s="627">
        <f t="shared" si="13"/>
        <v>0</v>
      </c>
      <c r="BK17" s="627">
        <f t="shared" si="14"/>
        <v>503.2</v>
      </c>
      <c r="BL17" s="627">
        <f t="shared" si="14"/>
        <v>653</v>
      </c>
      <c r="BM17" s="627">
        <f t="shared" si="15"/>
        <v>1149.4000000000001</v>
      </c>
      <c r="BN17" s="627">
        <f t="shared" si="16"/>
        <v>1000</v>
      </c>
      <c r="BO17" s="771"/>
      <c r="BP17" s="772"/>
    </row>
    <row r="18" spans="1:70" ht="15" customHeight="1" x14ac:dyDescent="0.25">
      <c r="A18" s="759" t="s">
        <v>9</v>
      </c>
      <c r="B18" s="760">
        <v>1294</v>
      </c>
      <c r="C18" s="761">
        <f t="shared" si="0"/>
        <v>97.836939721792888</v>
      </c>
      <c r="D18" s="762"/>
      <c r="E18" s="754">
        <v>30.65</v>
      </c>
      <c r="F18" s="754">
        <v>52</v>
      </c>
      <c r="G18" s="754"/>
      <c r="H18" s="754"/>
      <c r="I18" s="754"/>
      <c r="J18" s="754"/>
      <c r="K18" s="754">
        <v>3</v>
      </c>
      <c r="L18" s="754">
        <v>1</v>
      </c>
      <c r="M18" s="754">
        <v>229.3</v>
      </c>
      <c r="N18" s="754">
        <v>211</v>
      </c>
      <c r="O18" s="754">
        <v>115.26</v>
      </c>
      <c r="P18" s="754">
        <v>109</v>
      </c>
      <c r="Q18" s="754">
        <f t="shared" si="3"/>
        <v>378.21</v>
      </c>
      <c r="R18" s="754">
        <f t="shared" si="3"/>
        <v>373</v>
      </c>
      <c r="S18" s="754"/>
      <c r="T18" s="754">
        <v>40.799999999999997</v>
      </c>
      <c r="U18" s="754">
        <v>66</v>
      </c>
      <c r="V18" s="754"/>
      <c r="W18" s="754"/>
      <c r="X18" s="754">
        <v>9.5</v>
      </c>
      <c r="Y18" s="754">
        <v>10</v>
      </c>
      <c r="Z18" s="754">
        <v>3</v>
      </c>
      <c r="AA18" s="754">
        <v>3</v>
      </c>
      <c r="AB18" s="754">
        <v>228.5</v>
      </c>
      <c r="AC18" s="754">
        <v>186</v>
      </c>
      <c r="AD18" s="754">
        <v>606</v>
      </c>
      <c r="AE18" s="754">
        <v>631</v>
      </c>
      <c r="AF18" s="754">
        <f t="shared" si="4"/>
        <v>887.8</v>
      </c>
      <c r="AG18" s="754">
        <f t="shared" si="4"/>
        <v>896</v>
      </c>
      <c r="AH18" s="754"/>
      <c r="AI18" s="754"/>
      <c r="AJ18" s="754"/>
      <c r="AK18" s="754"/>
      <c r="AL18" s="754"/>
      <c r="AM18" s="754"/>
      <c r="AN18" s="754"/>
      <c r="AO18" s="754"/>
      <c r="AP18" s="754"/>
      <c r="AQ18" s="754"/>
      <c r="AR18" s="754"/>
      <c r="AS18" s="754"/>
      <c r="AT18" s="754"/>
      <c r="AU18" s="754">
        <f t="shared" si="5"/>
        <v>0</v>
      </c>
      <c r="AV18" s="754">
        <f t="shared" si="5"/>
        <v>0</v>
      </c>
      <c r="AW18" s="754"/>
      <c r="AX18" s="754"/>
      <c r="AY18" s="754"/>
      <c r="AZ18" s="754">
        <f t="shared" si="6"/>
        <v>0</v>
      </c>
      <c r="BA18" s="754">
        <f t="shared" si="6"/>
        <v>71.449999999999989</v>
      </c>
      <c r="BB18" s="754">
        <f t="shared" si="7"/>
        <v>118</v>
      </c>
      <c r="BC18" s="754">
        <f t="shared" si="8"/>
        <v>0</v>
      </c>
      <c r="BD18" s="754">
        <f t="shared" si="9"/>
        <v>0</v>
      </c>
      <c r="BE18" s="754">
        <f t="shared" si="8"/>
        <v>9.5</v>
      </c>
      <c r="BF18" s="754">
        <f t="shared" si="9"/>
        <v>10</v>
      </c>
      <c r="BG18" s="754">
        <f t="shared" si="10"/>
        <v>6</v>
      </c>
      <c r="BH18" s="754">
        <f t="shared" si="11"/>
        <v>4</v>
      </c>
      <c r="BI18" s="754">
        <f t="shared" si="12"/>
        <v>457.8</v>
      </c>
      <c r="BJ18" s="754">
        <f t="shared" si="13"/>
        <v>397</v>
      </c>
      <c r="BK18" s="754">
        <f t="shared" si="14"/>
        <v>721.26</v>
      </c>
      <c r="BL18" s="754">
        <f t="shared" si="14"/>
        <v>740</v>
      </c>
      <c r="BM18" s="754">
        <f t="shared" si="15"/>
        <v>1266.01</v>
      </c>
      <c r="BN18" s="754">
        <f t="shared" si="16"/>
        <v>1269</v>
      </c>
      <c r="BO18" s="774"/>
      <c r="BP18" s="758" t="s">
        <v>126</v>
      </c>
      <c r="BQ18" s="775"/>
    </row>
    <row r="19" spans="1:70" ht="15" customHeight="1" x14ac:dyDescent="0.25">
      <c r="A19" s="759" t="s">
        <v>10</v>
      </c>
      <c r="B19" s="760">
        <v>1521</v>
      </c>
      <c r="C19" s="761">
        <f t="shared" si="0"/>
        <v>100.01643655489809</v>
      </c>
      <c r="D19" s="776"/>
      <c r="E19" s="754">
        <v>12.25</v>
      </c>
      <c r="F19" s="754">
        <v>24</v>
      </c>
      <c r="G19" s="754"/>
      <c r="H19" s="754"/>
      <c r="I19" s="754"/>
      <c r="J19" s="754"/>
      <c r="K19" s="754"/>
      <c r="L19" s="754"/>
      <c r="M19" s="754"/>
      <c r="N19" s="754"/>
      <c r="O19" s="754">
        <v>81.75</v>
      </c>
      <c r="P19" s="754">
        <v>105</v>
      </c>
      <c r="Q19" s="754">
        <f t="shared" si="3"/>
        <v>94</v>
      </c>
      <c r="R19" s="754">
        <f t="shared" si="3"/>
        <v>129</v>
      </c>
      <c r="S19" s="754"/>
      <c r="T19" s="754">
        <v>106.25</v>
      </c>
      <c r="U19" s="754">
        <v>293</v>
      </c>
      <c r="V19" s="754">
        <v>8</v>
      </c>
      <c r="W19" s="754">
        <v>1</v>
      </c>
      <c r="X19" s="754"/>
      <c r="Y19" s="754"/>
      <c r="Z19" s="754">
        <v>20</v>
      </c>
      <c r="AA19" s="754">
        <v>20</v>
      </c>
      <c r="AB19" s="754"/>
      <c r="AC19" s="754"/>
      <c r="AD19" s="754">
        <v>1285</v>
      </c>
      <c r="AE19" s="754">
        <v>2125</v>
      </c>
      <c r="AF19" s="754">
        <f t="shared" si="4"/>
        <v>1419.25</v>
      </c>
      <c r="AG19" s="754">
        <f t="shared" si="4"/>
        <v>2439</v>
      </c>
      <c r="AH19" s="754"/>
      <c r="AI19" s="754"/>
      <c r="AJ19" s="754"/>
      <c r="AK19" s="754"/>
      <c r="AL19" s="754"/>
      <c r="AM19" s="754"/>
      <c r="AN19" s="754"/>
      <c r="AO19" s="754"/>
      <c r="AP19" s="777"/>
      <c r="AQ19" s="754"/>
      <c r="AR19" s="754"/>
      <c r="AS19" s="754"/>
      <c r="AT19" s="754"/>
      <c r="AU19" s="754">
        <f t="shared" si="5"/>
        <v>0</v>
      </c>
      <c r="AV19" s="754">
        <f t="shared" si="5"/>
        <v>0</v>
      </c>
      <c r="AW19" s="754"/>
      <c r="AX19" s="754"/>
      <c r="AY19" s="754"/>
      <c r="AZ19" s="754">
        <f t="shared" si="6"/>
        <v>0</v>
      </c>
      <c r="BA19" s="754">
        <f t="shared" si="6"/>
        <v>118.5</v>
      </c>
      <c r="BB19" s="754">
        <f t="shared" si="7"/>
        <v>317</v>
      </c>
      <c r="BC19" s="754">
        <f t="shared" si="8"/>
        <v>8</v>
      </c>
      <c r="BD19" s="754">
        <f t="shared" si="9"/>
        <v>1</v>
      </c>
      <c r="BE19" s="754">
        <f t="shared" si="8"/>
        <v>0</v>
      </c>
      <c r="BF19" s="754">
        <f t="shared" si="9"/>
        <v>0</v>
      </c>
      <c r="BG19" s="754">
        <f t="shared" si="10"/>
        <v>20</v>
      </c>
      <c r="BH19" s="754">
        <f t="shared" si="11"/>
        <v>20</v>
      </c>
      <c r="BI19" s="754">
        <f t="shared" si="12"/>
        <v>0</v>
      </c>
      <c r="BJ19" s="754">
        <f t="shared" si="13"/>
        <v>0</v>
      </c>
      <c r="BK19" s="754">
        <f t="shared" si="14"/>
        <v>1366.75</v>
      </c>
      <c r="BL19" s="754">
        <f t="shared" si="14"/>
        <v>2230</v>
      </c>
      <c r="BM19" s="754">
        <f t="shared" si="15"/>
        <v>1521.25</v>
      </c>
      <c r="BN19" s="754">
        <f t="shared" si="16"/>
        <v>2568</v>
      </c>
      <c r="BO19" s="778" t="s">
        <v>130</v>
      </c>
      <c r="BP19" s="758" t="s">
        <v>126</v>
      </c>
    </row>
    <row r="20" spans="1:70" ht="15" customHeight="1" x14ac:dyDescent="0.25">
      <c r="A20" s="759" t="s">
        <v>11</v>
      </c>
      <c r="B20" s="760">
        <v>184</v>
      </c>
      <c r="C20" s="761">
        <f t="shared" si="0"/>
        <v>66.304347826086953</v>
      </c>
      <c r="D20" s="765"/>
      <c r="E20" s="758"/>
      <c r="F20" s="754"/>
      <c r="G20" s="777"/>
      <c r="H20" s="754"/>
      <c r="I20" s="754"/>
      <c r="J20" s="754"/>
      <c r="K20" s="754"/>
      <c r="L20" s="754"/>
      <c r="M20" s="777"/>
      <c r="N20" s="754"/>
      <c r="O20" s="754"/>
      <c r="P20" s="754"/>
      <c r="Q20" s="754">
        <f t="shared" si="3"/>
        <v>0</v>
      </c>
      <c r="R20" s="754">
        <f t="shared" si="3"/>
        <v>0</v>
      </c>
      <c r="S20" s="754"/>
      <c r="T20" s="766">
        <v>3.5</v>
      </c>
      <c r="U20" s="754">
        <v>6</v>
      </c>
      <c r="V20" s="754"/>
      <c r="W20" s="754"/>
      <c r="X20" s="754">
        <v>3</v>
      </c>
      <c r="Y20" s="754">
        <v>5</v>
      </c>
      <c r="Z20" s="754">
        <v>5</v>
      </c>
      <c r="AA20" s="754">
        <v>7</v>
      </c>
      <c r="AB20" s="754"/>
      <c r="AC20" s="754"/>
      <c r="AD20" s="754">
        <v>110.5</v>
      </c>
      <c r="AE20" s="754">
        <v>184</v>
      </c>
      <c r="AF20" s="754">
        <f t="shared" si="4"/>
        <v>122</v>
      </c>
      <c r="AG20" s="754">
        <f t="shared" si="4"/>
        <v>202</v>
      </c>
      <c r="AH20" s="754"/>
      <c r="AI20" s="754"/>
      <c r="AJ20" s="754"/>
      <c r="AK20" s="777"/>
      <c r="AL20" s="754"/>
      <c r="AM20" s="754"/>
      <c r="AN20" s="754"/>
      <c r="AO20" s="754"/>
      <c r="AP20" s="754"/>
      <c r="AQ20" s="754"/>
      <c r="AR20" s="754"/>
      <c r="AS20" s="754"/>
      <c r="AT20" s="754"/>
      <c r="AU20" s="754">
        <f t="shared" si="5"/>
        <v>0</v>
      </c>
      <c r="AV20" s="754">
        <f t="shared" si="5"/>
        <v>0</v>
      </c>
      <c r="AW20" s="754"/>
      <c r="AX20" s="754"/>
      <c r="AY20" s="754"/>
      <c r="AZ20" s="754">
        <f t="shared" si="6"/>
        <v>0</v>
      </c>
      <c r="BA20" s="754">
        <f t="shared" si="6"/>
        <v>3.5</v>
      </c>
      <c r="BB20" s="754">
        <f t="shared" si="7"/>
        <v>6</v>
      </c>
      <c r="BC20" s="754">
        <f t="shared" si="8"/>
        <v>0</v>
      </c>
      <c r="BD20" s="754">
        <f t="shared" si="9"/>
        <v>0</v>
      </c>
      <c r="BE20" s="754">
        <f t="shared" si="8"/>
        <v>3</v>
      </c>
      <c r="BF20" s="754">
        <f t="shared" si="9"/>
        <v>5</v>
      </c>
      <c r="BG20" s="754">
        <f t="shared" si="10"/>
        <v>5</v>
      </c>
      <c r="BH20" s="754">
        <f t="shared" si="11"/>
        <v>7</v>
      </c>
      <c r="BI20" s="754">
        <f t="shared" si="12"/>
        <v>0</v>
      </c>
      <c r="BJ20" s="754">
        <f t="shared" si="13"/>
        <v>0</v>
      </c>
      <c r="BK20" s="754">
        <f t="shared" si="14"/>
        <v>110.5</v>
      </c>
      <c r="BL20" s="754">
        <f t="shared" si="14"/>
        <v>184</v>
      </c>
      <c r="BM20" s="754">
        <f t="shared" si="15"/>
        <v>122</v>
      </c>
      <c r="BN20" s="754">
        <f t="shared" si="16"/>
        <v>202</v>
      </c>
      <c r="BO20" s="764"/>
      <c r="BP20" s="758"/>
    </row>
    <row r="21" spans="1:70" ht="15" customHeight="1" x14ac:dyDescent="0.25">
      <c r="A21" s="759" t="s">
        <v>12</v>
      </c>
      <c r="B21" s="760">
        <v>197.5</v>
      </c>
      <c r="C21" s="761">
        <f t="shared" si="0"/>
        <v>27.939240506329117</v>
      </c>
      <c r="D21" s="776"/>
      <c r="E21" s="754">
        <v>32.43</v>
      </c>
      <c r="F21" s="754">
        <v>40</v>
      </c>
      <c r="G21" s="754"/>
      <c r="H21" s="754"/>
      <c r="I21" s="754">
        <v>4.55</v>
      </c>
      <c r="J21" s="754">
        <v>8</v>
      </c>
      <c r="K21" s="754"/>
      <c r="L21" s="754"/>
      <c r="M21" s="777">
        <v>4.3</v>
      </c>
      <c r="N21" s="754">
        <v>7</v>
      </c>
      <c r="O21" s="754"/>
      <c r="P21" s="754"/>
      <c r="Q21" s="754">
        <f t="shared" si="3"/>
        <v>41.28</v>
      </c>
      <c r="R21" s="754">
        <f t="shared" si="3"/>
        <v>55</v>
      </c>
      <c r="S21" s="754"/>
      <c r="T21" s="754"/>
      <c r="U21" s="754"/>
      <c r="V21" s="754"/>
      <c r="W21" s="754"/>
      <c r="X21" s="754">
        <v>8</v>
      </c>
      <c r="Y21" s="754">
        <v>10</v>
      </c>
      <c r="Z21" s="754"/>
      <c r="AA21" s="754"/>
      <c r="AB21" s="754">
        <v>3.63</v>
      </c>
      <c r="AC21" s="754">
        <v>5</v>
      </c>
      <c r="AD21" s="754">
        <v>2.27</v>
      </c>
      <c r="AE21" s="754">
        <v>4</v>
      </c>
      <c r="AF21" s="754">
        <f t="shared" si="4"/>
        <v>13.9</v>
      </c>
      <c r="AG21" s="754">
        <f t="shared" si="4"/>
        <v>19</v>
      </c>
      <c r="AH21" s="754"/>
      <c r="AI21" s="754"/>
      <c r="AJ21" s="754"/>
      <c r="AK21" s="754"/>
      <c r="AL21" s="754"/>
      <c r="AM21" s="754"/>
      <c r="AN21" s="754"/>
      <c r="AO21" s="754"/>
      <c r="AP21" s="754"/>
      <c r="AQ21" s="754"/>
      <c r="AR21" s="754"/>
      <c r="AS21" s="754"/>
      <c r="AT21" s="754"/>
      <c r="AU21" s="754">
        <f t="shared" si="5"/>
        <v>0</v>
      </c>
      <c r="AV21" s="754">
        <f t="shared" si="5"/>
        <v>0</v>
      </c>
      <c r="AW21" s="754"/>
      <c r="AX21" s="754"/>
      <c r="AY21" s="754"/>
      <c r="AZ21" s="754">
        <f t="shared" si="6"/>
        <v>0</v>
      </c>
      <c r="BA21" s="754">
        <f t="shared" si="6"/>
        <v>32.43</v>
      </c>
      <c r="BB21" s="754">
        <f t="shared" si="7"/>
        <v>40</v>
      </c>
      <c r="BC21" s="754">
        <f t="shared" si="8"/>
        <v>0</v>
      </c>
      <c r="BD21" s="754">
        <f t="shared" si="9"/>
        <v>0</v>
      </c>
      <c r="BE21" s="754">
        <f t="shared" si="8"/>
        <v>12.55</v>
      </c>
      <c r="BF21" s="754">
        <f t="shared" si="9"/>
        <v>18</v>
      </c>
      <c r="BG21" s="754">
        <f t="shared" si="10"/>
        <v>0</v>
      </c>
      <c r="BH21" s="754">
        <f t="shared" si="11"/>
        <v>0</v>
      </c>
      <c r="BI21" s="754">
        <f t="shared" si="12"/>
        <v>7.93</v>
      </c>
      <c r="BJ21" s="754">
        <f t="shared" si="13"/>
        <v>12</v>
      </c>
      <c r="BK21" s="754">
        <f t="shared" si="14"/>
        <v>2.27</v>
      </c>
      <c r="BL21" s="754">
        <f t="shared" si="14"/>
        <v>4</v>
      </c>
      <c r="BM21" s="754">
        <f t="shared" si="15"/>
        <v>55.18</v>
      </c>
      <c r="BN21" s="754">
        <f t="shared" si="16"/>
        <v>74</v>
      </c>
      <c r="BO21" s="778" t="s">
        <v>130</v>
      </c>
      <c r="BP21" s="758" t="s">
        <v>126</v>
      </c>
    </row>
    <row r="22" spans="1:70" ht="15" customHeight="1" x14ac:dyDescent="0.25">
      <c r="A22" s="759" t="s">
        <v>13</v>
      </c>
      <c r="B22" s="760">
        <v>369</v>
      </c>
      <c r="C22" s="761">
        <f t="shared" si="0"/>
        <v>76.151761517615185</v>
      </c>
      <c r="D22" s="776"/>
      <c r="E22" s="754"/>
      <c r="F22" s="754"/>
      <c r="G22" s="754"/>
      <c r="H22" s="754"/>
      <c r="I22" s="754"/>
      <c r="J22" s="754"/>
      <c r="K22" s="754"/>
      <c r="L22" s="754"/>
      <c r="M22" s="754"/>
      <c r="N22" s="754"/>
      <c r="O22" s="754"/>
      <c r="P22" s="754"/>
      <c r="Q22" s="754">
        <f t="shared" si="3"/>
        <v>0</v>
      </c>
      <c r="R22" s="754">
        <f t="shared" si="3"/>
        <v>0</v>
      </c>
      <c r="S22" s="754"/>
      <c r="T22" s="754"/>
      <c r="U22" s="754"/>
      <c r="V22" s="754"/>
      <c r="W22" s="754"/>
      <c r="X22" s="754"/>
      <c r="Y22" s="754"/>
      <c r="Z22" s="754">
        <v>281</v>
      </c>
      <c r="AA22" s="754">
        <v>443</v>
      </c>
      <c r="AB22" s="754"/>
      <c r="AC22" s="754"/>
      <c r="AD22" s="754"/>
      <c r="AE22" s="754"/>
      <c r="AF22" s="754">
        <f t="shared" si="4"/>
        <v>281</v>
      </c>
      <c r="AG22" s="754">
        <f t="shared" si="4"/>
        <v>443</v>
      </c>
      <c r="AH22" s="754"/>
      <c r="AI22" s="754"/>
      <c r="AJ22" s="754"/>
      <c r="AK22" s="754"/>
      <c r="AL22" s="754"/>
      <c r="AM22" s="754"/>
      <c r="AN22" s="754"/>
      <c r="AO22" s="754"/>
      <c r="AP22" s="754"/>
      <c r="AQ22" s="754"/>
      <c r="AR22" s="754"/>
      <c r="AS22" s="754"/>
      <c r="AT22" s="754"/>
      <c r="AU22" s="754">
        <f t="shared" si="5"/>
        <v>0</v>
      </c>
      <c r="AV22" s="754">
        <f t="shared" si="5"/>
        <v>0</v>
      </c>
      <c r="AW22" s="754"/>
      <c r="AX22" s="754"/>
      <c r="AY22" s="754"/>
      <c r="AZ22" s="754">
        <f t="shared" si="6"/>
        <v>0</v>
      </c>
      <c r="BA22" s="754">
        <f t="shared" si="6"/>
        <v>0</v>
      </c>
      <c r="BB22" s="754">
        <f t="shared" si="7"/>
        <v>0</v>
      </c>
      <c r="BC22" s="754">
        <f t="shared" si="8"/>
        <v>0</v>
      </c>
      <c r="BD22" s="754">
        <f t="shared" si="9"/>
        <v>0</v>
      </c>
      <c r="BE22" s="754">
        <f t="shared" si="8"/>
        <v>0</v>
      </c>
      <c r="BF22" s="754">
        <f t="shared" si="9"/>
        <v>0</v>
      </c>
      <c r="BG22" s="754">
        <f t="shared" si="10"/>
        <v>281</v>
      </c>
      <c r="BH22" s="754">
        <f t="shared" si="11"/>
        <v>443</v>
      </c>
      <c r="BI22" s="754">
        <f t="shared" si="12"/>
        <v>0</v>
      </c>
      <c r="BJ22" s="754">
        <f t="shared" si="13"/>
        <v>0</v>
      </c>
      <c r="BK22" s="754">
        <f t="shared" si="14"/>
        <v>0</v>
      </c>
      <c r="BL22" s="754">
        <f t="shared" si="14"/>
        <v>0</v>
      </c>
      <c r="BM22" s="754">
        <f t="shared" si="15"/>
        <v>281</v>
      </c>
      <c r="BN22" s="754">
        <f t="shared" si="16"/>
        <v>443</v>
      </c>
      <c r="BO22" s="764"/>
      <c r="BP22" s="758"/>
    </row>
    <row r="23" spans="1:70" ht="15" customHeight="1" x14ac:dyDescent="0.25">
      <c r="A23" s="759" t="s">
        <v>14</v>
      </c>
      <c r="B23" s="760">
        <v>146.47999999999999</v>
      </c>
      <c r="C23" s="761">
        <f t="shared" si="0"/>
        <v>14.295466957946475</v>
      </c>
      <c r="D23" s="762"/>
      <c r="E23" s="754"/>
      <c r="F23" s="754"/>
      <c r="G23" s="766">
        <v>0.4</v>
      </c>
      <c r="H23" s="754">
        <v>1</v>
      </c>
      <c r="I23" s="754">
        <v>1</v>
      </c>
      <c r="J23" s="754">
        <v>1</v>
      </c>
      <c r="K23" s="754"/>
      <c r="L23" s="754"/>
      <c r="M23" s="754">
        <v>19.14</v>
      </c>
      <c r="N23" s="754">
        <v>39</v>
      </c>
      <c r="O23" s="754"/>
      <c r="P23" s="754"/>
      <c r="Q23" s="754">
        <f t="shared" si="3"/>
        <v>20.54</v>
      </c>
      <c r="R23" s="754">
        <f t="shared" si="3"/>
        <v>41</v>
      </c>
      <c r="S23" s="754"/>
      <c r="T23" s="754"/>
      <c r="U23" s="754"/>
      <c r="V23" s="754"/>
      <c r="W23" s="754"/>
      <c r="X23" s="754"/>
      <c r="Y23" s="754"/>
      <c r="Z23" s="754"/>
      <c r="AA23" s="754"/>
      <c r="AB23" s="754"/>
      <c r="AC23" s="754"/>
      <c r="AD23" s="754"/>
      <c r="AE23" s="754"/>
      <c r="AF23" s="754">
        <f t="shared" si="4"/>
        <v>0</v>
      </c>
      <c r="AG23" s="754">
        <f t="shared" si="4"/>
        <v>0</v>
      </c>
      <c r="AH23" s="754"/>
      <c r="AI23" s="754"/>
      <c r="AJ23" s="754"/>
      <c r="AK23" s="754"/>
      <c r="AL23" s="754"/>
      <c r="AM23" s="754"/>
      <c r="AN23" s="754"/>
      <c r="AO23" s="754"/>
      <c r="AP23" s="754"/>
      <c r="AQ23" s="754"/>
      <c r="AR23" s="754"/>
      <c r="AS23" s="754"/>
      <c r="AT23" s="754"/>
      <c r="AU23" s="754">
        <f t="shared" si="5"/>
        <v>0</v>
      </c>
      <c r="AV23" s="754">
        <f t="shared" si="5"/>
        <v>0</v>
      </c>
      <c r="AW23" s="754"/>
      <c r="AX23" s="754"/>
      <c r="AY23" s="754"/>
      <c r="AZ23" s="754">
        <f t="shared" si="6"/>
        <v>0</v>
      </c>
      <c r="BA23" s="754">
        <f t="shared" si="6"/>
        <v>0</v>
      </c>
      <c r="BB23" s="754">
        <f t="shared" si="7"/>
        <v>0</v>
      </c>
      <c r="BC23" s="754">
        <f t="shared" si="8"/>
        <v>0.4</v>
      </c>
      <c r="BD23" s="754">
        <f t="shared" si="9"/>
        <v>1</v>
      </c>
      <c r="BE23" s="754">
        <f t="shared" si="8"/>
        <v>1</v>
      </c>
      <c r="BF23" s="754">
        <f t="shared" si="9"/>
        <v>1</v>
      </c>
      <c r="BG23" s="754">
        <f t="shared" si="10"/>
        <v>0</v>
      </c>
      <c r="BH23" s="754">
        <f t="shared" si="11"/>
        <v>0</v>
      </c>
      <c r="BI23" s="754">
        <f t="shared" si="12"/>
        <v>19.14</v>
      </c>
      <c r="BJ23" s="754">
        <f t="shared" si="13"/>
        <v>39</v>
      </c>
      <c r="BK23" s="754">
        <f t="shared" si="14"/>
        <v>0</v>
      </c>
      <c r="BL23" s="754">
        <f t="shared" si="14"/>
        <v>0</v>
      </c>
      <c r="BM23" s="754">
        <f t="shared" si="15"/>
        <v>20.939999999999998</v>
      </c>
      <c r="BN23" s="754">
        <f t="shared" si="16"/>
        <v>41</v>
      </c>
      <c r="BO23" s="774"/>
      <c r="BP23" s="758"/>
    </row>
    <row r="24" spans="1:70" ht="15" customHeight="1" x14ac:dyDescent="0.25">
      <c r="A24" s="759" t="s">
        <v>15</v>
      </c>
      <c r="B24" s="760">
        <v>278</v>
      </c>
      <c r="C24" s="761">
        <f t="shared" si="0"/>
        <v>93.866906474820141</v>
      </c>
      <c r="D24" s="776"/>
      <c r="E24" s="754"/>
      <c r="F24" s="754"/>
      <c r="G24" s="754"/>
      <c r="H24" s="754"/>
      <c r="I24" s="754"/>
      <c r="J24" s="754"/>
      <c r="K24" s="754"/>
      <c r="L24" s="754"/>
      <c r="M24" s="754"/>
      <c r="N24" s="754"/>
      <c r="O24" s="754"/>
      <c r="P24" s="754"/>
      <c r="Q24" s="754">
        <f t="shared" si="3"/>
        <v>0</v>
      </c>
      <c r="R24" s="754">
        <f t="shared" si="3"/>
        <v>0</v>
      </c>
      <c r="S24" s="754"/>
      <c r="T24" s="754">
        <v>34.799999999999997</v>
      </c>
      <c r="U24" s="754">
        <v>105</v>
      </c>
      <c r="V24" s="754"/>
      <c r="W24" s="754"/>
      <c r="X24" s="754"/>
      <c r="Y24" s="754"/>
      <c r="Z24" s="754"/>
      <c r="AA24" s="754"/>
      <c r="AB24" s="754">
        <v>12.5</v>
      </c>
      <c r="AC24" s="754">
        <v>51</v>
      </c>
      <c r="AD24" s="754">
        <v>213.65</v>
      </c>
      <c r="AE24" s="754">
        <v>505</v>
      </c>
      <c r="AF24" s="754">
        <f t="shared" si="4"/>
        <v>260.95</v>
      </c>
      <c r="AG24" s="754">
        <f t="shared" si="4"/>
        <v>661</v>
      </c>
      <c r="AH24" s="754"/>
      <c r="AI24" s="754"/>
      <c r="AJ24" s="754"/>
      <c r="AK24" s="754"/>
      <c r="AL24" s="754"/>
      <c r="AM24" s="754"/>
      <c r="AN24" s="754"/>
      <c r="AO24" s="754"/>
      <c r="AP24" s="754"/>
      <c r="AQ24" s="754"/>
      <c r="AR24" s="754"/>
      <c r="AS24" s="754"/>
      <c r="AT24" s="754"/>
      <c r="AU24" s="754">
        <f t="shared" si="5"/>
        <v>0</v>
      </c>
      <c r="AV24" s="754">
        <f t="shared" si="5"/>
        <v>0</v>
      </c>
      <c r="AW24" s="754"/>
      <c r="AX24" s="754"/>
      <c r="AY24" s="754"/>
      <c r="AZ24" s="754">
        <f t="shared" si="6"/>
        <v>0</v>
      </c>
      <c r="BA24" s="754">
        <f t="shared" si="6"/>
        <v>34.799999999999997</v>
      </c>
      <c r="BB24" s="754">
        <f t="shared" si="7"/>
        <v>105</v>
      </c>
      <c r="BC24" s="754">
        <f t="shared" si="8"/>
        <v>0</v>
      </c>
      <c r="BD24" s="754">
        <f t="shared" si="9"/>
        <v>0</v>
      </c>
      <c r="BE24" s="754">
        <f t="shared" si="8"/>
        <v>0</v>
      </c>
      <c r="BF24" s="754">
        <f t="shared" si="9"/>
        <v>0</v>
      </c>
      <c r="BG24" s="754">
        <f t="shared" si="10"/>
        <v>0</v>
      </c>
      <c r="BH24" s="754">
        <f t="shared" si="11"/>
        <v>0</v>
      </c>
      <c r="BI24" s="754">
        <f t="shared" si="12"/>
        <v>12.5</v>
      </c>
      <c r="BJ24" s="754">
        <f t="shared" si="13"/>
        <v>51</v>
      </c>
      <c r="BK24" s="754">
        <f t="shared" si="14"/>
        <v>213.65</v>
      </c>
      <c r="BL24" s="754">
        <f t="shared" si="14"/>
        <v>505</v>
      </c>
      <c r="BM24" s="754">
        <f t="shared" si="15"/>
        <v>260.95</v>
      </c>
      <c r="BN24" s="754">
        <f t="shared" si="16"/>
        <v>661</v>
      </c>
      <c r="BO24" s="764"/>
      <c r="BP24" s="758"/>
    </row>
    <row r="25" spans="1:70" s="775" customFormat="1" ht="15" customHeight="1" x14ac:dyDescent="0.25">
      <c r="A25" s="779" t="s">
        <v>16</v>
      </c>
      <c r="B25" s="780">
        <v>980.5</v>
      </c>
      <c r="C25" s="781">
        <f t="shared" si="0"/>
        <v>98.964813870474231</v>
      </c>
      <c r="D25" s="782"/>
      <c r="E25" s="598">
        <v>3.3</v>
      </c>
      <c r="F25" s="598">
        <v>12</v>
      </c>
      <c r="G25" s="599"/>
      <c r="H25" s="599"/>
      <c r="I25" s="599">
        <v>12.8</v>
      </c>
      <c r="J25" s="599">
        <v>22</v>
      </c>
      <c r="K25" s="599"/>
      <c r="L25" s="599"/>
      <c r="M25" s="599"/>
      <c r="N25" s="598"/>
      <c r="O25" s="598">
        <v>576</v>
      </c>
      <c r="P25" s="598">
        <v>984</v>
      </c>
      <c r="Q25" s="598">
        <f t="shared" si="3"/>
        <v>592.09999999999991</v>
      </c>
      <c r="R25" s="598">
        <f t="shared" si="3"/>
        <v>1018</v>
      </c>
      <c r="S25" s="598"/>
      <c r="T25" s="601">
        <v>0.25</v>
      </c>
      <c r="U25" s="598">
        <v>1</v>
      </c>
      <c r="V25" s="598"/>
      <c r="W25" s="598"/>
      <c r="X25" s="598"/>
      <c r="Y25" s="598"/>
      <c r="Z25" s="598">
        <v>2</v>
      </c>
      <c r="AA25" s="598">
        <v>5</v>
      </c>
      <c r="AB25" s="115"/>
      <c r="AC25" s="115"/>
      <c r="AD25" s="598">
        <v>376</v>
      </c>
      <c r="AE25" s="598">
        <v>827</v>
      </c>
      <c r="AF25" s="598">
        <f t="shared" si="4"/>
        <v>378.25</v>
      </c>
      <c r="AG25" s="598">
        <f t="shared" si="4"/>
        <v>833</v>
      </c>
      <c r="AH25" s="598"/>
      <c r="AI25" s="598"/>
      <c r="AJ25" s="598"/>
      <c r="AK25" s="598"/>
      <c r="AL25" s="598"/>
      <c r="AM25" s="598"/>
      <c r="AN25" s="598"/>
      <c r="AO25" s="598"/>
      <c r="AP25" s="598"/>
      <c r="AQ25" s="598"/>
      <c r="AR25" s="598"/>
      <c r="AS25" s="598"/>
      <c r="AT25" s="598"/>
      <c r="AU25" s="598">
        <f t="shared" si="5"/>
        <v>0</v>
      </c>
      <c r="AV25" s="598">
        <f t="shared" si="5"/>
        <v>0</v>
      </c>
      <c r="AW25" s="598"/>
      <c r="AX25" s="598"/>
      <c r="AY25" s="598"/>
      <c r="AZ25" s="598">
        <f t="shared" si="6"/>
        <v>0</v>
      </c>
      <c r="BA25" s="598">
        <f t="shared" si="6"/>
        <v>3.55</v>
      </c>
      <c r="BB25" s="598">
        <f t="shared" si="7"/>
        <v>13</v>
      </c>
      <c r="BC25" s="598">
        <f t="shared" si="8"/>
        <v>0</v>
      </c>
      <c r="BD25" s="598">
        <f t="shared" si="9"/>
        <v>0</v>
      </c>
      <c r="BE25" s="598">
        <f t="shared" si="8"/>
        <v>12.8</v>
      </c>
      <c r="BF25" s="598">
        <f t="shared" si="9"/>
        <v>22</v>
      </c>
      <c r="BG25" s="598">
        <f t="shared" si="10"/>
        <v>2</v>
      </c>
      <c r="BH25" s="598">
        <f t="shared" si="11"/>
        <v>5</v>
      </c>
      <c r="BI25" s="598">
        <f t="shared" si="12"/>
        <v>0</v>
      </c>
      <c r="BJ25" s="598">
        <f t="shared" si="13"/>
        <v>0</v>
      </c>
      <c r="BK25" s="598">
        <f t="shared" si="14"/>
        <v>952</v>
      </c>
      <c r="BL25" s="598">
        <f t="shared" si="14"/>
        <v>1811</v>
      </c>
      <c r="BM25" s="598">
        <f t="shared" si="15"/>
        <v>970.34999999999991</v>
      </c>
      <c r="BN25" s="598">
        <f t="shared" si="16"/>
        <v>1851</v>
      </c>
      <c r="BO25" s="783"/>
      <c r="BP25" s="784"/>
      <c r="BQ25" s="715"/>
    </row>
    <row r="26" spans="1:70" ht="15" customHeight="1" x14ac:dyDescent="0.25">
      <c r="A26" s="785" t="s">
        <v>18</v>
      </c>
      <c r="B26" s="760">
        <v>1250</v>
      </c>
      <c r="C26" s="761">
        <f t="shared" si="0"/>
        <v>73.72</v>
      </c>
      <c r="D26" s="765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>
        <f t="shared" si="3"/>
        <v>0</v>
      </c>
      <c r="R26" s="754">
        <f t="shared" si="3"/>
        <v>0</v>
      </c>
      <c r="S26" s="754"/>
      <c r="T26" s="754">
        <v>19.5</v>
      </c>
      <c r="U26" s="754">
        <v>11</v>
      </c>
      <c r="V26" s="754">
        <v>3</v>
      </c>
      <c r="W26" s="754">
        <v>3</v>
      </c>
      <c r="X26" s="754"/>
      <c r="Y26" s="754"/>
      <c r="Z26" s="754">
        <v>1</v>
      </c>
      <c r="AA26" s="754">
        <v>1</v>
      </c>
      <c r="AB26" s="754">
        <v>225.5</v>
      </c>
      <c r="AC26" s="754">
        <v>182</v>
      </c>
      <c r="AD26" s="753">
        <v>669.5</v>
      </c>
      <c r="AE26" s="753">
        <v>632</v>
      </c>
      <c r="AF26" s="754">
        <f t="shared" si="4"/>
        <v>918.5</v>
      </c>
      <c r="AG26" s="754">
        <f t="shared" si="4"/>
        <v>829</v>
      </c>
      <c r="AH26" s="753"/>
      <c r="AI26" s="753"/>
      <c r="AJ26" s="753"/>
      <c r="AK26" s="753"/>
      <c r="AL26" s="753"/>
      <c r="AM26" s="753"/>
      <c r="AN26" s="753"/>
      <c r="AO26" s="753"/>
      <c r="AP26" s="753"/>
      <c r="AQ26" s="753"/>
      <c r="AR26" s="756"/>
      <c r="AS26" s="756"/>
      <c r="AT26" s="757"/>
      <c r="AU26" s="754">
        <f t="shared" si="5"/>
        <v>0</v>
      </c>
      <c r="AV26" s="754">
        <f t="shared" si="5"/>
        <v>0</v>
      </c>
      <c r="AW26" s="757"/>
      <c r="AX26" s="757"/>
      <c r="AY26" s="757"/>
      <c r="AZ26" s="754">
        <f t="shared" si="6"/>
        <v>0</v>
      </c>
      <c r="BA26" s="754">
        <f t="shared" si="6"/>
        <v>19.5</v>
      </c>
      <c r="BB26" s="754">
        <f t="shared" si="7"/>
        <v>11</v>
      </c>
      <c r="BC26" s="754">
        <f t="shared" si="8"/>
        <v>3</v>
      </c>
      <c r="BD26" s="754">
        <f t="shared" si="9"/>
        <v>3</v>
      </c>
      <c r="BE26" s="754">
        <f t="shared" si="8"/>
        <v>0</v>
      </c>
      <c r="BF26" s="754">
        <f t="shared" si="9"/>
        <v>0</v>
      </c>
      <c r="BG26" s="754">
        <f t="shared" si="10"/>
        <v>1</v>
      </c>
      <c r="BH26" s="754">
        <f t="shared" si="11"/>
        <v>1</v>
      </c>
      <c r="BI26" s="754">
        <f t="shared" si="12"/>
        <v>225.5</v>
      </c>
      <c r="BJ26" s="754">
        <f t="shared" si="13"/>
        <v>182</v>
      </c>
      <c r="BK26" s="754">
        <f t="shared" si="14"/>
        <v>669.5</v>
      </c>
      <c r="BL26" s="754">
        <f t="shared" si="14"/>
        <v>632</v>
      </c>
      <c r="BM26" s="754">
        <f t="shared" si="15"/>
        <v>921.5</v>
      </c>
      <c r="BN26" s="754">
        <f t="shared" si="16"/>
        <v>829</v>
      </c>
      <c r="BO26" s="778"/>
      <c r="BP26" s="758"/>
    </row>
    <row r="27" spans="1:70" ht="15" customHeight="1" x14ac:dyDescent="0.25">
      <c r="A27" s="785" t="s">
        <v>19</v>
      </c>
      <c r="B27" s="760">
        <v>608.35</v>
      </c>
      <c r="C27" s="761">
        <f t="shared" si="0"/>
        <v>67.058436755157388</v>
      </c>
      <c r="D27" s="762"/>
      <c r="E27" s="754">
        <v>4.25</v>
      </c>
      <c r="F27" s="754">
        <v>8</v>
      </c>
      <c r="G27" s="754"/>
      <c r="H27" s="754"/>
      <c r="I27" s="754"/>
      <c r="J27" s="754"/>
      <c r="K27" s="754"/>
      <c r="L27" s="754"/>
      <c r="M27" s="754">
        <v>2.25</v>
      </c>
      <c r="N27" s="754">
        <v>6</v>
      </c>
      <c r="O27" s="754">
        <v>42.75</v>
      </c>
      <c r="P27" s="754">
        <v>96</v>
      </c>
      <c r="Q27" s="754">
        <f t="shared" si="3"/>
        <v>49.25</v>
      </c>
      <c r="R27" s="754">
        <f t="shared" si="3"/>
        <v>110</v>
      </c>
      <c r="S27" s="754"/>
      <c r="T27" s="754">
        <v>17.2</v>
      </c>
      <c r="U27" s="754">
        <v>42</v>
      </c>
      <c r="V27" s="754"/>
      <c r="W27" s="754"/>
      <c r="X27" s="754"/>
      <c r="Y27" s="754"/>
      <c r="Z27" s="754">
        <v>21</v>
      </c>
      <c r="AA27" s="754">
        <v>19</v>
      </c>
      <c r="AB27" s="754">
        <v>16.75</v>
      </c>
      <c r="AC27" s="754">
        <v>22</v>
      </c>
      <c r="AD27" s="754">
        <v>303.75</v>
      </c>
      <c r="AE27" s="754">
        <v>814</v>
      </c>
      <c r="AF27" s="754">
        <f t="shared" si="4"/>
        <v>358.7</v>
      </c>
      <c r="AG27" s="754">
        <f t="shared" si="4"/>
        <v>897</v>
      </c>
      <c r="AH27" s="754"/>
      <c r="AI27" s="754"/>
      <c r="AJ27" s="754"/>
      <c r="AK27" s="753"/>
      <c r="AL27" s="753"/>
      <c r="AM27" s="753"/>
      <c r="AN27" s="753"/>
      <c r="AO27" s="753"/>
      <c r="AP27" s="753"/>
      <c r="AQ27" s="753"/>
      <c r="AR27" s="754"/>
      <c r="AS27" s="754"/>
      <c r="AT27" s="754"/>
      <c r="AU27" s="754">
        <f t="shared" si="5"/>
        <v>0</v>
      </c>
      <c r="AV27" s="754">
        <f t="shared" si="5"/>
        <v>0</v>
      </c>
      <c r="AW27" s="754"/>
      <c r="AX27" s="754"/>
      <c r="AY27" s="754"/>
      <c r="AZ27" s="754">
        <f t="shared" si="6"/>
        <v>0</v>
      </c>
      <c r="BA27" s="754">
        <f t="shared" si="6"/>
        <v>21.45</v>
      </c>
      <c r="BB27" s="754">
        <f t="shared" si="7"/>
        <v>50</v>
      </c>
      <c r="BC27" s="754">
        <f t="shared" si="8"/>
        <v>0</v>
      </c>
      <c r="BD27" s="754">
        <f t="shared" si="9"/>
        <v>0</v>
      </c>
      <c r="BE27" s="754">
        <f t="shared" si="8"/>
        <v>0</v>
      </c>
      <c r="BF27" s="754">
        <f t="shared" si="9"/>
        <v>0</v>
      </c>
      <c r="BG27" s="754">
        <f t="shared" si="10"/>
        <v>21</v>
      </c>
      <c r="BH27" s="754">
        <f t="shared" si="11"/>
        <v>19</v>
      </c>
      <c r="BI27" s="754">
        <f t="shared" si="12"/>
        <v>19</v>
      </c>
      <c r="BJ27" s="754">
        <f t="shared" si="13"/>
        <v>28</v>
      </c>
      <c r="BK27" s="754">
        <f t="shared" si="14"/>
        <v>346.5</v>
      </c>
      <c r="BL27" s="754">
        <f t="shared" si="14"/>
        <v>910</v>
      </c>
      <c r="BM27" s="754">
        <f t="shared" si="15"/>
        <v>407.95</v>
      </c>
      <c r="BN27" s="754">
        <f t="shared" si="16"/>
        <v>1007</v>
      </c>
      <c r="BO27" s="774"/>
      <c r="BP27" s="758"/>
      <c r="BQ27" s="715" t="s">
        <v>189</v>
      </c>
      <c r="BR27" s="715" t="s">
        <v>184</v>
      </c>
    </row>
    <row r="28" spans="1:70" ht="15" customHeight="1" x14ac:dyDescent="0.25">
      <c r="A28" s="786" t="s">
        <v>20</v>
      </c>
      <c r="B28" s="787">
        <v>324.49</v>
      </c>
      <c r="C28" s="761">
        <f t="shared" si="0"/>
        <v>97.765724675644861</v>
      </c>
      <c r="D28" s="765"/>
      <c r="E28" s="788">
        <v>24.88</v>
      </c>
      <c r="F28" s="788">
        <v>68</v>
      </c>
      <c r="G28" s="788"/>
      <c r="H28" s="788"/>
      <c r="I28" s="788"/>
      <c r="J28" s="788"/>
      <c r="K28" s="788">
        <v>19.260000000000002</v>
      </c>
      <c r="L28" s="788">
        <v>45</v>
      </c>
      <c r="M28" s="788">
        <v>2</v>
      </c>
      <c r="N28" s="788">
        <v>8</v>
      </c>
      <c r="O28" s="788">
        <v>95.71</v>
      </c>
      <c r="P28" s="788">
        <v>322</v>
      </c>
      <c r="Q28" s="788">
        <f t="shared" si="3"/>
        <v>141.85</v>
      </c>
      <c r="R28" s="788">
        <f t="shared" si="3"/>
        <v>443</v>
      </c>
      <c r="S28" s="754"/>
      <c r="T28" s="754">
        <v>22.91</v>
      </c>
      <c r="U28" s="754">
        <v>59</v>
      </c>
      <c r="V28" s="754"/>
      <c r="W28" s="754"/>
      <c r="X28" s="754"/>
      <c r="Y28" s="754"/>
      <c r="Z28" s="754">
        <v>25</v>
      </c>
      <c r="AA28" s="754">
        <v>71</v>
      </c>
      <c r="AB28" s="754"/>
      <c r="AC28" s="754"/>
      <c r="AD28" s="754">
        <v>127.48</v>
      </c>
      <c r="AE28" s="754">
        <v>402</v>
      </c>
      <c r="AF28" s="754">
        <f t="shared" si="4"/>
        <v>175.39000000000001</v>
      </c>
      <c r="AG28" s="754">
        <f t="shared" si="4"/>
        <v>532</v>
      </c>
      <c r="AH28" s="754"/>
      <c r="AI28" s="754"/>
      <c r="AJ28" s="754"/>
      <c r="AK28" s="754"/>
      <c r="AL28" s="754"/>
      <c r="AM28" s="754"/>
      <c r="AN28" s="754"/>
      <c r="AO28" s="754"/>
      <c r="AP28" s="754"/>
      <c r="AQ28" s="754"/>
      <c r="AR28" s="754"/>
      <c r="AS28" s="754"/>
      <c r="AT28" s="754"/>
      <c r="AU28" s="754">
        <f t="shared" si="5"/>
        <v>0</v>
      </c>
      <c r="AV28" s="754">
        <f t="shared" si="5"/>
        <v>0</v>
      </c>
      <c r="AW28" s="754"/>
      <c r="AX28" s="754"/>
      <c r="AY28" s="754"/>
      <c r="AZ28" s="754">
        <f t="shared" si="6"/>
        <v>0</v>
      </c>
      <c r="BA28" s="754">
        <f t="shared" si="6"/>
        <v>47.79</v>
      </c>
      <c r="BB28" s="754">
        <f t="shared" si="7"/>
        <v>127</v>
      </c>
      <c r="BC28" s="754">
        <f t="shared" si="8"/>
        <v>0</v>
      </c>
      <c r="BD28" s="754">
        <f t="shared" si="9"/>
        <v>0</v>
      </c>
      <c r="BE28" s="754">
        <f t="shared" si="8"/>
        <v>0</v>
      </c>
      <c r="BF28" s="754">
        <f t="shared" si="9"/>
        <v>0</v>
      </c>
      <c r="BG28" s="754">
        <f t="shared" si="10"/>
        <v>44.260000000000005</v>
      </c>
      <c r="BH28" s="754">
        <f t="shared" si="11"/>
        <v>116</v>
      </c>
      <c r="BI28" s="754">
        <f t="shared" si="12"/>
        <v>2</v>
      </c>
      <c r="BJ28" s="754">
        <f t="shared" si="13"/>
        <v>8</v>
      </c>
      <c r="BK28" s="754">
        <f t="shared" si="14"/>
        <v>223.19</v>
      </c>
      <c r="BL28" s="754">
        <f t="shared" si="14"/>
        <v>724</v>
      </c>
      <c r="BM28" s="754">
        <f t="shared" si="15"/>
        <v>317.24</v>
      </c>
      <c r="BN28" s="754">
        <f t="shared" si="16"/>
        <v>975</v>
      </c>
      <c r="BO28" s="764"/>
      <c r="BP28" s="758"/>
    </row>
    <row r="29" spans="1:70" ht="15" customHeight="1" x14ac:dyDescent="0.25">
      <c r="A29" s="786" t="s">
        <v>21</v>
      </c>
      <c r="B29" s="787">
        <v>4130</v>
      </c>
      <c r="C29" s="761">
        <f t="shared" si="0"/>
        <v>100.79903147699758</v>
      </c>
      <c r="D29" s="789"/>
      <c r="E29" s="439">
        <v>226</v>
      </c>
      <c r="F29" s="440">
        <v>180</v>
      </c>
      <c r="G29" s="439">
        <v>42.5</v>
      </c>
      <c r="H29" s="440">
        <v>11</v>
      </c>
      <c r="I29" s="439"/>
      <c r="J29" s="440"/>
      <c r="K29" s="439">
        <v>184</v>
      </c>
      <c r="L29" s="440">
        <v>151</v>
      </c>
      <c r="M29" s="439"/>
      <c r="N29" s="440"/>
      <c r="O29" s="439">
        <v>2322</v>
      </c>
      <c r="P29" s="441">
        <v>2073</v>
      </c>
      <c r="Q29" s="754">
        <f t="shared" si="3"/>
        <v>2774.5</v>
      </c>
      <c r="R29" s="754">
        <f t="shared" si="3"/>
        <v>2415</v>
      </c>
      <c r="S29" s="754"/>
      <c r="T29" s="439">
        <v>6</v>
      </c>
      <c r="U29" s="440">
        <v>7</v>
      </c>
      <c r="V29" s="439"/>
      <c r="W29" s="440"/>
      <c r="X29" s="439"/>
      <c r="Y29" s="440"/>
      <c r="Z29" s="439"/>
      <c r="AA29" s="440"/>
      <c r="AB29" s="439"/>
      <c r="AC29" s="440"/>
      <c r="AD29" s="439">
        <v>1340</v>
      </c>
      <c r="AE29" s="440">
        <v>1288</v>
      </c>
      <c r="AF29" s="754">
        <f t="shared" si="4"/>
        <v>1346</v>
      </c>
      <c r="AG29" s="754">
        <f t="shared" si="4"/>
        <v>1295</v>
      </c>
      <c r="AH29" s="754"/>
      <c r="AI29" s="754"/>
      <c r="AJ29" s="754"/>
      <c r="AK29" s="754"/>
      <c r="AL29" s="754"/>
      <c r="AM29" s="754"/>
      <c r="AN29" s="754"/>
      <c r="AO29" s="754"/>
      <c r="AP29" s="754"/>
      <c r="AQ29" s="754"/>
      <c r="AR29" s="754"/>
      <c r="AS29" s="754"/>
      <c r="AT29" s="754"/>
      <c r="AU29" s="754">
        <f t="shared" si="5"/>
        <v>0</v>
      </c>
      <c r="AV29" s="754">
        <f t="shared" si="5"/>
        <v>0</v>
      </c>
      <c r="AW29" s="754"/>
      <c r="AX29" s="754"/>
      <c r="AY29" s="754"/>
      <c r="AZ29" s="754">
        <f t="shared" si="6"/>
        <v>0</v>
      </c>
      <c r="BA29" s="754">
        <f t="shared" si="6"/>
        <v>232</v>
      </c>
      <c r="BB29" s="754">
        <f t="shared" si="7"/>
        <v>187</v>
      </c>
      <c r="BC29" s="754">
        <f t="shared" si="8"/>
        <v>42.5</v>
      </c>
      <c r="BD29" s="754">
        <f t="shared" si="9"/>
        <v>11</v>
      </c>
      <c r="BE29" s="754">
        <f t="shared" si="8"/>
        <v>0</v>
      </c>
      <c r="BF29" s="754">
        <f t="shared" si="9"/>
        <v>0</v>
      </c>
      <c r="BG29" s="754">
        <f t="shared" si="10"/>
        <v>184</v>
      </c>
      <c r="BH29" s="754">
        <f t="shared" si="11"/>
        <v>151</v>
      </c>
      <c r="BI29" s="754">
        <f t="shared" si="12"/>
        <v>0</v>
      </c>
      <c r="BJ29" s="754">
        <f t="shared" si="13"/>
        <v>0</v>
      </c>
      <c r="BK29" s="754">
        <f t="shared" si="14"/>
        <v>3662</v>
      </c>
      <c r="BL29" s="754">
        <f t="shared" si="14"/>
        <v>3361</v>
      </c>
      <c r="BM29" s="754">
        <f t="shared" si="15"/>
        <v>4163</v>
      </c>
      <c r="BN29" s="754">
        <f t="shared" si="16"/>
        <v>3710</v>
      </c>
      <c r="BO29" s="764"/>
      <c r="BP29" s="758"/>
    </row>
    <row r="30" spans="1:70" ht="15" customHeight="1" x14ac:dyDescent="0.25">
      <c r="A30" s="786" t="s">
        <v>22</v>
      </c>
      <c r="B30" s="787">
        <v>926</v>
      </c>
      <c r="C30" s="761">
        <f t="shared" si="0"/>
        <v>97.624190064794817</v>
      </c>
      <c r="D30" s="762"/>
      <c r="E30" s="121">
        <v>32.5</v>
      </c>
      <c r="F30" s="790">
        <v>74</v>
      </c>
      <c r="G30" s="754"/>
      <c r="H30" s="754"/>
      <c r="I30" s="754"/>
      <c r="J30" s="754"/>
      <c r="K30" s="754"/>
      <c r="L30" s="754"/>
      <c r="M30" s="754">
        <v>100.3</v>
      </c>
      <c r="N30" s="754">
        <v>107</v>
      </c>
      <c r="O30" s="122">
        <v>116.2</v>
      </c>
      <c r="P30" s="790">
        <v>138</v>
      </c>
      <c r="Q30" s="754">
        <f t="shared" si="3"/>
        <v>249</v>
      </c>
      <c r="R30" s="754">
        <f t="shared" si="3"/>
        <v>319</v>
      </c>
      <c r="S30" s="791"/>
      <c r="T30" s="122">
        <v>8</v>
      </c>
      <c r="U30" s="790">
        <v>16</v>
      </c>
      <c r="V30" s="792"/>
      <c r="W30" s="754"/>
      <c r="X30" s="754"/>
      <c r="Y30" s="754"/>
      <c r="Z30" s="754"/>
      <c r="AA30" s="754"/>
      <c r="AB30" s="754">
        <v>147.75</v>
      </c>
      <c r="AC30" s="754">
        <v>202</v>
      </c>
      <c r="AD30" s="754">
        <v>499.25</v>
      </c>
      <c r="AE30" s="754">
        <v>571</v>
      </c>
      <c r="AF30" s="754">
        <f t="shared" si="4"/>
        <v>655</v>
      </c>
      <c r="AG30" s="754">
        <f t="shared" si="4"/>
        <v>789</v>
      </c>
      <c r="AH30" s="754"/>
      <c r="AI30" s="754"/>
      <c r="AJ30" s="754"/>
      <c r="AK30" s="754"/>
      <c r="AL30" s="754"/>
      <c r="AM30" s="754"/>
      <c r="AN30" s="754"/>
      <c r="AO30" s="763"/>
      <c r="AP30" s="763"/>
      <c r="AQ30" s="754"/>
      <c r="AR30" s="754"/>
      <c r="AS30" s="754"/>
      <c r="AT30" s="754"/>
      <c r="AU30" s="754">
        <f t="shared" si="5"/>
        <v>0</v>
      </c>
      <c r="AV30" s="754">
        <f t="shared" si="5"/>
        <v>0</v>
      </c>
      <c r="AW30" s="754"/>
      <c r="AX30" s="754"/>
      <c r="AY30" s="754"/>
      <c r="AZ30" s="754">
        <f t="shared" si="6"/>
        <v>0</v>
      </c>
      <c r="BA30" s="754">
        <f t="shared" si="6"/>
        <v>40.5</v>
      </c>
      <c r="BB30" s="754">
        <f t="shared" si="7"/>
        <v>90</v>
      </c>
      <c r="BC30" s="754">
        <f t="shared" si="8"/>
        <v>0</v>
      </c>
      <c r="BD30" s="754">
        <f t="shared" si="9"/>
        <v>0</v>
      </c>
      <c r="BE30" s="754">
        <f t="shared" si="8"/>
        <v>0</v>
      </c>
      <c r="BF30" s="754">
        <f t="shared" si="9"/>
        <v>0</v>
      </c>
      <c r="BG30" s="754">
        <f t="shared" si="10"/>
        <v>0</v>
      </c>
      <c r="BH30" s="754">
        <f t="shared" si="11"/>
        <v>0</v>
      </c>
      <c r="BI30" s="754">
        <f t="shared" si="12"/>
        <v>248.05</v>
      </c>
      <c r="BJ30" s="754">
        <f t="shared" si="13"/>
        <v>309</v>
      </c>
      <c r="BK30" s="754">
        <f t="shared" si="14"/>
        <v>615.45000000000005</v>
      </c>
      <c r="BL30" s="754">
        <f t="shared" si="14"/>
        <v>709</v>
      </c>
      <c r="BM30" s="754">
        <f t="shared" si="15"/>
        <v>904</v>
      </c>
      <c r="BN30" s="754">
        <f t="shared" si="16"/>
        <v>1108</v>
      </c>
      <c r="BO30" s="764"/>
      <c r="BP30" s="758"/>
    </row>
    <row r="31" spans="1:70" ht="15" customHeight="1" x14ac:dyDescent="0.25">
      <c r="A31" s="786" t="s">
        <v>23</v>
      </c>
      <c r="B31" s="787">
        <v>529</v>
      </c>
      <c r="C31" s="761">
        <f t="shared" si="0"/>
        <v>101.18147448015122</v>
      </c>
      <c r="D31" s="776"/>
      <c r="E31" s="793"/>
      <c r="F31" s="793"/>
      <c r="G31" s="793"/>
      <c r="H31" s="793"/>
      <c r="I31" s="793"/>
      <c r="J31" s="793"/>
      <c r="K31" s="793"/>
      <c r="L31" s="793"/>
      <c r="M31" s="793"/>
      <c r="N31" s="793"/>
      <c r="O31" s="793"/>
      <c r="P31" s="793"/>
      <c r="Q31" s="793">
        <f t="shared" si="3"/>
        <v>0</v>
      </c>
      <c r="R31" s="793">
        <f t="shared" si="3"/>
        <v>0</v>
      </c>
      <c r="S31" s="754"/>
      <c r="T31" s="793"/>
      <c r="U31" s="793"/>
      <c r="V31" s="754">
        <v>28</v>
      </c>
      <c r="W31" s="754">
        <v>44</v>
      </c>
      <c r="X31" s="754"/>
      <c r="Y31" s="754"/>
      <c r="Z31" s="754">
        <v>27</v>
      </c>
      <c r="AA31" s="754">
        <v>27</v>
      </c>
      <c r="AB31" s="754">
        <v>19</v>
      </c>
      <c r="AC31" s="754">
        <v>26</v>
      </c>
      <c r="AD31" s="754">
        <v>433.25</v>
      </c>
      <c r="AE31" s="754">
        <v>616</v>
      </c>
      <c r="AF31" s="754">
        <f t="shared" si="4"/>
        <v>507.25</v>
      </c>
      <c r="AG31" s="754">
        <f t="shared" si="4"/>
        <v>713</v>
      </c>
      <c r="AH31" s="754"/>
      <c r="AI31" s="754"/>
      <c r="AJ31" s="754"/>
      <c r="AK31" s="754"/>
      <c r="AL31" s="754"/>
      <c r="AM31" s="754"/>
      <c r="AN31" s="754"/>
      <c r="AO31" s="754"/>
      <c r="AP31" s="777"/>
      <c r="AQ31" s="754"/>
      <c r="AR31" s="754"/>
      <c r="AS31" s="754"/>
      <c r="AT31" s="754"/>
      <c r="AU31" s="754">
        <f t="shared" si="5"/>
        <v>0</v>
      </c>
      <c r="AV31" s="754">
        <f t="shared" si="5"/>
        <v>0</v>
      </c>
      <c r="AW31" s="754"/>
      <c r="AX31" s="754"/>
      <c r="AY31" s="754"/>
      <c r="AZ31" s="754">
        <f t="shared" si="6"/>
        <v>0</v>
      </c>
      <c r="BA31" s="754">
        <f t="shared" si="6"/>
        <v>0</v>
      </c>
      <c r="BB31" s="754">
        <f t="shared" si="7"/>
        <v>0</v>
      </c>
      <c r="BC31" s="754">
        <f t="shared" si="8"/>
        <v>28</v>
      </c>
      <c r="BD31" s="754">
        <f t="shared" si="9"/>
        <v>44</v>
      </c>
      <c r="BE31" s="754">
        <f t="shared" si="8"/>
        <v>0</v>
      </c>
      <c r="BF31" s="754">
        <f t="shared" si="9"/>
        <v>0</v>
      </c>
      <c r="BG31" s="754">
        <f t="shared" si="10"/>
        <v>27</v>
      </c>
      <c r="BH31" s="754">
        <f t="shared" si="11"/>
        <v>27</v>
      </c>
      <c r="BI31" s="754">
        <f t="shared" si="12"/>
        <v>19</v>
      </c>
      <c r="BJ31" s="754">
        <f t="shared" si="13"/>
        <v>26</v>
      </c>
      <c r="BK31" s="754">
        <f t="shared" si="14"/>
        <v>433.25</v>
      </c>
      <c r="BL31" s="754">
        <f t="shared" si="14"/>
        <v>616</v>
      </c>
      <c r="BM31" s="754">
        <f t="shared" si="15"/>
        <v>535.25</v>
      </c>
      <c r="BN31" s="754">
        <f t="shared" si="16"/>
        <v>713</v>
      </c>
      <c r="BO31" s="774"/>
      <c r="BP31" s="758"/>
      <c r="BQ31" s="794"/>
    </row>
    <row r="32" spans="1:70" ht="15" customHeight="1" x14ac:dyDescent="0.25">
      <c r="A32" s="786" t="s">
        <v>24</v>
      </c>
      <c r="B32" s="787">
        <v>547</v>
      </c>
      <c r="C32" s="761">
        <f t="shared" si="0"/>
        <v>108.66544789762341</v>
      </c>
      <c r="D32" s="765"/>
      <c r="E32" s="758"/>
      <c r="F32" s="754"/>
      <c r="G32" s="758"/>
      <c r="H32" s="754"/>
      <c r="I32" s="754"/>
      <c r="J32" s="754"/>
      <c r="K32" s="754">
        <v>9</v>
      </c>
      <c r="L32" s="754">
        <v>9</v>
      </c>
      <c r="M32" s="777">
        <v>67</v>
      </c>
      <c r="N32" s="754">
        <v>90</v>
      </c>
      <c r="O32" s="754"/>
      <c r="P32" s="754"/>
      <c r="Q32" s="754">
        <f t="shared" si="3"/>
        <v>76</v>
      </c>
      <c r="R32" s="754">
        <f t="shared" si="3"/>
        <v>99</v>
      </c>
      <c r="S32" s="754"/>
      <c r="T32" s="754"/>
      <c r="U32" s="754"/>
      <c r="V32" s="754"/>
      <c r="W32" s="754"/>
      <c r="X32" s="754"/>
      <c r="Y32" s="754"/>
      <c r="Z32" s="754">
        <v>81</v>
      </c>
      <c r="AA32" s="754">
        <v>83</v>
      </c>
      <c r="AB32" s="754">
        <v>437.4</v>
      </c>
      <c r="AC32" s="754">
        <v>672</v>
      </c>
      <c r="AD32" s="754"/>
      <c r="AE32" s="754"/>
      <c r="AF32" s="754">
        <f t="shared" si="4"/>
        <v>518.4</v>
      </c>
      <c r="AG32" s="754">
        <f t="shared" si="4"/>
        <v>755</v>
      </c>
      <c r="AH32" s="754"/>
      <c r="AI32" s="754"/>
      <c r="AJ32" s="754"/>
      <c r="AK32" s="777"/>
      <c r="AL32" s="754"/>
      <c r="AM32" s="754"/>
      <c r="AN32" s="754"/>
      <c r="AO32" s="754"/>
      <c r="AP32" s="754"/>
      <c r="AQ32" s="754"/>
      <c r="AR32" s="754"/>
      <c r="AS32" s="754"/>
      <c r="AT32" s="754"/>
      <c r="AU32" s="754">
        <f t="shared" si="5"/>
        <v>0</v>
      </c>
      <c r="AV32" s="754">
        <f t="shared" si="5"/>
        <v>0</v>
      </c>
      <c r="AW32" s="754"/>
      <c r="AX32" s="754"/>
      <c r="AY32" s="754"/>
      <c r="AZ32" s="754">
        <f t="shared" si="6"/>
        <v>0</v>
      </c>
      <c r="BA32" s="754">
        <f t="shared" si="6"/>
        <v>0</v>
      </c>
      <c r="BB32" s="754">
        <f t="shared" si="7"/>
        <v>0</v>
      </c>
      <c r="BC32" s="754">
        <f t="shared" si="8"/>
        <v>0</v>
      </c>
      <c r="BD32" s="754">
        <f t="shared" si="9"/>
        <v>0</v>
      </c>
      <c r="BE32" s="754">
        <f t="shared" si="8"/>
        <v>0</v>
      </c>
      <c r="BF32" s="754">
        <f t="shared" si="9"/>
        <v>0</v>
      </c>
      <c r="BG32" s="754">
        <f t="shared" si="10"/>
        <v>90</v>
      </c>
      <c r="BH32" s="754">
        <f t="shared" si="11"/>
        <v>92</v>
      </c>
      <c r="BI32" s="754">
        <f t="shared" si="12"/>
        <v>504.4</v>
      </c>
      <c r="BJ32" s="754">
        <f t="shared" si="13"/>
        <v>762</v>
      </c>
      <c r="BK32" s="754">
        <f t="shared" si="14"/>
        <v>0</v>
      </c>
      <c r="BL32" s="754">
        <f t="shared" si="14"/>
        <v>0</v>
      </c>
      <c r="BM32" s="754">
        <f t="shared" ref="BM32:BN47" si="17">BA32+BC32+BE32+BG32+BI32+BK32</f>
        <v>594.4</v>
      </c>
      <c r="BN32" s="754">
        <f t="shared" si="16"/>
        <v>854</v>
      </c>
      <c r="BO32" s="778" t="s">
        <v>130</v>
      </c>
      <c r="BP32" s="758" t="s">
        <v>126</v>
      </c>
    </row>
    <row r="33" spans="1:70" ht="15" customHeight="1" x14ac:dyDescent="0.25">
      <c r="A33" s="786" t="s">
        <v>100</v>
      </c>
      <c r="B33" s="787">
        <v>461</v>
      </c>
      <c r="C33" s="761">
        <f t="shared" si="0"/>
        <v>100.05422993492408</v>
      </c>
      <c r="D33" s="776"/>
      <c r="E33" s="795"/>
      <c r="F33" s="18"/>
      <c r="G33" s="795"/>
      <c r="H33" s="18"/>
      <c r="I33" s="795"/>
      <c r="J33" s="18"/>
      <c r="K33" s="795"/>
      <c r="L33" s="18"/>
      <c r="M33" s="795"/>
      <c r="N33" s="18"/>
      <c r="O33" s="795"/>
      <c r="P33" s="18"/>
      <c r="Q33" s="754">
        <f t="shared" si="3"/>
        <v>0</v>
      </c>
      <c r="R33" s="754">
        <f t="shared" si="3"/>
        <v>0</v>
      </c>
      <c r="S33" s="754"/>
      <c r="T33" s="754">
        <v>11</v>
      </c>
      <c r="U33" s="754">
        <v>1</v>
      </c>
      <c r="V33" s="754"/>
      <c r="W33" s="754"/>
      <c r="X33" s="754"/>
      <c r="Y33" s="754"/>
      <c r="Z33" s="763"/>
      <c r="AA33" s="18"/>
      <c r="AB33" s="443">
        <v>9.25</v>
      </c>
      <c r="AC33" s="444">
        <v>8</v>
      </c>
      <c r="AD33" s="443">
        <v>441</v>
      </c>
      <c r="AE33" s="444">
        <v>720</v>
      </c>
      <c r="AF33" s="754">
        <f t="shared" si="4"/>
        <v>461.25</v>
      </c>
      <c r="AG33" s="754">
        <f t="shared" si="4"/>
        <v>729</v>
      </c>
      <c r="AH33" s="754"/>
      <c r="AI33" s="754"/>
      <c r="AJ33" s="754"/>
      <c r="AK33" s="754"/>
      <c r="AL33" s="754"/>
      <c r="AM33" s="754"/>
      <c r="AN33" s="754"/>
      <c r="AO33" s="754"/>
      <c r="AP33" s="754"/>
      <c r="AQ33" s="754"/>
      <c r="AR33" s="754"/>
      <c r="AS33" s="754"/>
      <c r="AT33" s="754"/>
      <c r="AU33" s="754">
        <f t="shared" si="5"/>
        <v>0</v>
      </c>
      <c r="AV33" s="754">
        <f t="shared" si="5"/>
        <v>0</v>
      </c>
      <c r="AW33" s="754"/>
      <c r="AX33" s="754"/>
      <c r="AY33" s="754"/>
      <c r="AZ33" s="754">
        <f t="shared" si="6"/>
        <v>0</v>
      </c>
      <c r="BA33" s="754">
        <f t="shared" si="6"/>
        <v>11</v>
      </c>
      <c r="BB33" s="754">
        <f t="shared" si="7"/>
        <v>1</v>
      </c>
      <c r="BC33" s="754">
        <f t="shared" si="8"/>
        <v>0</v>
      </c>
      <c r="BD33" s="754">
        <f t="shared" si="9"/>
        <v>0</v>
      </c>
      <c r="BE33" s="754">
        <f t="shared" si="8"/>
        <v>0</v>
      </c>
      <c r="BF33" s="754">
        <f t="shared" si="9"/>
        <v>0</v>
      </c>
      <c r="BG33" s="754">
        <f t="shared" si="10"/>
        <v>0</v>
      </c>
      <c r="BH33" s="754">
        <f t="shared" si="11"/>
        <v>0</v>
      </c>
      <c r="BI33" s="754">
        <f t="shared" si="12"/>
        <v>9.25</v>
      </c>
      <c r="BJ33" s="754">
        <f t="shared" si="13"/>
        <v>8</v>
      </c>
      <c r="BK33" s="754">
        <f t="shared" si="14"/>
        <v>441</v>
      </c>
      <c r="BL33" s="754">
        <f t="shared" si="14"/>
        <v>720</v>
      </c>
      <c r="BM33" s="754">
        <f t="shared" si="17"/>
        <v>461.25</v>
      </c>
      <c r="BN33" s="754">
        <f t="shared" si="16"/>
        <v>729</v>
      </c>
      <c r="BO33" s="774"/>
      <c r="BP33" s="758"/>
      <c r="BQ33" s="794"/>
    </row>
    <row r="34" spans="1:70" ht="15" customHeight="1" x14ac:dyDescent="0.25">
      <c r="A34" s="786" t="s">
        <v>26</v>
      </c>
      <c r="B34" s="787">
        <v>984.53</v>
      </c>
      <c r="C34" s="761">
        <f t="shared" si="0"/>
        <v>53.223365463723802</v>
      </c>
      <c r="D34" s="762"/>
      <c r="E34" s="754">
        <v>22.75</v>
      </c>
      <c r="F34" s="754">
        <v>63</v>
      </c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>
        <f t="shared" si="3"/>
        <v>22.75</v>
      </c>
      <c r="R34" s="754">
        <f t="shared" si="3"/>
        <v>63</v>
      </c>
      <c r="S34" s="754"/>
      <c r="T34" s="754">
        <v>2.5</v>
      </c>
      <c r="U34" s="754">
        <v>2</v>
      </c>
      <c r="V34" s="754"/>
      <c r="W34" s="754"/>
      <c r="X34" s="754">
        <v>36</v>
      </c>
      <c r="Y34" s="754">
        <v>36</v>
      </c>
      <c r="Z34" s="754">
        <v>125.75</v>
      </c>
      <c r="AA34" s="754">
        <v>125</v>
      </c>
      <c r="AB34" s="754">
        <v>70</v>
      </c>
      <c r="AC34" s="754">
        <v>120</v>
      </c>
      <c r="AD34" s="754">
        <v>267</v>
      </c>
      <c r="AE34" s="754">
        <v>401</v>
      </c>
      <c r="AF34" s="754">
        <f t="shared" si="4"/>
        <v>501.25</v>
      </c>
      <c r="AG34" s="754">
        <f t="shared" si="4"/>
        <v>684</v>
      </c>
      <c r="AH34" s="754"/>
      <c r="AI34" s="754"/>
      <c r="AJ34" s="754"/>
      <c r="AK34" s="754"/>
      <c r="AL34" s="754"/>
      <c r="AM34" s="754"/>
      <c r="AN34" s="754"/>
      <c r="AO34" s="754"/>
      <c r="AP34" s="754"/>
      <c r="AQ34" s="754"/>
      <c r="AR34" s="754"/>
      <c r="AS34" s="754"/>
      <c r="AT34" s="754"/>
      <c r="AU34" s="754">
        <f t="shared" si="5"/>
        <v>0</v>
      </c>
      <c r="AV34" s="754">
        <f t="shared" si="5"/>
        <v>0</v>
      </c>
      <c r="AW34" s="754"/>
      <c r="AX34" s="754"/>
      <c r="AY34" s="754"/>
      <c r="AZ34" s="754">
        <f t="shared" si="6"/>
        <v>0</v>
      </c>
      <c r="BA34" s="754">
        <f t="shared" si="6"/>
        <v>25.25</v>
      </c>
      <c r="BB34" s="754">
        <f t="shared" si="7"/>
        <v>65</v>
      </c>
      <c r="BC34" s="754">
        <f t="shared" si="8"/>
        <v>0</v>
      </c>
      <c r="BD34" s="754">
        <f t="shared" si="9"/>
        <v>0</v>
      </c>
      <c r="BE34" s="754">
        <f t="shared" si="8"/>
        <v>36</v>
      </c>
      <c r="BF34" s="754">
        <f t="shared" si="9"/>
        <v>36</v>
      </c>
      <c r="BG34" s="754">
        <f t="shared" si="10"/>
        <v>125.75</v>
      </c>
      <c r="BH34" s="754">
        <f t="shared" si="11"/>
        <v>125</v>
      </c>
      <c r="BI34" s="754">
        <f t="shared" si="12"/>
        <v>70</v>
      </c>
      <c r="BJ34" s="754">
        <f t="shared" si="13"/>
        <v>120</v>
      </c>
      <c r="BK34" s="754">
        <f t="shared" si="14"/>
        <v>267</v>
      </c>
      <c r="BL34" s="754">
        <f t="shared" si="14"/>
        <v>401</v>
      </c>
      <c r="BM34" s="754">
        <f t="shared" si="17"/>
        <v>524</v>
      </c>
      <c r="BN34" s="754">
        <f t="shared" si="16"/>
        <v>747</v>
      </c>
      <c r="BO34" s="764"/>
      <c r="BP34" s="758"/>
      <c r="BQ34" s="794"/>
    </row>
    <row r="35" spans="1:70" ht="15" customHeight="1" x14ac:dyDescent="0.25">
      <c r="A35" s="786" t="s">
        <v>27</v>
      </c>
      <c r="B35" s="787">
        <v>590</v>
      </c>
      <c r="C35" s="761">
        <f t="shared" si="0"/>
        <v>90.677966101694921</v>
      </c>
      <c r="D35" s="776"/>
      <c r="E35" s="754"/>
      <c r="F35" s="754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4">
        <f t="shared" si="3"/>
        <v>0</v>
      </c>
      <c r="R35" s="754">
        <f t="shared" si="3"/>
        <v>0</v>
      </c>
      <c r="S35" s="754"/>
      <c r="T35" s="754"/>
      <c r="U35" s="754"/>
      <c r="V35" s="754"/>
      <c r="W35" s="754"/>
      <c r="X35" s="754"/>
      <c r="Y35" s="754"/>
      <c r="Z35" s="754">
        <v>19</v>
      </c>
      <c r="AA35" s="754">
        <v>19</v>
      </c>
      <c r="AB35" s="754"/>
      <c r="AC35" s="754"/>
      <c r="AD35" s="754">
        <v>516</v>
      </c>
      <c r="AE35" s="754">
        <v>1619</v>
      </c>
      <c r="AF35" s="754">
        <f t="shared" si="4"/>
        <v>535</v>
      </c>
      <c r="AG35" s="754">
        <f t="shared" si="4"/>
        <v>1638</v>
      </c>
      <c r="AH35" s="754"/>
      <c r="AI35" s="754"/>
      <c r="AJ35" s="754"/>
      <c r="AK35" s="754"/>
      <c r="AL35" s="754"/>
      <c r="AM35" s="754"/>
      <c r="AN35" s="754"/>
      <c r="AO35" s="754"/>
      <c r="AP35" s="754"/>
      <c r="AQ35" s="754"/>
      <c r="AR35" s="754"/>
      <c r="AS35" s="754"/>
      <c r="AT35" s="754"/>
      <c r="AU35" s="754">
        <f t="shared" si="5"/>
        <v>0</v>
      </c>
      <c r="AV35" s="754">
        <f t="shared" si="5"/>
        <v>0</v>
      </c>
      <c r="AW35" s="754"/>
      <c r="AX35" s="754"/>
      <c r="AY35" s="754"/>
      <c r="AZ35" s="754">
        <f t="shared" si="6"/>
        <v>0</v>
      </c>
      <c r="BA35" s="754">
        <f t="shared" si="6"/>
        <v>0</v>
      </c>
      <c r="BB35" s="754">
        <f t="shared" si="7"/>
        <v>0</v>
      </c>
      <c r="BC35" s="754">
        <f t="shared" si="8"/>
        <v>0</v>
      </c>
      <c r="BD35" s="754">
        <f t="shared" si="9"/>
        <v>0</v>
      </c>
      <c r="BE35" s="754">
        <f t="shared" si="8"/>
        <v>0</v>
      </c>
      <c r="BF35" s="754">
        <f t="shared" si="9"/>
        <v>0</v>
      </c>
      <c r="BG35" s="754">
        <f t="shared" si="10"/>
        <v>19</v>
      </c>
      <c r="BH35" s="754">
        <f t="shared" si="11"/>
        <v>19</v>
      </c>
      <c r="BI35" s="754">
        <f t="shared" si="12"/>
        <v>0</v>
      </c>
      <c r="BJ35" s="754">
        <f t="shared" si="13"/>
        <v>0</v>
      </c>
      <c r="BK35" s="754">
        <f t="shared" si="14"/>
        <v>516</v>
      </c>
      <c r="BL35" s="754">
        <f t="shared" si="14"/>
        <v>1619</v>
      </c>
      <c r="BM35" s="754">
        <f t="shared" si="17"/>
        <v>535</v>
      </c>
      <c r="BN35" s="754">
        <f t="shared" si="16"/>
        <v>1638</v>
      </c>
      <c r="BO35" s="764"/>
      <c r="BP35" s="758"/>
      <c r="BQ35" s="794"/>
    </row>
    <row r="36" spans="1:70" ht="15" customHeight="1" x14ac:dyDescent="0.25">
      <c r="A36" s="786" t="s">
        <v>28</v>
      </c>
      <c r="B36" s="787">
        <v>3649.92</v>
      </c>
      <c r="C36" s="761">
        <f t="shared" si="0"/>
        <v>83.913620024548479</v>
      </c>
      <c r="D36" s="776"/>
      <c r="E36" s="763">
        <v>365.98</v>
      </c>
      <c r="F36" s="763">
        <v>222</v>
      </c>
      <c r="G36" s="763">
        <v>44.5</v>
      </c>
      <c r="H36" s="763">
        <v>14</v>
      </c>
      <c r="I36" s="763">
        <v>4</v>
      </c>
      <c r="J36" s="763">
        <v>1</v>
      </c>
      <c r="K36" s="763">
        <v>181.19</v>
      </c>
      <c r="L36" s="763">
        <v>143</v>
      </c>
      <c r="M36" s="763">
        <v>1514</v>
      </c>
      <c r="N36" s="763">
        <v>1353</v>
      </c>
      <c r="O36" s="763">
        <v>3.73</v>
      </c>
      <c r="P36" s="763">
        <v>5</v>
      </c>
      <c r="Q36" s="754">
        <f t="shared" si="3"/>
        <v>2113.4</v>
      </c>
      <c r="R36" s="754">
        <f t="shared" si="3"/>
        <v>1738</v>
      </c>
      <c r="S36" s="754"/>
      <c r="T36" s="763">
        <v>71.430000000000007</v>
      </c>
      <c r="U36" s="763">
        <v>104</v>
      </c>
      <c r="V36" s="763"/>
      <c r="W36" s="763"/>
      <c r="X36" s="763"/>
      <c r="Y36" s="763"/>
      <c r="Z36" s="763">
        <v>37</v>
      </c>
      <c r="AA36" s="763">
        <v>45</v>
      </c>
      <c r="AB36" s="763">
        <v>703</v>
      </c>
      <c r="AC36" s="763">
        <v>137.94999999999999</v>
      </c>
      <c r="AD36" s="763">
        <v>137.94999999999999</v>
      </c>
      <c r="AE36" s="763">
        <v>322</v>
      </c>
      <c r="AF36" s="754">
        <f t="shared" si="4"/>
        <v>949.38000000000011</v>
      </c>
      <c r="AG36" s="754">
        <f t="shared" si="4"/>
        <v>608.95000000000005</v>
      </c>
      <c r="AH36" s="754"/>
      <c r="AI36" s="754"/>
      <c r="AJ36" s="754"/>
      <c r="AK36" s="754"/>
      <c r="AL36" s="754"/>
      <c r="AM36" s="754"/>
      <c r="AN36" s="754"/>
      <c r="AO36" s="754"/>
      <c r="AP36" s="754"/>
      <c r="AQ36" s="754"/>
      <c r="AR36" s="754"/>
      <c r="AS36" s="754"/>
      <c r="AT36" s="754"/>
      <c r="AU36" s="754">
        <f t="shared" si="5"/>
        <v>0</v>
      </c>
      <c r="AV36" s="754">
        <f t="shared" si="5"/>
        <v>0</v>
      </c>
      <c r="AW36" s="754"/>
      <c r="AX36" s="754"/>
      <c r="AY36" s="754"/>
      <c r="AZ36" s="754">
        <f t="shared" si="6"/>
        <v>0</v>
      </c>
      <c r="BA36" s="754">
        <f t="shared" si="6"/>
        <v>437.41</v>
      </c>
      <c r="BB36" s="754">
        <f t="shared" si="7"/>
        <v>326</v>
      </c>
      <c r="BC36" s="754">
        <f t="shared" si="8"/>
        <v>44.5</v>
      </c>
      <c r="BD36" s="754">
        <f t="shared" si="9"/>
        <v>14</v>
      </c>
      <c r="BE36" s="754">
        <f t="shared" si="8"/>
        <v>4</v>
      </c>
      <c r="BF36" s="754">
        <f t="shared" si="9"/>
        <v>1</v>
      </c>
      <c r="BG36" s="754">
        <f t="shared" si="10"/>
        <v>218.19</v>
      </c>
      <c r="BH36" s="754">
        <f t="shared" si="11"/>
        <v>188</v>
      </c>
      <c r="BI36" s="754">
        <f t="shared" si="12"/>
        <v>2217</v>
      </c>
      <c r="BJ36" s="754">
        <f t="shared" si="13"/>
        <v>1490.95</v>
      </c>
      <c r="BK36" s="754">
        <f t="shared" si="14"/>
        <v>141.67999999999998</v>
      </c>
      <c r="BL36" s="754">
        <f t="shared" si="14"/>
        <v>327</v>
      </c>
      <c r="BM36" s="754">
        <f t="shared" si="17"/>
        <v>3062.7799999999997</v>
      </c>
      <c r="BN36" s="754">
        <f t="shared" si="16"/>
        <v>2346.9499999999998</v>
      </c>
      <c r="BO36" s="774"/>
      <c r="BP36" s="758"/>
    </row>
    <row r="37" spans="1:70" s="714" customFormat="1" ht="15" customHeight="1" x14ac:dyDescent="0.25">
      <c r="A37" s="786" t="s">
        <v>29</v>
      </c>
      <c r="B37" s="787">
        <v>2527</v>
      </c>
      <c r="C37" s="761">
        <f t="shared" si="0"/>
        <v>101.02730510486744</v>
      </c>
      <c r="D37" s="796"/>
      <c r="E37" s="18">
        <v>319</v>
      </c>
      <c r="F37" s="18">
        <v>898</v>
      </c>
      <c r="G37" s="18">
        <v>22</v>
      </c>
      <c r="H37" s="18">
        <v>11</v>
      </c>
      <c r="I37" s="18">
        <v>32</v>
      </c>
      <c r="J37" s="18">
        <v>35</v>
      </c>
      <c r="K37" s="18">
        <v>225</v>
      </c>
      <c r="L37" s="18">
        <v>226</v>
      </c>
      <c r="M37" s="18"/>
      <c r="N37" s="19"/>
      <c r="O37" s="19"/>
      <c r="P37" s="19"/>
      <c r="Q37" s="754">
        <f t="shared" si="3"/>
        <v>598</v>
      </c>
      <c r="R37" s="754">
        <f t="shared" si="3"/>
        <v>1170</v>
      </c>
      <c r="S37" s="18"/>
      <c r="T37" s="18">
        <v>3.9</v>
      </c>
      <c r="U37" s="18">
        <v>8</v>
      </c>
      <c r="V37" s="18"/>
      <c r="W37" s="18"/>
      <c r="X37" s="18">
        <v>9.5</v>
      </c>
      <c r="Y37" s="18">
        <v>8</v>
      </c>
      <c r="Z37" s="18">
        <v>1886</v>
      </c>
      <c r="AA37" s="18">
        <v>1392</v>
      </c>
      <c r="AB37" s="19"/>
      <c r="AC37" s="19"/>
      <c r="AD37" s="19">
        <v>55.56</v>
      </c>
      <c r="AE37" s="19">
        <v>76</v>
      </c>
      <c r="AF37" s="754">
        <f t="shared" si="4"/>
        <v>1954.96</v>
      </c>
      <c r="AG37" s="754">
        <f t="shared" si="4"/>
        <v>1484</v>
      </c>
      <c r="AH37" s="754"/>
      <c r="AI37" s="754"/>
      <c r="AJ37" s="754"/>
      <c r="AK37" s="754"/>
      <c r="AL37" s="754"/>
      <c r="AM37" s="754"/>
      <c r="AN37" s="754"/>
      <c r="AO37" s="754"/>
      <c r="AP37" s="754"/>
      <c r="AQ37" s="754"/>
      <c r="AR37" s="754"/>
      <c r="AS37" s="754"/>
      <c r="AT37" s="754"/>
      <c r="AU37" s="754">
        <f t="shared" si="5"/>
        <v>0</v>
      </c>
      <c r="AV37" s="754">
        <f t="shared" si="5"/>
        <v>0</v>
      </c>
      <c r="AW37" s="754"/>
      <c r="AX37" s="754"/>
      <c r="AY37" s="754"/>
      <c r="AZ37" s="754">
        <f t="shared" si="6"/>
        <v>0</v>
      </c>
      <c r="BA37" s="754">
        <f t="shared" si="6"/>
        <v>322.89999999999998</v>
      </c>
      <c r="BB37" s="754">
        <f t="shared" si="7"/>
        <v>906</v>
      </c>
      <c r="BC37" s="754">
        <f t="shared" si="8"/>
        <v>22</v>
      </c>
      <c r="BD37" s="754">
        <f t="shared" si="9"/>
        <v>11</v>
      </c>
      <c r="BE37" s="754">
        <f t="shared" si="8"/>
        <v>41.5</v>
      </c>
      <c r="BF37" s="754">
        <f t="shared" si="9"/>
        <v>43</v>
      </c>
      <c r="BG37" s="754">
        <f t="shared" si="10"/>
        <v>2111</v>
      </c>
      <c r="BH37" s="754">
        <f t="shared" si="11"/>
        <v>1618</v>
      </c>
      <c r="BI37" s="754">
        <f t="shared" si="12"/>
        <v>0</v>
      </c>
      <c r="BJ37" s="754">
        <f t="shared" si="13"/>
        <v>0</v>
      </c>
      <c r="BK37" s="754">
        <f t="shared" si="14"/>
        <v>55.56</v>
      </c>
      <c r="BL37" s="754">
        <f t="shared" si="14"/>
        <v>76</v>
      </c>
      <c r="BM37" s="754">
        <f t="shared" si="17"/>
        <v>2552.96</v>
      </c>
      <c r="BN37" s="754">
        <f t="shared" si="16"/>
        <v>2654</v>
      </c>
      <c r="BO37" s="774"/>
      <c r="BP37" s="758"/>
    </row>
    <row r="38" spans="1:70" ht="15" customHeight="1" x14ac:dyDescent="0.25">
      <c r="A38" s="786" t="s">
        <v>30</v>
      </c>
      <c r="B38" s="787">
        <v>2182.5</v>
      </c>
      <c r="C38" s="761">
        <f t="shared" si="0"/>
        <v>39.373195876288655</v>
      </c>
      <c r="D38" s="797"/>
      <c r="E38" s="754">
        <v>23.12</v>
      </c>
      <c r="F38" s="754">
        <v>35</v>
      </c>
      <c r="G38" s="754">
        <v>28</v>
      </c>
      <c r="H38" s="754">
        <v>38</v>
      </c>
      <c r="I38" s="754"/>
      <c r="J38" s="754"/>
      <c r="K38" s="754">
        <v>17.2</v>
      </c>
      <c r="L38" s="754">
        <v>31</v>
      </c>
      <c r="M38" s="754"/>
      <c r="N38" s="754"/>
      <c r="O38" s="754">
        <v>48</v>
      </c>
      <c r="P38" s="754">
        <v>107</v>
      </c>
      <c r="Q38" s="754">
        <f t="shared" si="3"/>
        <v>116.32000000000001</v>
      </c>
      <c r="R38" s="754">
        <f t="shared" si="3"/>
        <v>211</v>
      </c>
      <c r="S38" s="754"/>
      <c r="T38" s="754">
        <v>69</v>
      </c>
      <c r="U38" s="754">
        <v>187</v>
      </c>
      <c r="V38" s="754">
        <v>12</v>
      </c>
      <c r="W38" s="754">
        <v>19</v>
      </c>
      <c r="X38" s="754"/>
      <c r="Y38" s="754"/>
      <c r="Z38" s="754">
        <v>83</v>
      </c>
      <c r="AA38" s="754">
        <v>159</v>
      </c>
      <c r="AB38" s="754">
        <v>25</v>
      </c>
      <c r="AC38" s="754">
        <v>36</v>
      </c>
      <c r="AD38" s="753">
        <v>554</v>
      </c>
      <c r="AE38" s="753">
        <v>1214</v>
      </c>
      <c r="AF38" s="754">
        <f t="shared" si="4"/>
        <v>743</v>
      </c>
      <c r="AG38" s="754">
        <f t="shared" si="4"/>
        <v>1615</v>
      </c>
      <c r="AH38" s="753"/>
      <c r="AI38" s="753"/>
      <c r="AJ38" s="753"/>
      <c r="AK38" s="753"/>
      <c r="AL38" s="753"/>
      <c r="AM38" s="753"/>
      <c r="AN38" s="753"/>
      <c r="AO38" s="753"/>
      <c r="AP38" s="753"/>
      <c r="AQ38" s="753"/>
      <c r="AR38" s="756"/>
      <c r="AS38" s="756"/>
      <c r="AT38" s="757"/>
      <c r="AU38" s="754">
        <f t="shared" si="5"/>
        <v>0</v>
      </c>
      <c r="AV38" s="754">
        <f t="shared" si="5"/>
        <v>0</v>
      </c>
      <c r="AW38" s="757"/>
      <c r="AX38" s="757"/>
      <c r="AY38" s="757"/>
      <c r="AZ38" s="754">
        <f t="shared" si="6"/>
        <v>0</v>
      </c>
      <c r="BA38" s="754">
        <f t="shared" si="6"/>
        <v>92.12</v>
      </c>
      <c r="BB38" s="754">
        <f t="shared" si="7"/>
        <v>222</v>
      </c>
      <c r="BC38" s="754">
        <f t="shared" si="8"/>
        <v>40</v>
      </c>
      <c r="BD38" s="754">
        <f t="shared" si="9"/>
        <v>57</v>
      </c>
      <c r="BE38" s="754">
        <f t="shared" si="8"/>
        <v>0</v>
      </c>
      <c r="BF38" s="754">
        <f t="shared" si="9"/>
        <v>0</v>
      </c>
      <c r="BG38" s="754">
        <f t="shared" si="10"/>
        <v>100.2</v>
      </c>
      <c r="BH38" s="754">
        <f t="shared" si="11"/>
        <v>190</v>
      </c>
      <c r="BI38" s="754">
        <f t="shared" si="12"/>
        <v>25</v>
      </c>
      <c r="BJ38" s="754">
        <f t="shared" si="13"/>
        <v>36</v>
      </c>
      <c r="BK38" s="754">
        <f t="shared" si="14"/>
        <v>602</v>
      </c>
      <c r="BL38" s="754">
        <f t="shared" si="14"/>
        <v>1321</v>
      </c>
      <c r="BM38" s="754">
        <f t="shared" si="17"/>
        <v>859.31999999999994</v>
      </c>
      <c r="BN38" s="754">
        <f t="shared" si="16"/>
        <v>1826</v>
      </c>
      <c r="BO38" s="764"/>
      <c r="BP38" s="758"/>
    </row>
    <row r="39" spans="1:70" s="775" customFormat="1" ht="15" customHeight="1" x14ac:dyDescent="0.25">
      <c r="A39" s="798" t="s">
        <v>31</v>
      </c>
      <c r="B39" s="799">
        <v>7199</v>
      </c>
      <c r="C39" s="781">
        <f t="shared" si="0"/>
        <v>59.849346298096961</v>
      </c>
      <c r="D39" s="800"/>
      <c r="E39" s="598">
        <v>766.35890000000006</v>
      </c>
      <c r="F39" s="598">
        <v>639</v>
      </c>
      <c r="G39" s="598">
        <v>69.59</v>
      </c>
      <c r="H39" s="598">
        <v>51</v>
      </c>
      <c r="I39" s="598">
        <v>129.80000000000001</v>
      </c>
      <c r="J39" s="598">
        <v>126</v>
      </c>
      <c r="K39" s="598">
        <v>875.12804000000017</v>
      </c>
      <c r="L39" s="598">
        <v>868</v>
      </c>
      <c r="M39" s="598">
        <v>119.70989999999999</v>
      </c>
      <c r="N39" s="598">
        <v>212</v>
      </c>
      <c r="O39" s="598">
        <v>99.141300000000001</v>
      </c>
      <c r="P39" s="598">
        <v>127</v>
      </c>
      <c r="Q39" s="598">
        <f t="shared" si="3"/>
        <v>2059.7281400000002</v>
      </c>
      <c r="R39" s="598">
        <f t="shared" si="3"/>
        <v>2023</v>
      </c>
      <c r="S39" s="598"/>
      <c r="T39" s="598">
        <v>69.12</v>
      </c>
      <c r="U39" s="598">
        <v>92</v>
      </c>
      <c r="V39" s="598">
        <v>15.25</v>
      </c>
      <c r="W39" s="598">
        <v>13</v>
      </c>
      <c r="X39" s="598">
        <v>6</v>
      </c>
      <c r="Y39" s="598">
        <v>6</v>
      </c>
      <c r="Z39" s="598">
        <v>837.86450000000002</v>
      </c>
      <c r="AA39" s="598">
        <v>760</v>
      </c>
      <c r="AB39" s="598">
        <v>241.65780000000001</v>
      </c>
      <c r="AC39" s="598">
        <v>323</v>
      </c>
      <c r="AD39" s="598">
        <v>1078.934</v>
      </c>
      <c r="AE39" s="598">
        <v>1165</v>
      </c>
      <c r="AF39" s="598">
        <f t="shared" si="4"/>
        <v>2248.8262999999997</v>
      </c>
      <c r="AG39" s="598">
        <f t="shared" si="4"/>
        <v>2359</v>
      </c>
      <c r="AH39" s="598"/>
      <c r="AI39" s="598"/>
      <c r="AJ39" s="598"/>
      <c r="AK39" s="801"/>
      <c r="AL39" s="801"/>
      <c r="AM39" s="801"/>
      <c r="AN39" s="801"/>
      <c r="AO39" s="801"/>
      <c r="AP39" s="801"/>
      <c r="AQ39" s="801"/>
      <c r="AR39" s="598"/>
      <c r="AS39" s="598"/>
      <c r="AT39" s="598"/>
      <c r="AU39" s="598">
        <f t="shared" si="5"/>
        <v>0</v>
      </c>
      <c r="AV39" s="598">
        <f t="shared" si="5"/>
        <v>0</v>
      </c>
      <c r="AW39" s="598"/>
      <c r="AX39" s="598"/>
      <c r="AY39" s="598"/>
      <c r="AZ39" s="598">
        <f t="shared" si="6"/>
        <v>0</v>
      </c>
      <c r="BA39" s="598">
        <f t="shared" si="6"/>
        <v>835.47890000000007</v>
      </c>
      <c r="BB39" s="598">
        <f t="shared" si="7"/>
        <v>731</v>
      </c>
      <c r="BC39" s="598">
        <f t="shared" si="8"/>
        <v>84.84</v>
      </c>
      <c r="BD39" s="598">
        <f t="shared" si="9"/>
        <v>64</v>
      </c>
      <c r="BE39" s="598">
        <f t="shared" si="8"/>
        <v>135.80000000000001</v>
      </c>
      <c r="BF39" s="598">
        <f t="shared" si="9"/>
        <v>132</v>
      </c>
      <c r="BG39" s="598">
        <f t="shared" si="10"/>
        <v>1712.9925400000002</v>
      </c>
      <c r="BH39" s="598">
        <f t="shared" si="11"/>
        <v>1628</v>
      </c>
      <c r="BI39" s="598">
        <f t="shared" si="12"/>
        <v>361.36770000000001</v>
      </c>
      <c r="BJ39" s="598">
        <f t="shared" si="13"/>
        <v>535</v>
      </c>
      <c r="BK39" s="598">
        <f t="shared" si="14"/>
        <v>1178.0753</v>
      </c>
      <c r="BL39" s="598">
        <f t="shared" si="14"/>
        <v>1292</v>
      </c>
      <c r="BM39" s="598">
        <f t="shared" si="17"/>
        <v>4308.5544399999999</v>
      </c>
      <c r="BN39" s="598">
        <f t="shared" si="16"/>
        <v>4382</v>
      </c>
      <c r="BO39" s="802"/>
      <c r="BP39" s="784"/>
      <c r="BQ39" s="775" t="s">
        <v>170</v>
      </c>
      <c r="BR39" s="775" t="s">
        <v>190</v>
      </c>
    </row>
    <row r="40" spans="1:70" ht="15" customHeight="1" x14ac:dyDescent="0.25">
      <c r="A40" s="803" t="s">
        <v>33</v>
      </c>
      <c r="B40" s="787">
        <v>1701</v>
      </c>
      <c r="C40" s="761">
        <f t="shared" si="0"/>
        <v>98.118753674309232</v>
      </c>
      <c r="D40" s="797"/>
      <c r="E40" s="754">
        <v>85</v>
      </c>
      <c r="F40" s="754">
        <v>109</v>
      </c>
      <c r="G40" s="754"/>
      <c r="H40" s="754"/>
      <c r="I40" s="754"/>
      <c r="J40" s="754"/>
      <c r="K40" s="754">
        <v>220</v>
      </c>
      <c r="L40" s="754">
        <v>246</v>
      </c>
      <c r="M40" s="754"/>
      <c r="N40" s="754"/>
      <c r="O40" s="754">
        <v>670</v>
      </c>
      <c r="P40" s="754">
        <v>837</v>
      </c>
      <c r="Q40" s="754">
        <f t="shared" si="3"/>
        <v>975</v>
      </c>
      <c r="R40" s="754">
        <f t="shared" si="3"/>
        <v>1192</v>
      </c>
      <c r="S40" s="754"/>
      <c r="T40" s="754"/>
      <c r="U40" s="754"/>
      <c r="V40" s="754"/>
      <c r="W40" s="754"/>
      <c r="X40" s="754"/>
      <c r="Y40" s="754"/>
      <c r="Z40" s="754">
        <v>23</v>
      </c>
      <c r="AA40" s="754">
        <v>35</v>
      </c>
      <c r="AB40" s="754"/>
      <c r="AC40" s="754"/>
      <c r="AD40" s="754">
        <v>671</v>
      </c>
      <c r="AE40" s="754">
        <v>890</v>
      </c>
      <c r="AF40" s="754">
        <f t="shared" si="4"/>
        <v>694</v>
      </c>
      <c r="AG40" s="754">
        <f t="shared" si="4"/>
        <v>925</v>
      </c>
      <c r="AH40" s="754"/>
      <c r="AI40" s="754"/>
      <c r="AJ40" s="754"/>
      <c r="AK40" s="754"/>
      <c r="AL40" s="754"/>
      <c r="AM40" s="754"/>
      <c r="AN40" s="754"/>
      <c r="AO40" s="754"/>
      <c r="AP40" s="754"/>
      <c r="AQ40" s="754"/>
      <c r="AR40" s="754"/>
      <c r="AS40" s="754"/>
      <c r="AT40" s="754"/>
      <c r="AU40" s="754">
        <f t="shared" si="5"/>
        <v>0</v>
      </c>
      <c r="AV40" s="754">
        <f t="shared" si="5"/>
        <v>0</v>
      </c>
      <c r="AW40" s="754"/>
      <c r="AX40" s="754"/>
      <c r="AY40" s="754"/>
      <c r="AZ40" s="754">
        <f t="shared" si="6"/>
        <v>0</v>
      </c>
      <c r="BA40" s="754">
        <f t="shared" si="6"/>
        <v>85</v>
      </c>
      <c r="BB40" s="754">
        <f t="shared" si="7"/>
        <v>109</v>
      </c>
      <c r="BC40" s="754">
        <f t="shared" si="8"/>
        <v>0</v>
      </c>
      <c r="BD40" s="754">
        <f t="shared" si="9"/>
        <v>0</v>
      </c>
      <c r="BE40" s="754">
        <f t="shared" si="8"/>
        <v>0</v>
      </c>
      <c r="BF40" s="754">
        <f t="shared" si="9"/>
        <v>0</v>
      </c>
      <c r="BG40" s="754">
        <f t="shared" si="10"/>
        <v>243</v>
      </c>
      <c r="BH40" s="754">
        <f t="shared" si="11"/>
        <v>281</v>
      </c>
      <c r="BI40" s="754">
        <f t="shared" si="12"/>
        <v>0</v>
      </c>
      <c r="BJ40" s="754">
        <f t="shared" si="13"/>
        <v>0</v>
      </c>
      <c r="BK40" s="754">
        <f t="shared" si="14"/>
        <v>1341</v>
      </c>
      <c r="BL40" s="754">
        <f t="shared" si="14"/>
        <v>1727</v>
      </c>
      <c r="BM40" s="754">
        <f t="shared" si="17"/>
        <v>1669</v>
      </c>
      <c r="BN40" s="754">
        <f t="shared" si="16"/>
        <v>2117</v>
      </c>
      <c r="BO40" s="774"/>
      <c r="BP40" s="758"/>
    </row>
    <row r="41" spans="1:70" ht="15" customHeight="1" x14ac:dyDescent="0.25">
      <c r="A41" s="803" t="s">
        <v>34</v>
      </c>
      <c r="B41" s="787">
        <v>166.57</v>
      </c>
      <c r="C41" s="761">
        <f t="shared" si="0"/>
        <v>53.671129254967887</v>
      </c>
      <c r="D41" s="80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4"/>
      <c r="P41" s="754"/>
      <c r="Q41" s="754">
        <f t="shared" si="3"/>
        <v>0</v>
      </c>
      <c r="R41" s="754">
        <f t="shared" si="3"/>
        <v>0</v>
      </c>
      <c r="S41" s="754"/>
      <c r="T41" s="754"/>
      <c r="U41" s="754"/>
      <c r="V41" s="754"/>
      <c r="W41" s="754"/>
      <c r="X41" s="754">
        <v>19.649999999999999</v>
      </c>
      <c r="Y41" s="754">
        <v>40</v>
      </c>
      <c r="Z41" s="754">
        <v>69.75</v>
      </c>
      <c r="AA41" s="754">
        <v>102</v>
      </c>
      <c r="AB41" s="754"/>
      <c r="AC41" s="754"/>
      <c r="AD41" s="754"/>
      <c r="AE41" s="754"/>
      <c r="AF41" s="754">
        <f t="shared" si="4"/>
        <v>89.4</v>
      </c>
      <c r="AG41" s="754">
        <f t="shared" si="4"/>
        <v>142</v>
      </c>
      <c r="AH41" s="754"/>
      <c r="AI41" s="754"/>
      <c r="AJ41" s="754"/>
      <c r="AK41" s="754"/>
      <c r="AL41" s="754"/>
      <c r="AM41" s="754"/>
      <c r="AN41" s="754"/>
      <c r="AO41" s="754"/>
      <c r="AP41" s="754"/>
      <c r="AQ41" s="754"/>
      <c r="AR41" s="754"/>
      <c r="AS41" s="754"/>
      <c r="AT41" s="754"/>
      <c r="AU41" s="754">
        <f t="shared" si="5"/>
        <v>0</v>
      </c>
      <c r="AV41" s="754">
        <f t="shared" si="5"/>
        <v>0</v>
      </c>
      <c r="AW41" s="754"/>
      <c r="AX41" s="754"/>
      <c r="AY41" s="754"/>
      <c r="AZ41" s="754">
        <f t="shared" si="6"/>
        <v>0</v>
      </c>
      <c r="BA41" s="754">
        <f t="shared" si="6"/>
        <v>0</v>
      </c>
      <c r="BB41" s="754">
        <f t="shared" si="7"/>
        <v>0</v>
      </c>
      <c r="BC41" s="754">
        <f t="shared" si="8"/>
        <v>0</v>
      </c>
      <c r="BD41" s="754">
        <f t="shared" si="9"/>
        <v>0</v>
      </c>
      <c r="BE41" s="754">
        <f t="shared" si="8"/>
        <v>19.649999999999999</v>
      </c>
      <c r="BF41" s="754">
        <f t="shared" si="9"/>
        <v>40</v>
      </c>
      <c r="BG41" s="754">
        <f t="shared" si="10"/>
        <v>69.75</v>
      </c>
      <c r="BH41" s="754">
        <f t="shared" si="11"/>
        <v>102</v>
      </c>
      <c r="BI41" s="754">
        <f t="shared" si="12"/>
        <v>0</v>
      </c>
      <c r="BJ41" s="754">
        <f t="shared" si="13"/>
        <v>0</v>
      </c>
      <c r="BK41" s="754">
        <f t="shared" si="14"/>
        <v>0</v>
      </c>
      <c r="BL41" s="754">
        <f t="shared" si="14"/>
        <v>0</v>
      </c>
      <c r="BM41" s="754">
        <f t="shared" si="17"/>
        <v>89.4</v>
      </c>
      <c r="BN41" s="754">
        <f t="shared" si="16"/>
        <v>142</v>
      </c>
      <c r="BO41" s="764"/>
      <c r="BP41" s="758"/>
    </row>
    <row r="42" spans="1:70" ht="15" customHeight="1" x14ac:dyDescent="0.25">
      <c r="A42" s="803" t="s">
        <v>35</v>
      </c>
      <c r="B42" s="787">
        <v>1008</v>
      </c>
      <c r="C42" s="761">
        <f t="shared" si="0"/>
        <v>83.035714285714292</v>
      </c>
      <c r="D42" s="805"/>
      <c r="E42" s="754">
        <v>126</v>
      </c>
      <c r="F42" s="754">
        <v>197</v>
      </c>
      <c r="G42" s="754"/>
      <c r="H42" s="754"/>
      <c r="I42" s="754"/>
      <c r="J42" s="754"/>
      <c r="K42" s="754"/>
      <c r="L42" s="754"/>
      <c r="M42" s="754"/>
      <c r="N42" s="754"/>
      <c r="O42" s="754">
        <v>231</v>
      </c>
      <c r="P42" s="754">
        <v>419</v>
      </c>
      <c r="Q42" s="754">
        <f t="shared" si="3"/>
        <v>357</v>
      </c>
      <c r="R42" s="754">
        <f t="shared" si="3"/>
        <v>616</v>
      </c>
      <c r="S42" s="754"/>
      <c r="T42" s="754">
        <v>36</v>
      </c>
      <c r="U42" s="754">
        <v>73</v>
      </c>
      <c r="V42" s="754"/>
      <c r="W42" s="754"/>
      <c r="X42" s="754"/>
      <c r="Y42" s="754"/>
      <c r="Z42" s="754">
        <v>1</v>
      </c>
      <c r="AA42" s="754">
        <v>1</v>
      </c>
      <c r="AB42" s="754"/>
      <c r="AC42" s="754"/>
      <c r="AD42" s="754">
        <v>443</v>
      </c>
      <c r="AE42" s="754">
        <v>671</v>
      </c>
      <c r="AF42" s="754">
        <f t="shared" si="4"/>
        <v>480</v>
      </c>
      <c r="AG42" s="754">
        <f t="shared" si="4"/>
        <v>745</v>
      </c>
      <c r="AH42" s="754"/>
      <c r="AI42" s="754"/>
      <c r="AJ42" s="754"/>
      <c r="AK42" s="754"/>
      <c r="AL42" s="754"/>
      <c r="AM42" s="754"/>
      <c r="AN42" s="754"/>
      <c r="AO42" s="754"/>
      <c r="AP42" s="754"/>
      <c r="AQ42" s="754"/>
      <c r="AR42" s="754"/>
      <c r="AS42" s="754"/>
      <c r="AT42" s="754"/>
      <c r="AU42" s="754">
        <f t="shared" si="5"/>
        <v>0</v>
      </c>
      <c r="AV42" s="754">
        <f t="shared" si="5"/>
        <v>0</v>
      </c>
      <c r="AW42" s="754"/>
      <c r="AX42" s="754"/>
      <c r="AY42" s="754"/>
      <c r="AZ42" s="754">
        <f t="shared" si="6"/>
        <v>0</v>
      </c>
      <c r="BA42" s="754">
        <f t="shared" si="6"/>
        <v>162</v>
      </c>
      <c r="BB42" s="754">
        <f t="shared" si="7"/>
        <v>270</v>
      </c>
      <c r="BC42" s="754">
        <f t="shared" si="8"/>
        <v>0</v>
      </c>
      <c r="BD42" s="754">
        <f t="shared" si="9"/>
        <v>0</v>
      </c>
      <c r="BE42" s="754">
        <f t="shared" si="8"/>
        <v>0</v>
      </c>
      <c r="BF42" s="754">
        <f t="shared" si="9"/>
        <v>0</v>
      </c>
      <c r="BG42" s="754">
        <f t="shared" si="10"/>
        <v>1</v>
      </c>
      <c r="BH42" s="754">
        <f t="shared" si="11"/>
        <v>1</v>
      </c>
      <c r="BI42" s="754">
        <f t="shared" si="12"/>
        <v>0</v>
      </c>
      <c r="BJ42" s="754">
        <f t="shared" si="13"/>
        <v>0</v>
      </c>
      <c r="BK42" s="754">
        <f t="shared" si="14"/>
        <v>674</v>
      </c>
      <c r="BL42" s="754">
        <f t="shared" si="14"/>
        <v>1090</v>
      </c>
      <c r="BM42" s="754">
        <f t="shared" si="17"/>
        <v>837</v>
      </c>
      <c r="BN42" s="754">
        <f t="shared" si="16"/>
        <v>1361</v>
      </c>
      <c r="BO42" s="764"/>
      <c r="BP42" s="758"/>
    </row>
    <row r="43" spans="1:70" ht="15" customHeight="1" x14ac:dyDescent="0.25">
      <c r="A43" s="803" t="s">
        <v>36</v>
      </c>
      <c r="B43" s="787">
        <v>1140.8399999999999</v>
      </c>
      <c r="C43" s="761">
        <f t="shared" si="0"/>
        <v>98.977946074822071</v>
      </c>
      <c r="D43" s="796"/>
      <c r="E43" s="123">
        <v>408.24</v>
      </c>
      <c r="F43" s="124">
        <v>494</v>
      </c>
      <c r="G43" s="123"/>
      <c r="H43" s="124"/>
      <c r="I43" s="123"/>
      <c r="J43" s="124"/>
      <c r="K43" s="123">
        <v>41.9</v>
      </c>
      <c r="L43" s="124">
        <v>66</v>
      </c>
      <c r="M43" s="123">
        <v>448.38</v>
      </c>
      <c r="N43" s="124">
        <v>655</v>
      </c>
      <c r="O43" s="754"/>
      <c r="P43" s="754"/>
      <c r="Q43" s="754">
        <f t="shared" si="3"/>
        <v>898.52</v>
      </c>
      <c r="R43" s="754">
        <f t="shared" si="3"/>
        <v>1215</v>
      </c>
      <c r="S43" s="754"/>
      <c r="T43" s="754"/>
      <c r="U43" s="754"/>
      <c r="V43" s="754">
        <v>33.18</v>
      </c>
      <c r="W43" s="754">
        <v>65</v>
      </c>
      <c r="X43" s="754"/>
      <c r="Y43" s="754"/>
      <c r="Z43" s="754"/>
      <c r="AA43" s="754"/>
      <c r="AB43" s="123">
        <v>197.48</v>
      </c>
      <c r="AC43" s="124">
        <v>326</v>
      </c>
      <c r="AD43" s="754"/>
      <c r="AE43" s="754"/>
      <c r="AF43" s="754">
        <f t="shared" si="4"/>
        <v>230.66</v>
      </c>
      <c r="AG43" s="754">
        <f t="shared" si="4"/>
        <v>391</v>
      </c>
      <c r="AH43" s="754"/>
      <c r="AI43" s="754"/>
      <c r="AJ43" s="754"/>
      <c r="AK43" s="754"/>
      <c r="AL43" s="754"/>
      <c r="AM43" s="754"/>
      <c r="AN43" s="754"/>
      <c r="AO43" s="754"/>
      <c r="AP43" s="777"/>
      <c r="AQ43" s="754"/>
      <c r="AR43" s="754"/>
      <c r="AS43" s="754"/>
      <c r="AT43" s="754"/>
      <c r="AU43" s="754">
        <f t="shared" si="5"/>
        <v>0</v>
      </c>
      <c r="AV43" s="754">
        <f t="shared" si="5"/>
        <v>0</v>
      </c>
      <c r="AW43" s="754"/>
      <c r="AX43" s="754"/>
      <c r="AY43" s="754"/>
      <c r="AZ43" s="754">
        <f t="shared" si="6"/>
        <v>0</v>
      </c>
      <c r="BA43" s="754">
        <f t="shared" si="6"/>
        <v>408.24</v>
      </c>
      <c r="BB43" s="754">
        <f t="shared" si="7"/>
        <v>494</v>
      </c>
      <c r="BC43" s="754">
        <f t="shared" si="8"/>
        <v>33.18</v>
      </c>
      <c r="BD43" s="754">
        <f t="shared" si="9"/>
        <v>65</v>
      </c>
      <c r="BE43" s="754">
        <f t="shared" si="8"/>
        <v>0</v>
      </c>
      <c r="BF43" s="754">
        <f t="shared" si="9"/>
        <v>0</v>
      </c>
      <c r="BG43" s="754">
        <f t="shared" si="10"/>
        <v>41.9</v>
      </c>
      <c r="BH43" s="754">
        <f t="shared" si="11"/>
        <v>66</v>
      </c>
      <c r="BI43" s="754">
        <f t="shared" si="12"/>
        <v>645.86</v>
      </c>
      <c r="BJ43" s="754">
        <f t="shared" si="13"/>
        <v>981</v>
      </c>
      <c r="BK43" s="754"/>
      <c r="BL43" s="754">
        <f t="shared" si="14"/>
        <v>0</v>
      </c>
      <c r="BM43" s="754">
        <f t="shared" si="17"/>
        <v>1129.18</v>
      </c>
      <c r="BN43" s="754">
        <f t="shared" si="17"/>
        <v>1606</v>
      </c>
      <c r="BO43" s="774"/>
      <c r="BP43" s="758"/>
    </row>
    <row r="44" spans="1:70" ht="15" customHeight="1" x14ac:dyDescent="0.25">
      <c r="A44" s="803" t="s">
        <v>37</v>
      </c>
      <c r="B44" s="787">
        <v>1657</v>
      </c>
      <c r="C44" s="761">
        <f t="shared" si="0"/>
        <v>99.889076644538306</v>
      </c>
      <c r="D44" s="797"/>
      <c r="E44" s="446">
        <v>187.91</v>
      </c>
      <c r="F44" s="124">
        <v>317</v>
      </c>
      <c r="G44" s="123">
        <v>6</v>
      </c>
      <c r="H44" s="124">
        <v>6</v>
      </c>
      <c r="I44" s="123">
        <v>15.95</v>
      </c>
      <c r="J44" s="124">
        <v>37</v>
      </c>
      <c r="K44" s="123">
        <v>97.859999999999985</v>
      </c>
      <c r="L44" s="124">
        <v>188</v>
      </c>
      <c r="M44" s="123">
        <v>982.58900000000006</v>
      </c>
      <c r="N44" s="124">
        <v>2122</v>
      </c>
      <c r="O44" s="788"/>
      <c r="P44" s="788"/>
      <c r="Q44" s="788">
        <f t="shared" si="3"/>
        <v>1290.3090000000002</v>
      </c>
      <c r="R44" s="788">
        <f t="shared" si="3"/>
        <v>2670</v>
      </c>
      <c r="S44" s="788"/>
      <c r="T44" s="123">
        <v>4.2</v>
      </c>
      <c r="U44" s="124">
        <v>9</v>
      </c>
      <c r="V44" s="123">
        <v>0</v>
      </c>
      <c r="W44" s="124">
        <v>0</v>
      </c>
      <c r="X44" s="123">
        <v>0.5</v>
      </c>
      <c r="Y44" s="124">
        <v>1</v>
      </c>
      <c r="Z44" s="123">
        <v>23.25</v>
      </c>
      <c r="AA44" s="124">
        <v>77</v>
      </c>
      <c r="AB44" s="123">
        <v>336.90299999999996</v>
      </c>
      <c r="AC44" s="124">
        <v>780</v>
      </c>
      <c r="AD44" s="788"/>
      <c r="AE44" s="788"/>
      <c r="AF44" s="788">
        <f t="shared" si="4"/>
        <v>364.85299999999995</v>
      </c>
      <c r="AG44" s="754">
        <f t="shared" si="4"/>
        <v>867</v>
      </c>
      <c r="AH44" s="754"/>
      <c r="AI44" s="754"/>
      <c r="AJ44" s="754"/>
      <c r="AK44" s="777"/>
      <c r="AL44" s="754"/>
      <c r="AM44" s="754"/>
      <c r="AN44" s="754"/>
      <c r="AO44" s="754"/>
      <c r="AP44" s="754"/>
      <c r="AQ44" s="754"/>
      <c r="AR44" s="754"/>
      <c r="AS44" s="754"/>
      <c r="AT44" s="754"/>
      <c r="AU44" s="754">
        <f t="shared" si="5"/>
        <v>0</v>
      </c>
      <c r="AV44" s="754">
        <f t="shared" si="5"/>
        <v>0</v>
      </c>
      <c r="AW44" s="754"/>
      <c r="AX44" s="754"/>
      <c r="AY44" s="754"/>
      <c r="AZ44" s="754">
        <f t="shared" si="6"/>
        <v>0</v>
      </c>
      <c r="BA44" s="754">
        <f t="shared" si="6"/>
        <v>192.10999999999999</v>
      </c>
      <c r="BB44" s="754">
        <f t="shared" si="7"/>
        <v>326</v>
      </c>
      <c r="BC44" s="754">
        <f t="shared" si="8"/>
        <v>6</v>
      </c>
      <c r="BD44" s="754">
        <f t="shared" si="9"/>
        <v>6</v>
      </c>
      <c r="BE44" s="754">
        <f t="shared" si="8"/>
        <v>16.45</v>
      </c>
      <c r="BF44" s="754">
        <f t="shared" si="9"/>
        <v>38</v>
      </c>
      <c r="BG44" s="754">
        <f t="shared" si="10"/>
        <v>121.10999999999999</v>
      </c>
      <c r="BH44" s="754">
        <f t="shared" si="11"/>
        <v>265</v>
      </c>
      <c r="BI44" s="754">
        <f t="shared" si="12"/>
        <v>1319.492</v>
      </c>
      <c r="BJ44" s="754">
        <f t="shared" si="13"/>
        <v>2902</v>
      </c>
      <c r="BK44" s="754">
        <f t="shared" si="14"/>
        <v>0</v>
      </c>
      <c r="BL44" s="754">
        <f t="shared" si="14"/>
        <v>0</v>
      </c>
      <c r="BM44" s="754">
        <f t="shared" si="17"/>
        <v>1655.1619999999998</v>
      </c>
      <c r="BN44" s="754">
        <f t="shared" si="17"/>
        <v>3537</v>
      </c>
      <c r="BO44" s="764"/>
      <c r="BP44" s="758"/>
      <c r="BQ44" s="794"/>
    </row>
    <row r="45" spans="1:70" s="721" customFormat="1" ht="15" customHeight="1" x14ac:dyDescent="0.2">
      <c r="A45" s="806" t="s">
        <v>38</v>
      </c>
      <c r="B45" s="787">
        <v>3677.73</v>
      </c>
      <c r="C45" s="761">
        <f t="shared" si="0"/>
        <v>92.68624939840609</v>
      </c>
      <c r="D45" s="796"/>
      <c r="E45" s="448">
        <v>236.25</v>
      </c>
      <c r="F45" s="449">
        <v>318</v>
      </c>
      <c r="G45" s="450">
        <v>65</v>
      </c>
      <c r="H45" s="449">
        <v>53</v>
      </c>
      <c r="I45" s="450">
        <v>82.45</v>
      </c>
      <c r="J45" s="449">
        <v>91</v>
      </c>
      <c r="K45" s="450">
        <v>201.95</v>
      </c>
      <c r="L45" s="449">
        <v>200</v>
      </c>
      <c r="M45" s="754">
        <v>136.25</v>
      </c>
      <c r="N45" s="754">
        <v>606</v>
      </c>
      <c r="O45" s="450">
        <v>660.61</v>
      </c>
      <c r="P45" s="449">
        <v>690</v>
      </c>
      <c r="Q45" s="754">
        <f t="shared" si="3"/>
        <v>1382.51</v>
      </c>
      <c r="R45" s="754">
        <f t="shared" si="3"/>
        <v>1958</v>
      </c>
      <c r="S45" s="754"/>
      <c r="T45" s="754"/>
      <c r="U45" s="754"/>
      <c r="V45" s="754"/>
      <c r="W45" s="754"/>
      <c r="X45" s="450">
        <v>2.5</v>
      </c>
      <c r="Y45" s="449">
        <v>2</v>
      </c>
      <c r="Z45" s="450">
        <v>11.5</v>
      </c>
      <c r="AA45" s="449">
        <v>12</v>
      </c>
      <c r="AB45" s="450">
        <v>826.88</v>
      </c>
      <c r="AC45" s="449">
        <v>693</v>
      </c>
      <c r="AD45" s="451">
        <v>1174.26</v>
      </c>
      <c r="AE45" s="449">
        <v>1553</v>
      </c>
      <c r="AF45" s="754">
        <f t="shared" si="4"/>
        <v>2015.1399999999999</v>
      </c>
      <c r="AG45" s="754">
        <f t="shared" si="4"/>
        <v>2260</v>
      </c>
      <c r="AH45" s="754"/>
      <c r="AI45" s="754"/>
      <c r="AJ45" s="754"/>
      <c r="AK45" s="20">
        <v>2.5</v>
      </c>
      <c r="AL45" s="20">
        <v>4</v>
      </c>
      <c r="AM45" s="20">
        <v>7.1</v>
      </c>
      <c r="AN45" s="20">
        <v>20</v>
      </c>
      <c r="AO45" s="20">
        <v>1.5</v>
      </c>
      <c r="AP45" s="20">
        <v>3</v>
      </c>
      <c r="AQ45" s="754"/>
      <c r="AR45" s="754"/>
      <c r="AS45" s="754"/>
      <c r="AT45" s="754"/>
      <c r="AU45" s="754">
        <f t="shared" si="5"/>
        <v>11.1</v>
      </c>
      <c r="AV45" s="754">
        <f t="shared" si="5"/>
        <v>27</v>
      </c>
      <c r="AW45" s="754"/>
      <c r="AX45" s="754"/>
      <c r="AY45" s="754"/>
      <c r="AZ45" s="754">
        <f t="shared" si="6"/>
        <v>0</v>
      </c>
      <c r="BA45" s="754">
        <f t="shared" si="6"/>
        <v>236.25</v>
      </c>
      <c r="BB45" s="754">
        <f t="shared" si="7"/>
        <v>318</v>
      </c>
      <c r="BC45" s="754">
        <f t="shared" si="8"/>
        <v>67.5</v>
      </c>
      <c r="BD45" s="754">
        <f t="shared" si="9"/>
        <v>57</v>
      </c>
      <c r="BE45" s="754">
        <f t="shared" si="8"/>
        <v>92.05</v>
      </c>
      <c r="BF45" s="754">
        <f t="shared" si="9"/>
        <v>113</v>
      </c>
      <c r="BG45" s="754">
        <f t="shared" si="10"/>
        <v>214.95</v>
      </c>
      <c r="BH45" s="754">
        <f t="shared" si="11"/>
        <v>215</v>
      </c>
      <c r="BI45" s="754">
        <f t="shared" si="12"/>
        <v>963.13</v>
      </c>
      <c r="BJ45" s="754">
        <f t="shared" si="13"/>
        <v>1299</v>
      </c>
      <c r="BK45" s="754">
        <f t="shared" si="14"/>
        <v>1834.87</v>
      </c>
      <c r="BL45" s="754">
        <f t="shared" si="14"/>
        <v>2243</v>
      </c>
      <c r="BM45" s="754">
        <f t="shared" si="17"/>
        <v>3408.75</v>
      </c>
      <c r="BN45" s="754">
        <f t="shared" si="17"/>
        <v>4245</v>
      </c>
      <c r="BO45" s="774"/>
      <c r="BP45" s="758"/>
      <c r="BQ45" s="807"/>
    </row>
    <row r="46" spans="1:70" ht="15" customHeight="1" x14ac:dyDescent="0.25">
      <c r="A46" s="803" t="s">
        <v>39</v>
      </c>
      <c r="B46" s="787">
        <v>506.5</v>
      </c>
      <c r="C46" s="761">
        <f t="shared" si="0"/>
        <v>95.004935834155972</v>
      </c>
      <c r="D46" s="796"/>
      <c r="E46" s="793">
        <v>126.88</v>
      </c>
      <c r="F46" s="793">
        <v>334</v>
      </c>
      <c r="G46" s="793"/>
      <c r="H46" s="793"/>
      <c r="I46" s="793">
        <v>2</v>
      </c>
      <c r="J46" s="793">
        <v>3</v>
      </c>
      <c r="K46" s="793">
        <v>33.5</v>
      </c>
      <c r="L46" s="793">
        <v>66</v>
      </c>
      <c r="M46" s="793">
        <v>15.75</v>
      </c>
      <c r="N46" s="793">
        <v>40</v>
      </c>
      <c r="O46" s="793">
        <v>98.65</v>
      </c>
      <c r="P46" s="793">
        <v>184</v>
      </c>
      <c r="Q46" s="793">
        <f t="shared" si="3"/>
        <v>276.77999999999997</v>
      </c>
      <c r="R46" s="793">
        <f t="shared" si="3"/>
        <v>627</v>
      </c>
      <c r="S46" s="793"/>
      <c r="T46" s="793">
        <v>63</v>
      </c>
      <c r="U46" s="793">
        <v>127</v>
      </c>
      <c r="V46" s="793">
        <v>6</v>
      </c>
      <c r="W46" s="793">
        <v>4</v>
      </c>
      <c r="X46" s="793"/>
      <c r="Y46" s="793"/>
      <c r="Z46" s="793">
        <v>3.5</v>
      </c>
      <c r="AA46" s="793">
        <v>10</v>
      </c>
      <c r="AB46" s="793">
        <v>4</v>
      </c>
      <c r="AC46" s="793">
        <v>12</v>
      </c>
      <c r="AD46" s="793">
        <v>127.92</v>
      </c>
      <c r="AE46" s="793">
        <v>233</v>
      </c>
      <c r="AF46" s="793">
        <f t="shared" si="4"/>
        <v>204.42000000000002</v>
      </c>
      <c r="AG46" s="754">
        <f t="shared" si="4"/>
        <v>386</v>
      </c>
      <c r="AH46" s="754"/>
      <c r="AI46" s="754"/>
      <c r="AJ46" s="754"/>
      <c r="AK46" s="754"/>
      <c r="AL46" s="754"/>
      <c r="AM46" s="754"/>
      <c r="AN46" s="754"/>
      <c r="AO46" s="754"/>
      <c r="AP46" s="754"/>
      <c r="AQ46" s="754"/>
      <c r="AR46" s="754"/>
      <c r="AS46" s="754"/>
      <c r="AT46" s="754"/>
      <c r="AU46" s="754">
        <f t="shared" si="5"/>
        <v>0</v>
      </c>
      <c r="AV46" s="754">
        <f t="shared" si="5"/>
        <v>0</v>
      </c>
      <c r="AW46" s="754"/>
      <c r="AX46" s="754"/>
      <c r="AY46" s="754"/>
      <c r="AZ46" s="754">
        <f t="shared" si="6"/>
        <v>0</v>
      </c>
      <c r="BA46" s="754">
        <f t="shared" si="6"/>
        <v>189.88</v>
      </c>
      <c r="BB46" s="754">
        <f t="shared" si="7"/>
        <v>461</v>
      </c>
      <c r="BC46" s="754">
        <f t="shared" si="8"/>
        <v>6</v>
      </c>
      <c r="BD46" s="754">
        <f t="shared" si="9"/>
        <v>4</v>
      </c>
      <c r="BE46" s="754">
        <f t="shared" si="8"/>
        <v>2</v>
      </c>
      <c r="BF46" s="754">
        <f t="shared" si="9"/>
        <v>3</v>
      </c>
      <c r="BG46" s="754">
        <f t="shared" si="10"/>
        <v>37</v>
      </c>
      <c r="BH46" s="754">
        <f t="shared" si="11"/>
        <v>76</v>
      </c>
      <c r="BI46" s="754">
        <f t="shared" si="12"/>
        <v>19.75</v>
      </c>
      <c r="BJ46" s="754">
        <f t="shared" si="13"/>
        <v>52</v>
      </c>
      <c r="BK46" s="754">
        <f t="shared" si="14"/>
        <v>226.57</v>
      </c>
      <c r="BL46" s="754">
        <f t="shared" si="14"/>
        <v>417</v>
      </c>
      <c r="BM46" s="754">
        <f t="shared" si="17"/>
        <v>481.2</v>
      </c>
      <c r="BN46" s="754">
        <f t="shared" si="17"/>
        <v>1013</v>
      </c>
      <c r="BO46" s="774"/>
      <c r="BP46" s="758"/>
    </row>
    <row r="47" spans="1:70" ht="15" customHeight="1" x14ac:dyDescent="0.25">
      <c r="A47" s="803" t="s">
        <v>40</v>
      </c>
      <c r="B47" s="787">
        <v>572</v>
      </c>
      <c r="C47" s="761">
        <f t="shared" si="0"/>
        <v>103.87062937062936</v>
      </c>
      <c r="D47" s="776"/>
      <c r="E47" s="754">
        <v>42.82</v>
      </c>
      <c r="F47" s="754">
        <v>116</v>
      </c>
      <c r="G47" s="754">
        <v>1</v>
      </c>
      <c r="H47" s="754">
        <v>1</v>
      </c>
      <c r="I47" s="754">
        <v>2.27</v>
      </c>
      <c r="J47" s="754">
        <v>6</v>
      </c>
      <c r="K47" s="754">
        <v>196.6</v>
      </c>
      <c r="L47" s="754">
        <v>460</v>
      </c>
      <c r="M47" s="754">
        <v>220.91</v>
      </c>
      <c r="N47" s="754">
        <v>453</v>
      </c>
      <c r="O47" s="754"/>
      <c r="P47" s="754"/>
      <c r="Q47" s="754">
        <f t="shared" si="3"/>
        <v>463.59999999999997</v>
      </c>
      <c r="R47" s="754">
        <f t="shared" si="3"/>
        <v>1036</v>
      </c>
      <c r="S47" s="754"/>
      <c r="T47" s="754"/>
      <c r="U47" s="754"/>
      <c r="V47" s="754"/>
      <c r="W47" s="754"/>
      <c r="X47" s="754"/>
      <c r="Y47" s="754"/>
      <c r="Z47" s="754"/>
      <c r="AA47" s="754">
        <v>60</v>
      </c>
      <c r="AB47" s="754">
        <v>130.54</v>
      </c>
      <c r="AC47" s="754">
        <v>313</v>
      </c>
      <c r="AD47" s="754"/>
      <c r="AE47" s="754"/>
      <c r="AF47" s="754">
        <f t="shared" si="4"/>
        <v>130.54</v>
      </c>
      <c r="AG47" s="754">
        <f t="shared" si="4"/>
        <v>373</v>
      </c>
      <c r="AH47" s="754"/>
      <c r="AI47" s="754"/>
      <c r="AJ47" s="754"/>
      <c r="AK47" s="754"/>
      <c r="AL47" s="754"/>
      <c r="AM47" s="754"/>
      <c r="AN47" s="754"/>
      <c r="AO47" s="754"/>
      <c r="AP47" s="754"/>
      <c r="AQ47" s="754"/>
      <c r="AR47" s="754"/>
      <c r="AS47" s="754"/>
      <c r="AT47" s="754"/>
      <c r="AU47" s="754">
        <f t="shared" si="5"/>
        <v>0</v>
      </c>
      <c r="AV47" s="754">
        <f t="shared" si="5"/>
        <v>0</v>
      </c>
      <c r="AW47" s="754"/>
      <c r="AX47" s="754"/>
      <c r="AY47" s="754"/>
      <c r="AZ47" s="754">
        <f t="shared" si="6"/>
        <v>0</v>
      </c>
      <c r="BA47" s="754">
        <f t="shared" si="6"/>
        <v>42.82</v>
      </c>
      <c r="BB47" s="754">
        <f t="shared" si="7"/>
        <v>116</v>
      </c>
      <c r="BC47" s="754">
        <f t="shared" si="8"/>
        <v>1</v>
      </c>
      <c r="BD47" s="754">
        <f t="shared" si="9"/>
        <v>1</v>
      </c>
      <c r="BE47" s="754">
        <f t="shared" si="8"/>
        <v>2.27</v>
      </c>
      <c r="BF47" s="754">
        <f t="shared" si="9"/>
        <v>6</v>
      </c>
      <c r="BG47" s="754">
        <f t="shared" si="10"/>
        <v>196.6</v>
      </c>
      <c r="BH47" s="754">
        <f t="shared" si="11"/>
        <v>520</v>
      </c>
      <c r="BI47" s="754">
        <f t="shared" si="12"/>
        <v>351.45</v>
      </c>
      <c r="BJ47" s="754">
        <f t="shared" si="13"/>
        <v>766</v>
      </c>
      <c r="BK47" s="754">
        <f t="shared" si="14"/>
        <v>0</v>
      </c>
      <c r="BL47" s="754">
        <f t="shared" si="14"/>
        <v>0</v>
      </c>
      <c r="BM47" s="754">
        <f t="shared" si="17"/>
        <v>594.14</v>
      </c>
      <c r="BN47" s="754">
        <f t="shared" si="17"/>
        <v>1409</v>
      </c>
      <c r="BO47" s="774"/>
      <c r="BP47" s="758"/>
    </row>
    <row r="48" spans="1:70" ht="15" customHeight="1" x14ac:dyDescent="0.25">
      <c r="A48" s="803" t="s">
        <v>98</v>
      </c>
      <c r="B48" s="787">
        <v>1050</v>
      </c>
      <c r="C48" s="761">
        <f t="shared" si="0"/>
        <v>81.738095238095241</v>
      </c>
      <c r="D48" s="776"/>
      <c r="E48" s="754">
        <v>340</v>
      </c>
      <c r="F48" s="754">
        <v>484</v>
      </c>
      <c r="G48" s="754">
        <v>7.25</v>
      </c>
      <c r="H48" s="754">
        <v>10</v>
      </c>
      <c r="I48" s="754">
        <v>7.5</v>
      </c>
      <c r="J48" s="754">
        <v>11</v>
      </c>
      <c r="K48" s="754">
        <v>175.75</v>
      </c>
      <c r="L48" s="754">
        <v>342</v>
      </c>
      <c r="M48" s="754">
        <v>152.25</v>
      </c>
      <c r="N48" s="754">
        <v>325</v>
      </c>
      <c r="O48" s="754">
        <v>122.75</v>
      </c>
      <c r="P48" s="754">
        <v>262</v>
      </c>
      <c r="Q48" s="754">
        <f t="shared" si="3"/>
        <v>805.5</v>
      </c>
      <c r="R48" s="754">
        <f t="shared" si="3"/>
        <v>1434</v>
      </c>
      <c r="S48" s="754"/>
      <c r="T48" s="754"/>
      <c r="U48" s="754"/>
      <c r="V48" s="754"/>
      <c r="W48" s="754"/>
      <c r="X48" s="754"/>
      <c r="Y48" s="754"/>
      <c r="Z48" s="754">
        <v>5.75</v>
      </c>
      <c r="AA48" s="754">
        <v>15</v>
      </c>
      <c r="AB48" s="754">
        <v>3.25</v>
      </c>
      <c r="AC48" s="754">
        <v>8</v>
      </c>
      <c r="AD48" s="754">
        <v>43.75</v>
      </c>
      <c r="AE48" s="754">
        <v>115</v>
      </c>
      <c r="AF48" s="754">
        <f t="shared" si="4"/>
        <v>52.75</v>
      </c>
      <c r="AG48" s="754">
        <f t="shared" si="4"/>
        <v>138</v>
      </c>
      <c r="AH48" s="754"/>
      <c r="AI48" s="754"/>
      <c r="AJ48" s="754"/>
      <c r="AK48" s="754"/>
      <c r="AL48" s="754"/>
      <c r="AM48" s="754"/>
      <c r="AN48" s="754"/>
      <c r="AO48" s="754"/>
      <c r="AP48" s="754"/>
      <c r="AQ48" s="754"/>
      <c r="AR48" s="754"/>
      <c r="AS48" s="754"/>
      <c r="AT48" s="754"/>
      <c r="AU48" s="754">
        <f t="shared" si="5"/>
        <v>0</v>
      </c>
      <c r="AV48" s="754">
        <f t="shared" si="5"/>
        <v>0</v>
      </c>
      <c r="AW48" s="754"/>
      <c r="AX48" s="754"/>
      <c r="AY48" s="754"/>
      <c r="AZ48" s="754">
        <f t="shared" si="6"/>
        <v>0</v>
      </c>
      <c r="BA48" s="754">
        <f t="shared" si="6"/>
        <v>340</v>
      </c>
      <c r="BB48" s="754">
        <f t="shared" si="7"/>
        <v>484</v>
      </c>
      <c r="BC48" s="754">
        <f t="shared" si="8"/>
        <v>7.25</v>
      </c>
      <c r="BD48" s="754">
        <f t="shared" si="9"/>
        <v>10</v>
      </c>
      <c r="BE48" s="754">
        <f t="shared" si="8"/>
        <v>7.5</v>
      </c>
      <c r="BF48" s="754">
        <f t="shared" si="9"/>
        <v>11</v>
      </c>
      <c r="BG48" s="754">
        <f t="shared" si="10"/>
        <v>181.5</v>
      </c>
      <c r="BH48" s="754">
        <f t="shared" si="11"/>
        <v>357</v>
      </c>
      <c r="BI48" s="754">
        <f t="shared" si="12"/>
        <v>155.5</v>
      </c>
      <c r="BJ48" s="754">
        <f t="shared" si="13"/>
        <v>333</v>
      </c>
      <c r="BK48" s="754">
        <f t="shared" si="14"/>
        <v>166.5</v>
      </c>
      <c r="BL48" s="754">
        <f t="shared" si="14"/>
        <v>377</v>
      </c>
      <c r="BM48" s="754">
        <f t="shared" ref="BM48:BN58" si="18">BA48+BC48+BE48+BG48+BI48+BK48</f>
        <v>858.25</v>
      </c>
      <c r="BN48" s="754">
        <f t="shared" si="18"/>
        <v>1572</v>
      </c>
      <c r="BO48" s="774"/>
      <c r="BP48" s="758"/>
    </row>
    <row r="49" spans="1:70" ht="15" customHeight="1" x14ac:dyDescent="0.25">
      <c r="A49" s="803" t="s">
        <v>42</v>
      </c>
      <c r="B49" s="787">
        <v>2479.4499999999998</v>
      </c>
      <c r="C49" s="761">
        <f t="shared" si="0"/>
        <v>22.670350279295814</v>
      </c>
      <c r="D49" s="776"/>
      <c r="E49" s="598">
        <v>98.79</v>
      </c>
      <c r="F49" s="598">
        <v>244</v>
      </c>
      <c r="G49" s="598"/>
      <c r="H49" s="598"/>
      <c r="I49" s="598">
        <v>23.79</v>
      </c>
      <c r="J49" s="598">
        <v>40</v>
      </c>
      <c r="K49" s="598"/>
      <c r="L49" s="598"/>
      <c r="M49" s="598"/>
      <c r="N49" s="598"/>
      <c r="O49" s="598">
        <v>362.69</v>
      </c>
      <c r="P49" s="598">
        <v>782</v>
      </c>
      <c r="Q49" s="754">
        <f t="shared" si="3"/>
        <v>485.27000000000004</v>
      </c>
      <c r="R49" s="754">
        <f t="shared" si="3"/>
        <v>1066</v>
      </c>
      <c r="S49" s="754"/>
      <c r="T49" s="598">
        <v>1.08</v>
      </c>
      <c r="U49" s="598">
        <v>2</v>
      </c>
      <c r="V49" s="598"/>
      <c r="W49" s="598"/>
      <c r="X49" s="598">
        <v>14.38</v>
      </c>
      <c r="Y49" s="598">
        <v>34</v>
      </c>
      <c r="Z49" s="598">
        <v>8.3699999999999992</v>
      </c>
      <c r="AA49" s="598">
        <v>14</v>
      </c>
      <c r="AB49" s="627"/>
      <c r="AC49" s="627"/>
      <c r="AD49" s="598">
        <v>53</v>
      </c>
      <c r="AE49" s="598">
        <v>178</v>
      </c>
      <c r="AF49" s="754">
        <f t="shared" si="4"/>
        <v>76.83</v>
      </c>
      <c r="AG49" s="754">
        <f t="shared" si="4"/>
        <v>228</v>
      </c>
      <c r="AH49" s="754"/>
      <c r="AI49" s="754"/>
      <c r="AJ49" s="754"/>
      <c r="AK49" s="754"/>
      <c r="AL49" s="754"/>
      <c r="AM49" s="754"/>
      <c r="AN49" s="754"/>
      <c r="AO49" s="754"/>
      <c r="AP49" s="754"/>
      <c r="AQ49" s="754"/>
      <c r="AR49" s="754"/>
      <c r="AS49" s="754"/>
      <c r="AT49" s="754"/>
      <c r="AU49" s="754">
        <f t="shared" si="5"/>
        <v>0</v>
      </c>
      <c r="AV49" s="754">
        <f t="shared" si="5"/>
        <v>0</v>
      </c>
      <c r="AW49" s="754"/>
      <c r="AX49" s="754"/>
      <c r="AY49" s="754"/>
      <c r="AZ49" s="754">
        <f t="shared" si="6"/>
        <v>0</v>
      </c>
      <c r="BA49" s="754">
        <f t="shared" si="6"/>
        <v>99.87</v>
      </c>
      <c r="BB49" s="754">
        <f t="shared" si="7"/>
        <v>246</v>
      </c>
      <c r="BC49" s="754">
        <f t="shared" si="8"/>
        <v>0</v>
      </c>
      <c r="BD49" s="754">
        <f t="shared" si="9"/>
        <v>0</v>
      </c>
      <c r="BE49" s="754">
        <f t="shared" si="8"/>
        <v>38.17</v>
      </c>
      <c r="BF49" s="754">
        <f t="shared" si="9"/>
        <v>74</v>
      </c>
      <c r="BG49" s="754">
        <f t="shared" si="10"/>
        <v>8.3699999999999992</v>
      </c>
      <c r="BH49" s="754">
        <f t="shared" si="11"/>
        <v>14</v>
      </c>
      <c r="BI49" s="754">
        <f t="shared" si="12"/>
        <v>0</v>
      </c>
      <c r="BJ49" s="754">
        <f t="shared" si="13"/>
        <v>0</v>
      </c>
      <c r="BK49" s="754">
        <f t="shared" si="14"/>
        <v>415.69</v>
      </c>
      <c r="BL49" s="754">
        <f t="shared" si="14"/>
        <v>960</v>
      </c>
      <c r="BM49" s="754">
        <f t="shared" si="18"/>
        <v>562.1</v>
      </c>
      <c r="BN49" s="754">
        <f t="shared" si="18"/>
        <v>1294</v>
      </c>
      <c r="BO49" s="774"/>
      <c r="BP49" s="758"/>
      <c r="BQ49" s="794"/>
    </row>
    <row r="50" spans="1:70" ht="15" customHeight="1" x14ac:dyDescent="0.25">
      <c r="A50" s="803" t="s">
        <v>43</v>
      </c>
      <c r="B50" s="787">
        <v>849.88</v>
      </c>
      <c r="C50" s="761">
        <f t="shared" si="0"/>
        <v>95.092248317409513</v>
      </c>
      <c r="D50" s="765"/>
      <c r="E50" s="628">
        <v>48</v>
      </c>
      <c r="F50" s="628">
        <v>117</v>
      </c>
      <c r="G50" s="628"/>
      <c r="H50" s="628"/>
      <c r="I50" s="628">
        <v>2.34</v>
      </c>
      <c r="J50" s="628">
        <v>6</v>
      </c>
      <c r="K50" s="628">
        <v>26</v>
      </c>
      <c r="L50" s="628">
        <v>46</v>
      </c>
      <c r="M50" s="628">
        <v>445.52</v>
      </c>
      <c r="N50" s="628">
        <v>891</v>
      </c>
      <c r="O50" s="628">
        <v>102</v>
      </c>
      <c r="P50" s="628">
        <v>227</v>
      </c>
      <c r="Q50" s="754">
        <f t="shared" si="3"/>
        <v>623.86</v>
      </c>
      <c r="R50" s="754">
        <f t="shared" si="3"/>
        <v>1287</v>
      </c>
      <c r="S50" s="754"/>
      <c r="T50" s="628">
        <v>6.42</v>
      </c>
      <c r="U50" s="628">
        <v>11</v>
      </c>
      <c r="V50" s="628"/>
      <c r="W50" s="628"/>
      <c r="X50" s="628"/>
      <c r="Y50" s="628"/>
      <c r="Z50" s="628">
        <v>10.050000000000001</v>
      </c>
      <c r="AA50" s="628">
        <v>28</v>
      </c>
      <c r="AB50" s="628">
        <v>58.99</v>
      </c>
      <c r="AC50" s="628">
        <v>146</v>
      </c>
      <c r="AD50" s="628">
        <v>108.85</v>
      </c>
      <c r="AE50" s="628">
        <v>286</v>
      </c>
      <c r="AF50" s="754">
        <f t="shared" si="4"/>
        <v>184.31</v>
      </c>
      <c r="AG50" s="754">
        <f t="shared" si="4"/>
        <v>471</v>
      </c>
      <c r="AH50" s="754"/>
      <c r="AI50" s="754"/>
      <c r="AJ50" s="754"/>
      <c r="AK50" s="754"/>
      <c r="AL50" s="754"/>
      <c r="AM50" s="754"/>
      <c r="AN50" s="754"/>
      <c r="AO50" s="754"/>
      <c r="AP50" s="754"/>
      <c r="AQ50" s="754"/>
      <c r="AR50" s="754"/>
      <c r="AS50" s="754"/>
      <c r="AT50" s="754"/>
      <c r="AU50" s="754">
        <f t="shared" si="5"/>
        <v>0</v>
      </c>
      <c r="AV50" s="754">
        <f t="shared" si="5"/>
        <v>0</v>
      </c>
      <c r="AW50" s="754"/>
      <c r="AX50" s="754"/>
      <c r="AY50" s="754"/>
      <c r="AZ50" s="754">
        <f t="shared" si="6"/>
        <v>0</v>
      </c>
      <c r="BA50" s="754">
        <f t="shared" si="6"/>
        <v>54.42</v>
      </c>
      <c r="BB50" s="754">
        <f t="shared" si="7"/>
        <v>128</v>
      </c>
      <c r="BC50" s="754">
        <f t="shared" si="8"/>
        <v>0</v>
      </c>
      <c r="BD50" s="754">
        <f t="shared" si="9"/>
        <v>0</v>
      </c>
      <c r="BE50" s="754">
        <f t="shared" si="8"/>
        <v>2.34</v>
      </c>
      <c r="BF50" s="754">
        <f t="shared" si="9"/>
        <v>6</v>
      </c>
      <c r="BG50" s="754">
        <f t="shared" si="10"/>
        <v>36.049999999999997</v>
      </c>
      <c r="BH50" s="754">
        <f t="shared" si="11"/>
        <v>74</v>
      </c>
      <c r="BI50" s="754">
        <f t="shared" si="12"/>
        <v>504.51</v>
      </c>
      <c r="BJ50" s="754">
        <f t="shared" si="13"/>
        <v>1037</v>
      </c>
      <c r="BK50" s="754">
        <f t="shared" si="14"/>
        <v>210.85</v>
      </c>
      <c r="BL50" s="754">
        <f t="shared" si="14"/>
        <v>513</v>
      </c>
      <c r="BM50" s="754">
        <f t="shared" si="18"/>
        <v>808.17</v>
      </c>
      <c r="BN50" s="754">
        <f t="shared" si="18"/>
        <v>1758</v>
      </c>
      <c r="BO50" s="774"/>
      <c r="BP50" s="758"/>
    </row>
    <row r="51" spans="1:70" ht="15" customHeight="1" x14ac:dyDescent="0.25">
      <c r="A51" s="803" t="s">
        <v>44</v>
      </c>
      <c r="B51" s="787">
        <v>84</v>
      </c>
      <c r="C51" s="761">
        <f t="shared" si="0"/>
        <v>83.452380952380949</v>
      </c>
      <c r="D51" s="789"/>
      <c r="E51" s="754">
        <v>65.349999999999994</v>
      </c>
      <c r="F51" s="754">
        <v>166</v>
      </c>
      <c r="G51" s="754"/>
      <c r="H51" s="754"/>
      <c r="I51" s="754">
        <v>4.75</v>
      </c>
      <c r="J51" s="754">
        <v>16</v>
      </c>
      <c r="K51" s="754"/>
      <c r="L51" s="754"/>
      <c r="M51" s="754"/>
      <c r="N51" s="754"/>
      <c r="O51" s="754"/>
      <c r="P51" s="754"/>
      <c r="Q51" s="754">
        <f t="shared" si="3"/>
        <v>70.099999999999994</v>
      </c>
      <c r="R51" s="754">
        <f t="shared" si="3"/>
        <v>182</v>
      </c>
      <c r="S51" s="21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4"/>
      <c r="AF51" s="754">
        <f t="shared" si="4"/>
        <v>0</v>
      </c>
      <c r="AG51" s="754">
        <f t="shared" si="4"/>
        <v>0</v>
      </c>
      <c r="AH51" s="754"/>
      <c r="AI51" s="754"/>
      <c r="AJ51" s="754"/>
      <c r="AK51" s="754"/>
      <c r="AL51" s="754"/>
      <c r="AM51" s="754"/>
      <c r="AN51" s="754"/>
      <c r="AO51" s="754"/>
      <c r="AP51" s="754"/>
      <c r="AQ51" s="754"/>
      <c r="AR51" s="754"/>
      <c r="AS51" s="754"/>
      <c r="AT51" s="754"/>
      <c r="AU51" s="754">
        <f t="shared" si="5"/>
        <v>0</v>
      </c>
      <c r="AV51" s="754">
        <f t="shared" si="5"/>
        <v>0</v>
      </c>
      <c r="AW51" s="754"/>
      <c r="AX51" s="754"/>
      <c r="AY51" s="754"/>
      <c r="AZ51" s="754">
        <f t="shared" si="6"/>
        <v>0</v>
      </c>
      <c r="BA51" s="754">
        <f t="shared" si="6"/>
        <v>65.349999999999994</v>
      </c>
      <c r="BB51" s="754">
        <f t="shared" si="7"/>
        <v>166</v>
      </c>
      <c r="BC51" s="754">
        <f t="shared" si="8"/>
        <v>0</v>
      </c>
      <c r="BD51" s="754">
        <f t="shared" si="9"/>
        <v>0</v>
      </c>
      <c r="BE51" s="754">
        <f t="shared" si="8"/>
        <v>4.75</v>
      </c>
      <c r="BF51" s="754">
        <f t="shared" si="9"/>
        <v>16</v>
      </c>
      <c r="BG51" s="754">
        <f t="shared" si="10"/>
        <v>0</v>
      </c>
      <c r="BH51" s="754">
        <f t="shared" si="11"/>
        <v>0</v>
      </c>
      <c r="BI51" s="754">
        <f t="shared" si="12"/>
        <v>0</v>
      </c>
      <c r="BJ51" s="754">
        <f t="shared" si="13"/>
        <v>0</v>
      </c>
      <c r="BK51" s="754">
        <f t="shared" si="14"/>
        <v>0</v>
      </c>
      <c r="BL51" s="754">
        <f t="shared" si="14"/>
        <v>0</v>
      </c>
      <c r="BM51" s="754">
        <f t="shared" si="18"/>
        <v>70.099999999999994</v>
      </c>
      <c r="BN51" s="754">
        <f t="shared" si="18"/>
        <v>182</v>
      </c>
      <c r="BO51" s="774"/>
      <c r="BP51" s="758"/>
    </row>
    <row r="52" spans="1:70" ht="15" customHeight="1" x14ac:dyDescent="0.25">
      <c r="A52" s="803" t="s">
        <v>45</v>
      </c>
      <c r="B52" s="787">
        <v>130</v>
      </c>
      <c r="C52" s="761">
        <f t="shared" si="0"/>
        <v>60.223076923076924</v>
      </c>
      <c r="D52" s="765"/>
      <c r="E52" s="123">
        <v>0.3</v>
      </c>
      <c r="F52" s="124">
        <v>1</v>
      </c>
      <c r="G52" s="123"/>
      <c r="H52" s="124"/>
      <c r="I52" s="123"/>
      <c r="J52" s="124"/>
      <c r="K52" s="123"/>
      <c r="L52" s="124"/>
      <c r="M52" s="123"/>
      <c r="N52" s="124"/>
      <c r="O52" s="123">
        <v>18.269999999999996</v>
      </c>
      <c r="P52" s="124">
        <v>24</v>
      </c>
      <c r="Q52" s="754">
        <f t="shared" si="3"/>
        <v>18.569999999999997</v>
      </c>
      <c r="R52" s="754">
        <f t="shared" si="3"/>
        <v>25</v>
      </c>
      <c r="S52" s="754"/>
      <c r="T52" s="123">
        <v>1.5499999999999998</v>
      </c>
      <c r="U52" s="124">
        <v>4</v>
      </c>
      <c r="V52" s="123"/>
      <c r="W52" s="124"/>
      <c r="X52" s="123"/>
      <c r="Y52" s="124"/>
      <c r="Z52" s="123"/>
      <c r="AA52" s="124"/>
      <c r="AB52" s="123">
        <v>6.57</v>
      </c>
      <c r="AC52" s="124">
        <v>11</v>
      </c>
      <c r="AD52" s="123">
        <v>51.6</v>
      </c>
      <c r="AE52" s="124">
        <v>104</v>
      </c>
      <c r="AF52" s="754">
        <f t="shared" si="4"/>
        <v>59.72</v>
      </c>
      <c r="AG52" s="754">
        <f t="shared" si="4"/>
        <v>119</v>
      </c>
      <c r="AH52" s="754"/>
      <c r="AI52" s="754"/>
      <c r="AJ52" s="754"/>
      <c r="AK52" s="754"/>
      <c r="AL52" s="754"/>
      <c r="AM52" s="754"/>
      <c r="AN52" s="754"/>
      <c r="AO52" s="754"/>
      <c r="AP52" s="754"/>
      <c r="AQ52" s="754"/>
      <c r="AR52" s="754"/>
      <c r="AS52" s="754"/>
      <c r="AT52" s="754"/>
      <c r="AU52" s="754">
        <f t="shared" si="5"/>
        <v>0</v>
      </c>
      <c r="AV52" s="754">
        <f t="shared" si="5"/>
        <v>0</v>
      </c>
      <c r="AW52" s="754"/>
      <c r="AX52" s="754"/>
      <c r="AY52" s="754"/>
      <c r="AZ52" s="754">
        <f t="shared" si="6"/>
        <v>0</v>
      </c>
      <c r="BA52" s="754">
        <f t="shared" si="6"/>
        <v>1.8499999999999999</v>
      </c>
      <c r="BB52" s="754">
        <f t="shared" si="7"/>
        <v>5</v>
      </c>
      <c r="BC52" s="754">
        <f t="shared" si="8"/>
        <v>0</v>
      </c>
      <c r="BD52" s="754">
        <f t="shared" si="9"/>
        <v>0</v>
      </c>
      <c r="BE52" s="754">
        <f t="shared" si="8"/>
        <v>0</v>
      </c>
      <c r="BF52" s="754">
        <f t="shared" si="9"/>
        <v>0</v>
      </c>
      <c r="BG52" s="754">
        <f t="shared" si="10"/>
        <v>0</v>
      </c>
      <c r="BH52" s="754">
        <f t="shared" si="11"/>
        <v>0</v>
      </c>
      <c r="BI52" s="754">
        <f t="shared" si="12"/>
        <v>6.57</v>
      </c>
      <c r="BJ52" s="754">
        <f t="shared" si="13"/>
        <v>11</v>
      </c>
      <c r="BK52" s="754">
        <f t="shared" si="14"/>
        <v>69.87</v>
      </c>
      <c r="BL52" s="754">
        <f t="shared" si="14"/>
        <v>128</v>
      </c>
      <c r="BM52" s="754">
        <f t="shared" si="18"/>
        <v>78.290000000000006</v>
      </c>
      <c r="BN52" s="754">
        <f t="shared" si="18"/>
        <v>144</v>
      </c>
      <c r="BO52" s="764"/>
      <c r="BP52" s="758"/>
    </row>
    <row r="53" spans="1:70" ht="15" customHeight="1" x14ac:dyDescent="0.25">
      <c r="A53" s="803" t="s">
        <v>46</v>
      </c>
      <c r="B53" s="787">
        <v>391.65</v>
      </c>
      <c r="C53" s="761">
        <f t="shared" si="0"/>
        <v>105.31086429209755</v>
      </c>
      <c r="D53" s="776"/>
      <c r="E53" s="754">
        <v>12.4</v>
      </c>
      <c r="F53" s="754">
        <v>36</v>
      </c>
      <c r="G53" s="754"/>
      <c r="H53" s="754"/>
      <c r="I53" s="754"/>
      <c r="J53" s="754"/>
      <c r="K53" s="754">
        <v>15</v>
      </c>
      <c r="L53" s="754">
        <v>33</v>
      </c>
      <c r="M53" s="754">
        <v>79</v>
      </c>
      <c r="N53" s="754">
        <v>165</v>
      </c>
      <c r="O53" s="754">
        <v>2.4</v>
      </c>
      <c r="P53" s="754">
        <v>5</v>
      </c>
      <c r="Q53" s="754">
        <f t="shared" si="3"/>
        <v>108.80000000000001</v>
      </c>
      <c r="R53" s="754">
        <f t="shared" si="3"/>
        <v>239</v>
      </c>
      <c r="S53" s="754"/>
      <c r="T53" s="754">
        <v>6.75</v>
      </c>
      <c r="U53" s="754">
        <v>17</v>
      </c>
      <c r="V53" s="766">
        <v>0.25</v>
      </c>
      <c r="W53" s="754">
        <v>1</v>
      </c>
      <c r="X53" s="754"/>
      <c r="Y53" s="754"/>
      <c r="Z53" s="754">
        <v>10</v>
      </c>
      <c r="AA53" s="754">
        <v>15</v>
      </c>
      <c r="AB53" s="754">
        <v>261.25</v>
      </c>
      <c r="AC53" s="754">
        <v>375</v>
      </c>
      <c r="AD53" s="754">
        <v>25.4</v>
      </c>
      <c r="AE53" s="754">
        <v>51</v>
      </c>
      <c r="AF53" s="754">
        <f t="shared" si="4"/>
        <v>303.64999999999998</v>
      </c>
      <c r="AG53" s="754">
        <f t="shared" si="4"/>
        <v>459</v>
      </c>
      <c r="AH53" s="754"/>
      <c r="AI53" s="754"/>
      <c r="AJ53" s="754"/>
      <c r="AK53" s="754"/>
      <c r="AL53" s="754"/>
      <c r="AM53" s="754"/>
      <c r="AN53" s="754"/>
      <c r="AO53" s="754"/>
      <c r="AP53" s="777"/>
      <c r="AQ53" s="754"/>
      <c r="AR53" s="754"/>
      <c r="AS53" s="754"/>
      <c r="AT53" s="754"/>
      <c r="AU53" s="754">
        <f t="shared" si="5"/>
        <v>0</v>
      </c>
      <c r="AV53" s="754">
        <f t="shared" si="5"/>
        <v>0</v>
      </c>
      <c r="AW53" s="754"/>
      <c r="AX53" s="754"/>
      <c r="AY53" s="754"/>
      <c r="AZ53" s="754">
        <f t="shared" si="6"/>
        <v>0</v>
      </c>
      <c r="BA53" s="754">
        <f t="shared" si="6"/>
        <v>19.149999999999999</v>
      </c>
      <c r="BB53" s="754">
        <f t="shared" si="7"/>
        <v>53</v>
      </c>
      <c r="BC53" s="754">
        <f t="shared" si="8"/>
        <v>0.25</v>
      </c>
      <c r="BD53" s="754">
        <f t="shared" si="9"/>
        <v>1</v>
      </c>
      <c r="BE53" s="754">
        <f t="shared" si="8"/>
        <v>0</v>
      </c>
      <c r="BF53" s="754">
        <f t="shared" si="9"/>
        <v>0</v>
      </c>
      <c r="BG53" s="754">
        <f t="shared" si="10"/>
        <v>25</v>
      </c>
      <c r="BH53" s="754">
        <f t="shared" si="11"/>
        <v>48</v>
      </c>
      <c r="BI53" s="754">
        <f t="shared" si="12"/>
        <v>340.25</v>
      </c>
      <c r="BJ53" s="754">
        <f t="shared" si="13"/>
        <v>540</v>
      </c>
      <c r="BK53" s="754">
        <f t="shared" si="14"/>
        <v>27.799999999999997</v>
      </c>
      <c r="BL53" s="754">
        <f t="shared" si="14"/>
        <v>56</v>
      </c>
      <c r="BM53" s="754">
        <f t="shared" si="18"/>
        <v>412.45</v>
      </c>
      <c r="BN53" s="754">
        <f t="shared" si="18"/>
        <v>698</v>
      </c>
      <c r="BO53" s="764"/>
      <c r="BP53" s="758"/>
      <c r="BQ53" s="808"/>
    </row>
    <row r="54" spans="1:70" ht="15" customHeight="1" x14ac:dyDescent="0.25">
      <c r="A54" s="803" t="s">
        <v>47</v>
      </c>
      <c r="B54" s="787">
        <v>1406.05</v>
      </c>
      <c r="C54" s="761">
        <f t="shared" si="0"/>
        <v>100.55118950250703</v>
      </c>
      <c r="D54" s="765"/>
      <c r="E54" s="130">
        <v>40.35</v>
      </c>
      <c r="F54" s="131">
        <v>95</v>
      </c>
      <c r="G54" s="130"/>
      <c r="H54" s="131"/>
      <c r="I54" s="130"/>
      <c r="J54" s="131"/>
      <c r="K54" s="130"/>
      <c r="L54" s="131"/>
      <c r="M54" s="130">
        <v>247.2</v>
      </c>
      <c r="N54" s="131">
        <v>199</v>
      </c>
      <c r="O54" s="754"/>
      <c r="P54" s="754"/>
      <c r="Q54" s="754">
        <f t="shared" si="3"/>
        <v>287.55</v>
      </c>
      <c r="R54" s="754">
        <f t="shared" si="3"/>
        <v>294</v>
      </c>
      <c r="S54" s="754"/>
      <c r="T54" s="130">
        <v>27.829999999999995</v>
      </c>
      <c r="U54" s="131">
        <v>95</v>
      </c>
      <c r="V54" s="130"/>
      <c r="W54" s="131"/>
      <c r="X54" s="130"/>
      <c r="Y54" s="131"/>
      <c r="Z54" s="130"/>
      <c r="AA54" s="131"/>
      <c r="AB54" s="130">
        <v>1098.42</v>
      </c>
      <c r="AC54" s="132">
        <v>1227</v>
      </c>
      <c r="AD54" s="754"/>
      <c r="AE54" s="754"/>
      <c r="AF54" s="754">
        <f t="shared" si="4"/>
        <v>1126.25</v>
      </c>
      <c r="AG54" s="754">
        <f t="shared" si="4"/>
        <v>1322</v>
      </c>
      <c r="AH54" s="754"/>
      <c r="AI54" s="754"/>
      <c r="AJ54" s="754"/>
      <c r="AK54" s="777"/>
      <c r="AL54" s="754"/>
      <c r="AM54" s="754"/>
      <c r="AN54" s="754"/>
      <c r="AO54" s="754"/>
      <c r="AP54" s="754"/>
      <c r="AQ54" s="754"/>
      <c r="AR54" s="754"/>
      <c r="AS54" s="754"/>
      <c r="AT54" s="754"/>
      <c r="AU54" s="754">
        <f t="shared" si="5"/>
        <v>0</v>
      </c>
      <c r="AV54" s="754">
        <f t="shared" si="5"/>
        <v>0</v>
      </c>
      <c r="AW54" s="754"/>
      <c r="AX54" s="754"/>
      <c r="AY54" s="754"/>
      <c r="AZ54" s="754">
        <f t="shared" si="6"/>
        <v>0</v>
      </c>
      <c r="BA54" s="754">
        <f t="shared" si="6"/>
        <v>68.179999999999993</v>
      </c>
      <c r="BB54" s="754">
        <f t="shared" si="7"/>
        <v>190</v>
      </c>
      <c r="BC54" s="754">
        <f t="shared" si="8"/>
        <v>0</v>
      </c>
      <c r="BD54" s="754">
        <f t="shared" si="9"/>
        <v>0</v>
      </c>
      <c r="BE54" s="754">
        <f t="shared" si="8"/>
        <v>0</v>
      </c>
      <c r="BF54" s="754">
        <f t="shared" si="9"/>
        <v>0</v>
      </c>
      <c r="BG54" s="754">
        <f t="shared" si="10"/>
        <v>0</v>
      </c>
      <c r="BH54" s="754">
        <f t="shared" si="11"/>
        <v>0</v>
      </c>
      <c r="BI54" s="754">
        <f t="shared" si="12"/>
        <v>1345.6200000000001</v>
      </c>
      <c r="BJ54" s="754">
        <f t="shared" si="13"/>
        <v>1426</v>
      </c>
      <c r="BK54" s="754">
        <f t="shared" si="14"/>
        <v>0</v>
      </c>
      <c r="BL54" s="754">
        <f t="shared" si="14"/>
        <v>0</v>
      </c>
      <c r="BM54" s="754">
        <f t="shared" si="18"/>
        <v>1413.8000000000002</v>
      </c>
      <c r="BN54" s="754">
        <f t="shared" si="18"/>
        <v>1616</v>
      </c>
      <c r="BO54" s="774"/>
      <c r="BP54" s="758"/>
    </row>
    <row r="55" spans="1:70" ht="15" customHeight="1" x14ac:dyDescent="0.25">
      <c r="A55" s="803" t="s">
        <v>48</v>
      </c>
      <c r="B55" s="787">
        <v>3944.61</v>
      </c>
      <c r="C55" s="761">
        <f t="shared" si="0"/>
        <v>100.6474657824221</v>
      </c>
      <c r="D55" s="776"/>
      <c r="E55" s="454">
        <v>596.65000000000009</v>
      </c>
      <c r="F55" s="809">
        <v>604</v>
      </c>
      <c r="G55" s="454">
        <v>31.5</v>
      </c>
      <c r="H55" s="809">
        <v>7</v>
      </c>
      <c r="I55" s="454">
        <v>0</v>
      </c>
      <c r="J55" s="809">
        <v>0</v>
      </c>
      <c r="K55" s="454">
        <v>210</v>
      </c>
      <c r="L55" s="809">
        <v>152</v>
      </c>
      <c r="M55" s="456">
        <v>1006.15</v>
      </c>
      <c r="N55" s="809">
        <v>859</v>
      </c>
      <c r="O55" s="454">
        <v>617.84999999999991</v>
      </c>
      <c r="P55" s="809">
        <v>624</v>
      </c>
      <c r="Q55" s="754">
        <f t="shared" si="3"/>
        <v>2462.15</v>
      </c>
      <c r="R55" s="754">
        <f t="shared" si="3"/>
        <v>2246</v>
      </c>
      <c r="S55" s="754"/>
      <c r="T55" s="454">
        <v>16.05</v>
      </c>
      <c r="U55" s="809">
        <v>10</v>
      </c>
      <c r="V55" s="454">
        <v>0</v>
      </c>
      <c r="W55" s="809">
        <v>0</v>
      </c>
      <c r="X55" s="454">
        <v>0</v>
      </c>
      <c r="Y55" s="809">
        <v>0</v>
      </c>
      <c r="Z55" s="454">
        <v>0</v>
      </c>
      <c r="AA55" s="809">
        <v>0</v>
      </c>
      <c r="AB55" s="454">
        <v>864.55000000000007</v>
      </c>
      <c r="AC55" s="809">
        <v>775</v>
      </c>
      <c r="AD55" s="454">
        <v>627.4</v>
      </c>
      <c r="AE55" s="809">
        <v>616</v>
      </c>
      <c r="AF55" s="754">
        <f t="shared" si="4"/>
        <v>1508</v>
      </c>
      <c r="AG55" s="754">
        <f t="shared" si="4"/>
        <v>1401</v>
      </c>
      <c r="AH55" s="754"/>
      <c r="AI55" s="754"/>
      <c r="AJ55" s="754"/>
      <c r="AK55" s="754"/>
      <c r="AL55" s="754"/>
      <c r="AM55" s="754"/>
      <c r="AN55" s="754"/>
      <c r="AO55" s="754"/>
      <c r="AP55" s="754"/>
      <c r="AQ55" s="754"/>
      <c r="AR55" s="754"/>
      <c r="AS55" s="754"/>
      <c r="AT55" s="754"/>
      <c r="AU55" s="754">
        <f t="shared" si="5"/>
        <v>0</v>
      </c>
      <c r="AV55" s="754">
        <f t="shared" si="5"/>
        <v>0</v>
      </c>
      <c r="AW55" s="754"/>
      <c r="AX55" s="754"/>
      <c r="AY55" s="754"/>
      <c r="AZ55" s="754">
        <f t="shared" si="6"/>
        <v>0</v>
      </c>
      <c r="BA55" s="754">
        <f t="shared" si="6"/>
        <v>612.70000000000005</v>
      </c>
      <c r="BB55" s="754">
        <f t="shared" si="7"/>
        <v>614</v>
      </c>
      <c r="BC55" s="754">
        <f t="shared" si="8"/>
        <v>31.5</v>
      </c>
      <c r="BD55" s="754">
        <f t="shared" si="9"/>
        <v>7</v>
      </c>
      <c r="BE55" s="754">
        <f t="shared" si="8"/>
        <v>0</v>
      </c>
      <c r="BF55" s="754">
        <f t="shared" si="9"/>
        <v>0</v>
      </c>
      <c r="BG55" s="754">
        <f t="shared" si="10"/>
        <v>210</v>
      </c>
      <c r="BH55" s="754">
        <f t="shared" si="11"/>
        <v>152</v>
      </c>
      <c r="BI55" s="754">
        <f t="shared" si="12"/>
        <v>1870.7</v>
      </c>
      <c r="BJ55" s="754">
        <f t="shared" si="13"/>
        <v>1634</v>
      </c>
      <c r="BK55" s="754">
        <f t="shared" si="14"/>
        <v>1245.25</v>
      </c>
      <c r="BL55" s="754">
        <f t="shared" si="14"/>
        <v>1240</v>
      </c>
      <c r="BM55" s="754">
        <f t="shared" si="18"/>
        <v>3970.15</v>
      </c>
      <c r="BN55" s="754">
        <f t="shared" si="18"/>
        <v>3647</v>
      </c>
      <c r="BO55" s="774"/>
      <c r="BP55" s="758"/>
      <c r="BQ55" s="794"/>
    </row>
    <row r="56" spans="1:70" ht="15" customHeight="1" x14ac:dyDescent="0.25">
      <c r="A56" s="803" t="s">
        <v>49</v>
      </c>
      <c r="B56" s="787">
        <v>558</v>
      </c>
      <c r="C56" s="761">
        <f t="shared" si="0"/>
        <v>99.709677419354833</v>
      </c>
      <c r="D56" s="776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>
        <f t="shared" si="3"/>
        <v>0</v>
      </c>
      <c r="R56" s="754">
        <f t="shared" si="3"/>
        <v>0</v>
      </c>
      <c r="S56" s="754"/>
      <c r="T56" s="754">
        <v>29.26</v>
      </c>
      <c r="U56" s="754">
        <v>58</v>
      </c>
      <c r="V56" s="754"/>
      <c r="W56" s="754"/>
      <c r="X56" s="754"/>
      <c r="Y56" s="754"/>
      <c r="Z56" s="754">
        <v>6</v>
      </c>
      <c r="AA56" s="754">
        <v>13</v>
      </c>
      <c r="AB56" s="754">
        <v>5.4</v>
      </c>
      <c r="AC56" s="754">
        <v>17</v>
      </c>
      <c r="AD56" s="754">
        <v>515.72</v>
      </c>
      <c r="AE56" s="754">
        <v>1836</v>
      </c>
      <c r="AF56" s="754">
        <f t="shared" si="4"/>
        <v>556.38</v>
      </c>
      <c r="AG56" s="754">
        <f t="shared" si="4"/>
        <v>1924</v>
      </c>
      <c r="AH56" s="754"/>
      <c r="AI56" s="754"/>
      <c r="AJ56" s="754"/>
      <c r="AK56" s="754"/>
      <c r="AL56" s="754"/>
      <c r="AM56" s="754"/>
      <c r="AN56" s="754"/>
      <c r="AO56" s="754"/>
      <c r="AP56" s="754"/>
      <c r="AQ56" s="754"/>
      <c r="AR56" s="754"/>
      <c r="AS56" s="754"/>
      <c r="AT56" s="754"/>
      <c r="AU56" s="754">
        <f t="shared" si="5"/>
        <v>0</v>
      </c>
      <c r="AV56" s="754">
        <f t="shared" si="5"/>
        <v>0</v>
      </c>
      <c r="AW56" s="754"/>
      <c r="AX56" s="754"/>
      <c r="AY56" s="754"/>
      <c r="AZ56" s="754">
        <f t="shared" si="6"/>
        <v>0</v>
      </c>
      <c r="BA56" s="754">
        <f t="shared" si="6"/>
        <v>29.26</v>
      </c>
      <c r="BB56" s="754">
        <f t="shared" si="7"/>
        <v>58</v>
      </c>
      <c r="BC56" s="754">
        <f t="shared" si="8"/>
        <v>0</v>
      </c>
      <c r="BD56" s="754">
        <f t="shared" si="9"/>
        <v>0</v>
      </c>
      <c r="BE56" s="754">
        <f t="shared" si="8"/>
        <v>0</v>
      </c>
      <c r="BF56" s="754">
        <f t="shared" si="9"/>
        <v>0</v>
      </c>
      <c r="BG56" s="754">
        <f t="shared" si="10"/>
        <v>6</v>
      </c>
      <c r="BH56" s="754">
        <f t="shared" si="11"/>
        <v>13</v>
      </c>
      <c r="BI56" s="754">
        <f t="shared" si="12"/>
        <v>5.4</v>
      </c>
      <c r="BJ56" s="754">
        <f t="shared" si="13"/>
        <v>17</v>
      </c>
      <c r="BK56" s="754">
        <f t="shared" si="14"/>
        <v>515.72</v>
      </c>
      <c r="BL56" s="754">
        <f t="shared" si="14"/>
        <v>1836</v>
      </c>
      <c r="BM56" s="754">
        <f t="shared" si="18"/>
        <v>556.38</v>
      </c>
      <c r="BN56" s="754">
        <f t="shared" si="18"/>
        <v>1924</v>
      </c>
      <c r="BO56" s="764"/>
      <c r="BP56" s="758"/>
    </row>
    <row r="57" spans="1:70" ht="15" customHeight="1" x14ac:dyDescent="0.25">
      <c r="A57" s="803" t="s">
        <v>50</v>
      </c>
      <c r="B57" s="787">
        <v>2431.71</v>
      </c>
      <c r="C57" s="761">
        <f t="shared" si="0"/>
        <v>104.0107578617516</v>
      </c>
      <c r="D57" s="776"/>
      <c r="E57" s="754">
        <v>361</v>
      </c>
      <c r="F57" s="754">
        <v>593</v>
      </c>
      <c r="G57" s="754">
        <v>20</v>
      </c>
      <c r="H57" s="754">
        <v>6</v>
      </c>
      <c r="I57" s="766">
        <v>1.75</v>
      </c>
      <c r="J57" s="754">
        <v>4</v>
      </c>
      <c r="K57" s="754">
        <v>83.75</v>
      </c>
      <c r="L57" s="754">
        <v>101</v>
      </c>
      <c r="M57" s="754">
        <v>1143.24</v>
      </c>
      <c r="N57" s="754">
        <v>2005</v>
      </c>
      <c r="O57" s="754">
        <v>23</v>
      </c>
      <c r="P57" s="754">
        <v>46</v>
      </c>
      <c r="Q57" s="754">
        <f t="shared" si="3"/>
        <v>1632.74</v>
      </c>
      <c r="R57" s="754">
        <f t="shared" si="3"/>
        <v>2755</v>
      </c>
      <c r="S57" s="754"/>
      <c r="T57" s="754">
        <v>1</v>
      </c>
      <c r="U57" s="754">
        <v>2</v>
      </c>
      <c r="V57" s="754"/>
      <c r="W57" s="754"/>
      <c r="X57" s="754"/>
      <c r="Y57" s="754"/>
      <c r="Z57" s="754">
        <v>0.5</v>
      </c>
      <c r="AA57" s="754">
        <v>1</v>
      </c>
      <c r="AB57" s="754">
        <v>857</v>
      </c>
      <c r="AC57" s="754">
        <v>1946</v>
      </c>
      <c r="AD57" s="754">
        <v>38</v>
      </c>
      <c r="AE57" s="754">
        <v>125</v>
      </c>
      <c r="AF57" s="754">
        <f t="shared" si="4"/>
        <v>896.5</v>
      </c>
      <c r="AG57" s="754">
        <f t="shared" si="4"/>
        <v>2074</v>
      </c>
      <c r="AH57" s="754"/>
      <c r="AI57" s="754"/>
      <c r="AJ57" s="754"/>
      <c r="AK57" s="754"/>
      <c r="AL57" s="754"/>
      <c r="AM57" s="754"/>
      <c r="AN57" s="754"/>
      <c r="AO57" s="754"/>
      <c r="AP57" s="754"/>
      <c r="AQ57" s="754"/>
      <c r="AR57" s="754"/>
      <c r="AS57" s="754"/>
      <c r="AT57" s="754"/>
      <c r="AU57" s="754">
        <f t="shared" si="5"/>
        <v>0</v>
      </c>
      <c r="AV57" s="754">
        <f t="shared" si="5"/>
        <v>0</v>
      </c>
      <c r="AW57" s="754"/>
      <c r="AX57" s="754"/>
      <c r="AY57" s="754"/>
      <c r="AZ57" s="754">
        <f t="shared" si="6"/>
        <v>0</v>
      </c>
      <c r="BA57" s="754">
        <f t="shared" si="6"/>
        <v>362</v>
      </c>
      <c r="BB57" s="754">
        <f t="shared" si="7"/>
        <v>595</v>
      </c>
      <c r="BC57" s="754">
        <f t="shared" si="8"/>
        <v>20</v>
      </c>
      <c r="BD57" s="754">
        <f t="shared" si="9"/>
        <v>6</v>
      </c>
      <c r="BE57" s="754">
        <f t="shared" si="8"/>
        <v>1.75</v>
      </c>
      <c r="BF57" s="754">
        <f t="shared" si="9"/>
        <v>4</v>
      </c>
      <c r="BG57" s="754">
        <f t="shared" si="10"/>
        <v>84.25</v>
      </c>
      <c r="BH57" s="754">
        <f t="shared" si="11"/>
        <v>102</v>
      </c>
      <c r="BI57" s="754">
        <f t="shared" si="12"/>
        <v>2000.24</v>
      </c>
      <c r="BJ57" s="754">
        <f t="shared" si="13"/>
        <v>3951</v>
      </c>
      <c r="BK57" s="754">
        <f t="shared" si="14"/>
        <v>61</v>
      </c>
      <c r="BL57" s="754">
        <f t="shared" si="14"/>
        <v>171</v>
      </c>
      <c r="BM57" s="754">
        <f t="shared" si="18"/>
        <v>2529.2399999999998</v>
      </c>
      <c r="BN57" s="754">
        <f t="shared" si="18"/>
        <v>4829</v>
      </c>
      <c r="BO57" s="764"/>
      <c r="BP57" s="758"/>
    </row>
    <row r="58" spans="1:70" ht="15" customHeight="1" x14ac:dyDescent="0.25">
      <c r="A58" s="803" t="s">
        <v>51</v>
      </c>
      <c r="B58" s="787">
        <v>818.06</v>
      </c>
      <c r="C58" s="761">
        <f t="shared" si="0"/>
        <v>105.65484194313375</v>
      </c>
      <c r="D58" s="776"/>
      <c r="E58" s="810">
        <v>340</v>
      </c>
      <c r="F58" s="810">
        <v>484</v>
      </c>
      <c r="G58" s="810">
        <v>7.25</v>
      </c>
      <c r="H58" s="810">
        <v>10</v>
      </c>
      <c r="I58" s="810">
        <v>7.5</v>
      </c>
      <c r="J58" s="810">
        <v>11</v>
      </c>
      <c r="K58" s="810">
        <v>175.75</v>
      </c>
      <c r="L58" s="810">
        <v>342</v>
      </c>
      <c r="M58" s="810">
        <v>152.25</v>
      </c>
      <c r="N58" s="810">
        <v>325</v>
      </c>
      <c r="O58" s="810">
        <v>122.75</v>
      </c>
      <c r="P58" s="810">
        <v>262</v>
      </c>
      <c r="Q58" s="810">
        <f t="shared" si="3"/>
        <v>805.5</v>
      </c>
      <c r="R58" s="810">
        <f t="shared" si="3"/>
        <v>1434</v>
      </c>
      <c r="S58" s="810"/>
      <c r="T58" s="810">
        <v>6.25</v>
      </c>
      <c r="U58" s="810">
        <v>19</v>
      </c>
      <c r="V58" s="810"/>
      <c r="W58" s="810"/>
      <c r="X58" s="810"/>
      <c r="Y58" s="810"/>
      <c r="Z58" s="810">
        <v>5.57</v>
      </c>
      <c r="AA58" s="810">
        <v>15</v>
      </c>
      <c r="AB58" s="810">
        <v>3.25</v>
      </c>
      <c r="AC58" s="810">
        <v>8</v>
      </c>
      <c r="AD58" s="810">
        <v>43.75</v>
      </c>
      <c r="AE58" s="810">
        <v>115</v>
      </c>
      <c r="AF58" s="810">
        <f t="shared" si="4"/>
        <v>58.82</v>
      </c>
      <c r="AG58" s="810">
        <f t="shared" si="4"/>
        <v>157</v>
      </c>
      <c r="AH58" s="810"/>
      <c r="AI58" s="810"/>
      <c r="AJ58" s="810"/>
      <c r="AK58" s="810"/>
      <c r="AL58" s="810"/>
      <c r="AM58" s="810"/>
      <c r="AN58" s="810"/>
      <c r="AO58" s="810"/>
      <c r="AP58" s="810"/>
      <c r="AQ58" s="811"/>
      <c r="AR58" s="811"/>
      <c r="AS58" s="810"/>
      <c r="AT58" s="810"/>
      <c r="AU58" s="810">
        <f t="shared" si="5"/>
        <v>0</v>
      </c>
      <c r="AV58" s="810">
        <f t="shared" si="5"/>
        <v>0</v>
      </c>
      <c r="AW58" s="810"/>
      <c r="AX58" s="810"/>
      <c r="AY58" s="810"/>
      <c r="AZ58" s="810">
        <f t="shared" si="6"/>
        <v>0</v>
      </c>
      <c r="BA58" s="810">
        <f t="shared" si="6"/>
        <v>346.25</v>
      </c>
      <c r="BB58" s="810">
        <f>SUM(F58,U58,AJ58,)</f>
        <v>503</v>
      </c>
      <c r="BC58" s="810">
        <f>SUM(G58,V58,AK58,)</f>
        <v>7.25</v>
      </c>
      <c r="BD58" s="810">
        <f>SUM(H58,W58,AL58,)</f>
        <v>10</v>
      </c>
      <c r="BE58" s="810">
        <f>SUM(I58,X58,AM58,)</f>
        <v>7.5</v>
      </c>
      <c r="BF58" s="810">
        <f>SUM(J58,Y58,AN58,)</f>
        <v>11</v>
      </c>
      <c r="BG58" s="810">
        <f t="shared" si="10"/>
        <v>181.32</v>
      </c>
      <c r="BH58" s="810">
        <f>SUM(L58,AA58,AP58,)</f>
        <v>357</v>
      </c>
      <c r="BI58" s="810">
        <f t="shared" si="12"/>
        <v>155.5</v>
      </c>
      <c r="BJ58" s="810">
        <f>SUM(N58,AC58,AR58,)</f>
        <v>333</v>
      </c>
      <c r="BK58" s="810">
        <f>SUM(O58,AD58,AS58,)</f>
        <v>166.5</v>
      </c>
      <c r="BL58" s="810">
        <f>SUM(P58,AE58,AT58,)</f>
        <v>377</v>
      </c>
      <c r="BM58" s="810">
        <f t="shared" si="18"/>
        <v>864.31999999999994</v>
      </c>
      <c r="BN58" s="810">
        <f t="shared" si="18"/>
        <v>1591</v>
      </c>
      <c r="BO58" s="774"/>
      <c r="BP58" s="812"/>
      <c r="BQ58" s="715" t="s">
        <v>163</v>
      </c>
      <c r="BR58" s="715" t="s">
        <v>184</v>
      </c>
    </row>
    <row r="59" spans="1:70" ht="15" hidden="1" customHeight="1" x14ac:dyDescent="0.25">
      <c r="A59" s="813"/>
      <c r="B59" s="814"/>
      <c r="C59" s="815"/>
      <c r="D59" s="816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8"/>
      <c r="R59" s="819"/>
      <c r="S59" s="820"/>
      <c r="T59" s="821"/>
      <c r="U59" s="822"/>
      <c r="V59" s="823"/>
      <c r="W59" s="823"/>
      <c r="X59" s="823"/>
      <c r="Y59" s="816"/>
      <c r="Z59" s="816"/>
      <c r="AA59" s="816"/>
      <c r="AB59" s="816"/>
      <c r="AC59" s="824"/>
      <c r="AD59" s="824"/>
      <c r="AE59" s="824"/>
      <c r="AF59" s="818"/>
      <c r="AG59" s="819"/>
      <c r="AH59" s="824"/>
      <c r="AI59" s="825"/>
      <c r="AJ59" s="824"/>
      <c r="AK59" s="825"/>
      <c r="AL59" s="824"/>
      <c r="AM59" s="824"/>
      <c r="AN59" s="824"/>
      <c r="AO59" s="824"/>
      <c r="AP59" s="824"/>
      <c r="AQ59" s="826"/>
      <c r="AR59" s="826"/>
      <c r="AS59" s="824"/>
      <c r="AT59" s="824"/>
      <c r="AU59" s="818"/>
      <c r="AV59" s="819"/>
      <c r="AW59" s="824"/>
      <c r="AX59" s="824"/>
      <c r="AY59" s="824"/>
      <c r="AZ59" s="827"/>
      <c r="BA59" s="716"/>
      <c r="BB59" s="716"/>
      <c r="BC59" s="716"/>
      <c r="BD59" s="716"/>
      <c r="BE59" s="716"/>
      <c r="BF59" s="716"/>
      <c r="BG59" s="716"/>
      <c r="BH59" s="716"/>
      <c r="BI59" s="716"/>
      <c r="BJ59" s="716"/>
      <c r="BK59" s="716"/>
      <c r="BL59" s="716"/>
      <c r="BM59" s="716"/>
      <c r="BN59" s="716"/>
      <c r="BP59" s="828"/>
    </row>
    <row r="60" spans="1:70" ht="15" hidden="1" customHeight="1" x14ac:dyDescent="0.25">
      <c r="A60" s="813"/>
      <c r="B60" s="814"/>
      <c r="C60" s="829"/>
      <c r="D60" s="816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8"/>
      <c r="R60" s="819"/>
      <c r="S60" s="820"/>
      <c r="T60" s="821"/>
      <c r="U60" s="822"/>
      <c r="V60" s="823"/>
      <c r="W60" s="823"/>
      <c r="X60" s="823"/>
      <c r="Y60" s="816"/>
      <c r="Z60" s="816"/>
      <c r="AA60" s="816"/>
      <c r="AB60" s="816"/>
      <c r="AC60" s="824"/>
      <c r="AD60" s="824"/>
      <c r="AE60" s="824"/>
      <c r="AF60" s="818"/>
      <c r="AG60" s="819"/>
      <c r="AH60" s="824"/>
      <c r="AW60" s="830"/>
      <c r="AX60" s="830"/>
      <c r="AY60" s="830"/>
      <c r="BA60" s="716"/>
      <c r="BB60" s="716"/>
      <c r="BC60" s="830"/>
      <c r="BD60" s="716"/>
      <c r="BE60" s="716"/>
      <c r="BF60" s="716"/>
      <c r="BG60" s="716"/>
      <c r="BH60" s="716"/>
      <c r="BI60" s="716"/>
      <c r="BJ60" s="716"/>
      <c r="BK60" s="716"/>
      <c r="BL60" s="716"/>
      <c r="BM60" s="716"/>
      <c r="BN60" s="716"/>
      <c r="BO60" s="830"/>
      <c r="BQ60" s="819"/>
    </row>
    <row r="61" spans="1:70" ht="15.6" customHeight="1" x14ac:dyDescent="0.3">
      <c r="B61" s="833"/>
      <c r="C61" s="833"/>
      <c r="E61" s="834"/>
      <c r="F61" s="835"/>
      <c r="G61" s="835"/>
      <c r="H61" s="835"/>
      <c r="I61" s="835"/>
      <c r="J61" s="835"/>
      <c r="K61" s="835"/>
      <c r="L61" s="835"/>
      <c r="M61" s="835"/>
      <c r="N61" s="835"/>
      <c r="O61" s="835"/>
      <c r="P61" s="835"/>
      <c r="Q61" s="835"/>
      <c r="R61" s="835"/>
      <c r="S61" s="835"/>
      <c r="T61" s="835"/>
      <c r="U61" s="835"/>
      <c r="V61" s="835"/>
      <c r="W61" s="835"/>
      <c r="X61" s="835"/>
      <c r="Y61" s="835"/>
      <c r="Z61" s="835"/>
      <c r="AA61" s="835"/>
      <c r="AB61" s="835"/>
      <c r="AC61" s="835"/>
      <c r="AD61" s="835"/>
      <c r="AE61" s="835"/>
      <c r="AF61" s="835"/>
      <c r="AG61" s="835"/>
      <c r="AW61" s="836"/>
      <c r="AX61" s="836"/>
      <c r="AY61" s="836"/>
      <c r="BA61" s="830"/>
      <c r="BC61" s="836"/>
      <c r="BO61" s="836"/>
    </row>
    <row r="62" spans="1:70" ht="15.6" customHeight="1" x14ac:dyDescent="0.3">
      <c r="B62" s="837"/>
      <c r="C62" s="833"/>
      <c r="AL62" s="714" t="s">
        <v>131</v>
      </c>
      <c r="AM62" s="714"/>
      <c r="AN62" s="714"/>
      <c r="AO62" s="714"/>
      <c r="AP62" s="714"/>
      <c r="AQ62" s="714" t="s">
        <v>115</v>
      </c>
      <c r="BA62" s="836"/>
      <c r="BD62" s="714"/>
      <c r="BG62" s="714"/>
      <c r="BH62" s="714"/>
      <c r="BI62" s="714"/>
      <c r="BK62" s="716"/>
      <c r="BL62" s="716"/>
    </row>
    <row r="63" spans="1:70" x14ac:dyDescent="0.3">
      <c r="AL63" s="836" t="s">
        <v>182</v>
      </c>
      <c r="AM63" s="659"/>
      <c r="AN63" s="659"/>
      <c r="AO63" s="659"/>
      <c r="AP63" s="659"/>
      <c r="AQ63" s="659" t="s">
        <v>118</v>
      </c>
      <c r="BD63" s="836"/>
      <c r="BG63" s="659"/>
      <c r="BH63" s="659"/>
      <c r="BI63" s="659"/>
      <c r="BK63" s="714"/>
    </row>
    <row r="86" spans="2:69" s="832" customFormat="1" ht="12.75" customHeight="1" x14ac:dyDescent="0.3">
      <c r="B86" s="715"/>
      <c r="C86" s="715"/>
      <c r="D86" s="715"/>
      <c r="E86" s="715"/>
      <c r="F86" s="715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  <c r="AI86" s="715"/>
      <c r="AJ86" s="715"/>
      <c r="AK86" s="715"/>
      <c r="AL86" s="715"/>
      <c r="AM86" s="715"/>
      <c r="AN86" s="715"/>
      <c r="AO86" s="715"/>
      <c r="AP86" s="715"/>
      <c r="AQ86" s="715"/>
      <c r="AR86" s="715"/>
      <c r="AS86" s="715"/>
      <c r="AT86" s="715"/>
      <c r="AU86" s="715"/>
      <c r="AV86" s="715"/>
      <c r="AW86" s="715"/>
      <c r="AX86" s="715"/>
      <c r="AY86" s="715"/>
      <c r="AZ86" s="715"/>
      <c r="BA86" s="715"/>
      <c r="BB86" s="715"/>
      <c r="BC86" s="715"/>
      <c r="BD86" s="715"/>
      <c r="BE86" s="715"/>
      <c r="BF86" s="715"/>
      <c r="BG86" s="715"/>
      <c r="BH86" s="715"/>
      <c r="BI86" s="715"/>
      <c r="BJ86" s="715"/>
      <c r="BK86" s="715"/>
      <c r="BL86" s="715"/>
      <c r="BM86" s="715"/>
      <c r="BN86" s="715"/>
      <c r="BO86" s="715"/>
      <c r="BP86" s="831"/>
      <c r="BQ86" s="715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25" priority="2" stopIfTrue="1" operator="equal">
      <formula>0</formula>
    </cfRule>
  </conditionalFormatting>
  <conditionalFormatting sqref="E43:N43 AB43:AC43">
    <cfRule type="cellIs" dxfId="24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300" verticalDpi="300" r:id="rId1"/>
  <headerFooter alignWithMargins="0">
    <oddHeader>&amp;R&amp;P</oddHeader>
  </headerFooter>
  <colBreaks count="1" manualBreakCount="1">
    <brk id="33" max="62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4"/>
  <sheetViews>
    <sheetView view="pageBreakPreview" zoomScale="75" zoomScaleNormal="50" zoomScaleSheetLayoutView="75" workbookViewId="0">
      <pane xSplit="3" ySplit="14" topLeftCell="CG21" activePane="bottomRight" state="frozen"/>
      <selection pane="topRight" activeCell="D1" sqref="D1"/>
      <selection pane="bottomLeft" activeCell="A15" sqref="A15"/>
      <selection pane="bottomRight" activeCell="DP13" sqref="DP13"/>
    </sheetView>
  </sheetViews>
  <sheetFormatPr defaultColWidth="8.85546875" defaultRowHeight="15" x14ac:dyDescent="0.25"/>
  <cols>
    <col min="1" max="1" width="13.140625" style="659" customWidth="1"/>
    <col min="2" max="2" width="9.140625" style="659" customWidth="1"/>
    <col min="3" max="3" width="10.28515625" style="659" customWidth="1"/>
    <col min="4" max="4" width="11.5703125" style="659" customWidth="1"/>
    <col min="5" max="5" width="10.7109375" style="659" bestFit="1" customWidth="1"/>
    <col min="6" max="6" width="9.140625" style="659" bestFit="1" customWidth="1"/>
    <col min="7" max="7" width="10.140625" style="659" customWidth="1"/>
    <col min="8" max="8" width="9" style="659" customWidth="1"/>
    <col min="9" max="9" width="9.140625" style="659" bestFit="1" customWidth="1"/>
    <col min="10" max="10" width="9.7109375" style="659" customWidth="1"/>
    <col min="11" max="11" width="9.28515625" style="659" bestFit="1" customWidth="1"/>
    <col min="12" max="13" width="9.140625" style="659" bestFit="1" customWidth="1"/>
    <col min="14" max="14" width="9.85546875" style="659" bestFit="1" customWidth="1"/>
    <col min="15" max="15" width="9.140625" style="659" bestFit="1" customWidth="1"/>
    <col min="16" max="16" width="9.85546875" style="659" customWidth="1"/>
    <col min="17" max="17" width="10.7109375" style="659" customWidth="1"/>
    <col min="18" max="19" width="9.140625" style="659" bestFit="1" customWidth="1"/>
    <col min="20" max="20" width="9.42578125" style="659" bestFit="1" customWidth="1"/>
    <col min="21" max="21" width="9.28515625" style="659" bestFit="1" customWidth="1"/>
    <col min="22" max="22" width="9.85546875" style="659" bestFit="1" customWidth="1"/>
    <col min="23" max="23" width="11.28515625" style="659" bestFit="1" customWidth="1"/>
    <col min="24" max="36" width="9.28515625" style="659" bestFit="1" customWidth="1"/>
    <col min="37" max="37" width="9.85546875" style="659" bestFit="1" customWidth="1"/>
    <col min="38" max="38" width="10.7109375" style="659" bestFit="1" customWidth="1"/>
    <col min="39" max="39" width="9.140625" style="659" bestFit="1" customWidth="1"/>
    <col min="40" max="40" width="10.28515625" style="659" bestFit="1" customWidth="1"/>
    <col min="41" max="41" width="10.7109375" style="659" bestFit="1" customWidth="1"/>
    <col min="42" max="42" width="9" style="659" bestFit="1" customWidth="1"/>
    <col min="43" max="43" width="10.140625" style="659" bestFit="1" customWidth="1"/>
    <col min="44" max="44" width="10.5703125" style="659" bestFit="1" customWidth="1"/>
    <col min="45" max="45" width="9" style="659" bestFit="1" customWidth="1"/>
    <col min="46" max="66" width="8.85546875" style="659" customWidth="1"/>
    <col min="67" max="69" width="9" style="659" customWidth="1"/>
    <col min="70" max="74" width="9" style="659" bestFit="1" customWidth="1"/>
    <col min="75" max="87" width="8.85546875" style="659"/>
    <col min="88" max="88" width="12.42578125" style="659" customWidth="1"/>
    <col min="89" max="89" width="9.85546875" style="659" customWidth="1"/>
    <col min="90" max="90" width="8.85546875" style="659"/>
    <col min="91" max="91" width="21.7109375" style="659" hidden="1" customWidth="1"/>
    <col min="92" max="109" width="0" style="659" hidden="1" customWidth="1"/>
    <col min="110" max="117" width="9.140625" style="660" hidden="1" customWidth="1"/>
    <col min="118" max="136" width="9.140625" style="660" customWidth="1"/>
    <col min="137" max="140" width="9.140625" style="661" customWidth="1"/>
    <col min="141" max="16384" width="8.85546875" style="659"/>
  </cols>
  <sheetData>
    <row r="1" spans="1:140" x14ac:dyDescent="0.25">
      <c r="A1" s="659" t="s">
        <v>101</v>
      </c>
    </row>
    <row r="2" spans="1:140" x14ac:dyDescent="0.25">
      <c r="E2" s="659" t="s">
        <v>70</v>
      </c>
    </row>
    <row r="3" spans="1:140" x14ac:dyDescent="0.25">
      <c r="E3" s="659" t="s">
        <v>102</v>
      </c>
      <c r="DD3" s="660"/>
      <c r="DE3" s="660"/>
      <c r="EE3" s="661"/>
      <c r="EF3" s="661"/>
      <c r="EI3" s="659"/>
      <c r="EJ3" s="659"/>
    </row>
    <row r="4" spans="1:140" x14ac:dyDescent="0.25">
      <c r="E4" s="662" t="s">
        <v>72</v>
      </c>
      <c r="K4" s="663"/>
      <c r="L4" s="663"/>
      <c r="M4" s="663"/>
      <c r="N4" s="663"/>
      <c r="O4" s="663"/>
      <c r="P4" s="663"/>
      <c r="Q4" s="663"/>
      <c r="R4" s="663"/>
      <c r="S4" s="663"/>
      <c r="T4" s="663"/>
      <c r="U4" s="663"/>
      <c r="V4" s="663"/>
      <c r="W4" s="663"/>
      <c r="X4" s="663"/>
      <c r="Y4" s="663"/>
      <c r="Z4" s="663"/>
      <c r="AA4" s="663"/>
      <c r="AB4" s="663"/>
      <c r="AC4" s="661"/>
      <c r="AD4" s="661"/>
      <c r="AN4" s="664"/>
      <c r="AO4" s="664"/>
    </row>
    <row r="5" spans="1:140" x14ac:dyDescent="0.25">
      <c r="A5" s="665"/>
      <c r="B5" s="665"/>
      <c r="C5" s="665"/>
      <c r="D5" s="665"/>
      <c r="E5" s="666">
        <v>42089</v>
      </c>
      <c r="F5" s="665"/>
      <c r="G5" s="665"/>
      <c r="H5" s="665"/>
      <c r="I5" s="665"/>
      <c r="J5" s="665"/>
      <c r="K5" s="667"/>
      <c r="L5" s="667"/>
      <c r="M5" s="667"/>
      <c r="N5" s="667"/>
      <c r="O5" s="667"/>
      <c r="P5" s="667"/>
      <c r="Q5" s="667"/>
      <c r="R5" s="667"/>
      <c r="S5" s="661"/>
      <c r="T5" s="667"/>
      <c r="U5" s="667"/>
      <c r="V5" s="667"/>
      <c r="W5" s="667"/>
      <c r="X5" s="667"/>
      <c r="Y5" s="667"/>
      <c r="Z5" s="667"/>
      <c r="AA5" s="667"/>
      <c r="AB5" s="667"/>
      <c r="AC5" s="667"/>
      <c r="AD5" s="667"/>
      <c r="AE5" s="665"/>
      <c r="AF5" s="665"/>
      <c r="AG5" s="665"/>
      <c r="AH5" s="665"/>
      <c r="AI5" s="665"/>
      <c r="AJ5" s="665"/>
      <c r="AK5" s="665"/>
      <c r="AL5" s="665"/>
      <c r="AM5" s="665"/>
      <c r="AN5" s="665"/>
      <c r="AO5" s="665"/>
      <c r="AP5" s="665"/>
      <c r="AQ5" s="665"/>
      <c r="AR5" s="665"/>
      <c r="AS5" s="665"/>
      <c r="AT5" s="665"/>
      <c r="AU5" s="665"/>
      <c r="AV5" s="665"/>
      <c r="AW5" s="665"/>
      <c r="AX5" s="665"/>
      <c r="AY5" s="665"/>
      <c r="AZ5" s="665"/>
      <c r="BA5" s="665"/>
      <c r="BB5" s="665"/>
      <c r="BC5" s="665"/>
      <c r="BD5" s="665"/>
      <c r="BE5" s="665"/>
      <c r="BF5" s="665"/>
      <c r="BG5" s="665"/>
      <c r="BH5" s="665"/>
      <c r="BI5" s="665"/>
      <c r="BJ5" s="665"/>
      <c r="BK5" s="665"/>
      <c r="BL5" s="665"/>
      <c r="BM5" s="665"/>
      <c r="BN5" s="665"/>
      <c r="BO5" s="665"/>
      <c r="BP5" s="665"/>
      <c r="BQ5" s="665"/>
      <c r="BR5" s="665"/>
      <c r="BS5" s="665"/>
      <c r="BT5" s="665"/>
      <c r="BU5" s="665"/>
      <c r="BV5" s="665"/>
      <c r="BW5" s="665"/>
      <c r="BX5" s="665"/>
      <c r="BY5" s="665"/>
      <c r="BZ5" s="665"/>
      <c r="CA5" s="665"/>
      <c r="CB5" s="665"/>
      <c r="CC5" s="665"/>
      <c r="CD5" s="665"/>
      <c r="CE5" s="665"/>
      <c r="CF5" s="665"/>
      <c r="CG5" s="665"/>
      <c r="CH5" s="665"/>
      <c r="CI5" s="665"/>
      <c r="CJ5" s="665"/>
      <c r="CK5" s="665"/>
      <c r="CL5" s="665"/>
    </row>
    <row r="6" spans="1:140" x14ac:dyDescent="0.25">
      <c r="A6" s="665" t="s">
        <v>73</v>
      </c>
      <c r="B6" s="665"/>
      <c r="C6" s="665"/>
      <c r="D6" s="665"/>
      <c r="E6" s="665"/>
      <c r="F6" s="665"/>
      <c r="G6" s="665"/>
      <c r="I6" s="665"/>
      <c r="J6" s="665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  <c r="X6" s="668"/>
      <c r="Y6" s="668"/>
      <c r="Z6" s="668"/>
      <c r="AA6" s="668"/>
      <c r="AB6" s="667"/>
      <c r="AC6" s="667"/>
      <c r="AD6" s="667"/>
      <c r="AE6" s="665"/>
      <c r="AF6" s="665"/>
      <c r="AG6" s="665"/>
      <c r="AH6" s="665"/>
      <c r="AI6" s="665"/>
      <c r="AJ6" s="665"/>
      <c r="AK6" s="665"/>
      <c r="AL6" s="665"/>
      <c r="AM6" s="665"/>
      <c r="AN6" s="669"/>
      <c r="AO6" s="665"/>
      <c r="AP6" s="665"/>
      <c r="AQ6" s="665"/>
      <c r="AR6" s="665"/>
      <c r="AS6" s="665"/>
      <c r="AT6" s="665"/>
      <c r="AU6" s="665"/>
      <c r="AV6" s="665"/>
      <c r="AW6" s="665"/>
      <c r="AX6" s="665"/>
      <c r="AY6" s="665"/>
      <c r="AZ6" s="665"/>
      <c r="BA6" s="665"/>
      <c r="BB6" s="665"/>
      <c r="BC6" s="665"/>
      <c r="BD6" s="665"/>
      <c r="BE6" s="665"/>
      <c r="BF6" s="665"/>
      <c r="BG6" s="665"/>
      <c r="BH6" s="665"/>
      <c r="BI6" s="665"/>
      <c r="BJ6" s="665"/>
      <c r="BK6" s="665"/>
      <c r="BL6" s="665"/>
      <c r="BM6" s="665"/>
      <c r="BN6" s="665"/>
      <c r="BO6" s="665"/>
      <c r="BP6" s="665"/>
      <c r="BQ6" s="665"/>
      <c r="BR6" s="665"/>
      <c r="BS6" s="665"/>
      <c r="BT6" s="665"/>
      <c r="BU6" s="665"/>
      <c r="BV6" s="665"/>
      <c r="BW6" s="665"/>
      <c r="BX6" s="665"/>
      <c r="BY6" s="665"/>
      <c r="BZ6" s="665"/>
      <c r="CA6" s="665"/>
      <c r="CB6" s="665"/>
      <c r="CC6" s="665"/>
      <c r="CD6" s="665"/>
      <c r="CE6" s="665"/>
      <c r="CF6" s="665"/>
      <c r="CG6" s="665"/>
      <c r="CH6" s="665"/>
      <c r="CI6" s="665"/>
      <c r="CJ6" s="665"/>
      <c r="CK6" s="665"/>
      <c r="CL6" s="665"/>
    </row>
    <row r="7" spans="1:140" x14ac:dyDescent="0.25">
      <c r="A7" s="665" t="s">
        <v>74</v>
      </c>
      <c r="B7" s="665"/>
      <c r="C7" s="665"/>
      <c r="D7" s="665"/>
      <c r="E7" s="665"/>
      <c r="F7" s="665"/>
      <c r="G7" s="665"/>
      <c r="H7" s="665"/>
      <c r="I7" s="665"/>
      <c r="J7" s="665"/>
      <c r="K7" s="665"/>
      <c r="L7" s="665"/>
      <c r="M7" s="665"/>
      <c r="N7" s="665"/>
      <c r="O7" s="665"/>
      <c r="P7" s="665"/>
      <c r="Q7" s="665"/>
      <c r="R7" s="665"/>
      <c r="S7" s="665"/>
      <c r="T7" s="665"/>
      <c r="U7" s="665"/>
      <c r="V7" s="665"/>
      <c r="W7" s="665"/>
      <c r="X7" s="665"/>
      <c r="Y7" s="665"/>
      <c r="Z7" s="665"/>
      <c r="AA7" s="665"/>
      <c r="AB7" s="665"/>
      <c r="AC7" s="665"/>
      <c r="AD7" s="665"/>
      <c r="AE7" s="665"/>
      <c r="AF7" s="665"/>
      <c r="AG7" s="665"/>
      <c r="AH7" s="665"/>
      <c r="AI7" s="665"/>
      <c r="AJ7" s="665"/>
      <c r="AK7" s="665"/>
      <c r="AL7" s="665"/>
      <c r="AM7" s="665"/>
      <c r="AN7" s="665"/>
      <c r="AO7" s="665"/>
      <c r="AP7" s="665"/>
      <c r="AQ7" s="665"/>
      <c r="AR7" s="665"/>
      <c r="AS7" s="665"/>
      <c r="AT7" s="665"/>
      <c r="AU7" s="665"/>
      <c r="AV7" s="665"/>
      <c r="AW7" s="665"/>
      <c r="AX7" s="665"/>
      <c r="AY7" s="665"/>
      <c r="AZ7" s="665"/>
      <c r="BA7" s="665"/>
      <c r="BB7" s="665"/>
      <c r="BC7" s="665"/>
      <c r="BD7" s="665"/>
      <c r="BE7" s="665"/>
      <c r="BF7" s="665"/>
      <c r="BG7" s="665"/>
      <c r="BH7" s="665"/>
      <c r="BI7" s="665"/>
      <c r="BJ7" s="665"/>
      <c r="BK7" s="665"/>
      <c r="BL7" s="665"/>
      <c r="BM7" s="665"/>
      <c r="BN7" s="665"/>
      <c r="BO7" s="665"/>
      <c r="BP7" s="665"/>
      <c r="BQ7" s="665"/>
      <c r="BR7" s="665"/>
      <c r="BS7" s="665"/>
      <c r="BT7" s="665"/>
      <c r="BU7" s="665"/>
      <c r="BV7" s="665"/>
      <c r="BW7" s="665"/>
      <c r="BX7" s="665"/>
      <c r="BY7" s="665"/>
      <c r="BZ7" s="665"/>
      <c r="CA7" s="665"/>
      <c r="CB7" s="665"/>
      <c r="CC7" s="665"/>
      <c r="CD7" s="665"/>
      <c r="CE7" s="665"/>
      <c r="CF7" s="665"/>
      <c r="CG7" s="665"/>
      <c r="CH7" s="665"/>
      <c r="CI7" s="665"/>
      <c r="CJ7" s="665"/>
      <c r="CK7" s="665"/>
      <c r="CL7" s="665"/>
    </row>
    <row r="8" spans="1:140" s="671" customFormat="1" ht="24" customHeight="1" x14ac:dyDescent="0.2">
      <c r="A8" s="1348" t="s">
        <v>0</v>
      </c>
      <c r="B8" s="670"/>
      <c r="C8" s="670"/>
      <c r="D8" s="1349" t="s">
        <v>75</v>
      </c>
      <c r="E8" s="1350"/>
      <c r="F8" s="1350"/>
      <c r="G8" s="1350"/>
      <c r="H8" s="1350"/>
      <c r="I8" s="1350"/>
      <c r="J8" s="1350"/>
      <c r="K8" s="1350"/>
      <c r="L8" s="1350"/>
      <c r="M8" s="1350"/>
      <c r="N8" s="1350"/>
      <c r="O8" s="1350"/>
      <c r="P8" s="1350"/>
      <c r="Q8" s="1350"/>
      <c r="R8" s="1350"/>
      <c r="S8" s="1350"/>
      <c r="T8" s="1350"/>
      <c r="U8" s="1350"/>
      <c r="V8" s="1350"/>
      <c r="W8" s="1350"/>
      <c r="X8" s="1351"/>
      <c r="Y8" s="1349" t="s">
        <v>76</v>
      </c>
      <c r="Z8" s="1350"/>
      <c r="AA8" s="1350"/>
      <c r="AB8" s="1350"/>
      <c r="AC8" s="1350"/>
      <c r="AD8" s="1350"/>
      <c r="AE8" s="1350"/>
      <c r="AF8" s="1350"/>
      <c r="AG8" s="1350"/>
      <c r="AH8" s="1350"/>
      <c r="AI8" s="1350"/>
      <c r="AJ8" s="1350"/>
      <c r="AK8" s="1350"/>
      <c r="AL8" s="1350"/>
      <c r="AM8" s="1350"/>
      <c r="AN8" s="1350"/>
      <c r="AO8" s="1350"/>
      <c r="AP8" s="1350"/>
      <c r="AQ8" s="1350"/>
      <c r="AR8" s="1350"/>
      <c r="AS8" s="1351"/>
      <c r="AT8" s="1355" t="s">
        <v>77</v>
      </c>
      <c r="AU8" s="1356"/>
      <c r="AV8" s="1356"/>
      <c r="AW8" s="1356"/>
      <c r="AX8" s="1356"/>
      <c r="AY8" s="1356"/>
      <c r="AZ8" s="1356"/>
      <c r="BA8" s="1356"/>
      <c r="BB8" s="1356"/>
      <c r="BC8" s="1356"/>
      <c r="BD8" s="1356"/>
      <c r="BE8" s="1356"/>
      <c r="BF8" s="1356"/>
      <c r="BG8" s="1356"/>
      <c r="BH8" s="1356"/>
      <c r="BI8" s="1356"/>
      <c r="BJ8" s="1356"/>
      <c r="BK8" s="1356"/>
      <c r="BL8" s="1356"/>
      <c r="BM8" s="1356"/>
      <c r="BN8" s="1357"/>
      <c r="BO8" s="1348" t="s">
        <v>77</v>
      </c>
      <c r="BP8" s="1348"/>
      <c r="BQ8" s="1348"/>
      <c r="BR8" s="1355" t="s">
        <v>79</v>
      </c>
      <c r="BS8" s="1356"/>
      <c r="BT8" s="1356"/>
      <c r="BU8" s="1356"/>
      <c r="BV8" s="1356"/>
      <c r="BW8" s="1356"/>
      <c r="BX8" s="1356"/>
      <c r="BY8" s="1356"/>
      <c r="BZ8" s="1356"/>
      <c r="CA8" s="1356"/>
      <c r="CB8" s="1356"/>
      <c r="CC8" s="1356"/>
      <c r="CD8" s="1356"/>
      <c r="CE8" s="1356"/>
      <c r="CF8" s="1356"/>
      <c r="CG8" s="1356"/>
      <c r="CH8" s="1356"/>
      <c r="CI8" s="1356"/>
      <c r="CJ8" s="1356"/>
      <c r="CK8" s="1356"/>
      <c r="CL8" s="1357"/>
      <c r="DF8" s="672"/>
      <c r="DG8" s="672"/>
      <c r="DH8" s="672"/>
      <c r="DI8" s="672"/>
      <c r="DJ8" s="672"/>
      <c r="DK8" s="672"/>
      <c r="DL8" s="672"/>
      <c r="DM8" s="672"/>
      <c r="DN8" s="672"/>
      <c r="DO8" s="672"/>
      <c r="DP8" s="672"/>
      <c r="DQ8" s="672"/>
      <c r="DR8" s="672"/>
      <c r="DS8" s="672"/>
      <c r="DT8" s="672"/>
      <c r="DU8" s="672"/>
      <c r="DV8" s="672"/>
      <c r="DW8" s="672"/>
      <c r="DX8" s="672"/>
      <c r="DY8" s="672"/>
      <c r="DZ8" s="672"/>
      <c r="EA8" s="672"/>
      <c r="EB8" s="672"/>
      <c r="EC8" s="672"/>
      <c r="ED8" s="672"/>
      <c r="EE8" s="672"/>
      <c r="EF8" s="672"/>
      <c r="EG8" s="673"/>
      <c r="EH8" s="673"/>
      <c r="EI8" s="673"/>
      <c r="EJ8" s="673"/>
    </row>
    <row r="9" spans="1:140" s="671" customFormat="1" ht="15" customHeight="1" x14ac:dyDescent="0.2">
      <c r="A9" s="1348"/>
      <c r="B9" s="674"/>
      <c r="C9" s="674"/>
      <c r="D9" s="1352"/>
      <c r="E9" s="1353"/>
      <c r="F9" s="1353"/>
      <c r="G9" s="1353"/>
      <c r="H9" s="1353"/>
      <c r="I9" s="1353"/>
      <c r="J9" s="1353"/>
      <c r="K9" s="1353"/>
      <c r="L9" s="1353"/>
      <c r="M9" s="1353"/>
      <c r="N9" s="1353"/>
      <c r="O9" s="1353"/>
      <c r="P9" s="1353"/>
      <c r="Q9" s="1353"/>
      <c r="R9" s="1353"/>
      <c r="S9" s="1353"/>
      <c r="T9" s="1353"/>
      <c r="U9" s="1353"/>
      <c r="V9" s="1353"/>
      <c r="W9" s="1353"/>
      <c r="X9" s="1354"/>
      <c r="Y9" s="1352"/>
      <c r="Z9" s="1353"/>
      <c r="AA9" s="1353"/>
      <c r="AB9" s="1353"/>
      <c r="AC9" s="1353"/>
      <c r="AD9" s="1353"/>
      <c r="AE9" s="1353"/>
      <c r="AF9" s="1353"/>
      <c r="AG9" s="1353"/>
      <c r="AH9" s="1353"/>
      <c r="AI9" s="1353"/>
      <c r="AJ9" s="1353"/>
      <c r="AK9" s="1353"/>
      <c r="AL9" s="1353"/>
      <c r="AM9" s="1353"/>
      <c r="AN9" s="1353"/>
      <c r="AO9" s="1353"/>
      <c r="AP9" s="1353"/>
      <c r="AQ9" s="1353"/>
      <c r="AR9" s="1353"/>
      <c r="AS9" s="1354"/>
      <c r="AT9" s="1358"/>
      <c r="AU9" s="1359"/>
      <c r="AV9" s="1359"/>
      <c r="AW9" s="1359"/>
      <c r="AX9" s="1359"/>
      <c r="AY9" s="1359"/>
      <c r="AZ9" s="1359"/>
      <c r="BA9" s="1359"/>
      <c r="BB9" s="1359"/>
      <c r="BC9" s="1359"/>
      <c r="BD9" s="1359"/>
      <c r="BE9" s="1359"/>
      <c r="BF9" s="1359"/>
      <c r="BG9" s="1359"/>
      <c r="BH9" s="1359"/>
      <c r="BI9" s="1359"/>
      <c r="BJ9" s="1359"/>
      <c r="BK9" s="1359"/>
      <c r="BL9" s="1359"/>
      <c r="BM9" s="1359"/>
      <c r="BN9" s="1360"/>
      <c r="BO9" s="1348"/>
      <c r="BP9" s="1348"/>
      <c r="BQ9" s="1348"/>
      <c r="BR9" s="1358"/>
      <c r="BS9" s="1359"/>
      <c r="BT9" s="1359"/>
      <c r="BU9" s="1359"/>
      <c r="BV9" s="1359"/>
      <c r="BW9" s="1359"/>
      <c r="BX9" s="1359"/>
      <c r="BY9" s="1359"/>
      <c r="BZ9" s="1359"/>
      <c r="CA9" s="1359"/>
      <c r="CB9" s="1359"/>
      <c r="CC9" s="1359"/>
      <c r="CD9" s="1359"/>
      <c r="CE9" s="1359"/>
      <c r="CF9" s="1359"/>
      <c r="CG9" s="1359"/>
      <c r="CH9" s="1359"/>
      <c r="CI9" s="1359"/>
      <c r="CJ9" s="1359"/>
      <c r="CK9" s="1359"/>
      <c r="CL9" s="1360"/>
      <c r="DF9" s="672"/>
      <c r="DG9" s="672"/>
      <c r="DH9" s="672"/>
      <c r="DI9" s="672"/>
      <c r="DJ9" s="672"/>
      <c r="DK9" s="672"/>
      <c r="DL9" s="672"/>
      <c r="DM9" s="672"/>
      <c r="DN9" s="672"/>
      <c r="DO9" s="672"/>
      <c r="DP9" s="672"/>
      <c r="DQ9" s="672"/>
      <c r="DR9" s="672"/>
      <c r="DS9" s="672"/>
      <c r="DT9" s="672"/>
      <c r="DU9" s="672"/>
      <c r="DV9" s="672"/>
      <c r="DW9" s="672"/>
      <c r="DX9" s="672"/>
      <c r="DY9" s="672"/>
      <c r="DZ9" s="672"/>
      <c r="EA9" s="672"/>
      <c r="EB9" s="672"/>
      <c r="EC9" s="672"/>
      <c r="ED9" s="672"/>
      <c r="EE9" s="672"/>
      <c r="EF9" s="672"/>
      <c r="EG9" s="673"/>
      <c r="EH9" s="673"/>
      <c r="EI9" s="673"/>
      <c r="EJ9" s="673"/>
    </row>
    <row r="10" spans="1:140" s="671" customFormat="1" ht="21.6" customHeight="1" x14ac:dyDescent="0.2">
      <c r="A10" s="1348"/>
      <c r="B10" s="675"/>
      <c r="C10" s="675"/>
      <c r="D10" s="1347" t="s">
        <v>103</v>
      </c>
      <c r="E10" s="1347"/>
      <c r="F10" s="1347"/>
      <c r="G10" s="1347" t="s">
        <v>104</v>
      </c>
      <c r="H10" s="1347"/>
      <c r="I10" s="1347"/>
      <c r="J10" s="1347"/>
      <c r="K10" s="1347"/>
      <c r="L10" s="1347"/>
      <c r="M10" s="1347" t="s">
        <v>83</v>
      </c>
      <c r="N10" s="1347"/>
      <c r="O10" s="1347"/>
      <c r="P10" s="1347" t="s">
        <v>84</v>
      </c>
      <c r="Q10" s="1347"/>
      <c r="R10" s="1347"/>
      <c r="S10" s="1347" t="s">
        <v>105</v>
      </c>
      <c r="T10" s="1347"/>
      <c r="U10" s="1347"/>
      <c r="V10" s="1347" t="s">
        <v>86</v>
      </c>
      <c r="W10" s="1347"/>
      <c r="X10" s="1347"/>
      <c r="Y10" s="1347" t="s">
        <v>103</v>
      </c>
      <c r="Z10" s="1347"/>
      <c r="AA10" s="1347"/>
      <c r="AB10" s="1347" t="s">
        <v>104</v>
      </c>
      <c r="AC10" s="1347"/>
      <c r="AD10" s="1347"/>
      <c r="AE10" s="1347"/>
      <c r="AF10" s="1347"/>
      <c r="AG10" s="1347"/>
      <c r="AH10" s="1347" t="s">
        <v>83</v>
      </c>
      <c r="AI10" s="1347"/>
      <c r="AJ10" s="1347"/>
      <c r="AK10" s="1347" t="s">
        <v>84</v>
      </c>
      <c r="AL10" s="1347"/>
      <c r="AM10" s="1347"/>
      <c r="AN10" s="1347" t="s">
        <v>105</v>
      </c>
      <c r="AO10" s="1347"/>
      <c r="AP10" s="1347"/>
      <c r="AQ10" s="1347" t="s">
        <v>86</v>
      </c>
      <c r="AR10" s="1347"/>
      <c r="AS10" s="1347"/>
      <c r="AT10" s="1347" t="s">
        <v>103</v>
      </c>
      <c r="AU10" s="1347"/>
      <c r="AV10" s="1347"/>
      <c r="AW10" s="1347" t="s">
        <v>104</v>
      </c>
      <c r="AX10" s="1347"/>
      <c r="AY10" s="1347"/>
      <c r="AZ10" s="1347"/>
      <c r="BA10" s="1347"/>
      <c r="BB10" s="1347"/>
      <c r="BC10" s="1347" t="s">
        <v>83</v>
      </c>
      <c r="BD10" s="1347"/>
      <c r="BE10" s="1347"/>
      <c r="BF10" s="1347" t="s">
        <v>84</v>
      </c>
      <c r="BG10" s="1347"/>
      <c r="BH10" s="1347"/>
      <c r="BI10" s="1347" t="s">
        <v>105</v>
      </c>
      <c r="BJ10" s="1347"/>
      <c r="BK10" s="1347"/>
      <c r="BL10" s="1347" t="s">
        <v>86</v>
      </c>
      <c r="BM10" s="1347"/>
      <c r="BN10" s="1347"/>
      <c r="BO10" s="1348"/>
      <c r="BP10" s="1348"/>
      <c r="BQ10" s="1348"/>
      <c r="BR10" s="1347" t="s">
        <v>103</v>
      </c>
      <c r="BS10" s="1347"/>
      <c r="BT10" s="1347"/>
      <c r="BU10" s="1347" t="s">
        <v>104</v>
      </c>
      <c r="BV10" s="1347"/>
      <c r="BW10" s="1347"/>
      <c r="BX10" s="1347"/>
      <c r="BY10" s="1347"/>
      <c r="BZ10" s="1347"/>
      <c r="CA10" s="1347" t="s">
        <v>83</v>
      </c>
      <c r="CB10" s="1347"/>
      <c r="CC10" s="1347"/>
      <c r="CD10" s="1347" t="s">
        <v>84</v>
      </c>
      <c r="CE10" s="1347"/>
      <c r="CF10" s="1347"/>
      <c r="CG10" s="1347" t="s">
        <v>105</v>
      </c>
      <c r="CH10" s="1347"/>
      <c r="CI10" s="1347"/>
      <c r="CJ10" s="1347" t="s">
        <v>86</v>
      </c>
      <c r="CK10" s="1347"/>
      <c r="CL10" s="1347"/>
      <c r="DF10" s="672"/>
      <c r="DG10" s="672"/>
      <c r="DH10" s="672"/>
      <c r="DI10" s="672"/>
      <c r="DJ10" s="672"/>
      <c r="DK10" s="672"/>
      <c r="DL10" s="672"/>
      <c r="DM10" s="672"/>
      <c r="DN10" s="672"/>
      <c r="DO10" s="672"/>
      <c r="DP10" s="672"/>
      <c r="DQ10" s="672"/>
      <c r="DR10" s="672"/>
      <c r="DS10" s="672"/>
      <c r="DT10" s="672"/>
      <c r="DU10" s="672"/>
      <c r="DV10" s="672"/>
      <c r="DW10" s="672"/>
      <c r="DX10" s="672"/>
      <c r="DY10" s="672"/>
      <c r="DZ10" s="672"/>
      <c r="EA10" s="672"/>
      <c r="EB10" s="672"/>
      <c r="EC10" s="672"/>
      <c r="ED10" s="672"/>
      <c r="EE10" s="672"/>
      <c r="EF10" s="672"/>
      <c r="EG10" s="673"/>
      <c r="EH10" s="673"/>
      <c r="EI10" s="673"/>
      <c r="EJ10" s="673"/>
    </row>
    <row r="11" spans="1:140" s="671" customFormat="1" ht="21.6" customHeight="1" x14ac:dyDescent="0.2">
      <c r="A11" s="1348"/>
      <c r="B11" s="675"/>
      <c r="C11" s="675"/>
      <c r="D11" s="1347"/>
      <c r="E11" s="1347"/>
      <c r="F11" s="1347"/>
      <c r="G11" s="1347" t="s">
        <v>91</v>
      </c>
      <c r="H11" s="1347"/>
      <c r="I11" s="1347"/>
      <c r="J11" s="1347" t="s">
        <v>90</v>
      </c>
      <c r="K11" s="1347"/>
      <c r="L11" s="1347"/>
      <c r="M11" s="1347"/>
      <c r="N11" s="1347"/>
      <c r="O11" s="1347"/>
      <c r="P11" s="1347"/>
      <c r="Q11" s="1347"/>
      <c r="R11" s="1347"/>
      <c r="S11" s="1347"/>
      <c r="T11" s="1347"/>
      <c r="U11" s="1347"/>
      <c r="V11" s="1347"/>
      <c r="W11" s="1347"/>
      <c r="X11" s="1347"/>
      <c r="Y11" s="1347"/>
      <c r="Z11" s="1347"/>
      <c r="AA11" s="1347"/>
      <c r="AB11" s="1347" t="s">
        <v>91</v>
      </c>
      <c r="AC11" s="1347"/>
      <c r="AD11" s="1347"/>
      <c r="AE11" s="1347" t="s">
        <v>90</v>
      </c>
      <c r="AF11" s="1347"/>
      <c r="AG11" s="1347"/>
      <c r="AH11" s="1347"/>
      <c r="AI11" s="1347"/>
      <c r="AJ11" s="1347"/>
      <c r="AK11" s="1347"/>
      <c r="AL11" s="1347"/>
      <c r="AM11" s="1347"/>
      <c r="AN11" s="1347"/>
      <c r="AO11" s="1347"/>
      <c r="AP11" s="1347"/>
      <c r="AQ11" s="1347"/>
      <c r="AR11" s="1347"/>
      <c r="AS11" s="1347"/>
      <c r="AT11" s="1347"/>
      <c r="AU11" s="1347"/>
      <c r="AV11" s="1347"/>
      <c r="AW11" s="1347" t="s">
        <v>91</v>
      </c>
      <c r="AX11" s="1347"/>
      <c r="AY11" s="1347"/>
      <c r="AZ11" s="1347" t="s">
        <v>90</v>
      </c>
      <c r="BA11" s="1347"/>
      <c r="BB11" s="1347"/>
      <c r="BC11" s="1347"/>
      <c r="BD11" s="1347"/>
      <c r="BE11" s="1347"/>
      <c r="BF11" s="1347"/>
      <c r="BG11" s="1347"/>
      <c r="BH11" s="1347"/>
      <c r="BI11" s="1347"/>
      <c r="BJ11" s="1347"/>
      <c r="BK11" s="1347"/>
      <c r="BL11" s="1347"/>
      <c r="BM11" s="1347"/>
      <c r="BN11" s="1347"/>
      <c r="BO11" s="1348"/>
      <c r="BP11" s="1348"/>
      <c r="BQ11" s="1348"/>
      <c r="BR11" s="1347"/>
      <c r="BS11" s="1347"/>
      <c r="BT11" s="1347"/>
      <c r="BU11" s="1347" t="s">
        <v>91</v>
      </c>
      <c r="BV11" s="1347"/>
      <c r="BW11" s="1347"/>
      <c r="BX11" s="1347" t="s">
        <v>90</v>
      </c>
      <c r="BY11" s="1347"/>
      <c r="BZ11" s="1347"/>
      <c r="CA11" s="1347"/>
      <c r="CB11" s="1347"/>
      <c r="CC11" s="1347"/>
      <c r="CD11" s="1347"/>
      <c r="CE11" s="1347"/>
      <c r="CF11" s="1347"/>
      <c r="CG11" s="1347"/>
      <c r="CH11" s="1347"/>
      <c r="CI11" s="1347"/>
      <c r="CJ11" s="1347"/>
      <c r="CK11" s="1347"/>
      <c r="CL11" s="1347"/>
      <c r="DF11" s="672"/>
      <c r="DG11" s="672"/>
      <c r="DH11" s="672"/>
      <c r="DI11" s="672"/>
      <c r="DJ11" s="672"/>
      <c r="DK11" s="672"/>
      <c r="DL11" s="672"/>
      <c r="DM11" s="672"/>
      <c r="DN11" s="672"/>
      <c r="DO11" s="672"/>
      <c r="DP11" s="672"/>
      <c r="DQ11" s="672"/>
      <c r="DR11" s="672"/>
      <c r="DS11" s="672"/>
      <c r="DT11" s="672"/>
      <c r="DU11" s="672"/>
      <c r="DV11" s="672"/>
      <c r="DW11" s="672"/>
      <c r="DX11" s="672"/>
      <c r="DY11" s="672"/>
      <c r="DZ11" s="672"/>
      <c r="EA11" s="672"/>
      <c r="EB11" s="672"/>
      <c r="EC11" s="672"/>
      <c r="ED11" s="672"/>
      <c r="EE11" s="672"/>
      <c r="EF11" s="672"/>
      <c r="EG11" s="673"/>
      <c r="EH11" s="673"/>
      <c r="EI11" s="673"/>
      <c r="EJ11" s="673"/>
    </row>
    <row r="12" spans="1:140" s="671" customFormat="1" ht="38.25" x14ac:dyDescent="0.2">
      <c r="A12" s="1348"/>
      <c r="B12" s="675"/>
      <c r="C12" s="675"/>
      <c r="D12" s="676" t="s">
        <v>106</v>
      </c>
      <c r="E12" s="676" t="s">
        <v>107</v>
      </c>
      <c r="F12" s="676" t="s">
        <v>108</v>
      </c>
      <c r="G12" s="676" t="s">
        <v>106</v>
      </c>
      <c r="H12" s="676" t="s">
        <v>107</v>
      </c>
      <c r="I12" s="676" t="s">
        <v>108</v>
      </c>
      <c r="J12" s="676" t="s">
        <v>106</v>
      </c>
      <c r="K12" s="676" t="s">
        <v>107</v>
      </c>
      <c r="L12" s="676" t="s">
        <v>108</v>
      </c>
      <c r="M12" s="676" t="s">
        <v>106</v>
      </c>
      <c r="N12" s="676" t="s">
        <v>107</v>
      </c>
      <c r="O12" s="676" t="s">
        <v>108</v>
      </c>
      <c r="P12" s="676" t="s">
        <v>106</v>
      </c>
      <c r="Q12" s="676" t="s">
        <v>107</v>
      </c>
      <c r="R12" s="676" t="s">
        <v>108</v>
      </c>
      <c r="S12" s="676" t="s">
        <v>106</v>
      </c>
      <c r="T12" s="676" t="s">
        <v>107</v>
      </c>
      <c r="U12" s="676" t="s">
        <v>108</v>
      </c>
      <c r="V12" s="676" t="s">
        <v>106</v>
      </c>
      <c r="W12" s="676" t="s">
        <v>107</v>
      </c>
      <c r="X12" s="676" t="s">
        <v>108</v>
      </c>
      <c r="Y12" s="676" t="s">
        <v>106</v>
      </c>
      <c r="Z12" s="676" t="s">
        <v>107</v>
      </c>
      <c r="AA12" s="676" t="s">
        <v>108</v>
      </c>
      <c r="AB12" s="676" t="s">
        <v>106</v>
      </c>
      <c r="AC12" s="676" t="s">
        <v>107</v>
      </c>
      <c r="AD12" s="676" t="s">
        <v>108</v>
      </c>
      <c r="AE12" s="676" t="s">
        <v>106</v>
      </c>
      <c r="AF12" s="676" t="s">
        <v>107</v>
      </c>
      <c r="AG12" s="676" t="s">
        <v>108</v>
      </c>
      <c r="AH12" s="676" t="s">
        <v>106</v>
      </c>
      <c r="AI12" s="676" t="s">
        <v>107</v>
      </c>
      <c r="AJ12" s="676" t="s">
        <v>108</v>
      </c>
      <c r="AK12" s="676" t="s">
        <v>106</v>
      </c>
      <c r="AL12" s="676" t="s">
        <v>107</v>
      </c>
      <c r="AM12" s="676" t="s">
        <v>108</v>
      </c>
      <c r="AN12" s="676" t="s">
        <v>106</v>
      </c>
      <c r="AO12" s="676" t="s">
        <v>107</v>
      </c>
      <c r="AP12" s="676" t="s">
        <v>108</v>
      </c>
      <c r="AQ12" s="676" t="s">
        <v>106</v>
      </c>
      <c r="AR12" s="676" t="s">
        <v>107</v>
      </c>
      <c r="AS12" s="676" t="s">
        <v>108</v>
      </c>
      <c r="AT12" s="676" t="s">
        <v>106</v>
      </c>
      <c r="AU12" s="676" t="s">
        <v>107</v>
      </c>
      <c r="AV12" s="676" t="s">
        <v>108</v>
      </c>
      <c r="AW12" s="676" t="s">
        <v>106</v>
      </c>
      <c r="AX12" s="676" t="s">
        <v>107</v>
      </c>
      <c r="AY12" s="676" t="s">
        <v>108</v>
      </c>
      <c r="AZ12" s="676" t="s">
        <v>106</v>
      </c>
      <c r="BA12" s="676" t="s">
        <v>107</v>
      </c>
      <c r="BB12" s="676" t="s">
        <v>108</v>
      </c>
      <c r="BC12" s="676" t="s">
        <v>106</v>
      </c>
      <c r="BD12" s="676" t="s">
        <v>107</v>
      </c>
      <c r="BE12" s="676" t="s">
        <v>108</v>
      </c>
      <c r="BF12" s="676" t="s">
        <v>106</v>
      </c>
      <c r="BG12" s="676" t="s">
        <v>107</v>
      </c>
      <c r="BH12" s="676" t="s">
        <v>108</v>
      </c>
      <c r="BI12" s="676" t="s">
        <v>106</v>
      </c>
      <c r="BJ12" s="676" t="s">
        <v>107</v>
      </c>
      <c r="BK12" s="676" t="s">
        <v>108</v>
      </c>
      <c r="BL12" s="676" t="s">
        <v>106</v>
      </c>
      <c r="BM12" s="676" t="s">
        <v>107</v>
      </c>
      <c r="BN12" s="676" t="s">
        <v>108</v>
      </c>
      <c r="BO12" s="676" t="s">
        <v>94</v>
      </c>
      <c r="BP12" s="676" t="s">
        <v>109</v>
      </c>
      <c r="BQ12" s="676" t="s">
        <v>110</v>
      </c>
      <c r="BR12" s="676" t="s">
        <v>106</v>
      </c>
      <c r="BS12" s="676" t="s">
        <v>107</v>
      </c>
      <c r="BT12" s="676" t="s">
        <v>108</v>
      </c>
      <c r="BU12" s="676" t="s">
        <v>106</v>
      </c>
      <c r="BV12" s="676" t="s">
        <v>107</v>
      </c>
      <c r="BW12" s="676" t="s">
        <v>108</v>
      </c>
      <c r="BX12" s="676" t="s">
        <v>106</v>
      </c>
      <c r="BY12" s="676" t="s">
        <v>107</v>
      </c>
      <c r="BZ12" s="676" t="s">
        <v>108</v>
      </c>
      <c r="CA12" s="676" t="s">
        <v>106</v>
      </c>
      <c r="CB12" s="676" t="s">
        <v>107</v>
      </c>
      <c r="CC12" s="676" t="s">
        <v>108</v>
      </c>
      <c r="CD12" s="676" t="s">
        <v>106</v>
      </c>
      <c r="CE12" s="676" t="s">
        <v>107</v>
      </c>
      <c r="CF12" s="676" t="s">
        <v>108</v>
      </c>
      <c r="CG12" s="676" t="s">
        <v>106</v>
      </c>
      <c r="CH12" s="676" t="s">
        <v>107</v>
      </c>
      <c r="CI12" s="676" t="s">
        <v>108</v>
      </c>
      <c r="CJ12" s="676" t="s">
        <v>106</v>
      </c>
      <c r="CK12" s="676" t="s">
        <v>107</v>
      </c>
      <c r="CL12" s="676" t="s">
        <v>108</v>
      </c>
      <c r="DF12" s="672"/>
      <c r="DG12" s="672"/>
      <c r="DH12" s="672"/>
      <c r="DI12" s="672" t="s">
        <v>129</v>
      </c>
      <c r="DJ12" s="672"/>
      <c r="DK12" s="672"/>
      <c r="DL12" s="672"/>
      <c r="DM12" s="672"/>
      <c r="DN12" s="672"/>
      <c r="DO12" s="672"/>
      <c r="DP12" s="672"/>
      <c r="DQ12" s="672"/>
      <c r="DR12" s="672"/>
      <c r="DS12" s="672"/>
      <c r="DT12" s="672"/>
      <c r="DU12" s="672"/>
      <c r="DV12" s="672"/>
      <c r="DW12" s="672"/>
      <c r="DX12" s="672"/>
      <c r="DY12" s="672"/>
      <c r="DZ12" s="672"/>
      <c r="EA12" s="672"/>
      <c r="EB12" s="672"/>
      <c r="EC12" s="672"/>
      <c r="ED12" s="672"/>
      <c r="EE12" s="672"/>
      <c r="EF12" s="672"/>
      <c r="EG12" s="673"/>
      <c r="EH12" s="673"/>
      <c r="EI12" s="673"/>
      <c r="EJ12" s="673"/>
    </row>
    <row r="13" spans="1:140" s="671" customFormat="1" ht="25.9" customHeight="1" x14ac:dyDescent="0.2">
      <c r="A13" s="1348"/>
      <c r="B13" s="675" t="s">
        <v>120</v>
      </c>
      <c r="C13" s="675" t="s">
        <v>121</v>
      </c>
      <c r="D13" s="676" t="s">
        <v>106</v>
      </c>
      <c r="E13" s="676" t="s">
        <v>107</v>
      </c>
      <c r="F13" s="676" t="s">
        <v>108</v>
      </c>
      <c r="G13" s="676" t="s">
        <v>106</v>
      </c>
      <c r="H13" s="676" t="s">
        <v>107</v>
      </c>
      <c r="I13" s="676" t="s">
        <v>108</v>
      </c>
      <c r="J13" s="676" t="s">
        <v>106</v>
      </c>
      <c r="K13" s="676" t="s">
        <v>107</v>
      </c>
      <c r="L13" s="676" t="s">
        <v>108</v>
      </c>
      <c r="M13" s="676" t="s">
        <v>106</v>
      </c>
      <c r="N13" s="676" t="s">
        <v>107</v>
      </c>
      <c r="O13" s="676" t="s">
        <v>108</v>
      </c>
      <c r="P13" s="676" t="s">
        <v>106</v>
      </c>
      <c r="Q13" s="676" t="s">
        <v>107</v>
      </c>
      <c r="R13" s="676" t="s">
        <v>108</v>
      </c>
      <c r="S13" s="676" t="s">
        <v>106</v>
      </c>
      <c r="T13" s="676" t="s">
        <v>107</v>
      </c>
      <c r="U13" s="676" t="s">
        <v>108</v>
      </c>
      <c r="V13" s="676" t="s">
        <v>106</v>
      </c>
      <c r="W13" s="676" t="s">
        <v>107</v>
      </c>
      <c r="X13" s="676" t="s">
        <v>108</v>
      </c>
      <c r="Y13" s="676" t="s">
        <v>106</v>
      </c>
      <c r="Z13" s="676" t="s">
        <v>107</v>
      </c>
      <c r="AA13" s="676" t="s">
        <v>108</v>
      </c>
      <c r="AB13" s="676" t="s">
        <v>106</v>
      </c>
      <c r="AC13" s="676" t="s">
        <v>107</v>
      </c>
      <c r="AD13" s="676" t="s">
        <v>108</v>
      </c>
      <c r="AE13" s="676" t="s">
        <v>106</v>
      </c>
      <c r="AF13" s="676" t="s">
        <v>107</v>
      </c>
      <c r="AG13" s="676" t="s">
        <v>108</v>
      </c>
      <c r="AH13" s="676" t="s">
        <v>106</v>
      </c>
      <c r="AI13" s="676" t="s">
        <v>107</v>
      </c>
      <c r="AJ13" s="676" t="s">
        <v>108</v>
      </c>
      <c r="AK13" s="676" t="s">
        <v>106</v>
      </c>
      <c r="AL13" s="676" t="s">
        <v>107</v>
      </c>
      <c r="AM13" s="676" t="s">
        <v>108</v>
      </c>
      <c r="AN13" s="676" t="s">
        <v>106</v>
      </c>
      <c r="AO13" s="676" t="s">
        <v>107</v>
      </c>
      <c r="AP13" s="676" t="s">
        <v>108</v>
      </c>
      <c r="AQ13" s="676" t="s">
        <v>106</v>
      </c>
      <c r="AR13" s="676" t="s">
        <v>107</v>
      </c>
      <c r="AS13" s="676" t="s">
        <v>108</v>
      </c>
      <c r="AT13" s="676" t="s">
        <v>106</v>
      </c>
      <c r="AU13" s="676" t="s">
        <v>107</v>
      </c>
      <c r="AV13" s="676" t="s">
        <v>108</v>
      </c>
      <c r="AW13" s="676" t="s">
        <v>106</v>
      </c>
      <c r="AX13" s="676" t="s">
        <v>107</v>
      </c>
      <c r="AY13" s="676" t="s">
        <v>108</v>
      </c>
      <c r="AZ13" s="676" t="s">
        <v>106</v>
      </c>
      <c r="BA13" s="676" t="s">
        <v>107</v>
      </c>
      <c r="BB13" s="676" t="s">
        <v>108</v>
      </c>
      <c r="BC13" s="676" t="s">
        <v>106</v>
      </c>
      <c r="BD13" s="676" t="s">
        <v>107</v>
      </c>
      <c r="BE13" s="676" t="s">
        <v>108</v>
      </c>
      <c r="BF13" s="676" t="s">
        <v>106</v>
      </c>
      <c r="BG13" s="676" t="s">
        <v>107</v>
      </c>
      <c r="BH13" s="676" t="s">
        <v>108</v>
      </c>
      <c r="BI13" s="676" t="s">
        <v>106</v>
      </c>
      <c r="BJ13" s="676" t="s">
        <v>107</v>
      </c>
      <c r="BK13" s="676" t="s">
        <v>108</v>
      </c>
      <c r="BL13" s="676" t="s">
        <v>106</v>
      </c>
      <c r="BM13" s="676" t="s">
        <v>107</v>
      </c>
      <c r="BN13" s="676" t="s">
        <v>108</v>
      </c>
      <c r="BO13" s="676" t="s">
        <v>94</v>
      </c>
      <c r="BP13" s="676" t="s">
        <v>109</v>
      </c>
      <c r="BQ13" s="676" t="s">
        <v>110</v>
      </c>
      <c r="BR13" s="676" t="s">
        <v>106</v>
      </c>
      <c r="BS13" s="676" t="s">
        <v>107</v>
      </c>
      <c r="BT13" s="676" t="s">
        <v>108</v>
      </c>
      <c r="BU13" s="676" t="s">
        <v>106</v>
      </c>
      <c r="BV13" s="676" t="s">
        <v>107</v>
      </c>
      <c r="BW13" s="676" t="s">
        <v>108</v>
      </c>
      <c r="BX13" s="676" t="s">
        <v>106</v>
      </c>
      <c r="BY13" s="676" t="s">
        <v>107</v>
      </c>
      <c r="BZ13" s="676" t="s">
        <v>108</v>
      </c>
      <c r="CA13" s="676" t="s">
        <v>106</v>
      </c>
      <c r="CB13" s="676" t="s">
        <v>107</v>
      </c>
      <c r="CC13" s="676" t="s">
        <v>108</v>
      </c>
      <c r="CD13" s="676" t="s">
        <v>106</v>
      </c>
      <c r="CE13" s="676" t="s">
        <v>107</v>
      </c>
      <c r="CF13" s="676" t="s">
        <v>108</v>
      </c>
      <c r="CG13" s="676" t="s">
        <v>106</v>
      </c>
      <c r="CH13" s="676" t="s">
        <v>107</v>
      </c>
      <c r="CI13" s="676" t="s">
        <v>108</v>
      </c>
      <c r="CJ13" s="676" t="s">
        <v>106</v>
      </c>
      <c r="CK13" s="676" t="s">
        <v>107</v>
      </c>
      <c r="CL13" s="676" t="s">
        <v>108</v>
      </c>
      <c r="DF13" s="672"/>
      <c r="DG13" s="672"/>
      <c r="DH13" s="672"/>
      <c r="DI13" s="672"/>
      <c r="DJ13" s="672"/>
      <c r="DK13" s="672"/>
      <c r="DL13" s="672"/>
      <c r="DM13" s="672"/>
      <c r="DN13" s="672"/>
      <c r="DO13" s="672"/>
      <c r="DP13" s="672"/>
      <c r="DQ13" s="672"/>
      <c r="DR13" s="672"/>
      <c r="DS13" s="672"/>
      <c r="DT13" s="672"/>
      <c r="DU13" s="672"/>
      <c r="DV13" s="672"/>
      <c r="DW13" s="672"/>
      <c r="DX13" s="672"/>
      <c r="DY13" s="672"/>
      <c r="DZ13" s="672"/>
      <c r="EA13" s="672"/>
      <c r="EB13" s="672"/>
      <c r="EC13" s="672"/>
      <c r="ED13" s="672"/>
      <c r="EE13" s="672"/>
      <c r="EF13" s="672"/>
      <c r="EG13" s="673"/>
      <c r="EH13" s="673"/>
      <c r="EI13" s="673"/>
      <c r="EJ13" s="673"/>
    </row>
    <row r="14" spans="1:140" s="680" customFormat="1" ht="24.6" customHeight="1" x14ac:dyDescent="0.25">
      <c r="A14" s="677" t="s">
        <v>86</v>
      </c>
      <c r="B14" s="678">
        <v>56913.205199999997</v>
      </c>
      <c r="C14" s="678">
        <f t="shared" ref="C14:C59" si="0">CJ14/B14*100</f>
        <v>18.845099238937259</v>
      </c>
      <c r="D14" s="679">
        <f>SUM(D15:D59)</f>
        <v>1237.25</v>
      </c>
      <c r="E14" s="679">
        <f>SUM(E15:E59)</f>
        <v>5399.74</v>
      </c>
      <c r="F14" s="679">
        <f t="shared" ref="F14:F59" si="1">IF(D14,E14/D14,0)</f>
        <v>4.3643079409981809</v>
      </c>
      <c r="G14" s="679">
        <f>SUM(G15:G59)</f>
        <v>149</v>
      </c>
      <c r="H14" s="679">
        <f>SUM(H15:H59)</f>
        <v>585.91</v>
      </c>
      <c r="I14" s="679">
        <f t="shared" ref="I14:I59" si="2">IF(G14,H14/G14,0)</f>
        <v>3.9322818791946306</v>
      </c>
      <c r="J14" s="679">
        <f>SUM(J15:J59)</f>
        <v>73.25</v>
      </c>
      <c r="K14" s="679">
        <f>SUM(K15:K59)</f>
        <v>318.38</v>
      </c>
      <c r="L14" s="679">
        <f t="shared" ref="L14:L59" si="3">IF(J14,K14/J14,0)</f>
        <v>4.3464846416382255</v>
      </c>
      <c r="M14" s="679">
        <f>SUM(M15:M59)</f>
        <v>387.04999999999995</v>
      </c>
      <c r="N14" s="679">
        <f>SUM(N15:N59)</f>
        <v>1478.63</v>
      </c>
      <c r="O14" s="679">
        <f t="shared" ref="O14:O59" si="4">IF(M14,N14/M14,0)</f>
        <v>3.8202557809068605</v>
      </c>
      <c r="P14" s="679">
        <f>SUM(P15:P59)</f>
        <v>1504.4099999999999</v>
      </c>
      <c r="Q14" s="679">
        <f>SUM(Q15:Q59)</f>
        <v>5234.4969999999994</v>
      </c>
      <c r="R14" s="679">
        <f t="shared" ref="R14:R59" si="5">IF(P14,Q14/P14,0)</f>
        <v>3.4794351273921338</v>
      </c>
      <c r="S14" s="679">
        <f>SUM(S15:S59)</f>
        <v>2072.4299999999998</v>
      </c>
      <c r="T14" s="679">
        <f>SUM(T15:T59)</f>
        <v>6738.3200000000006</v>
      </c>
      <c r="U14" s="679">
        <f t="shared" ref="U14:U59" si="6">IF(S14,T14/S14,0)</f>
        <v>3.2514101803197217</v>
      </c>
      <c r="V14" s="679">
        <f>SUM(V15:V59)</f>
        <v>5496.6399999999994</v>
      </c>
      <c r="W14" s="679">
        <f>SUM(W15:W59)</f>
        <v>20073.856999999996</v>
      </c>
      <c r="X14" s="679">
        <f t="shared" ref="X14:X59" si="7">IF(V14,W14/V14,0)</f>
        <v>3.6520232360132732</v>
      </c>
      <c r="Y14" s="679">
        <f>SUM(Y15:Y59)</f>
        <v>404.91</v>
      </c>
      <c r="Z14" s="679">
        <f>SUM(Z15:Z59)</f>
        <v>1688.97</v>
      </c>
      <c r="AA14" s="679">
        <f t="shared" ref="AA14:AA59" si="8">IF(Y14,Z14/Y14,0)</f>
        <v>4.171223234792917</v>
      </c>
      <c r="AB14" s="679">
        <f>SUM(AB15:AB59)</f>
        <v>56</v>
      </c>
      <c r="AC14" s="679">
        <f>SUM(AC15:AC59)</f>
        <v>217.4</v>
      </c>
      <c r="AD14" s="679">
        <f t="shared" ref="AD14:AD59" si="9">IF(AB14,AC14/AB14,0)</f>
        <v>3.8821428571428571</v>
      </c>
      <c r="AE14" s="679">
        <f>SUM(AE15:AE59)</f>
        <v>42.25</v>
      </c>
      <c r="AF14" s="679">
        <f>SUM(AF15:AF59)</f>
        <v>153</v>
      </c>
      <c r="AG14" s="679">
        <f t="shared" ref="AG14:AG59" si="10">IF(AE14,AF14/AE14,0)</f>
        <v>3.6213017751479288</v>
      </c>
      <c r="AH14" s="679">
        <f>SUM(AH15:AH59)</f>
        <v>386</v>
      </c>
      <c r="AI14" s="679">
        <f>SUM(AI15:AI59)</f>
        <v>1190.57</v>
      </c>
      <c r="AJ14" s="679">
        <f t="shared" ref="AJ14:AJ59" si="11">IF(AH14,AI14/AH14,0)</f>
        <v>3.0843782383419689</v>
      </c>
      <c r="AK14" s="679">
        <f>SUM(AK15:AK59)</f>
        <v>1264.57</v>
      </c>
      <c r="AL14" s="679">
        <f>SUM(AL15:AL59)</f>
        <v>4374.7470000000003</v>
      </c>
      <c r="AM14" s="679">
        <f t="shared" ref="AM14:AM59" si="12">IF(AK14,AL14/AK14,0)</f>
        <v>3.4594739713894844</v>
      </c>
      <c r="AN14" s="679">
        <f>SUM(AN15:AN59)</f>
        <v>3032.7300000000005</v>
      </c>
      <c r="AO14" s="679">
        <f>SUM(AO15:AO59)</f>
        <v>9614.3989999999994</v>
      </c>
      <c r="AP14" s="679">
        <f t="shared" ref="AP14:AP59" si="13">IF(AN14,AO14/AN14,0)</f>
        <v>3.1702126466912643</v>
      </c>
      <c r="AQ14" s="679">
        <f>SUM(AH14,AN14,AE14,AB14,Y14,AK14)</f>
        <v>5186.46</v>
      </c>
      <c r="AR14" s="679">
        <f>SUM(AR15:AR59)</f>
        <v>17392.085999999996</v>
      </c>
      <c r="AS14" s="679">
        <f t="shared" ref="AS14:AS59" si="14">IF(AQ14,AR14/AQ14,0)</f>
        <v>3.3533635659004397</v>
      </c>
      <c r="AT14" s="679">
        <f>SUM(AT15:AT59)</f>
        <v>0</v>
      </c>
      <c r="AU14" s="679">
        <f>SUM(AU15:AU59)</f>
        <v>0</v>
      </c>
      <c r="AV14" s="679">
        <f t="shared" ref="AV14:AV59" si="15">IF(AT14,AU14/AT14,0)</f>
        <v>0</v>
      </c>
      <c r="AW14" s="679">
        <f>SUM(AW15:AW59)</f>
        <v>2</v>
      </c>
      <c r="AX14" s="679">
        <f>SUM(AX15:AX59)</f>
        <v>8</v>
      </c>
      <c r="AY14" s="679">
        <f t="shared" ref="AY14:AY59" si="16">IF(AW14,AX14/AW14,0)</f>
        <v>4</v>
      </c>
      <c r="AZ14" s="679">
        <f>SUM(AZ15:AZ59)</f>
        <v>4.5999999999999996</v>
      </c>
      <c r="BA14" s="679">
        <f>SUM(BA15:BA59)</f>
        <v>18.899999999999999</v>
      </c>
      <c r="BB14" s="679">
        <f t="shared" ref="BB14:BB59" si="17">IF(AZ14,BA14/AZ14,0)</f>
        <v>4.1086956521739131</v>
      </c>
      <c r="BC14" s="679">
        <f>SUM(BC15:BC59)</f>
        <v>0</v>
      </c>
      <c r="BD14" s="679">
        <f>SUM(BD15:BD59)</f>
        <v>0</v>
      </c>
      <c r="BE14" s="679">
        <f t="shared" ref="BE14:BE59" si="18">IF(BC14,BD14/BC14,0)</f>
        <v>0</v>
      </c>
      <c r="BF14" s="679">
        <f>SUM(BF15:BF59)</f>
        <v>0</v>
      </c>
      <c r="BG14" s="679">
        <f>SUM(BG15:BG59)</f>
        <v>0</v>
      </c>
      <c r="BH14" s="679">
        <f t="shared" ref="BH14:BH59" si="19">IF(BF14,BG14/BF14,0)</f>
        <v>0</v>
      </c>
      <c r="BI14" s="679">
        <f>SUM(BI15:BI59)</f>
        <v>3</v>
      </c>
      <c r="BJ14" s="679">
        <f>SUM(BJ15:BJ59)</f>
        <v>8.4</v>
      </c>
      <c r="BK14" s="679">
        <f t="shared" ref="BK14:BK59" si="20">IF(BI14,BJ14/BI14,0)</f>
        <v>2.8000000000000003</v>
      </c>
      <c r="BL14" s="679">
        <f>SUM(BL15:BL59)</f>
        <v>0</v>
      </c>
      <c r="BM14" s="679">
        <f>SUM(BM15:BM59)</f>
        <v>0</v>
      </c>
      <c r="BN14" s="679">
        <f t="shared" ref="BN14:BN59" si="21">IF(BL14,BM14/BL14,0)</f>
        <v>0</v>
      </c>
      <c r="BO14" s="679">
        <f>SUM(BO15:BO59)</f>
        <v>0</v>
      </c>
      <c r="BP14" s="679">
        <f>SUM(BP15:BP59)</f>
        <v>0</v>
      </c>
      <c r="BQ14" s="679">
        <f t="shared" ref="BQ14:BQ59" si="22">IF(BO14,BP14/BO14,0)</f>
        <v>0</v>
      </c>
      <c r="BR14" s="679">
        <f>SUM(BR15:BR59)</f>
        <v>1642.1599999999999</v>
      </c>
      <c r="BS14" s="679">
        <f>SUM(BS15:BS59)</f>
        <v>7088.7099999999991</v>
      </c>
      <c r="BT14" s="679">
        <f t="shared" ref="BT14:BT59" si="23">IF(BR14,BS14/BR14,0)</f>
        <v>4.3166987382471866</v>
      </c>
      <c r="BU14" s="679">
        <f>SUM(BU15:BU59)</f>
        <v>205</v>
      </c>
      <c r="BV14" s="679">
        <f>SUM(BV15:BV59)</f>
        <v>803.31</v>
      </c>
      <c r="BW14" s="679">
        <f t="shared" ref="BW14:BW59" si="24">IF(BU14,BV14/BU14,0)</f>
        <v>3.9185853658536582</v>
      </c>
      <c r="BX14" s="679">
        <f>SUM(BX15:BX59)</f>
        <v>115.5</v>
      </c>
      <c r="BY14" s="679">
        <f>SUM(BY15:BY59)</f>
        <v>471.38</v>
      </c>
      <c r="BZ14" s="679">
        <f t="shared" ref="BZ14:BZ59" si="25">IF(BX14,BY14/BX14,0)</f>
        <v>4.0812121212121211</v>
      </c>
      <c r="CA14" s="679">
        <f>SUM(CA15:CA59)</f>
        <v>773.05</v>
      </c>
      <c r="CB14" s="679">
        <f>SUM(CB15:CB59)</f>
        <v>2669.2000000000003</v>
      </c>
      <c r="CC14" s="679">
        <f t="shared" ref="CC14:CC59" si="26">IF(CA14,CB14/CA14,0)</f>
        <v>3.4528167647629524</v>
      </c>
      <c r="CD14" s="679">
        <f>SUM(CD15:CD59)</f>
        <v>2768.98</v>
      </c>
      <c r="CE14" s="679">
        <f>SUM(CE15:CE59)</f>
        <v>9609.2439999999988</v>
      </c>
      <c r="CF14" s="679">
        <f t="shared" ref="CF14:CF59" si="27">IF(CD14,CE14/CD14,0)</f>
        <v>3.4703190344458967</v>
      </c>
      <c r="CG14" s="679">
        <f>SUM(CG15:CG59)</f>
        <v>5105.1600000000008</v>
      </c>
      <c r="CH14" s="679">
        <f>SUM(CH15:CH59)</f>
        <v>16352.718999999999</v>
      </c>
      <c r="CI14" s="679">
        <f t="shared" ref="CI14:CI59" si="28">IF(CG14,CH14/CG14,0)</f>
        <v>3.2031746311574949</v>
      </c>
      <c r="CJ14" s="679">
        <f>SUM(CJ15:CJ59)</f>
        <v>10725.35</v>
      </c>
      <c r="CK14" s="679">
        <f>SUM(CK15:CK59)</f>
        <v>37465.942999999999</v>
      </c>
      <c r="CL14" s="679">
        <f t="shared" ref="CL14:CL59" si="29">IF(CJ14,CK14/CJ14,0)</f>
        <v>3.4932140209876601</v>
      </c>
      <c r="DF14" s="681" t="s">
        <v>62</v>
      </c>
      <c r="DG14" s="681" t="s">
        <v>63</v>
      </c>
      <c r="DH14" s="681" t="s">
        <v>64</v>
      </c>
      <c r="DI14" s="682">
        <v>41943</v>
      </c>
      <c r="DJ14" s="681"/>
      <c r="DK14" s="681"/>
      <c r="DL14" s="681"/>
      <c r="DM14" s="681"/>
      <c r="DN14" s="681"/>
      <c r="DO14" s="681"/>
      <c r="DP14" s="681"/>
      <c r="DQ14" s="681"/>
      <c r="DR14" s="681"/>
      <c r="DS14" s="681"/>
      <c r="DT14" s="681"/>
      <c r="DU14" s="681"/>
      <c r="DV14" s="681"/>
      <c r="DW14" s="681"/>
      <c r="DX14" s="681"/>
      <c r="DY14" s="681"/>
      <c r="DZ14" s="681"/>
      <c r="EA14" s="681"/>
      <c r="EB14" s="681"/>
      <c r="EC14" s="681"/>
      <c r="ED14" s="681"/>
      <c r="EE14" s="681"/>
      <c r="EF14" s="681"/>
      <c r="EG14" s="683"/>
      <c r="EH14" s="683"/>
      <c r="EI14" s="683"/>
      <c r="EJ14" s="683"/>
    </row>
    <row r="15" spans="1:140" x14ac:dyDescent="0.25">
      <c r="A15" s="684" t="s">
        <v>5</v>
      </c>
      <c r="B15" s="685">
        <v>78</v>
      </c>
      <c r="C15" s="686">
        <f t="shared" si="0"/>
        <v>20.512820512820511</v>
      </c>
      <c r="D15" s="687"/>
      <c r="E15" s="687"/>
      <c r="F15" s="688">
        <f t="shared" si="1"/>
        <v>0</v>
      </c>
      <c r="G15" s="687"/>
      <c r="H15" s="687"/>
      <c r="I15" s="688">
        <f t="shared" si="2"/>
        <v>0</v>
      </c>
      <c r="J15" s="687"/>
      <c r="K15" s="687"/>
      <c r="L15" s="688">
        <f t="shared" si="3"/>
        <v>0</v>
      </c>
      <c r="M15" s="687"/>
      <c r="N15" s="687"/>
      <c r="O15" s="688">
        <f t="shared" si="4"/>
        <v>0</v>
      </c>
      <c r="P15" s="687"/>
      <c r="Q15" s="687"/>
      <c r="R15" s="688">
        <f t="shared" si="5"/>
        <v>0</v>
      </c>
      <c r="S15" s="687"/>
      <c r="T15" s="687"/>
      <c r="U15" s="688">
        <f t="shared" si="6"/>
        <v>0</v>
      </c>
      <c r="V15" s="687">
        <f>S15+P15+M15+J15+J15+G15+D15</f>
        <v>0</v>
      </c>
      <c r="W15" s="687">
        <f>T15+Q15+N15+K15+K15+H15+E15</f>
        <v>0</v>
      </c>
      <c r="X15" s="688">
        <f t="shared" si="7"/>
        <v>0</v>
      </c>
      <c r="Y15" s="687">
        <v>3</v>
      </c>
      <c r="Z15" s="687">
        <v>19</v>
      </c>
      <c r="AA15" s="688">
        <f t="shared" si="8"/>
        <v>6.333333333333333</v>
      </c>
      <c r="AB15" s="687"/>
      <c r="AC15" s="687"/>
      <c r="AD15" s="688">
        <f t="shared" si="9"/>
        <v>0</v>
      </c>
      <c r="AE15" s="687">
        <v>5</v>
      </c>
      <c r="AF15" s="687">
        <v>40</v>
      </c>
      <c r="AG15" s="688">
        <f t="shared" si="10"/>
        <v>8</v>
      </c>
      <c r="AH15" s="687"/>
      <c r="AI15" s="687"/>
      <c r="AJ15" s="688">
        <f t="shared" si="11"/>
        <v>0</v>
      </c>
      <c r="AK15" s="687">
        <v>3</v>
      </c>
      <c r="AL15" s="687">
        <v>12</v>
      </c>
      <c r="AM15" s="688">
        <f t="shared" si="12"/>
        <v>4</v>
      </c>
      <c r="AN15" s="687"/>
      <c r="AO15" s="687"/>
      <c r="AP15" s="688">
        <f t="shared" si="13"/>
        <v>0</v>
      </c>
      <c r="AQ15" s="687">
        <f>AN15+AK15+AH15+AE15+AE15+AB15+Y15</f>
        <v>16</v>
      </c>
      <c r="AR15" s="687">
        <f>AO15+AL15+AI15+AF15+AF15+AC15+Z15</f>
        <v>111</v>
      </c>
      <c r="AS15" s="688">
        <f t="shared" si="14"/>
        <v>6.9375</v>
      </c>
      <c r="AT15" s="687">
        <v>0</v>
      </c>
      <c r="AU15" s="687">
        <v>0</v>
      </c>
      <c r="AV15" s="688">
        <f t="shared" si="15"/>
        <v>0</v>
      </c>
      <c r="AW15" s="687">
        <v>0</v>
      </c>
      <c r="AX15" s="687">
        <v>0</v>
      </c>
      <c r="AY15" s="688">
        <f t="shared" si="16"/>
        <v>0</v>
      </c>
      <c r="AZ15" s="687">
        <v>0</v>
      </c>
      <c r="BA15" s="687">
        <v>0</v>
      </c>
      <c r="BB15" s="688">
        <f t="shared" si="17"/>
        <v>0</v>
      </c>
      <c r="BC15" s="687">
        <v>0</v>
      </c>
      <c r="BD15" s="687">
        <v>0</v>
      </c>
      <c r="BE15" s="688">
        <f t="shared" si="18"/>
        <v>0</v>
      </c>
      <c r="BF15" s="687">
        <v>0</v>
      </c>
      <c r="BG15" s="687">
        <v>0</v>
      </c>
      <c r="BH15" s="688">
        <f t="shared" si="19"/>
        <v>0</v>
      </c>
      <c r="BI15" s="687">
        <v>0</v>
      </c>
      <c r="BJ15" s="687">
        <v>0</v>
      </c>
      <c r="BK15" s="688">
        <f t="shared" si="20"/>
        <v>0</v>
      </c>
      <c r="BL15" s="687">
        <v>0</v>
      </c>
      <c r="BM15" s="687">
        <v>0</v>
      </c>
      <c r="BN15" s="688">
        <f t="shared" si="21"/>
        <v>0</v>
      </c>
      <c r="BO15" s="687">
        <v>0</v>
      </c>
      <c r="BP15" s="687">
        <v>0</v>
      </c>
      <c r="BQ15" s="688">
        <f t="shared" si="22"/>
        <v>0</v>
      </c>
      <c r="BR15" s="687">
        <f t="shared" ref="BR15:BS50" si="30">D15+Y15</f>
        <v>3</v>
      </c>
      <c r="BS15" s="687">
        <f t="shared" si="30"/>
        <v>19</v>
      </c>
      <c r="BT15" s="688">
        <f t="shared" si="23"/>
        <v>6.333333333333333</v>
      </c>
      <c r="BU15" s="687">
        <f t="shared" ref="BU15:BV59" si="31">G15+AB15</f>
        <v>0</v>
      </c>
      <c r="BV15" s="687">
        <f t="shared" si="31"/>
        <v>0</v>
      </c>
      <c r="BW15" s="688">
        <f t="shared" si="24"/>
        <v>0</v>
      </c>
      <c r="BX15" s="687">
        <f t="shared" ref="BX15:BY50" si="32">J15+AE15</f>
        <v>5</v>
      </c>
      <c r="BY15" s="687">
        <f t="shared" si="32"/>
        <v>40</v>
      </c>
      <c r="BZ15" s="688">
        <f t="shared" si="25"/>
        <v>8</v>
      </c>
      <c r="CA15" s="687">
        <f t="shared" ref="CA15:CB58" si="33">M15+AH15</f>
        <v>0</v>
      </c>
      <c r="CB15" s="687">
        <f t="shared" si="33"/>
        <v>0</v>
      </c>
      <c r="CC15" s="688">
        <f t="shared" si="26"/>
        <v>0</v>
      </c>
      <c r="CD15" s="687">
        <f t="shared" ref="CD15:CE58" si="34">P15+AK15</f>
        <v>3</v>
      </c>
      <c r="CE15" s="687">
        <f t="shared" si="34"/>
        <v>12</v>
      </c>
      <c r="CF15" s="688">
        <f t="shared" si="27"/>
        <v>4</v>
      </c>
      <c r="CG15" s="687">
        <f t="shared" ref="CG15:CH58" si="35">S15+AN15</f>
        <v>0</v>
      </c>
      <c r="CH15" s="687">
        <f t="shared" si="35"/>
        <v>0</v>
      </c>
      <c r="CI15" s="688">
        <f t="shared" si="28"/>
        <v>0</v>
      </c>
      <c r="CJ15" s="687">
        <f t="shared" ref="CJ15:CK58" si="36">V15+AQ15</f>
        <v>16</v>
      </c>
      <c r="CK15" s="687">
        <f t="shared" si="36"/>
        <v>111</v>
      </c>
      <c r="CL15" s="688">
        <f t="shared" si="29"/>
        <v>6.9375</v>
      </c>
      <c r="DN15" s="689" t="s">
        <v>170</v>
      </c>
    </row>
    <row r="16" spans="1:140" x14ac:dyDescent="0.25">
      <c r="A16" s="684" t="s">
        <v>6</v>
      </c>
      <c r="B16" s="685">
        <v>607</v>
      </c>
      <c r="C16" s="686">
        <f t="shared" si="0"/>
        <v>0</v>
      </c>
      <c r="D16" s="687"/>
      <c r="E16" s="687"/>
      <c r="F16" s="688">
        <f t="shared" si="1"/>
        <v>0</v>
      </c>
      <c r="G16" s="687"/>
      <c r="H16" s="687"/>
      <c r="I16" s="688">
        <f t="shared" si="2"/>
        <v>0</v>
      </c>
      <c r="J16" s="687"/>
      <c r="K16" s="687"/>
      <c r="L16" s="688">
        <f t="shared" si="3"/>
        <v>0</v>
      </c>
      <c r="M16" s="687"/>
      <c r="N16" s="687"/>
      <c r="O16" s="688">
        <f t="shared" si="4"/>
        <v>0</v>
      </c>
      <c r="P16" s="687"/>
      <c r="Q16" s="687"/>
      <c r="R16" s="688">
        <f t="shared" si="5"/>
        <v>0</v>
      </c>
      <c r="S16" s="687"/>
      <c r="T16" s="687"/>
      <c r="U16" s="688">
        <f t="shared" si="6"/>
        <v>0</v>
      </c>
      <c r="V16" s="687">
        <f t="shared" ref="V16:W59" si="37">S16+P16+M16+J16+J16+G16+D16</f>
        <v>0</v>
      </c>
      <c r="W16" s="687">
        <f t="shared" si="37"/>
        <v>0</v>
      </c>
      <c r="X16" s="688">
        <f t="shared" si="7"/>
        <v>0</v>
      </c>
      <c r="Y16" s="687"/>
      <c r="Z16" s="687"/>
      <c r="AA16" s="688">
        <f t="shared" si="8"/>
        <v>0</v>
      </c>
      <c r="AB16" s="687"/>
      <c r="AC16" s="687"/>
      <c r="AD16" s="688">
        <f t="shared" si="9"/>
        <v>0</v>
      </c>
      <c r="AE16" s="687"/>
      <c r="AF16" s="687"/>
      <c r="AG16" s="688">
        <f t="shared" si="10"/>
        <v>0</v>
      </c>
      <c r="AH16" s="687"/>
      <c r="AI16" s="687"/>
      <c r="AJ16" s="688">
        <f t="shared" si="11"/>
        <v>0</v>
      </c>
      <c r="AK16" s="687"/>
      <c r="AL16" s="687"/>
      <c r="AM16" s="688">
        <f t="shared" si="12"/>
        <v>0</v>
      </c>
      <c r="AN16" s="687"/>
      <c r="AO16" s="687"/>
      <c r="AP16" s="688">
        <f t="shared" si="13"/>
        <v>0</v>
      </c>
      <c r="AQ16" s="687">
        <f t="shared" ref="AQ16:AR59" si="38">AN16+AK16+AH16+AE16+AE16+AB16+Y16</f>
        <v>0</v>
      </c>
      <c r="AR16" s="687">
        <f t="shared" si="38"/>
        <v>0</v>
      </c>
      <c r="AS16" s="688">
        <f t="shared" si="14"/>
        <v>0</v>
      </c>
      <c r="AT16" s="687">
        <v>0</v>
      </c>
      <c r="AU16" s="687">
        <v>0</v>
      </c>
      <c r="AV16" s="688">
        <f t="shared" si="15"/>
        <v>0</v>
      </c>
      <c r="AW16" s="687">
        <v>0</v>
      </c>
      <c r="AX16" s="687">
        <v>0</v>
      </c>
      <c r="AY16" s="688">
        <f t="shared" si="16"/>
        <v>0</v>
      </c>
      <c r="AZ16" s="687">
        <v>0</v>
      </c>
      <c r="BA16" s="687">
        <v>0</v>
      </c>
      <c r="BB16" s="688">
        <f t="shared" si="17"/>
        <v>0</v>
      </c>
      <c r="BC16" s="687">
        <v>0</v>
      </c>
      <c r="BD16" s="687">
        <v>0</v>
      </c>
      <c r="BE16" s="688">
        <f t="shared" si="18"/>
        <v>0</v>
      </c>
      <c r="BF16" s="687">
        <v>0</v>
      </c>
      <c r="BG16" s="687">
        <v>0</v>
      </c>
      <c r="BH16" s="688">
        <f t="shared" si="19"/>
        <v>0</v>
      </c>
      <c r="BI16" s="687">
        <v>0</v>
      </c>
      <c r="BJ16" s="687">
        <v>0</v>
      </c>
      <c r="BK16" s="688">
        <f t="shared" si="20"/>
        <v>0</v>
      </c>
      <c r="BL16" s="687">
        <v>0</v>
      </c>
      <c r="BM16" s="687">
        <v>0</v>
      </c>
      <c r="BN16" s="688">
        <f t="shared" si="21"/>
        <v>0</v>
      </c>
      <c r="BO16" s="687">
        <v>0</v>
      </c>
      <c r="BP16" s="687">
        <v>0</v>
      </c>
      <c r="BQ16" s="688">
        <f t="shared" si="22"/>
        <v>0</v>
      </c>
      <c r="BR16" s="687">
        <f t="shared" si="30"/>
        <v>0</v>
      </c>
      <c r="BS16" s="687">
        <f t="shared" si="30"/>
        <v>0</v>
      </c>
      <c r="BT16" s="688">
        <f t="shared" si="23"/>
        <v>0</v>
      </c>
      <c r="BU16" s="687">
        <f t="shared" si="31"/>
        <v>0</v>
      </c>
      <c r="BV16" s="687">
        <f t="shared" si="31"/>
        <v>0</v>
      </c>
      <c r="BW16" s="688">
        <f t="shared" si="24"/>
        <v>0</v>
      </c>
      <c r="BX16" s="687">
        <f t="shared" si="32"/>
        <v>0</v>
      </c>
      <c r="BY16" s="687">
        <f t="shared" si="32"/>
        <v>0</v>
      </c>
      <c r="BZ16" s="688">
        <f t="shared" si="25"/>
        <v>0</v>
      </c>
      <c r="CA16" s="687">
        <f t="shared" si="33"/>
        <v>0</v>
      </c>
      <c r="CB16" s="687">
        <f t="shared" si="33"/>
        <v>0</v>
      </c>
      <c r="CC16" s="688">
        <f t="shared" si="26"/>
        <v>0</v>
      </c>
      <c r="CD16" s="687">
        <f t="shared" si="34"/>
        <v>0</v>
      </c>
      <c r="CE16" s="687">
        <f t="shared" si="34"/>
        <v>0</v>
      </c>
      <c r="CF16" s="688">
        <f t="shared" si="27"/>
        <v>0</v>
      </c>
      <c r="CG16" s="687">
        <f t="shared" si="35"/>
        <v>0</v>
      </c>
      <c r="CH16" s="687">
        <f t="shared" si="35"/>
        <v>0</v>
      </c>
      <c r="CI16" s="688">
        <f t="shared" si="28"/>
        <v>0</v>
      </c>
      <c r="CJ16" s="687">
        <f t="shared" si="36"/>
        <v>0</v>
      </c>
      <c r="CK16" s="687">
        <f t="shared" si="36"/>
        <v>0</v>
      </c>
      <c r="CL16" s="688">
        <f t="shared" si="29"/>
        <v>0</v>
      </c>
    </row>
    <row r="17" spans="1:119" x14ac:dyDescent="0.25">
      <c r="A17" s="684" t="s">
        <v>7</v>
      </c>
      <c r="B17" s="685">
        <v>80</v>
      </c>
      <c r="C17" s="686">
        <f t="shared" si="0"/>
        <v>35.712500000000006</v>
      </c>
      <c r="D17" s="687"/>
      <c r="E17" s="687"/>
      <c r="F17" s="688">
        <f t="shared" si="1"/>
        <v>0</v>
      </c>
      <c r="G17" s="687"/>
      <c r="H17" s="687"/>
      <c r="I17" s="688">
        <f t="shared" si="2"/>
        <v>0</v>
      </c>
      <c r="J17" s="687"/>
      <c r="K17" s="687"/>
      <c r="L17" s="688">
        <f t="shared" si="3"/>
        <v>0</v>
      </c>
      <c r="M17" s="687"/>
      <c r="N17" s="687"/>
      <c r="O17" s="688">
        <f t="shared" si="4"/>
        <v>0</v>
      </c>
      <c r="P17" s="687"/>
      <c r="Q17" s="687"/>
      <c r="R17" s="688">
        <f t="shared" si="5"/>
        <v>0</v>
      </c>
      <c r="S17" s="687"/>
      <c r="T17" s="687"/>
      <c r="U17" s="688">
        <f t="shared" si="6"/>
        <v>0</v>
      </c>
      <c r="V17" s="687">
        <f t="shared" si="37"/>
        <v>0</v>
      </c>
      <c r="W17" s="687">
        <f t="shared" si="37"/>
        <v>0</v>
      </c>
      <c r="X17" s="688">
        <f t="shared" si="7"/>
        <v>0</v>
      </c>
      <c r="Y17" s="687"/>
      <c r="Z17" s="687"/>
      <c r="AA17" s="688">
        <f t="shared" si="8"/>
        <v>0</v>
      </c>
      <c r="AB17" s="687"/>
      <c r="AC17" s="687"/>
      <c r="AD17" s="688">
        <f t="shared" si="9"/>
        <v>0</v>
      </c>
      <c r="AE17" s="687"/>
      <c r="AF17" s="687"/>
      <c r="AG17" s="688">
        <f t="shared" si="10"/>
        <v>0</v>
      </c>
      <c r="AH17" s="687"/>
      <c r="AI17" s="687"/>
      <c r="AJ17" s="688">
        <f t="shared" si="11"/>
        <v>0</v>
      </c>
      <c r="AK17" s="687">
        <v>28.57</v>
      </c>
      <c r="AL17" s="687">
        <v>27.2</v>
      </c>
      <c r="AM17" s="688">
        <f t="shared" si="12"/>
        <v>0.95204760238011898</v>
      </c>
      <c r="AN17" s="687"/>
      <c r="AO17" s="687"/>
      <c r="AP17" s="688">
        <f t="shared" si="13"/>
        <v>0</v>
      </c>
      <c r="AQ17" s="687">
        <f t="shared" si="38"/>
        <v>28.57</v>
      </c>
      <c r="AR17" s="687">
        <f t="shared" si="38"/>
        <v>27.2</v>
      </c>
      <c r="AS17" s="688">
        <f t="shared" si="14"/>
        <v>0.95204760238011898</v>
      </c>
      <c r="AT17" s="687">
        <v>0</v>
      </c>
      <c r="AU17" s="687">
        <v>0</v>
      </c>
      <c r="AV17" s="688">
        <f t="shared" si="15"/>
        <v>0</v>
      </c>
      <c r="AW17" s="687">
        <v>0</v>
      </c>
      <c r="AX17" s="687">
        <v>0</v>
      </c>
      <c r="AY17" s="688">
        <f t="shared" si="16"/>
        <v>0</v>
      </c>
      <c r="AZ17" s="687">
        <v>0</v>
      </c>
      <c r="BA17" s="687">
        <v>0</v>
      </c>
      <c r="BB17" s="688">
        <f t="shared" si="17"/>
        <v>0</v>
      </c>
      <c r="BC17" s="687">
        <v>0</v>
      </c>
      <c r="BD17" s="687">
        <v>0</v>
      </c>
      <c r="BE17" s="688">
        <f t="shared" si="18"/>
        <v>0</v>
      </c>
      <c r="BF17" s="687">
        <v>0</v>
      </c>
      <c r="BG17" s="687">
        <v>0</v>
      </c>
      <c r="BH17" s="688">
        <f t="shared" si="19"/>
        <v>0</v>
      </c>
      <c r="BI17" s="687">
        <v>0</v>
      </c>
      <c r="BJ17" s="687">
        <v>0</v>
      </c>
      <c r="BK17" s="688">
        <f t="shared" si="20"/>
        <v>0</v>
      </c>
      <c r="BL17" s="687">
        <v>0</v>
      </c>
      <c r="BM17" s="687">
        <v>0</v>
      </c>
      <c r="BN17" s="688">
        <f t="shared" si="21"/>
        <v>0</v>
      </c>
      <c r="BO17" s="687">
        <v>0</v>
      </c>
      <c r="BP17" s="687">
        <v>0</v>
      </c>
      <c r="BQ17" s="688">
        <f t="shared" si="22"/>
        <v>0</v>
      </c>
      <c r="BR17" s="687">
        <f t="shared" si="30"/>
        <v>0</v>
      </c>
      <c r="BS17" s="687">
        <f t="shared" si="30"/>
        <v>0</v>
      </c>
      <c r="BT17" s="688">
        <f t="shared" si="23"/>
        <v>0</v>
      </c>
      <c r="BU17" s="687">
        <f t="shared" si="31"/>
        <v>0</v>
      </c>
      <c r="BV17" s="687">
        <f t="shared" si="31"/>
        <v>0</v>
      </c>
      <c r="BW17" s="688">
        <f t="shared" si="24"/>
        <v>0</v>
      </c>
      <c r="BX17" s="687">
        <f t="shared" si="32"/>
        <v>0</v>
      </c>
      <c r="BY17" s="687">
        <f t="shared" si="32"/>
        <v>0</v>
      </c>
      <c r="BZ17" s="688">
        <f t="shared" si="25"/>
        <v>0</v>
      </c>
      <c r="CA17" s="687">
        <f t="shared" si="33"/>
        <v>0</v>
      </c>
      <c r="CB17" s="687">
        <f t="shared" si="33"/>
        <v>0</v>
      </c>
      <c r="CC17" s="688">
        <f t="shared" si="26"/>
        <v>0</v>
      </c>
      <c r="CD17" s="687">
        <f t="shared" si="34"/>
        <v>28.57</v>
      </c>
      <c r="CE17" s="687">
        <f t="shared" si="34"/>
        <v>27.2</v>
      </c>
      <c r="CF17" s="688">
        <f t="shared" si="27"/>
        <v>0.95204760238011898</v>
      </c>
      <c r="CG17" s="687">
        <f t="shared" si="35"/>
        <v>0</v>
      </c>
      <c r="CH17" s="687">
        <f t="shared" si="35"/>
        <v>0</v>
      </c>
      <c r="CI17" s="688">
        <f t="shared" si="28"/>
        <v>0</v>
      </c>
      <c r="CJ17" s="687">
        <f t="shared" si="36"/>
        <v>28.57</v>
      </c>
      <c r="CK17" s="687">
        <f t="shared" si="36"/>
        <v>27.2</v>
      </c>
      <c r="CL17" s="688">
        <f t="shared" si="29"/>
        <v>0.95204760238011898</v>
      </c>
      <c r="DN17" s="689" t="s">
        <v>163</v>
      </c>
    </row>
    <row r="18" spans="1:119" x14ac:dyDescent="0.25">
      <c r="A18" s="684" t="s">
        <v>8</v>
      </c>
      <c r="B18" s="685">
        <v>738.61</v>
      </c>
      <c r="C18" s="686">
        <f t="shared" si="0"/>
        <v>0</v>
      </c>
      <c r="D18" s="687"/>
      <c r="E18" s="687"/>
      <c r="F18" s="688">
        <f t="shared" si="1"/>
        <v>0</v>
      </c>
      <c r="G18" s="687"/>
      <c r="H18" s="687"/>
      <c r="I18" s="688">
        <f t="shared" si="2"/>
        <v>0</v>
      </c>
      <c r="J18" s="687"/>
      <c r="K18" s="687"/>
      <c r="L18" s="688">
        <f t="shared" si="3"/>
        <v>0</v>
      </c>
      <c r="M18" s="687"/>
      <c r="N18" s="687"/>
      <c r="O18" s="688">
        <f t="shared" si="4"/>
        <v>0</v>
      </c>
      <c r="P18" s="687"/>
      <c r="Q18" s="687"/>
      <c r="R18" s="688">
        <f t="shared" si="5"/>
        <v>0</v>
      </c>
      <c r="S18" s="687"/>
      <c r="T18" s="687"/>
      <c r="U18" s="688">
        <f t="shared" si="6"/>
        <v>0</v>
      </c>
      <c r="V18" s="687">
        <f t="shared" si="37"/>
        <v>0</v>
      </c>
      <c r="W18" s="687">
        <f t="shared" si="37"/>
        <v>0</v>
      </c>
      <c r="X18" s="688">
        <f t="shared" si="7"/>
        <v>0</v>
      </c>
      <c r="Y18" s="687"/>
      <c r="Z18" s="687"/>
      <c r="AA18" s="688">
        <f t="shared" si="8"/>
        <v>0</v>
      </c>
      <c r="AB18" s="687"/>
      <c r="AC18" s="687"/>
      <c r="AD18" s="688">
        <f t="shared" si="9"/>
        <v>0</v>
      </c>
      <c r="AE18" s="687"/>
      <c r="AF18" s="687"/>
      <c r="AG18" s="688">
        <f t="shared" si="10"/>
        <v>0</v>
      </c>
      <c r="AH18" s="687"/>
      <c r="AI18" s="687"/>
      <c r="AJ18" s="688">
        <f t="shared" si="11"/>
        <v>0</v>
      </c>
      <c r="AK18" s="687"/>
      <c r="AL18" s="687"/>
      <c r="AM18" s="688">
        <f t="shared" si="12"/>
        <v>0</v>
      </c>
      <c r="AN18" s="687"/>
      <c r="AO18" s="687"/>
      <c r="AP18" s="688">
        <f t="shared" si="13"/>
        <v>0</v>
      </c>
      <c r="AQ18" s="687">
        <f t="shared" si="38"/>
        <v>0</v>
      </c>
      <c r="AR18" s="687">
        <f t="shared" si="38"/>
        <v>0</v>
      </c>
      <c r="AS18" s="688">
        <f t="shared" si="14"/>
        <v>0</v>
      </c>
      <c r="AT18" s="687">
        <v>0</v>
      </c>
      <c r="AU18" s="687">
        <v>0</v>
      </c>
      <c r="AV18" s="688">
        <f t="shared" si="15"/>
        <v>0</v>
      </c>
      <c r="AW18" s="687">
        <v>0</v>
      </c>
      <c r="AX18" s="687">
        <v>0</v>
      </c>
      <c r="AY18" s="688">
        <f t="shared" si="16"/>
        <v>0</v>
      </c>
      <c r="AZ18" s="687">
        <v>0</v>
      </c>
      <c r="BA18" s="687">
        <v>0</v>
      </c>
      <c r="BB18" s="688">
        <f t="shared" si="17"/>
        <v>0</v>
      </c>
      <c r="BC18" s="687">
        <v>0</v>
      </c>
      <c r="BD18" s="687">
        <v>0</v>
      </c>
      <c r="BE18" s="688">
        <f t="shared" si="18"/>
        <v>0</v>
      </c>
      <c r="BF18" s="687">
        <v>0</v>
      </c>
      <c r="BG18" s="687">
        <v>0</v>
      </c>
      <c r="BH18" s="688">
        <f t="shared" si="19"/>
        <v>0</v>
      </c>
      <c r="BI18" s="687">
        <v>0</v>
      </c>
      <c r="BJ18" s="687">
        <v>0</v>
      </c>
      <c r="BK18" s="688">
        <f t="shared" si="20"/>
        <v>0</v>
      </c>
      <c r="BL18" s="687">
        <v>0</v>
      </c>
      <c r="BM18" s="687">
        <v>0</v>
      </c>
      <c r="BN18" s="688">
        <f t="shared" si="21"/>
        <v>0</v>
      </c>
      <c r="BO18" s="687">
        <v>0</v>
      </c>
      <c r="BP18" s="687">
        <v>0</v>
      </c>
      <c r="BQ18" s="688">
        <f t="shared" si="22"/>
        <v>0</v>
      </c>
      <c r="BR18" s="687">
        <f t="shared" si="30"/>
        <v>0</v>
      </c>
      <c r="BS18" s="687">
        <f t="shared" si="30"/>
        <v>0</v>
      </c>
      <c r="BT18" s="688">
        <f t="shared" si="23"/>
        <v>0</v>
      </c>
      <c r="BU18" s="687">
        <f t="shared" si="31"/>
        <v>0</v>
      </c>
      <c r="BV18" s="687">
        <f t="shared" si="31"/>
        <v>0</v>
      </c>
      <c r="BW18" s="688">
        <f t="shared" si="24"/>
        <v>0</v>
      </c>
      <c r="BX18" s="687">
        <f t="shared" si="32"/>
        <v>0</v>
      </c>
      <c r="BY18" s="687">
        <f t="shared" si="32"/>
        <v>0</v>
      </c>
      <c r="BZ18" s="688">
        <f t="shared" si="25"/>
        <v>0</v>
      </c>
      <c r="CA18" s="687">
        <f t="shared" si="33"/>
        <v>0</v>
      </c>
      <c r="CB18" s="687">
        <f t="shared" si="33"/>
        <v>0</v>
      </c>
      <c r="CC18" s="688">
        <f t="shared" si="26"/>
        <v>0</v>
      </c>
      <c r="CD18" s="687">
        <f t="shared" si="34"/>
        <v>0</v>
      </c>
      <c r="CE18" s="687">
        <f t="shared" si="34"/>
        <v>0</v>
      </c>
      <c r="CF18" s="688">
        <f t="shared" si="27"/>
        <v>0</v>
      </c>
      <c r="CG18" s="687">
        <f t="shared" si="35"/>
        <v>0</v>
      </c>
      <c r="CH18" s="687">
        <f t="shared" si="35"/>
        <v>0</v>
      </c>
      <c r="CI18" s="688">
        <f t="shared" si="28"/>
        <v>0</v>
      </c>
      <c r="CJ18" s="687">
        <f t="shared" si="36"/>
        <v>0</v>
      </c>
      <c r="CK18" s="687">
        <f t="shared" si="36"/>
        <v>0</v>
      </c>
      <c r="CL18" s="688">
        <f t="shared" si="29"/>
        <v>0</v>
      </c>
    </row>
    <row r="19" spans="1:119" x14ac:dyDescent="0.25">
      <c r="A19" s="684" t="s">
        <v>9</v>
      </c>
      <c r="B19" s="685">
        <v>1294</v>
      </c>
      <c r="C19" s="686">
        <f t="shared" si="0"/>
        <v>20.942812982998454</v>
      </c>
      <c r="D19" s="687">
        <v>10</v>
      </c>
      <c r="E19" s="687">
        <v>60</v>
      </c>
      <c r="F19" s="688">
        <f t="shared" si="1"/>
        <v>6</v>
      </c>
      <c r="G19" s="687"/>
      <c r="H19" s="687"/>
      <c r="I19" s="688">
        <f t="shared" si="2"/>
        <v>0</v>
      </c>
      <c r="J19" s="687"/>
      <c r="K19" s="687"/>
      <c r="L19" s="688">
        <f t="shared" si="3"/>
        <v>0</v>
      </c>
      <c r="M19" s="687"/>
      <c r="N19" s="687"/>
      <c r="O19" s="688">
        <f t="shared" si="4"/>
        <v>0</v>
      </c>
      <c r="P19" s="687">
        <v>80.900000000000006</v>
      </c>
      <c r="Q19" s="687">
        <v>315.51</v>
      </c>
      <c r="R19" s="688">
        <f t="shared" si="5"/>
        <v>3.8999999999999995</v>
      </c>
      <c r="S19" s="687">
        <v>24.1</v>
      </c>
      <c r="T19" s="687">
        <v>86.6</v>
      </c>
      <c r="U19" s="688">
        <f t="shared" si="6"/>
        <v>3.5933609958506221</v>
      </c>
      <c r="V19" s="687">
        <f t="shared" si="37"/>
        <v>115</v>
      </c>
      <c r="W19" s="687">
        <f t="shared" si="37"/>
        <v>462.11</v>
      </c>
      <c r="X19" s="688">
        <f t="shared" si="7"/>
        <v>4.0183478260869565</v>
      </c>
      <c r="Y19" s="687">
        <v>18.3</v>
      </c>
      <c r="Z19" s="687">
        <v>91.5</v>
      </c>
      <c r="AA19" s="688">
        <f t="shared" si="8"/>
        <v>5</v>
      </c>
      <c r="AB19" s="687"/>
      <c r="AC19" s="687"/>
      <c r="AD19" s="688">
        <f t="shared" si="9"/>
        <v>0</v>
      </c>
      <c r="AE19" s="687"/>
      <c r="AF19" s="687"/>
      <c r="AG19" s="688">
        <f t="shared" si="10"/>
        <v>0</v>
      </c>
      <c r="AH19" s="687"/>
      <c r="AI19" s="687"/>
      <c r="AJ19" s="688">
        <f t="shared" si="11"/>
        <v>0</v>
      </c>
      <c r="AK19" s="687">
        <v>92.5</v>
      </c>
      <c r="AL19" s="687">
        <v>346.31</v>
      </c>
      <c r="AM19" s="688">
        <f t="shared" si="12"/>
        <v>3.743891891891892</v>
      </c>
      <c r="AN19" s="687">
        <v>45.2</v>
      </c>
      <c r="AO19" s="687">
        <v>153.69999999999999</v>
      </c>
      <c r="AP19" s="688">
        <f t="shared" si="13"/>
        <v>3.4004424778761058</v>
      </c>
      <c r="AQ19" s="687">
        <f t="shared" si="38"/>
        <v>156</v>
      </c>
      <c r="AR19" s="687">
        <f t="shared" si="38"/>
        <v>591.51</v>
      </c>
      <c r="AS19" s="688">
        <f t="shared" si="14"/>
        <v>3.7917307692307691</v>
      </c>
      <c r="AT19" s="687">
        <v>0</v>
      </c>
      <c r="AU19" s="687">
        <v>0</v>
      </c>
      <c r="AV19" s="688">
        <f t="shared" si="15"/>
        <v>0</v>
      </c>
      <c r="AW19" s="687">
        <v>0</v>
      </c>
      <c r="AX19" s="687">
        <v>0</v>
      </c>
      <c r="AY19" s="688">
        <f t="shared" si="16"/>
        <v>0</v>
      </c>
      <c r="AZ19" s="687">
        <v>0</v>
      </c>
      <c r="BA19" s="687">
        <v>0</v>
      </c>
      <c r="BB19" s="688">
        <f t="shared" si="17"/>
        <v>0</v>
      </c>
      <c r="BC19" s="687">
        <v>0</v>
      </c>
      <c r="BD19" s="687">
        <v>0</v>
      </c>
      <c r="BE19" s="688">
        <f t="shared" si="18"/>
        <v>0</v>
      </c>
      <c r="BF19" s="687">
        <v>0</v>
      </c>
      <c r="BG19" s="687">
        <v>0</v>
      </c>
      <c r="BH19" s="688">
        <f t="shared" si="19"/>
        <v>0</v>
      </c>
      <c r="BI19" s="687">
        <v>0</v>
      </c>
      <c r="BJ19" s="687">
        <v>0</v>
      </c>
      <c r="BK19" s="688">
        <f t="shared" si="20"/>
        <v>0</v>
      </c>
      <c r="BL19" s="687">
        <v>0</v>
      </c>
      <c r="BM19" s="687">
        <v>0</v>
      </c>
      <c r="BN19" s="688">
        <f t="shared" si="21"/>
        <v>0</v>
      </c>
      <c r="BO19" s="687">
        <v>0</v>
      </c>
      <c r="BP19" s="687">
        <v>0</v>
      </c>
      <c r="BQ19" s="688">
        <f t="shared" si="22"/>
        <v>0</v>
      </c>
      <c r="BR19" s="687">
        <f t="shared" si="30"/>
        <v>28.3</v>
      </c>
      <c r="BS19" s="687">
        <f t="shared" si="30"/>
        <v>151.5</v>
      </c>
      <c r="BT19" s="688">
        <f t="shared" si="23"/>
        <v>5.3533568904593638</v>
      </c>
      <c r="BU19" s="687">
        <f t="shared" si="31"/>
        <v>0</v>
      </c>
      <c r="BV19" s="687">
        <f t="shared" si="31"/>
        <v>0</v>
      </c>
      <c r="BW19" s="688">
        <f t="shared" si="24"/>
        <v>0</v>
      </c>
      <c r="BX19" s="687">
        <f t="shared" si="32"/>
        <v>0</v>
      </c>
      <c r="BY19" s="687">
        <f t="shared" si="32"/>
        <v>0</v>
      </c>
      <c r="BZ19" s="688">
        <f t="shared" si="25"/>
        <v>0</v>
      </c>
      <c r="CA19" s="687">
        <f t="shared" si="33"/>
        <v>0</v>
      </c>
      <c r="CB19" s="687">
        <f t="shared" si="33"/>
        <v>0</v>
      </c>
      <c r="CC19" s="688">
        <f t="shared" si="26"/>
        <v>0</v>
      </c>
      <c r="CD19" s="687">
        <f t="shared" si="34"/>
        <v>173.4</v>
      </c>
      <c r="CE19" s="687">
        <f t="shared" si="34"/>
        <v>661.81999999999994</v>
      </c>
      <c r="CF19" s="688">
        <f t="shared" si="27"/>
        <v>3.8167243367935404</v>
      </c>
      <c r="CG19" s="687">
        <f t="shared" si="35"/>
        <v>69.300000000000011</v>
      </c>
      <c r="CH19" s="687">
        <f t="shared" si="35"/>
        <v>240.29999999999998</v>
      </c>
      <c r="CI19" s="688">
        <f t="shared" si="28"/>
        <v>3.4675324675324668</v>
      </c>
      <c r="CJ19" s="687">
        <f t="shared" si="36"/>
        <v>271</v>
      </c>
      <c r="CK19" s="687">
        <f t="shared" si="36"/>
        <v>1053.6199999999999</v>
      </c>
      <c r="CL19" s="688">
        <f t="shared" si="29"/>
        <v>3.8878966789667895</v>
      </c>
      <c r="DH19" s="690" t="s">
        <v>130</v>
      </c>
      <c r="DN19" s="689" t="s">
        <v>170</v>
      </c>
    </row>
    <row r="20" spans="1:119" x14ac:dyDescent="0.25">
      <c r="A20" s="684" t="s">
        <v>10</v>
      </c>
      <c r="B20" s="685">
        <v>1521</v>
      </c>
      <c r="C20" s="686">
        <f t="shared" si="0"/>
        <v>0</v>
      </c>
      <c r="D20" s="687"/>
      <c r="E20" s="687"/>
      <c r="F20" s="688">
        <f t="shared" si="1"/>
        <v>0</v>
      </c>
      <c r="G20" s="687"/>
      <c r="H20" s="687"/>
      <c r="I20" s="688">
        <f t="shared" si="2"/>
        <v>0</v>
      </c>
      <c r="J20" s="687"/>
      <c r="K20" s="687"/>
      <c r="L20" s="688">
        <f t="shared" si="3"/>
        <v>0</v>
      </c>
      <c r="M20" s="687"/>
      <c r="N20" s="687"/>
      <c r="O20" s="688">
        <f t="shared" si="4"/>
        <v>0</v>
      </c>
      <c r="P20" s="687"/>
      <c r="Q20" s="687"/>
      <c r="R20" s="688">
        <f t="shared" si="5"/>
        <v>0</v>
      </c>
      <c r="S20" s="687"/>
      <c r="T20" s="687"/>
      <c r="U20" s="688">
        <f t="shared" si="6"/>
        <v>0</v>
      </c>
      <c r="V20" s="687">
        <f t="shared" si="37"/>
        <v>0</v>
      </c>
      <c r="W20" s="687">
        <f t="shared" si="37"/>
        <v>0</v>
      </c>
      <c r="X20" s="688">
        <f t="shared" si="7"/>
        <v>0</v>
      </c>
      <c r="Y20" s="687"/>
      <c r="Z20" s="687"/>
      <c r="AA20" s="688">
        <f t="shared" si="8"/>
        <v>0</v>
      </c>
      <c r="AB20" s="687"/>
      <c r="AC20" s="687"/>
      <c r="AD20" s="688">
        <f t="shared" si="9"/>
        <v>0</v>
      </c>
      <c r="AE20" s="687"/>
      <c r="AF20" s="687"/>
      <c r="AG20" s="688">
        <f t="shared" si="10"/>
        <v>0</v>
      </c>
      <c r="AH20" s="687"/>
      <c r="AI20" s="687"/>
      <c r="AJ20" s="688">
        <f t="shared" si="11"/>
        <v>0</v>
      </c>
      <c r="AK20" s="687"/>
      <c r="AL20" s="687"/>
      <c r="AM20" s="688">
        <f t="shared" si="12"/>
        <v>0</v>
      </c>
      <c r="AN20" s="687"/>
      <c r="AO20" s="687"/>
      <c r="AP20" s="688">
        <f t="shared" si="13"/>
        <v>0</v>
      </c>
      <c r="AQ20" s="687">
        <f t="shared" si="38"/>
        <v>0</v>
      </c>
      <c r="AR20" s="687">
        <f t="shared" si="38"/>
        <v>0</v>
      </c>
      <c r="AS20" s="688">
        <f t="shared" si="14"/>
        <v>0</v>
      </c>
      <c r="AT20" s="687">
        <v>0</v>
      </c>
      <c r="AU20" s="687">
        <v>0</v>
      </c>
      <c r="AV20" s="688">
        <f t="shared" si="15"/>
        <v>0</v>
      </c>
      <c r="AW20" s="687">
        <v>0</v>
      </c>
      <c r="AX20" s="687">
        <v>0</v>
      </c>
      <c r="AY20" s="688">
        <f t="shared" si="16"/>
        <v>0</v>
      </c>
      <c r="AZ20" s="687">
        <v>0</v>
      </c>
      <c r="BA20" s="687">
        <v>0</v>
      </c>
      <c r="BB20" s="688">
        <f t="shared" si="17"/>
        <v>0</v>
      </c>
      <c r="BC20" s="687">
        <v>0</v>
      </c>
      <c r="BD20" s="687">
        <v>0</v>
      </c>
      <c r="BE20" s="688">
        <f t="shared" si="18"/>
        <v>0</v>
      </c>
      <c r="BF20" s="687">
        <v>0</v>
      </c>
      <c r="BG20" s="687">
        <v>0</v>
      </c>
      <c r="BH20" s="688">
        <f t="shared" si="19"/>
        <v>0</v>
      </c>
      <c r="BI20" s="687">
        <v>3</v>
      </c>
      <c r="BJ20" s="687">
        <v>8.4</v>
      </c>
      <c r="BK20" s="688">
        <f t="shared" si="20"/>
        <v>2.8000000000000003</v>
      </c>
      <c r="BL20" s="687">
        <v>0</v>
      </c>
      <c r="BM20" s="687">
        <v>0</v>
      </c>
      <c r="BN20" s="688">
        <f t="shared" si="21"/>
        <v>0</v>
      </c>
      <c r="BO20" s="687">
        <v>0</v>
      </c>
      <c r="BP20" s="687">
        <v>0</v>
      </c>
      <c r="BQ20" s="688">
        <f t="shared" si="22"/>
        <v>0</v>
      </c>
      <c r="BR20" s="687">
        <f t="shared" si="30"/>
        <v>0</v>
      </c>
      <c r="BS20" s="687">
        <f t="shared" si="30"/>
        <v>0</v>
      </c>
      <c r="BT20" s="688">
        <f t="shared" si="23"/>
        <v>0</v>
      </c>
      <c r="BU20" s="687">
        <f t="shared" si="31"/>
        <v>0</v>
      </c>
      <c r="BV20" s="687">
        <f t="shared" si="31"/>
        <v>0</v>
      </c>
      <c r="BW20" s="688">
        <f t="shared" si="24"/>
        <v>0</v>
      </c>
      <c r="BX20" s="687">
        <f t="shared" si="32"/>
        <v>0</v>
      </c>
      <c r="BY20" s="687">
        <f t="shared" si="32"/>
        <v>0</v>
      </c>
      <c r="BZ20" s="688">
        <f t="shared" si="25"/>
        <v>0</v>
      </c>
      <c r="CA20" s="687">
        <f t="shared" si="33"/>
        <v>0</v>
      </c>
      <c r="CB20" s="687">
        <f t="shared" si="33"/>
        <v>0</v>
      </c>
      <c r="CC20" s="688">
        <f t="shared" si="26"/>
        <v>0</v>
      </c>
      <c r="CD20" s="687">
        <f t="shared" si="34"/>
        <v>0</v>
      </c>
      <c r="CE20" s="687">
        <f t="shared" si="34"/>
        <v>0</v>
      </c>
      <c r="CF20" s="688">
        <f t="shared" si="27"/>
        <v>0</v>
      </c>
      <c r="CG20" s="687">
        <f t="shared" si="35"/>
        <v>0</v>
      </c>
      <c r="CH20" s="687">
        <f t="shared" si="35"/>
        <v>0</v>
      </c>
      <c r="CI20" s="688">
        <f t="shared" si="28"/>
        <v>0</v>
      </c>
      <c r="CJ20" s="687">
        <f t="shared" si="36"/>
        <v>0</v>
      </c>
      <c r="CK20" s="687">
        <f t="shared" si="36"/>
        <v>0</v>
      </c>
      <c r="CL20" s="688">
        <f t="shared" si="29"/>
        <v>0</v>
      </c>
      <c r="DI20" s="690" t="s">
        <v>130</v>
      </c>
      <c r="DJ20" s="660" t="s">
        <v>136</v>
      </c>
      <c r="DN20" s="689" t="s">
        <v>170</v>
      </c>
    </row>
    <row r="21" spans="1:119" x14ac:dyDescent="0.25">
      <c r="A21" s="684" t="s">
        <v>11</v>
      </c>
      <c r="B21" s="685">
        <v>184</v>
      </c>
      <c r="C21" s="686">
        <f t="shared" si="0"/>
        <v>0</v>
      </c>
      <c r="D21" s="687"/>
      <c r="E21" s="687"/>
      <c r="F21" s="688">
        <f t="shared" si="1"/>
        <v>0</v>
      </c>
      <c r="G21" s="687"/>
      <c r="H21" s="687"/>
      <c r="I21" s="688">
        <f t="shared" si="2"/>
        <v>0</v>
      </c>
      <c r="J21" s="687"/>
      <c r="K21" s="687"/>
      <c r="L21" s="688">
        <f t="shared" si="3"/>
        <v>0</v>
      </c>
      <c r="M21" s="687"/>
      <c r="N21" s="687"/>
      <c r="O21" s="688">
        <f t="shared" si="4"/>
        <v>0</v>
      </c>
      <c r="P21" s="687"/>
      <c r="Q21" s="687"/>
      <c r="R21" s="688">
        <f t="shared" si="5"/>
        <v>0</v>
      </c>
      <c r="S21" s="687"/>
      <c r="T21" s="687"/>
      <c r="U21" s="688">
        <f t="shared" si="6"/>
        <v>0</v>
      </c>
      <c r="V21" s="687">
        <f t="shared" si="37"/>
        <v>0</v>
      </c>
      <c r="W21" s="687">
        <f t="shared" si="37"/>
        <v>0</v>
      </c>
      <c r="X21" s="688">
        <f t="shared" si="7"/>
        <v>0</v>
      </c>
      <c r="Y21" s="687"/>
      <c r="Z21" s="687"/>
      <c r="AA21" s="688">
        <f t="shared" si="8"/>
        <v>0</v>
      </c>
      <c r="AB21" s="687"/>
      <c r="AC21" s="687"/>
      <c r="AD21" s="688">
        <f t="shared" si="9"/>
        <v>0</v>
      </c>
      <c r="AE21" s="687"/>
      <c r="AF21" s="687"/>
      <c r="AG21" s="688">
        <f t="shared" si="10"/>
        <v>0</v>
      </c>
      <c r="AH21" s="687"/>
      <c r="AI21" s="687"/>
      <c r="AJ21" s="688">
        <f t="shared" si="11"/>
        <v>0</v>
      </c>
      <c r="AK21" s="687"/>
      <c r="AL21" s="687"/>
      <c r="AM21" s="688">
        <f t="shared" si="12"/>
        <v>0</v>
      </c>
      <c r="AN21" s="687"/>
      <c r="AO21" s="687"/>
      <c r="AP21" s="688">
        <f t="shared" si="13"/>
        <v>0</v>
      </c>
      <c r="AQ21" s="687">
        <f t="shared" si="38"/>
        <v>0</v>
      </c>
      <c r="AR21" s="687">
        <f t="shared" si="38"/>
        <v>0</v>
      </c>
      <c r="AS21" s="688">
        <f t="shared" si="14"/>
        <v>0</v>
      </c>
      <c r="AT21" s="687">
        <v>0</v>
      </c>
      <c r="AU21" s="687">
        <v>0</v>
      </c>
      <c r="AV21" s="688">
        <f t="shared" si="15"/>
        <v>0</v>
      </c>
      <c r="AW21" s="687">
        <v>0</v>
      </c>
      <c r="AX21" s="687">
        <v>0</v>
      </c>
      <c r="AY21" s="688">
        <f t="shared" si="16"/>
        <v>0</v>
      </c>
      <c r="AZ21" s="687">
        <v>0</v>
      </c>
      <c r="BA21" s="687">
        <v>0</v>
      </c>
      <c r="BB21" s="688">
        <f t="shared" si="17"/>
        <v>0</v>
      </c>
      <c r="BC21" s="687">
        <v>0</v>
      </c>
      <c r="BD21" s="687">
        <v>0</v>
      </c>
      <c r="BE21" s="688">
        <f t="shared" si="18"/>
        <v>0</v>
      </c>
      <c r="BF21" s="687">
        <v>0</v>
      </c>
      <c r="BG21" s="687">
        <v>0</v>
      </c>
      <c r="BH21" s="688">
        <f t="shared" si="19"/>
        <v>0</v>
      </c>
      <c r="BI21" s="687">
        <v>0</v>
      </c>
      <c r="BJ21" s="687">
        <v>0</v>
      </c>
      <c r="BK21" s="688">
        <f t="shared" si="20"/>
        <v>0</v>
      </c>
      <c r="BL21" s="687">
        <v>0</v>
      </c>
      <c r="BM21" s="687">
        <v>0</v>
      </c>
      <c r="BN21" s="688">
        <f t="shared" si="21"/>
        <v>0</v>
      </c>
      <c r="BO21" s="687">
        <v>0</v>
      </c>
      <c r="BP21" s="687">
        <v>0</v>
      </c>
      <c r="BQ21" s="688">
        <f t="shared" si="22"/>
        <v>0</v>
      </c>
      <c r="BR21" s="687">
        <f t="shared" si="30"/>
        <v>0</v>
      </c>
      <c r="BS21" s="687">
        <f t="shared" si="30"/>
        <v>0</v>
      </c>
      <c r="BT21" s="688">
        <f t="shared" si="23"/>
        <v>0</v>
      </c>
      <c r="BU21" s="687">
        <f t="shared" si="31"/>
        <v>0</v>
      </c>
      <c r="BV21" s="687">
        <f t="shared" si="31"/>
        <v>0</v>
      </c>
      <c r="BW21" s="688">
        <f t="shared" si="24"/>
        <v>0</v>
      </c>
      <c r="BX21" s="687">
        <f t="shared" si="32"/>
        <v>0</v>
      </c>
      <c r="BY21" s="687">
        <f t="shared" si="32"/>
        <v>0</v>
      </c>
      <c r="BZ21" s="688">
        <f t="shared" si="25"/>
        <v>0</v>
      </c>
      <c r="CA21" s="687">
        <f t="shared" si="33"/>
        <v>0</v>
      </c>
      <c r="CB21" s="687">
        <f t="shared" si="33"/>
        <v>0</v>
      </c>
      <c r="CC21" s="688">
        <f t="shared" si="26"/>
        <v>0</v>
      </c>
      <c r="CD21" s="687">
        <f t="shared" si="34"/>
        <v>0</v>
      </c>
      <c r="CE21" s="687">
        <f t="shared" si="34"/>
        <v>0</v>
      </c>
      <c r="CF21" s="688">
        <f t="shared" si="27"/>
        <v>0</v>
      </c>
      <c r="CG21" s="687">
        <f t="shared" si="35"/>
        <v>0</v>
      </c>
      <c r="CH21" s="687">
        <f t="shared" si="35"/>
        <v>0</v>
      </c>
      <c r="CI21" s="688">
        <f t="shared" si="28"/>
        <v>0</v>
      </c>
      <c r="CJ21" s="687">
        <f t="shared" si="36"/>
        <v>0</v>
      </c>
      <c r="CK21" s="687">
        <f t="shared" si="36"/>
        <v>0</v>
      </c>
      <c r="CL21" s="688">
        <f t="shared" si="29"/>
        <v>0</v>
      </c>
    </row>
    <row r="22" spans="1:119" x14ac:dyDescent="0.25">
      <c r="A22" s="684" t="s">
        <v>12</v>
      </c>
      <c r="B22" s="685">
        <v>197.5</v>
      </c>
      <c r="C22" s="686">
        <f t="shared" si="0"/>
        <v>3.79746835443038</v>
      </c>
      <c r="D22" s="687"/>
      <c r="E22" s="687"/>
      <c r="F22" s="688">
        <f t="shared" si="1"/>
        <v>0</v>
      </c>
      <c r="G22" s="687"/>
      <c r="H22" s="687"/>
      <c r="I22" s="688">
        <f t="shared" si="2"/>
        <v>0</v>
      </c>
      <c r="J22" s="687"/>
      <c r="K22" s="687"/>
      <c r="L22" s="688">
        <f t="shared" si="3"/>
        <v>0</v>
      </c>
      <c r="M22" s="687"/>
      <c r="N22" s="687"/>
      <c r="O22" s="688">
        <f t="shared" si="4"/>
        <v>0</v>
      </c>
      <c r="P22" s="687"/>
      <c r="Q22" s="687"/>
      <c r="R22" s="688">
        <f t="shared" si="5"/>
        <v>0</v>
      </c>
      <c r="S22" s="687"/>
      <c r="T22" s="687"/>
      <c r="U22" s="688">
        <f t="shared" si="6"/>
        <v>0</v>
      </c>
      <c r="V22" s="687">
        <f t="shared" si="37"/>
        <v>0</v>
      </c>
      <c r="W22" s="687">
        <f t="shared" si="37"/>
        <v>0</v>
      </c>
      <c r="X22" s="688">
        <f t="shared" si="7"/>
        <v>0</v>
      </c>
      <c r="Y22" s="687"/>
      <c r="Z22" s="687"/>
      <c r="AA22" s="688">
        <f t="shared" si="8"/>
        <v>0</v>
      </c>
      <c r="AB22" s="687"/>
      <c r="AC22" s="687"/>
      <c r="AD22" s="688">
        <f t="shared" si="9"/>
        <v>0</v>
      </c>
      <c r="AE22" s="687"/>
      <c r="AF22" s="687"/>
      <c r="AG22" s="688">
        <f t="shared" si="10"/>
        <v>0</v>
      </c>
      <c r="AH22" s="687">
        <v>7.5</v>
      </c>
      <c r="AI22" s="687">
        <v>27.78</v>
      </c>
      <c r="AJ22" s="688">
        <f t="shared" si="11"/>
        <v>3.7040000000000002</v>
      </c>
      <c r="AK22" s="687"/>
      <c r="AL22" s="687"/>
      <c r="AM22" s="688">
        <f t="shared" si="12"/>
        <v>0</v>
      </c>
      <c r="AN22" s="687"/>
      <c r="AO22" s="687"/>
      <c r="AP22" s="688">
        <f t="shared" si="13"/>
        <v>0</v>
      </c>
      <c r="AQ22" s="687">
        <f t="shared" si="38"/>
        <v>7.5</v>
      </c>
      <c r="AR22" s="687">
        <f t="shared" si="38"/>
        <v>27.78</v>
      </c>
      <c r="AS22" s="688">
        <f t="shared" si="14"/>
        <v>3.7040000000000002</v>
      </c>
      <c r="AT22" s="687">
        <v>0</v>
      </c>
      <c r="AU22" s="687">
        <v>0</v>
      </c>
      <c r="AV22" s="688">
        <f t="shared" si="15"/>
        <v>0</v>
      </c>
      <c r="AW22" s="687">
        <v>0</v>
      </c>
      <c r="AX22" s="687">
        <v>0</v>
      </c>
      <c r="AY22" s="688">
        <f t="shared" si="16"/>
        <v>0</v>
      </c>
      <c r="AZ22" s="687">
        <v>0</v>
      </c>
      <c r="BA22" s="687">
        <v>0</v>
      </c>
      <c r="BB22" s="688">
        <f t="shared" si="17"/>
        <v>0</v>
      </c>
      <c r="BC22" s="687">
        <v>0</v>
      </c>
      <c r="BD22" s="687">
        <v>0</v>
      </c>
      <c r="BE22" s="688">
        <f t="shared" si="18"/>
        <v>0</v>
      </c>
      <c r="BF22" s="687">
        <v>0</v>
      </c>
      <c r="BG22" s="687">
        <v>0</v>
      </c>
      <c r="BH22" s="688">
        <f t="shared" si="19"/>
        <v>0</v>
      </c>
      <c r="BI22" s="687">
        <v>0</v>
      </c>
      <c r="BJ22" s="687">
        <v>0</v>
      </c>
      <c r="BK22" s="688">
        <f t="shared" si="20"/>
        <v>0</v>
      </c>
      <c r="BL22" s="687">
        <v>0</v>
      </c>
      <c r="BM22" s="687">
        <v>0</v>
      </c>
      <c r="BN22" s="688">
        <f t="shared" si="21"/>
        <v>0</v>
      </c>
      <c r="BO22" s="687">
        <v>0</v>
      </c>
      <c r="BP22" s="687">
        <v>0</v>
      </c>
      <c r="BQ22" s="688">
        <f t="shared" si="22"/>
        <v>0</v>
      </c>
      <c r="BR22" s="687">
        <f t="shared" si="30"/>
        <v>0</v>
      </c>
      <c r="BS22" s="687">
        <f t="shared" si="30"/>
        <v>0</v>
      </c>
      <c r="BT22" s="688">
        <f t="shared" si="23"/>
        <v>0</v>
      </c>
      <c r="BU22" s="687">
        <f t="shared" si="31"/>
        <v>0</v>
      </c>
      <c r="BV22" s="687">
        <f t="shared" si="31"/>
        <v>0</v>
      </c>
      <c r="BW22" s="688">
        <f t="shared" si="24"/>
        <v>0</v>
      </c>
      <c r="BX22" s="687">
        <f t="shared" si="32"/>
        <v>0</v>
      </c>
      <c r="BY22" s="687">
        <f t="shared" si="32"/>
        <v>0</v>
      </c>
      <c r="BZ22" s="688">
        <f t="shared" si="25"/>
        <v>0</v>
      </c>
      <c r="CA22" s="687">
        <f t="shared" si="33"/>
        <v>7.5</v>
      </c>
      <c r="CB22" s="687">
        <f t="shared" si="33"/>
        <v>27.78</v>
      </c>
      <c r="CC22" s="688">
        <f t="shared" si="26"/>
        <v>3.7040000000000002</v>
      </c>
      <c r="CD22" s="687">
        <f t="shared" si="34"/>
        <v>0</v>
      </c>
      <c r="CE22" s="687">
        <f t="shared" si="34"/>
        <v>0</v>
      </c>
      <c r="CF22" s="688">
        <f t="shared" si="27"/>
        <v>0</v>
      </c>
      <c r="CG22" s="687">
        <f t="shared" si="35"/>
        <v>0</v>
      </c>
      <c r="CH22" s="687">
        <f t="shared" si="35"/>
        <v>0</v>
      </c>
      <c r="CI22" s="688">
        <f t="shared" si="28"/>
        <v>0</v>
      </c>
      <c r="CJ22" s="687">
        <f t="shared" si="36"/>
        <v>7.5</v>
      </c>
      <c r="CK22" s="687">
        <f t="shared" si="36"/>
        <v>27.78</v>
      </c>
      <c r="CL22" s="688">
        <f t="shared" si="29"/>
        <v>3.7040000000000002</v>
      </c>
      <c r="DI22" s="690" t="s">
        <v>130</v>
      </c>
      <c r="DJ22" s="660" t="s">
        <v>137</v>
      </c>
      <c r="DN22" s="660" t="s">
        <v>163</v>
      </c>
      <c r="DO22" s="689" t="s">
        <v>178</v>
      </c>
    </row>
    <row r="23" spans="1:119" x14ac:dyDescent="0.25">
      <c r="A23" s="684" t="s">
        <v>13</v>
      </c>
      <c r="B23" s="685">
        <v>369</v>
      </c>
      <c r="C23" s="686">
        <f t="shared" si="0"/>
        <v>0</v>
      </c>
      <c r="D23" s="687"/>
      <c r="E23" s="687"/>
      <c r="F23" s="688">
        <f t="shared" si="1"/>
        <v>0</v>
      </c>
      <c r="G23" s="687"/>
      <c r="H23" s="687"/>
      <c r="I23" s="688">
        <f t="shared" si="2"/>
        <v>0</v>
      </c>
      <c r="J23" s="687"/>
      <c r="K23" s="687"/>
      <c r="L23" s="688">
        <f t="shared" si="3"/>
        <v>0</v>
      </c>
      <c r="M23" s="687"/>
      <c r="N23" s="687"/>
      <c r="O23" s="688">
        <f t="shared" si="4"/>
        <v>0</v>
      </c>
      <c r="P23" s="687"/>
      <c r="Q23" s="687"/>
      <c r="R23" s="688">
        <f t="shared" si="5"/>
        <v>0</v>
      </c>
      <c r="S23" s="687"/>
      <c r="T23" s="687"/>
      <c r="U23" s="688">
        <f t="shared" si="6"/>
        <v>0</v>
      </c>
      <c r="V23" s="687">
        <f t="shared" si="37"/>
        <v>0</v>
      </c>
      <c r="W23" s="687">
        <f t="shared" si="37"/>
        <v>0</v>
      </c>
      <c r="X23" s="688">
        <f t="shared" si="7"/>
        <v>0</v>
      </c>
      <c r="Y23" s="687"/>
      <c r="Z23" s="687"/>
      <c r="AA23" s="688">
        <f t="shared" si="8"/>
        <v>0</v>
      </c>
      <c r="AB23" s="687"/>
      <c r="AC23" s="687"/>
      <c r="AD23" s="688">
        <f t="shared" si="9"/>
        <v>0</v>
      </c>
      <c r="AE23" s="687"/>
      <c r="AF23" s="687"/>
      <c r="AG23" s="688">
        <f t="shared" si="10"/>
        <v>0</v>
      </c>
      <c r="AH23" s="687"/>
      <c r="AI23" s="687"/>
      <c r="AJ23" s="688">
        <f t="shared" si="11"/>
        <v>0</v>
      </c>
      <c r="AK23" s="687"/>
      <c r="AL23" s="687"/>
      <c r="AM23" s="688">
        <f t="shared" si="12"/>
        <v>0</v>
      </c>
      <c r="AN23" s="687"/>
      <c r="AO23" s="687"/>
      <c r="AP23" s="688">
        <f t="shared" si="13"/>
        <v>0</v>
      </c>
      <c r="AQ23" s="687">
        <f t="shared" si="38"/>
        <v>0</v>
      </c>
      <c r="AR23" s="687">
        <f t="shared" si="38"/>
        <v>0</v>
      </c>
      <c r="AS23" s="688">
        <f t="shared" si="14"/>
        <v>0</v>
      </c>
      <c r="AT23" s="687">
        <v>0</v>
      </c>
      <c r="AU23" s="687">
        <v>0</v>
      </c>
      <c r="AV23" s="688">
        <f t="shared" si="15"/>
        <v>0</v>
      </c>
      <c r="AW23" s="687">
        <v>0</v>
      </c>
      <c r="AX23" s="687">
        <v>0</v>
      </c>
      <c r="AY23" s="688">
        <f t="shared" si="16"/>
        <v>0</v>
      </c>
      <c r="AZ23" s="687">
        <v>0</v>
      </c>
      <c r="BA23" s="687">
        <v>0</v>
      </c>
      <c r="BB23" s="688">
        <f t="shared" si="17"/>
        <v>0</v>
      </c>
      <c r="BC23" s="687">
        <v>0</v>
      </c>
      <c r="BD23" s="687">
        <v>0</v>
      </c>
      <c r="BE23" s="688">
        <f t="shared" si="18"/>
        <v>0</v>
      </c>
      <c r="BF23" s="687">
        <v>0</v>
      </c>
      <c r="BG23" s="687">
        <v>0</v>
      </c>
      <c r="BH23" s="688">
        <f t="shared" si="19"/>
        <v>0</v>
      </c>
      <c r="BI23" s="687">
        <v>0</v>
      </c>
      <c r="BJ23" s="687">
        <v>0</v>
      </c>
      <c r="BK23" s="688">
        <f t="shared" si="20"/>
        <v>0</v>
      </c>
      <c r="BL23" s="687">
        <v>0</v>
      </c>
      <c r="BM23" s="687">
        <v>0</v>
      </c>
      <c r="BN23" s="688">
        <f t="shared" si="21"/>
        <v>0</v>
      </c>
      <c r="BO23" s="687">
        <v>0</v>
      </c>
      <c r="BP23" s="687">
        <v>0</v>
      </c>
      <c r="BQ23" s="688">
        <f t="shared" si="22"/>
        <v>0</v>
      </c>
      <c r="BR23" s="687">
        <f t="shared" si="30"/>
        <v>0</v>
      </c>
      <c r="BS23" s="687">
        <f t="shared" si="30"/>
        <v>0</v>
      </c>
      <c r="BT23" s="688">
        <f t="shared" si="23"/>
        <v>0</v>
      </c>
      <c r="BU23" s="687">
        <f t="shared" si="31"/>
        <v>0</v>
      </c>
      <c r="BV23" s="687">
        <f t="shared" si="31"/>
        <v>0</v>
      </c>
      <c r="BW23" s="688">
        <f t="shared" si="24"/>
        <v>0</v>
      </c>
      <c r="BX23" s="687">
        <f t="shared" si="32"/>
        <v>0</v>
      </c>
      <c r="BY23" s="687">
        <f t="shared" si="32"/>
        <v>0</v>
      </c>
      <c r="BZ23" s="688">
        <f t="shared" si="25"/>
        <v>0</v>
      </c>
      <c r="CA23" s="687">
        <f t="shared" si="33"/>
        <v>0</v>
      </c>
      <c r="CB23" s="687">
        <f t="shared" si="33"/>
        <v>0</v>
      </c>
      <c r="CC23" s="688">
        <f t="shared" si="26"/>
        <v>0</v>
      </c>
      <c r="CD23" s="687">
        <f t="shared" si="34"/>
        <v>0</v>
      </c>
      <c r="CE23" s="687">
        <f t="shared" si="34"/>
        <v>0</v>
      </c>
      <c r="CF23" s="688">
        <f t="shared" si="27"/>
        <v>0</v>
      </c>
      <c r="CG23" s="687">
        <f t="shared" si="35"/>
        <v>0</v>
      </c>
      <c r="CH23" s="687">
        <f t="shared" si="35"/>
        <v>0</v>
      </c>
      <c r="CI23" s="688">
        <f t="shared" si="28"/>
        <v>0</v>
      </c>
      <c r="CJ23" s="687">
        <f t="shared" si="36"/>
        <v>0</v>
      </c>
      <c r="CK23" s="687">
        <f t="shared" si="36"/>
        <v>0</v>
      </c>
      <c r="CL23" s="688">
        <f t="shared" si="29"/>
        <v>0</v>
      </c>
      <c r="DI23" s="690" t="s">
        <v>130</v>
      </c>
      <c r="DJ23" s="660" t="s">
        <v>137</v>
      </c>
    </row>
    <row r="24" spans="1:119" x14ac:dyDescent="0.25">
      <c r="A24" s="684" t="s">
        <v>14</v>
      </c>
      <c r="B24" s="685">
        <v>146.47999999999999</v>
      </c>
      <c r="C24" s="686">
        <f t="shared" si="0"/>
        <v>0</v>
      </c>
      <c r="D24" s="687"/>
      <c r="E24" s="687"/>
      <c r="F24" s="688">
        <f t="shared" si="1"/>
        <v>0</v>
      </c>
      <c r="G24" s="687"/>
      <c r="H24" s="687"/>
      <c r="I24" s="688">
        <f t="shared" si="2"/>
        <v>0</v>
      </c>
      <c r="J24" s="687"/>
      <c r="K24" s="687"/>
      <c r="L24" s="688">
        <f t="shared" si="3"/>
        <v>0</v>
      </c>
      <c r="M24" s="687"/>
      <c r="N24" s="687"/>
      <c r="O24" s="688">
        <f t="shared" si="4"/>
        <v>0</v>
      </c>
      <c r="P24" s="687"/>
      <c r="Q24" s="687"/>
      <c r="R24" s="688">
        <f t="shared" si="5"/>
        <v>0</v>
      </c>
      <c r="S24" s="687"/>
      <c r="T24" s="687"/>
      <c r="U24" s="688">
        <f t="shared" si="6"/>
        <v>0</v>
      </c>
      <c r="V24" s="687">
        <f t="shared" si="37"/>
        <v>0</v>
      </c>
      <c r="W24" s="687">
        <f t="shared" si="37"/>
        <v>0</v>
      </c>
      <c r="X24" s="688">
        <f t="shared" si="7"/>
        <v>0</v>
      </c>
      <c r="Y24" s="687"/>
      <c r="Z24" s="687"/>
      <c r="AA24" s="688">
        <f t="shared" si="8"/>
        <v>0</v>
      </c>
      <c r="AB24" s="687"/>
      <c r="AC24" s="687"/>
      <c r="AD24" s="688">
        <f t="shared" si="9"/>
        <v>0</v>
      </c>
      <c r="AE24" s="687"/>
      <c r="AF24" s="687"/>
      <c r="AG24" s="688">
        <f t="shared" si="10"/>
        <v>0</v>
      </c>
      <c r="AH24" s="687"/>
      <c r="AI24" s="687"/>
      <c r="AJ24" s="688">
        <f t="shared" si="11"/>
        <v>0</v>
      </c>
      <c r="AK24" s="687"/>
      <c r="AL24" s="687"/>
      <c r="AM24" s="688">
        <f t="shared" si="12"/>
        <v>0</v>
      </c>
      <c r="AN24" s="687"/>
      <c r="AO24" s="687"/>
      <c r="AP24" s="688">
        <f t="shared" si="13"/>
        <v>0</v>
      </c>
      <c r="AQ24" s="687">
        <f t="shared" si="38"/>
        <v>0</v>
      </c>
      <c r="AR24" s="687">
        <f t="shared" si="38"/>
        <v>0</v>
      </c>
      <c r="AS24" s="688">
        <f t="shared" si="14"/>
        <v>0</v>
      </c>
      <c r="AT24" s="687">
        <v>0</v>
      </c>
      <c r="AU24" s="687">
        <v>0</v>
      </c>
      <c r="AV24" s="688">
        <f t="shared" si="15"/>
        <v>0</v>
      </c>
      <c r="AW24" s="687">
        <v>0</v>
      </c>
      <c r="AX24" s="687">
        <v>0</v>
      </c>
      <c r="AY24" s="688">
        <f t="shared" si="16"/>
        <v>0</v>
      </c>
      <c r="AZ24" s="687">
        <v>0</v>
      </c>
      <c r="BA24" s="687">
        <v>0</v>
      </c>
      <c r="BB24" s="688">
        <f t="shared" si="17"/>
        <v>0</v>
      </c>
      <c r="BC24" s="687">
        <v>0</v>
      </c>
      <c r="BD24" s="687">
        <v>0</v>
      </c>
      <c r="BE24" s="688">
        <f t="shared" si="18"/>
        <v>0</v>
      </c>
      <c r="BF24" s="687">
        <v>0</v>
      </c>
      <c r="BG24" s="687">
        <v>0</v>
      </c>
      <c r="BH24" s="688">
        <f t="shared" si="19"/>
        <v>0</v>
      </c>
      <c r="BI24" s="687">
        <v>0</v>
      </c>
      <c r="BJ24" s="687">
        <v>0</v>
      </c>
      <c r="BK24" s="688">
        <f t="shared" si="20"/>
        <v>0</v>
      </c>
      <c r="BL24" s="687">
        <v>0</v>
      </c>
      <c r="BM24" s="687">
        <v>0</v>
      </c>
      <c r="BN24" s="688">
        <f t="shared" si="21"/>
        <v>0</v>
      </c>
      <c r="BO24" s="687">
        <v>0</v>
      </c>
      <c r="BP24" s="687">
        <v>0</v>
      </c>
      <c r="BQ24" s="688">
        <f t="shared" si="22"/>
        <v>0</v>
      </c>
      <c r="BR24" s="687">
        <f t="shared" si="30"/>
        <v>0</v>
      </c>
      <c r="BS24" s="687">
        <f t="shared" si="30"/>
        <v>0</v>
      </c>
      <c r="BT24" s="688">
        <f t="shared" si="23"/>
        <v>0</v>
      </c>
      <c r="BU24" s="687">
        <f t="shared" si="31"/>
        <v>0</v>
      </c>
      <c r="BV24" s="687">
        <f t="shared" si="31"/>
        <v>0</v>
      </c>
      <c r="BW24" s="688">
        <f t="shared" si="24"/>
        <v>0</v>
      </c>
      <c r="BX24" s="687">
        <f t="shared" si="32"/>
        <v>0</v>
      </c>
      <c r="BY24" s="687">
        <f t="shared" si="32"/>
        <v>0</v>
      </c>
      <c r="BZ24" s="688">
        <f t="shared" si="25"/>
        <v>0</v>
      </c>
      <c r="CA24" s="687">
        <f t="shared" si="33"/>
        <v>0</v>
      </c>
      <c r="CB24" s="687">
        <f t="shared" si="33"/>
        <v>0</v>
      </c>
      <c r="CC24" s="688">
        <f t="shared" si="26"/>
        <v>0</v>
      </c>
      <c r="CD24" s="687">
        <f t="shared" si="34"/>
        <v>0</v>
      </c>
      <c r="CE24" s="687">
        <f t="shared" si="34"/>
        <v>0</v>
      </c>
      <c r="CF24" s="688">
        <f t="shared" si="27"/>
        <v>0</v>
      </c>
      <c r="CG24" s="687">
        <f t="shared" si="35"/>
        <v>0</v>
      </c>
      <c r="CH24" s="687">
        <f t="shared" si="35"/>
        <v>0</v>
      </c>
      <c r="CI24" s="688">
        <f t="shared" si="28"/>
        <v>0</v>
      </c>
      <c r="CJ24" s="687">
        <f t="shared" si="36"/>
        <v>0</v>
      </c>
      <c r="CK24" s="687">
        <f t="shared" si="36"/>
        <v>0</v>
      </c>
      <c r="CL24" s="688">
        <f t="shared" si="29"/>
        <v>0</v>
      </c>
    </row>
    <row r="25" spans="1:119" x14ac:dyDescent="0.25">
      <c r="A25" s="684" t="s">
        <v>15</v>
      </c>
      <c r="B25" s="685">
        <v>278</v>
      </c>
      <c r="C25" s="686">
        <f t="shared" si="0"/>
        <v>77.140287769784166</v>
      </c>
      <c r="D25" s="687"/>
      <c r="E25" s="687"/>
      <c r="F25" s="688">
        <f t="shared" si="1"/>
        <v>0</v>
      </c>
      <c r="G25" s="687"/>
      <c r="H25" s="687"/>
      <c r="I25" s="688">
        <f t="shared" si="2"/>
        <v>0</v>
      </c>
      <c r="J25" s="687"/>
      <c r="K25" s="687"/>
      <c r="L25" s="688">
        <f t="shared" si="3"/>
        <v>0</v>
      </c>
      <c r="M25" s="687"/>
      <c r="N25" s="687"/>
      <c r="O25" s="688">
        <f t="shared" si="4"/>
        <v>0</v>
      </c>
      <c r="P25" s="687"/>
      <c r="Q25" s="687"/>
      <c r="R25" s="688">
        <f t="shared" si="5"/>
        <v>0</v>
      </c>
      <c r="S25" s="687"/>
      <c r="T25" s="687"/>
      <c r="U25" s="688">
        <f t="shared" si="6"/>
        <v>0</v>
      </c>
      <c r="V25" s="687">
        <f t="shared" si="37"/>
        <v>0</v>
      </c>
      <c r="W25" s="687">
        <f t="shared" si="37"/>
        <v>0</v>
      </c>
      <c r="X25" s="688">
        <f t="shared" si="7"/>
        <v>0</v>
      </c>
      <c r="Y25" s="687">
        <v>0.5</v>
      </c>
      <c r="Z25" s="687">
        <v>1.31</v>
      </c>
      <c r="AA25" s="688">
        <f t="shared" si="8"/>
        <v>2.62</v>
      </c>
      <c r="AB25" s="687"/>
      <c r="AC25" s="687"/>
      <c r="AD25" s="688">
        <f t="shared" si="9"/>
        <v>0</v>
      </c>
      <c r="AE25" s="687"/>
      <c r="AF25" s="687"/>
      <c r="AG25" s="688">
        <f t="shared" si="10"/>
        <v>0</v>
      </c>
      <c r="AH25" s="687">
        <v>33.85</v>
      </c>
      <c r="AI25" s="687">
        <v>80.460000000000008</v>
      </c>
      <c r="AJ25" s="688">
        <f t="shared" si="11"/>
        <v>2.3769571639586413</v>
      </c>
      <c r="AK25" s="687">
        <v>11.799999999999999</v>
      </c>
      <c r="AL25" s="687">
        <v>28.15</v>
      </c>
      <c r="AM25" s="688">
        <f t="shared" si="12"/>
        <v>2.3855932203389831</v>
      </c>
      <c r="AN25" s="687">
        <v>168.29999999999998</v>
      </c>
      <c r="AO25" s="687">
        <v>308.70899999999995</v>
      </c>
      <c r="AP25" s="688">
        <f t="shared" si="13"/>
        <v>1.8342780748663101</v>
      </c>
      <c r="AQ25" s="687">
        <f t="shared" si="38"/>
        <v>214.45</v>
      </c>
      <c r="AR25" s="687">
        <f t="shared" si="38"/>
        <v>418.62899999999996</v>
      </c>
      <c r="AS25" s="688">
        <f t="shared" si="14"/>
        <v>1.9521053858708324</v>
      </c>
      <c r="AT25" s="687">
        <v>0</v>
      </c>
      <c r="AU25" s="687">
        <v>0</v>
      </c>
      <c r="AV25" s="688">
        <f t="shared" si="15"/>
        <v>0</v>
      </c>
      <c r="AW25" s="687">
        <v>0</v>
      </c>
      <c r="AX25" s="687">
        <v>0</v>
      </c>
      <c r="AY25" s="688">
        <f t="shared" si="16"/>
        <v>0</v>
      </c>
      <c r="AZ25" s="687">
        <v>0</v>
      </c>
      <c r="BA25" s="687">
        <v>0</v>
      </c>
      <c r="BB25" s="688">
        <f t="shared" si="17"/>
        <v>0</v>
      </c>
      <c r="BC25" s="687">
        <v>0</v>
      </c>
      <c r="BD25" s="687">
        <v>0</v>
      </c>
      <c r="BE25" s="688">
        <f t="shared" si="18"/>
        <v>0</v>
      </c>
      <c r="BF25" s="687">
        <v>0</v>
      </c>
      <c r="BG25" s="687">
        <v>0</v>
      </c>
      <c r="BH25" s="688">
        <f t="shared" si="19"/>
        <v>0</v>
      </c>
      <c r="BI25" s="687">
        <v>0</v>
      </c>
      <c r="BJ25" s="687">
        <v>0</v>
      </c>
      <c r="BK25" s="688">
        <f t="shared" si="20"/>
        <v>0</v>
      </c>
      <c r="BL25" s="687">
        <v>0</v>
      </c>
      <c r="BM25" s="687">
        <v>0</v>
      </c>
      <c r="BN25" s="688">
        <f t="shared" si="21"/>
        <v>0</v>
      </c>
      <c r="BO25" s="687">
        <v>0</v>
      </c>
      <c r="BP25" s="687">
        <v>0</v>
      </c>
      <c r="BQ25" s="688">
        <f t="shared" si="22"/>
        <v>0</v>
      </c>
      <c r="BR25" s="687">
        <f t="shared" si="30"/>
        <v>0.5</v>
      </c>
      <c r="BS25" s="687">
        <f t="shared" si="30"/>
        <v>1.31</v>
      </c>
      <c r="BT25" s="688">
        <f t="shared" si="23"/>
        <v>2.62</v>
      </c>
      <c r="BU25" s="687">
        <f t="shared" si="31"/>
        <v>0</v>
      </c>
      <c r="BV25" s="687">
        <f t="shared" si="31"/>
        <v>0</v>
      </c>
      <c r="BW25" s="688">
        <f t="shared" si="24"/>
        <v>0</v>
      </c>
      <c r="BX25" s="687">
        <f t="shared" si="32"/>
        <v>0</v>
      </c>
      <c r="BY25" s="687">
        <f t="shared" si="32"/>
        <v>0</v>
      </c>
      <c r="BZ25" s="688">
        <f t="shared" si="25"/>
        <v>0</v>
      </c>
      <c r="CA25" s="687">
        <f t="shared" si="33"/>
        <v>33.85</v>
      </c>
      <c r="CB25" s="687">
        <f t="shared" si="33"/>
        <v>80.460000000000008</v>
      </c>
      <c r="CC25" s="688">
        <f t="shared" si="26"/>
        <v>2.3769571639586413</v>
      </c>
      <c r="CD25" s="687">
        <f t="shared" si="34"/>
        <v>11.799999999999999</v>
      </c>
      <c r="CE25" s="687">
        <f t="shared" si="34"/>
        <v>28.15</v>
      </c>
      <c r="CF25" s="688">
        <f t="shared" si="27"/>
        <v>2.3855932203389831</v>
      </c>
      <c r="CG25" s="687">
        <f t="shared" si="35"/>
        <v>168.29999999999998</v>
      </c>
      <c r="CH25" s="687">
        <f t="shared" si="35"/>
        <v>308.70899999999995</v>
      </c>
      <c r="CI25" s="688">
        <f t="shared" si="28"/>
        <v>1.8342780748663101</v>
      </c>
      <c r="CJ25" s="687">
        <f t="shared" si="36"/>
        <v>214.45</v>
      </c>
      <c r="CK25" s="687">
        <f t="shared" si="36"/>
        <v>418.62899999999996</v>
      </c>
      <c r="CL25" s="688">
        <f t="shared" si="29"/>
        <v>1.9521053858708324</v>
      </c>
      <c r="DI25" s="690" t="s">
        <v>130</v>
      </c>
      <c r="DJ25" s="660" t="s">
        <v>138</v>
      </c>
      <c r="DN25" s="689" t="s">
        <v>170</v>
      </c>
      <c r="DO25" s="689" t="s">
        <v>178</v>
      </c>
    </row>
    <row r="26" spans="1:119" x14ac:dyDescent="0.25">
      <c r="A26" s="684" t="s">
        <v>16</v>
      </c>
      <c r="B26" s="685">
        <v>980.5</v>
      </c>
      <c r="C26" s="686">
        <f t="shared" si="0"/>
        <v>0</v>
      </c>
      <c r="D26" s="687"/>
      <c r="E26" s="687"/>
      <c r="F26" s="688">
        <f t="shared" si="1"/>
        <v>0</v>
      </c>
      <c r="G26" s="687"/>
      <c r="H26" s="687"/>
      <c r="I26" s="688">
        <f t="shared" si="2"/>
        <v>0</v>
      </c>
      <c r="J26" s="687"/>
      <c r="K26" s="687"/>
      <c r="L26" s="688">
        <f t="shared" si="3"/>
        <v>0</v>
      </c>
      <c r="M26" s="687"/>
      <c r="N26" s="687"/>
      <c r="O26" s="688">
        <f t="shared" si="4"/>
        <v>0</v>
      </c>
      <c r="P26" s="687"/>
      <c r="Q26" s="687"/>
      <c r="R26" s="688">
        <f t="shared" si="5"/>
        <v>0</v>
      </c>
      <c r="S26" s="687"/>
      <c r="T26" s="687"/>
      <c r="U26" s="688">
        <f t="shared" si="6"/>
        <v>0</v>
      </c>
      <c r="V26" s="687">
        <f t="shared" si="37"/>
        <v>0</v>
      </c>
      <c r="W26" s="687">
        <f t="shared" si="37"/>
        <v>0</v>
      </c>
      <c r="X26" s="688">
        <f t="shared" si="7"/>
        <v>0</v>
      </c>
      <c r="Y26" s="687"/>
      <c r="Z26" s="687"/>
      <c r="AA26" s="688">
        <f t="shared" si="8"/>
        <v>0</v>
      </c>
      <c r="AB26" s="687"/>
      <c r="AC26" s="687"/>
      <c r="AD26" s="688">
        <f t="shared" si="9"/>
        <v>0</v>
      </c>
      <c r="AE26" s="687"/>
      <c r="AF26" s="687"/>
      <c r="AG26" s="688">
        <f t="shared" si="10"/>
        <v>0</v>
      </c>
      <c r="AH26" s="687"/>
      <c r="AI26" s="687"/>
      <c r="AJ26" s="688">
        <f t="shared" si="11"/>
        <v>0</v>
      </c>
      <c r="AK26" s="687"/>
      <c r="AL26" s="687"/>
      <c r="AM26" s="688">
        <f t="shared" si="12"/>
        <v>0</v>
      </c>
      <c r="AN26" s="687"/>
      <c r="AO26" s="687"/>
      <c r="AP26" s="688">
        <f t="shared" si="13"/>
        <v>0</v>
      </c>
      <c r="AQ26" s="687">
        <f t="shared" si="38"/>
        <v>0</v>
      </c>
      <c r="AR26" s="687">
        <f t="shared" si="38"/>
        <v>0</v>
      </c>
      <c r="AS26" s="688">
        <f t="shared" si="14"/>
        <v>0</v>
      </c>
      <c r="AT26" s="687">
        <v>0</v>
      </c>
      <c r="AU26" s="687">
        <v>0</v>
      </c>
      <c r="AV26" s="688">
        <f t="shared" si="15"/>
        <v>0</v>
      </c>
      <c r="AW26" s="687">
        <v>0</v>
      </c>
      <c r="AX26" s="687">
        <v>0</v>
      </c>
      <c r="AY26" s="688">
        <f t="shared" si="16"/>
        <v>0</v>
      </c>
      <c r="AZ26" s="687">
        <v>0</v>
      </c>
      <c r="BA26" s="687">
        <v>0</v>
      </c>
      <c r="BB26" s="688">
        <f t="shared" si="17"/>
        <v>0</v>
      </c>
      <c r="BC26" s="687">
        <v>0</v>
      </c>
      <c r="BD26" s="687">
        <v>0</v>
      </c>
      <c r="BE26" s="688">
        <f t="shared" si="18"/>
        <v>0</v>
      </c>
      <c r="BF26" s="687">
        <v>0</v>
      </c>
      <c r="BG26" s="687">
        <v>0</v>
      </c>
      <c r="BH26" s="688">
        <f t="shared" si="19"/>
        <v>0</v>
      </c>
      <c r="BI26" s="687">
        <v>0</v>
      </c>
      <c r="BJ26" s="687">
        <v>0</v>
      </c>
      <c r="BK26" s="688">
        <f t="shared" si="20"/>
        <v>0</v>
      </c>
      <c r="BL26" s="687">
        <v>0</v>
      </c>
      <c r="BM26" s="687">
        <v>0</v>
      </c>
      <c r="BN26" s="688">
        <f t="shared" si="21"/>
        <v>0</v>
      </c>
      <c r="BO26" s="687">
        <v>0</v>
      </c>
      <c r="BP26" s="687">
        <v>0</v>
      </c>
      <c r="BQ26" s="688">
        <f t="shared" si="22"/>
        <v>0</v>
      </c>
      <c r="BR26" s="687">
        <f t="shared" si="30"/>
        <v>0</v>
      </c>
      <c r="BS26" s="687">
        <f t="shared" si="30"/>
        <v>0</v>
      </c>
      <c r="BT26" s="688">
        <f t="shared" si="23"/>
        <v>0</v>
      </c>
      <c r="BU26" s="687">
        <f t="shared" si="31"/>
        <v>0</v>
      </c>
      <c r="BV26" s="687">
        <f t="shared" si="31"/>
        <v>0</v>
      </c>
      <c r="BW26" s="688">
        <f t="shared" si="24"/>
        <v>0</v>
      </c>
      <c r="BX26" s="687">
        <f t="shared" si="32"/>
        <v>0</v>
      </c>
      <c r="BY26" s="687">
        <f t="shared" si="32"/>
        <v>0</v>
      </c>
      <c r="BZ26" s="688">
        <f t="shared" si="25"/>
        <v>0</v>
      </c>
      <c r="CA26" s="687">
        <f t="shared" si="33"/>
        <v>0</v>
      </c>
      <c r="CB26" s="687">
        <f t="shared" si="33"/>
        <v>0</v>
      </c>
      <c r="CC26" s="688">
        <f t="shared" si="26"/>
        <v>0</v>
      </c>
      <c r="CD26" s="687">
        <f t="shared" si="34"/>
        <v>0</v>
      </c>
      <c r="CE26" s="687">
        <f t="shared" si="34"/>
        <v>0</v>
      </c>
      <c r="CF26" s="688">
        <f t="shared" si="27"/>
        <v>0</v>
      </c>
      <c r="CG26" s="687">
        <f t="shared" si="35"/>
        <v>0</v>
      </c>
      <c r="CH26" s="687">
        <f t="shared" si="35"/>
        <v>0</v>
      </c>
      <c r="CI26" s="688">
        <f t="shared" si="28"/>
        <v>0</v>
      </c>
      <c r="CJ26" s="687">
        <f t="shared" si="36"/>
        <v>0</v>
      </c>
      <c r="CK26" s="687">
        <f t="shared" si="36"/>
        <v>0</v>
      </c>
      <c r="CL26" s="688">
        <f t="shared" si="29"/>
        <v>0</v>
      </c>
      <c r="DI26" s="690" t="s">
        <v>130</v>
      </c>
      <c r="DJ26" s="691" t="s">
        <v>139</v>
      </c>
    </row>
    <row r="27" spans="1:119" x14ac:dyDescent="0.25">
      <c r="A27" s="692" t="s">
        <v>18</v>
      </c>
      <c r="B27" s="685">
        <v>1250</v>
      </c>
      <c r="C27" s="686">
        <f t="shared" si="0"/>
        <v>0</v>
      </c>
      <c r="D27" s="687"/>
      <c r="E27" s="687"/>
      <c r="F27" s="688">
        <f t="shared" si="1"/>
        <v>0</v>
      </c>
      <c r="G27" s="687"/>
      <c r="H27" s="687"/>
      <c r="I27" s="688">
        <f t="shared" si="2"/>
        <v>0</v>
      </c>
      <c r="J27" s="687"/>
      <c r="K27" s="687"/>
      <c r="L27" s="688">
        <f t="shared" si="3"/>
        <v>0</v>
      </c>
      <c r="M27" s="687"/>
      <c r="N27" s="687"/>
      <c r="O27" s="688">
        <f t="shared" si="4"/>
        <v>0</v>
      </c>
      <c r="P27" s="687"/>
      <c r="Q27" s="687"/>
      <c r="R27" s="688">
        <f t="shared" si="5"/>
        <v>0</v>
      </c>
      <c r="S27" s="687"/>
      <c r="T27" s="687"/>
      <c r="U27" s="688">
        <f t="shared" si="6"/>
        <v>0</v>
      </c>
      <c r="V27" s="687">
        <f t="shared" si="37"/>
        <v>0</v>
      </c>
      <c r="W27" s="687">
        <f t="shared" si="37"/>
        <v>0</v>
      </c>
      <c r="X27" s="688">
        <f t="shared" si="7"/>
        <v>0</v>
      </c>
      <c r="Y27" s="687"/>
      <c r="Z27" s="687"/>
      <c r="AA27" s="688">
        <f t="shared" si="8"/>
        <v>0</v>
      </c>
      <c r="AB27" s="687"/>
      <c r="AC27" s="687"/>
      <c r="AD27" s="688">
        <f t="shared" si="9"/>
        <v>0</v>
      </c>
      <c r="AE27" s="687"/>
      <c r="AF27" s="687"/>
      <c r="AG27" s="688">
        <f t="shared" si="10"/>
        <v>0</v>
      </c>
      <c r="AH27" s="687"/>
      <c r="AI27" s="687"/>
      <c r="AJ27" s="688">
        <f t="shared" si="11"/>
        <v>0</v>
      </c>
      <c r="AK27" s="687"/>
      <c r="AL27" s="687"/>
      <c r="AM27" s="688">
        <f t="shared" si="12"/>
        <v>0</v>
      </c>
      <c r="AN27" s="687"/>
      <c r="AO27" s="687"/>
      <c r="AP27" s="688">
        <f t="shared" si="13"/>
        <v>0</v>
      </c>
      <c r="AQ27" s="687">
        <f t="shared" si="38"/>
        <v>0</v>
      </c>
      <c r="AR27" s="687">
        <f t="shared" si="38"/>
        <v>0</v>
      </c>
      <c r="AS27" s="688">
        <f t="shared" si="14"/>
        <v>0</v>
      </c>
      <c r="AT27" s="687">
        <v>0</v>
      </c>
      <c r="AU27" s="687">
        <v>0</v>
      </c>
      <c r="AV27" s="688">
        <f t="shared" si="15"/>
        <v>0</v>
      </c>
      <c r="AW27" s="687">
        <v>0</v>
      </c>
      <c r="AX27" s="687">
        <v>0</v>
      </c>
      <c r="AY27" s="688">
        <f t="shared" si="16"/>
        <v>0</v>
      </c>
      <c r="AZ27" s="687">
        <v>0</v>
      </c>
      <c r="BA27" s="687">
        <v>0</v>
      </c>
      <c r="BB27" s="688">
        <f t="shared" si="17"/>
        <v>0</v>
      </c>
      <c r="BC27" s="687">
        <v>0</v>
      </c>
      <c r="BD27" s="687">
        <v>0</v>
      </c>
      <c r="BE27" s="688">
        <f t="shared" si="18"/>
        <v>0</v>
      </c>
      <c r="BF27" s="687">
        <v>0</v>
      </c>
      <c r="BG27" s="687">
        <v>0</v>
      </c>
      <c r="BH27" s="688">
        <f t="shared" si="19"/>
        <v>0</v>
      </c>
      <c r="BI27" s="687">
        <v>0</v>
      </c>
      <c r="BJ27" s="687">
        <v>0</v>
      </c>
      <c r="BK27" s="688">
        <f t="shared" si="20"/>
        <v>0</v>
      </c>
      <c r="BL27" s="687">
        <v>0</v>
      </c>
      <c r="BM27" s="687">
        <v>0</v>
      </c>
      <c r="BN27" s="688">
        <f t="shared" si="21"/>
        <v>0</v>
      </c>
      <c r="BO27" s="687">
        <v>0</v>
      </c>
      <c r="BP27" s="687">
        <v>0</v>
      </c>
      <c r="BQ27" s="688">
        <f t="shared" si="22"/>
        <v>0</v>
      </c>
      <c r="BR27" s="687">
        <f t="shared" si="30"/>
        <v>0</v>
      </c>
      <c r="BS27" s="687">
        <f t="shared" si="30"/>
        <v>0</v>
      </c>
      <c r="BT27" s="688">
        <f t="shared" si="23"/>
        <v>0</v>
      </c>
      <c r="BU27" s="687">
        <f t="shared" si="31"/>
        <v>0</v>
      </c>
      <c r="BV27" s="687">
        <f t="shared" si="31"/>
        <v>0</v>
      </c>
      <c r="BW27" s="688">
        <f t="shared" si="24"/>
        <v>0</v>
      </c>
      <c r="BX27" s="687">
        <f t="shared" si="32"/>
        <v>0</v>
      </c>
      <c r="BY27" s="687">
        <f t="shared" si="32"/>
        <v>0</v>
      </c>
      <c r="BZ27" s="688">
        <f t="shared" si="25"/>
        <v>0</v>
      </c>
      <c r="CA27" s="687">
        <f t="shared" si="33"/>
        <v>0</v>
      </c>
      <c r="CB27" s="687">
        <f t="shared" si="33"/>
        <v>0</v>
      </c>
      <c r="CC27" s="688">
        <f t="shared" si="26"/>
        <v>0</v>
      </c>
      <c r="CD27" s="687">
        <f t="shared" si="34"/>
        <v>0</v>
      </c>
      <c r="CE27" s="687">
        <f t="shared" si="34"/>
        <v>0</v>
      </c>
      <c r="CF27" s="688">
        <f t="shared" si="27"/>
        <v>0</v>
      </c>
      <c r="CG27" s="687">
        <f t="shared" si="35"/>
        <v>0</v>
      </c>
      <c r="CH27" s="687">
        <f t="shared" si="35"/>
        <v>0</v>
      </c>
      <c r="CI27" s="688">
        <f t="shared" si="28"/>
        <v>0</v>
      </c>
      <c r="CJ27" s="687">
        <f t="shared" si="36"/>
        <v>0</v>
      </c>
      <c r="CK27" s="687">
        <f t="shared" si="36"/>
        <v>0</v>
      </c>
      <c r="CL27" s="688">
        <f t="shared" si="29"/>
        <v>0</v>
      </c>
      <c r="DH27" s="690" t="s">
        <v>130</v>
      </c>
      <c r="DI27" s="690" t="s">
        <v>130</v>
      </c>
      <c r="DJ27" s="660" t="s">
        <v>140</v>
      </c>
      <c r="DN27" s="689" t="s">
        <v>163</v>
      </c>
      <c r="DO27" s="689" t="s">
        <v>183</v>
      </c>
    </row>
    <row r="28" spans="1:119" x14ac:dyDescent="0.25">
      <c r="A28" s="692" t="s">
        <v>19</v>
      </c>
      <c r="B28" s="685">
        <v>608.35</v>
      </c>
      <c r="C28" s="686">
        <f t="shared" si="0"/>
        <v>0</v>
      </c>
      <c r="D28" s="687"/>
      <c r="E28" s="687"/>
      <c r="F28" s="688">
        <f t="shared" si="1"/>
        <v>0</v>
      </c>
      <c r="G28" s="687"/>
      <c r="H28" s="687"/>
      <c r="I28" s="688">
        <f t="shared" si="2"/>
        <v>0</v>
      </c>
      <c r="J28" s="687"/>
      <c r="K28" s="687"/>
      <c r="L28" s="688">
        <f t="shared" si="3"/>
        <v>0</v>
      </c>
      <c r="M28" s="687"/>
      <c r="N28" s="687"/>
      <c r="O28" s="688">
        <f t="shared" si="4"/>
        <v>0</v>
      </c>
      <c r="P28" s="687"/>
      <c r="Q28" s="687"/>
      <c r="R28" s="688">
        <f t="shared" si="5"/>
        <v>0</v>
      </c>
      <c r="S28" s="687"/>
      <c r="T28" s="687"/>
      <c r="U28" s="688">
        <f t="shared" si="6"/>
        <v>0</v>
      </c>
      <c r="V28" s="687">
        <f t="shared" si="37"/>
        <v>0</v>
      </c>
      <c r="W28" s="687">
        <f t="shared" si="37"/>
        <v>0</v>
      </c>
      <c r="X28" s="688">
        <f t="shared" si="7"/>
        <v>0</v>
      </c>
      <c r="Y28" s="687"/>
      <c r="Z28" s="687"/>
      <c r="AA28" s="688">
        <f t="shared" si="8"/>
        <v>0</v>
      </c>
      <c r="AB28" s="687"/>
      <c r="AC28" s="687"/>
      <c r="AD28" s="688">
        <f t="shared" si="9"/>
        <v>0</v>
      </c>
      <c r="AE28" s="687"/>
      <c r="AF28" s="687"/>
      <c r="AG28" s="688">
        <f t="shared" si="10"/>
        <v>0</v>
      </c>
      <c r="AH28" s="687"/>
      <c r="AI28" s="687"/>
      <c r="AJ28" s="688">
        <f t="shared" si="11"/>
        <v>0</v>
      </c>
      <c r="AK28" s="687"/>
      <c r="AL28" s="687"/>
      <c r="AM28" s="688">
        <f t="shared" si="12"/>
        <v>0</v>
      </c>
      <c r="AN28" s="687"/>
      <c r="AO28" s="687"/>
      <c r="AP28" s="688">
        <f t="shared" si="13"/>
        <v>0</v>
      </c>
      <c r="AQ28" s="687">
        <f t="shared" si="38"/>
        <v>0</v>
      </c>
      <c r="AR28" s="687">
        <f t="shared" si="38"/>
        <v>0</v>
      </c>
      <c r="AS28" s="688">
        <f t="shared" si="14"/>
        <v>0</v>
      </c>
      <c r="AT28" s="687">
        <v>0</v>
      </c>
      <c r="AU28" s="687">
        <v>0</v>
      </c>
      <c r="AV28" s="688">
        <f t="shared" si="15"/>
        <v>0</v>
      </c>
      <c r="AW28" s="687">
        <v>0</v>
      </c>
      <c r="AX28" s="687">
        <v>0</v>
      </c>
      <c r="AY28" s="688">
        <f t="shared" si="16"/>
        <v>0</v>
      </c>
      <c r="AZ28" s="687">
        <v>0</v>
      </c>
      <c r="BA28" s="687">
        <v>0</v>
      </c>
      <c r="BB28" s="688">
        <f t="shared" si="17"/>
        <v>0</v>
      </c>
      <c r="BC28" s="687">
        <v>0</v>
      </c>
      <c r="BD28" s="687">
        <v>0</v>
      </c>
      <c r="BE28" s="688">
        <f t="shared" si="18"/>
        <v>0</v>
      </c>
      <c r="BF28" s="687">
        <v>0</v>
      </c>
      <c r="BG28" s="687">
        <v>0</v>
      </c>
      <c r="BH28" s="688">
        <f t="shared" si="19"/>
        <v>0</v>
      </c>
      <c r="BI28" s="687">
        <v>0</v>
      </c>
      <c r="BJ28" s="687">
        <v>0</v>
      </c>
      <c r="BK28" s="688">
        <f t="shared" si="20"/>
        <v>0</v>
      </c>
      <c r="BL28" s="687">
        <v>0</v>
      </c>
      <c r="BM28" s="687">
        <v>0</v>
      </c>
      <c r="BN28" s="688">
        <f t="shared" si="21"/>
        <v>0</v>
      </c>
      <c r="BO28" s="687">
        <v>0</v>
      </c>
      <c r="BP28" s="687">
        <v>0</v>
      </c>
      <c r="BQ28" s="688">
        <f t="shared" si="22"/>
        <v>0</v>
      </c>
      <c r="BR28" s="687">
        <f t="shared" si="30"/>
        <v>0</v>
      </c>
      <c r="BS28" s="687">
        <f t="shared" si="30"/>
        <v>0</v>
      </c>
      <c r="BT28" s="688">
        <f t="shared" si="23"/>
        <v>0</v>
      </c>
      <c r="BU28" s="687">
        <f t="shared" si="31"/>
        <v>0</v>
      </c>
      <c r="BV28" s="687">
        <f t="shared" si="31"/>
        <v>0</v>
      </c>
      <c r="BW28" s="688">
        <f t="shared" si="24"/>
        <v>0</v>
      </c>
      <c r="BX28" s="687">
        <f t="shared" si="32"/>
        <v>0</v>
      </c>
      <c r="BY28" s="687">
        <f t="shared" si="32"/>
        <v>0</v>
      </c>
      <c r="BZ28" s="688">
        <f t="shared" si="25"/>
        <v>0</v>
      </c>
      <c r="CA28" s="687">
        <f t="shared" si="33"/>
        <v>0</v>
      </c>
      <c r="CB28" s="687">
        <f t="shared" si="33"/>
        <v>0</v>
      </c>
      <c r="CC28" s="688">
        <f t="shared" si="26"/>
        <v>0</v>
      </c>
      <c r="CD28" s="687">
        <f t="shared" si="34"/>
        <v>0</v>
      </c>
      <c r="CE28" s="687">
        <f t="shared" si="34"/>
        <v>0</v>
      </c>
      <c r="CF28" s="688">
        <f t="shared" si="27"/>
        <v>0</v>
      </c>
      <c r="CG28" s="687">
        <f t="shared" si="35"/>
        <v>0</v>
      </c>
      <c r="CH28" s="687">
        <f t="shared" si="35"/>
        <v>0</v>
      </c>
      <c r="CI28" s="688">
        <f t="shared" si="28"/>
        <v>0</v>
      </c>
      <c r="CJ28" s="687">
        <f t="shared" si="36"/>
        <v>0</v>
      </c>
      <c r="CK28" s="687">
        <f t="shared" si="36"/>
        <v>0</v>
      </c>
      <c r="CL28" s="688">
        <f t="shared" si="29"/>
        <v>0</v>
      </c>
      <c r="DI28" s="690" t="s">
        <v>130</v>
      </c>
      <c r="DJ28" s="660" t="s">
        <v>138</v>
      </c>
      <c r="DN28" s="689" t="s">
        <v>170</v>
      </c>
      <c r="DO28" s="689" t="s">
        <v>184</v>
      </c>
    </row>
    <row r="29" spans="1:119" x14ac:dyDescent="0.25">
      <c r="A29" s="692" t="s">
        <v>20</v>
      </c>
      <c r="B29" s="685">
        <v>324.49</v>
      </c>
      <c r="C29" s="686">
        <f t="shared" si="0"/>
        <v>30.330672748004559</v>
      </c>
      <c r="D29" s="687">
        <v>9.56</v>
      </c>
      <c r="E29" s="687">
        <v>63.93</v>
      </c>
      <c r="F29" s="688">
        <f t="shared" si="1"/>
        <v>6.6872384937238492</v>
      </c>
      <c r="G29" s="687"/>
      <c r="H29" s="687"/>
      <c r="I29" s="688">
        <f t="shared" si="2"/>
        <v>0</v>
      </c>
      <c r="J29" s="687"/>
      <c r="K29" s="687"/>
      <c r="L29" s="688">
        <f t="shared" si="3"/>
        <v>0</v>
      </c>
      <c r="M29" s="687">
        <v>1.1499999999999999</v>
      </c>
      <c r="N29" s="687">
        <v>4.7</v>
      </c>
      <c r="O29" s="688">
        <f t="shared" si="4"/>
        <v>4.0869565217391308</v>
      </c>
      <c r="P29" s="687"/>
      <c r="Q29" s="687"/>
      <c r="R29" s="688">
        <f t="shared" si="5"/>
        <v>0</v>
      </c>
      <c r="S29" s="687">
        <v>37.15</v>
      </c>
      <c r="T29" s="687">
        <v>128.33000000000001</v>
      </c>
      <c r="U29" s="688">
        <f t="shared" si="6"/>
        <v>3.4543741588156127</v>
      </c>
      <c r="V29" s="687">
        <f t="shared" si="37"/>
        <v>47.86</v>
      </c>
      <c r="W29" s="687">
        <f t="shared" si="37"/>
        <v>196.96</v>
      </c>
      <c r="X29" s="688">
        <f t="shared" si="7"/>
        <v>4.1153363978269955</v>
      </c>
      <c r="Y29" s="687">
        <v>12.81</v>
      </c>
      <c r="Z29" s="687">
        <v>66.78</v>
      </c>
      <c r="AA29" s="688">
        <f t="shared" si="8"/>
        <v>5.2131147540983607</v>
      </c>
      <c r="AB29" s="687"/>
      <c r="AC29" s="687"/>
      <c r="AD29" s="688">
        <f t="shared" si="9"/>
        <v>0</v>
      </c>
      <c r="AE29" s="687"/>
      <c r="AF29" s="687"/>
      <c r="AG29" s="688">
        <f t="shared" si="10"/>
        <v>0</v>
      </c>
      <c r="AH29" s="687">
        <v>0.55000000000000004</v>
      </c>
      <c r="AI29" s="687">
        <v>2.38</v>
      </c>
      <c r="AJ29" s="688">
        <f t="shared" si="11"/>
        <v>4.3272727272727272</v>
      </c>
      <c r="AK29" s="687"/>
      <c r="AL29" s="687"/>
      <c r="AM29" s="688">
        <f t="shared" si="12"/>
        <v>0</v>
      </c>
      <c r="AN29" s="687">
        <v>37.200000000000003</v>
      </c>
      <c r="AO29" s="687">
        <v>105.45</v>
      </c>
      <c r="AP29" s="688">
        <f t="shared" si="13"/>
        <v>2.8346774193548385</v>
      </c>
      <c r="AQ29" s="687">
        <f t="shared" si="38"/>
        <v>50.56</v>
      </c>
      <c r="AR29" s="687">
        <f t="shared" si="38"/>
        <v>174.61</v>
      </c>
      <c r="AS29" s="688">
        <f t="shared" si="14"/>
        <v>3.4535205696202533</v>
      </c>
      <c r="AT29" s="687">
        <v>0</v>
      </c>
      <c r="AU29" s="687">
        <v>0</v>
      </c>
      <c r="AV29" s="688">
        <f t="shared" si="15"/>
        <v>0</v>
      </c>
      <c r="AW29" s="687">
        <v>0</v>
      </c>
      <c r="AX29" s="687">
        <v>0</v>
      </c>
      <c r="AY29" s="688">
        <f t="shared" si="16"/>
        <v>0</v>
      </c>
      <c r="AZ29" s="687">
        <v>0</v>
      </c>
      <c r="BA29" s="687">
        <v>0</v>
      </c>
      <c r="BB29" s="688">
        <f t="shared" si="17"/>
        <v>0</v>
      </c>
      <c r="BC29" s="687">
        <v>0</v>
      </c>
      <c r="BD29" s="687">
        <v>0</v>
      </c>
      <c r="BE29" s="688">
        <f t="shared" si="18"/>
        <v>0</v>
      </c>
      <c r="BF29" s="687">
        <v>0</v>
      </c>
      <c r="BG29" s="687">
        <v>0</v>
      </c>
      <c r="BH29" s="688">
        <f t="shared" si="19"/>
        <v>0</v>
      </c>
      <c r="BI29" s="687">
        <v>0</v>
      </c>
      <c r="BJ29" s="687">
        <v>0</v>
      </c>
      <c r="BK29" s="688">
        <f t="shared" si="20"/>
        <v>0</v>
      </c>
      <c r="BL29" s="687">
        <v>0</v>
      </c>
      <c r="BM29" s="687">
        <v>0</v>
      </c>
      <c r="BN29" s="688">
        <f t="shared" si="21"/>
        <v>0</v>
      </c>
      <c r="BO29" s="687">
        <v>0</v>
      </c>
      <c r="BP29" s="687">
        <v>0</v>
      </c>
      <c r="BQ29" s="688">
        <f t="shared" si="22"/>
        <v>0</v>
      </c>
      <c r="BR29" s="687">
        <f t="shared" si="30"/>
        <v>22.37</v>
      </c>
      <c r="BS29" s="687">
        <f t="shared" si="30"/>
        <v>130.71</v>
      </c>
      <c r="BT29" s="688">
        <f t="shared" si="23"/>
        <v>5.8430934286991505</v>
      </c>
      <c r="BU29" s="687">
        <f t="shared" si="31"/>
        <v>0</v>
      </c>
      <c r="BV29" s="687">
        <f t="shared" si="31"/>
        <v>0</v>
      </c>
      <c r="BW29" s="688">
        <f t="shared" si="24"/>
        <v>0</v>
      </c>
      <c r="BX29" s="687">
        <f t="shared" si="32"/>
        <v>0</v>
      </c>
      <c r="BY29" s="687">
        <f t="shared" si="32"/>
        <v>0</v>
      </c>
      <c r="BZ29" s="688">
        <f t="shared" si="25"/>
        <v>0</v>
      </c>
      <c r="CA29" s="687">
        <f t="shared" si="33"/>
        <v>1.7</v>
      </c>
      <c r="CB29" s="687">
        <f t="shared" si="33"/>
        <v>7.08</v>
      </c>
      <c r="CC29" s="688">
        <f t="shared" si="26"/>
        <v>4.1647058823529415</v>
      </c>
      <c r="CD29" s="687">
        <f t="shared" si="34"/>
        <v>0</v>
      </c>
      <c r="CE29" s="687">
        <f t="shared" si="34"/>
        <v>0</v>
      </c>
      <c r="CF29" s="688">
        <f t="shared" si="27"/>
        <v>0</v>
      </c>
      <c r="CG29" s="687">
        <f t="shared" si="35"/>
        <v>74.349999999999994</v>
      </c>
      <c r="CH29" s="687">
        <f t="shared" si="35"/>
        <v>233.78000000000003</v>
      </c>
      <c r="CI29" s="688">
        <f t="shared" si="28"/>
        <v>3.1443174176193684</v>
      </c>
      <c r="CJ29" s="687">
        <f t="shared" si="36"/>
        <v>98.42</v>
      </c>
      <c r="CK29" s="687">
        <f t="shared" si="36"/>
        <v>371.57000000000005</v>
      </c>
      <c r="CL29" s="688">
        <f t="shared" si="29"/>
        <v>3.7753505385084338</v>
      </c>
      <c r="DI29" s="690" t="s">
        <v>130</v>
      </c>
      <c r="DJ29" s="660" t="s">
        <v>138</v>
      </c>
      <c r="DN29" s="689" t="s">
        <v>170</v>
      </c>
      <c r="DO29" s="689" t="s">
        <v>178</v>
      </c>
    </row>
    <row r="30" spans="1:119" x14ac:dyDescent="0.25">
      <c r="A30" s="692" t="s">
        <v>21</v>
      </c>
      <c r="B30" s="685">
        <v>4130</v>
      </c>
      <c r="C30" s="686">
        <f t="shared" si="0"/>
        <v>30.072639225181597</v>
      </c>
      <c r="D30" s="687">
        <v>168</v>
      </c>
      <c r="E30" s="687">
        <v>723</v>
      </c>
      <c r="F30" s="688">
        <f t="shared" si="1"/>
        <v>4.3035714285714288</v>
      </c>
      <c r="G30" s="687">
        <v>35</v>
      </c>
      <c r="H30" s="687">
        <v>140</v>
      </c>
      <c r="I30" s="688">
        <f t="shared" si="2"/>
        <v>4</v>
      </c>
      <c r="J30" s="687"/>
      <c r="K30" s="687"/>
      <c r="L30" s="688">
        <f t="shared" si="3"/>
        <v>0</v>
      </c>
      <c r="M30" s="687">
        <v>68</v>
      </c>
      <c r="N30" s="687">
        <v>244</v>
      </c>
      <c r="O30" s="688">
        <f t="shared" si="4"/>
        <v>3.5882352941176472</v>
      </c>
      <c r="P30" s="687"/>
      <c r="Q30" s="687"/>
      <c r="R30" s="688">
        <f t="shared" si="5"/>
        <v>0</v>
      </c>
      <c r="S30" s="687">
        <v>700</v>
      </c>
      <c r="T30" s="687">
        <v>2454</v>
      </c>
      <c r="U30" s="688">
        <f t="shared" si="6"/>
        <v>3.5057142857142858</v>
      </c>
      <c r="V30" s="687">
        <f t="shared" si="37"/>
        <v>971</v>
      </c>
      <c r="W30" s="687">
        <f t="shared" si="37"/>
        <v>3561</v>
      </c>
      <c r="X30" s="688">
        <f t="shared" si="7"/>
        <v>3.6673532440782699</v>
      </c>
      <c r="Y30" s="687">
        <v>168</v>
      </c>
      <c r="Z30" s="687">
        <v>723</v>
      </c>
      <c r="AA30" s="688">
        <f t="shared" si="8"/>
        <v>4.3035714285714288</v>
      </c>
      <c r="AB30" s="687">
        <v>35</v>
      </c>
      <c r="AC30" s="687">
        <v>140</v>
      </c>
      <c r="AD30" s="688">
        <f t="shared" si="9"/>
        <v>4</v>
      </c>
      <c r="AE30" s="687"/>
      <c r="AF30" s="687"/>
      <c r="AG30" s="688">
        <f t="shared" si="10"/>
        <v>0</v>
      </c>
      <c r="AH30" s="687">
        <v>68</v>
      </c>
      <c r="AI30" s="687">
        <v>244</v>
      </c>
      <c r="AJ30" s="688">
        <f t="shared" si="11"/>
        <v>3.5882352941176472</v>
      </c>
      <c r="AK30" s="687"/>
      <c r="AL30" s="687"/>
      <c r="AM30" s="688">
        <f t="shared" si="12"/>
        <v>0</v>
      </c>
      <c r="AN30" s="687"/>
      <c r="AO30" s="687"/>
      <c r="AP30" s="688">
        <f t="shared" si="13"/>
        <v>0</v>
      </c>
      <c r="AQ30" s="687">
        <f t="shared" si="38"/>
        <v>271</v>
      </c>
      <c r="AR30" s="687">
        <f t="shared" si="38"/>
        <v>1107</v>
      </c>
      <c r="AS30" s="688">
        <f t="shared" si="14"/>
        <v>4.084870848708487</v>
      </c>
      <c r="AT30" s="687">
        <v>0</v>
      </c>
      <c r="AU30" s="687">
        <v>0</v>
      </c>
      <c r="AV30" s="688">
        <f t="shared" si="15"/>
        <v>0</v>
      </c>
      <c r="AW30" s="687">
        <v>0</v>
      </c>
      <c r="AX30" s="687">
        <v>0</v>
      </c>
      <c r="AY30" s="688">
        <f t="shared" si="16"/>
        <v>0</v>
      </c>
      <c r="AZ30" s="687">
        <v>0</v>
      </c>
      <c r="BA30" s="687">
        <v>0</v>
      </c>
      <c r="BB30" s="688">
        <f t="shared" si="17"/>
        <v>0</v>
      </c>
      <c r="BC30" s="687">
        <v>0</v>
      </c>
      <c r="BD30" s="687">
        <v>0</v>
      </c>
      <c r="BE30" s="688">
        <f t="shared" si="18"/>
        <v>0</v>
      </c>
      <c r="BF30" s="687">
        <v>0</v>
      </c>
      <c r="BG30" s="687">
        <v>0</v>
      </c>
      <c r="BH30" s="688">
        <f t="shared" si="19"/>
        <v>0</v>
      </c>
      <c r="BI30" s="687">
        <v>0</v>
      </c>
      <c r="BJ30" s="687">
        <v>0</v>
      </c>
      <c r="BK30" s="688">
        <f t="shared" si="20"/>
        <v>0</v>
      </c>
      <c r="BL30" s="687">
        <v>0</v>
      </c>
      <c r="BM30" s="687">
        <v>0</v>
      </c>
      <c r="BN30" s="688">
        <f t="shared" si="21"/>
        <v>0</v>
      </c>
      <c r="BO30" s="687">
        <v>0</v>
      </c>
      <c r="BP30" s="687">
        <v>0</v>
      </c>
      <c r="BQ30" s="688">
        <f t="shared" si="22"/>
        <v>0</v>
      </c>
      <c r="BR30" s="687">
        <f t="shared" si="30"/>
        <v>336</v>
      </c>
      <c r="BS30" s="687">
        <f t="shared" si="30"/>
        <v>1446</v>
      </c>
      <c r="BT30" s="688">
        <f t="shared" si="23"/>
        <v>4.3035714285714288</v>
      </c>
      <c r="BU30" s="687">
        <f t="shared" si="31"/>
        <v>70</v>
      </c>
      <c r="BV30" s="687">
        <f t="shared" si="31"/>
        <v>280</v>
      </c>
      <c r="BW30" s="688">
        <f t="shared" si="24"/>
        <v>4</v>
      </c>
      <c r="BX30" s="687">
        <f t="shared" si="32"/>
        <v>0</v>
      </c>
      <c r="BY30" s="687">
        <f t="shared" si="32"/>
        <v>0</v>
      </c>
      <c r="BZ30" s="688">
        <f t="shared" si="25"/>
        <v>0</v>
      </c>
      <c r="CA30" s="687">
        <f t="shared" si="33"/>
        <v>136</v>
      </c>
      <c r="CB30" s="687">
        <f t="shared" si="33"/>
        <v>488</v>
      </c>
      <c r="CC30" s="688">
        <f t="shared" si="26"/>
        <v>3.5882352941176472</v>
      </c>
      <c r="CD30" s="687">
        <f t="shared" si="34"/>
        <v>0</v>
      </c>
      <c r="CE30" s="687">
        <f t="shared" si="34"/>
        <v>0</v>
      </c>
      <c r="CF30" s="688">
        <f t="shared" si="27"/>
        <v>0</v>
      </c>
      <c r="CG30" s="687">
        <f t="shared" si="35"/>
        <v>700</v>
      </c>
      <c r="CH30" s="687">
        <f t="shared" si="35"/>
        <v>2454</v>
      </c>
      <c r="CI30" s="688">
        <f t="shared" si="28"/>
        <v>3.5057142857142858</v>
      </c>
      <c r="CJ30" s="687">
        <f t="shared" si="36"/>
        <v>1242</v>
      </c>
      <c r="CK30" s="687">
        <f t="shared" si="36"/>
        <v>4668</v>
      </c>
      <c r="CL30" s="688">
        <f t="shared" si="29"/>
        <v>3.7584541062801931</v>
      </c>
      <c r="DI30" s="690" t="s">
        <v>130</v>
      </c>
      <c r="DJ30" s="660" t="s">
        <v>138</v>
      </c>
      <c r="DN30" s="689" t="s">
        <v>163</v>
      </c>
      <c r="DO30" s="689" t="s">
        <v>178</v>
      </c>
    </row>
    <row r="31" spans="1:119" x14ac:dyDescent="0.25">
      <c r="A31" s="692" t="s">
        <v>22</v>
      </c>
      <c r="B31" s="685">
        <v>926</v>
      </c>
      <c r="C31" s="686">
        <f t="shared" si="0"/>
        <v>56.03131749460043</v>
      </c>
      <c r="D31" s="687">
        <v>28</v>
      </c>
      <c r="E31" s="687">
        <v>174.33</v>
      </c>
      <c r="F31" s="688">
        <f t="shared" si="1"/>
        <v>6.2260714285714291</v>
      </c>
      <c r="G31" s="687"/>
      <c r="H31" s="687"/>
      <c r="I31" s="688">
        <f t="shared" si="2"/>
        <v>0</v>
      </c>
      <c r="J31" s="687"/>
      <c r="K31" s="687"/>
      <c r="L31" s="688">
        <f t="shared" si="3"/>
        <v>0</v>
      </c>
      <c r="M31" s="687"/>
      <c r="N31" s="687"/>
      <c r="O31" s="688">
        <f t="shared" si="4"/>
        <v>0</v>
      </c>
      <c r="P31" s="687">
        <v>50.3</v>
      </c>
      <c r="Q31" s="687">
        <v>229.23</v>
      </c>
      <c r="R31" s="688">
        <f t="shared" si="5"/>
        <v>4.5572564612326047</v>
      </c>
      <c r="S31" s="687">
        <v>100.2</v>
      </c>
      <c r="T31" s="687">
        <v>447.26</v>
      </c>
      <c r="U31" s="688">
        <f t="shared" si="6"/>
        <v>4.4636726546906189</v>
      </c>
      <c r="V31" s="687">
        <f t="shared" si="37"/>
        <v>178.5</v>
      </c>
      <c r="W31" s="687">
        <f t="shared" si="37"/>
        <v>850.82</v>
      </c>
      <c r="X31" s="688">
        <f t="shared" si="7"/>
        <v>4.7664985994397764</v>
      </c>
      <c r="Y31" s="687">
        <v>0.75</v>
      </c>
      <c r="Z31" s="687">
        <v>4.33</v>
      </c>
      <c r="AA31" s="688">
        <f t="shared" si="8"/>
        <v>5.7733333333333334</v>
      </c>
      <c r="AB31" s="687"/>
      <c r="AC31" s="687"/>
      <c r="AD31" s="688">
        <f t="shared" si="9"/>
        <v>0</v>
      </c>
      <c r="AE31" s="687"/>
      <c r="AF31" s="687"/>
      <c r="AG31" s="688">
        <f t="shared" si="10"/>
        <v>0</v>
      </c>
      <c r="AH31" s="687"/>
      <c r="AI31" s="687"/>
      <c r="AJ31" s="688">
        <f t="shared" si="11"/>
        <v>0</v>
      </c>
      <c r="AK31" s="687">
        <v>77.599999999999994</v>
      </c>
      <c r="AL31" s="687">
        <v>332.17</v>
      </c>
      <c r="AM31" s="688">
        <f t="shared" si="12"/>
        <v>4.2805412371134022</v>
      </c>
      <c r="AN31" s="687">
        <v>262</v>
      </c>
      <c r="AO31" s="687">
        <v>1094.23</v>
      </c>
      <c r="AP31" s="688">
        <f t="shared" si="13"/>
        <v>4.1764503816793894</v>
      </c>
      <c r="AQ31" s="687">
        <f t="shared" si="38"/>
        <v>340.35</v>
      </c>
      <c r="AR31" s="687">
        <f t="shared" si="38"/>
        <v>1430.73</v>
      </c>
      <c r="AS31" s="688">
        <f t="shared" si="14"/>
        <v>4.2037020713970907</v>
      </c>
      <c r="AT31" s="687">
        <v>0</v>
      </c>
      <c r="AU31" s="687">
        <v>0</v>
      </c>
      <c r="AV31" s="688">
        <f t="shared" si="15"/>
        <v>0</v>
      </c>
      <c r="AW31" s="687">
        <v>0</v>
      </c>
      <c r="AX31" s="687">
        <v>0</v>
      </c>
      <c r="AY31" s="688">
        <f t="shared" si="16"/>
        <v>0</v>
      </c>
      <c r="AZ31" s="687">
        <v>0</v>
      </c>
      <c r="BA31" s="687">
        <v>0</v>
      </c>
      <c r="BB31" s="688">
        <f t="shared" si="17"/>
        <v>0</v>
      </c>
      <c r="BC31" s="687">
        <v>0</v>
      </c>
      <c r="BD31" s="687">
        <v>0</v>
      </c>
      <c r="BE31" s="688">
        <f t="shared" si="18"/>
        <v>0</v>
      </c>
      <c r="BF31" s="687">
        <v>0</v>
      </c>
      <c r="BG31" s="687">
        <v>0</v>
      </c>
      <c r="BH31" s="688">
        <f t="shared" si="19"/>
        <v>0</v>
      </c>
      <c r="BI31" s="687">
        <v>0</v>
      </c>
      <c r="BJ31" s="687">
        <v>0</v>
      </c>
      <c r="BK31" s="688">
        <f t="shared" si="20"/>
        <v>0</v>
      </c>
      <c r="BL31" s="687">
        <v>0</v>
      </c>
      <c r="BM31" s="687">
        <v>0</v>
      </c>
      <c r="BN31" s="688">
        <f t="shared" si="21"/>
        <v>0</v>
      </c>
      <c r="BO31" s="687">
        <v>0</v>
      </c>
      <c r="BP31" s="687">
        <v>0</v>
      </c>
      <c r="BQ31" s="688">
        <f t="shared" si="22"/>
        <v>0</v>
      </c>
      <c r="BR31" s="687">
        <f t="shared" si="30"/>
        <v>28.75</v>
      </c>
      <c r="BS31" s="687">
        <f t="shared" si="30"/>
        <v>178.66000000000003</v>
      </c>
      <c r="BT31" s="688">
        <f t="shared" si="23"/>
        <v>6.2142608695652184</v>
      </c>
      <c r="BU31" s="687">
        <f t="shared" si="31"/>
        <v>0</v>
      </c>
      <c r="BV31" s="687">
        <f t="shared" si="31"/>
        <v>0</v>
      </c>
      <c r="BW31" s="688">
        <f t="shared" si="24"/>
        <v>0</v>
      </c>
      <c r="BX31" s="687">
        <f t="shared" si="32"/>
        <v>0</v>
      </c>
      <c r="BY31" s="687">
        <f t="shared" si="32"/>
        <v>0</v>
      </c>
      <c r="BZ31" s="688">
        <f t="shared" si="25"/>
        <v>0</v>
      </c>
      <c r="CA31" s="687">
        <f t="shared" si="33"/>
        <v>0</v>
      </c>
      <c r="CB31" s="687">
        <f t="shared" si="33"/>
        <v>0</v>
      </c>
      <c r="CC31" s="688">
        <f t="shared" si="26"/>
        <v>0</v>
      </c>
      <c r="CD31" s="687">
        <f t="shared" si="34"/>
        <v>127.89999999999999</v>
      </c>
      <c r="CE31" s="687">
        <f t="shared" si="34"/>
        <v>561.4</v>
      </c>
      <c r="CF31" s="688">
        <f t="shared" si="27"/>
        <v>4.3893666927286947</v>
      </c>
      <c r="CG31" s="687">
        <f t="shared" si="35"/>
        <v>362.2</v>
      </c>
      <c r="CH31" s="687">
        <f t="shared" si="35"/>
        <v>1541.49</v>
      </c>
      <c r="CI31" s="688">
        <f t="shared" si="28"/>
        <v>4.2559083379348426</v>
      </c>
      <c r="CJ31" s="687">
        <f t="shared" si="36"/>
        <v>518.85</v>
      </c>
      <c r="CK31" s="687">
        <f t="shared" si="36"/>
        <v>2281.5500000000002</v>
      </c>
      <c r="CL31" s="688">
        <f t="shared" si="29"/>
        <v>4.3973209983617618</v>
      </c>
      <c r="DI31" s="693" t="s">
        <v>130</v>
      </c>
      <c r="DJ31" s="660" t="s">
        <v>137</v>
      </c>
      <c r="DN31" s="689" t="s">
        <v>163</v>
      </c>
      <c r="DO31" s="689" t="s">
        <v>178</v>
      </c>
    </row>
    <row r="32" spans="1:119" x14ac:dyDescent="0.25">
      <c r="A32" s="692" t="s">
        <v>23</v>
      </c>
      <c r="B32" s="685">
        <v>529</v>
      </c>
      <c r="C32" s="686">
        <f t="shared" si="0"/>
        <v>30.529300567107747</v>
      </c>
      <c r="D32" s="687"/>
      <c r="E32" s="687"/>
      <c r="F32" s="688">
        <f t="shared" si="1"/>
        <v>0</v>
      </c>
      <c r="G32" s="687"/>
      <c r="H32" s="687"/>
      <c r="I32" s="688">
        <f t="shared" si="2"/>
        <v>0</v>
      </c>
      <c r="J32" s="687"/>
      <c r="K32" s="687"/>
      <c r="L32" s="688">
        <f t="shared" si="3"/>
        <v>0</v>
      </c>
      <c r="M32" s="687"/>
      <c r="N32" s="687"/>
      <c r="O32" s="688">
        <f t="shared" si="4"/>
        <v>0</v>
      </c>
      <c r="P32" s="687"/>
      <c r="Q32" s="687"/>
      <c r="R32" s="688">
        <f t="shared" si="5"/>
        <v>0</v>
      </c>
      <c r="S32" s="687"/>
      <c r="T32" s="687"/>
      <c r="U32" s="688">
        <f t="shared" si="6"/>
        <v>0</v>
      </c>
      <c r="V32" s="687">
        <f t="shared" si="37"/>
        <v>0</v>
      </c>
      <c r="W32" s="687">
        <f t="shared" si="37"/>
        <v>0</v>
      </c>
      <c r="X32" s="688">
        <f t="shared" si="7"/>
        <v>0</v>
      </c>
      <c r="Y32" s="687"/>
      <c r="Z32" s="687"/>
      <c r="AA32" s="688">
        <f t="shared" si="8"/>
        <v>0</v>
      </c>
      <c r="AB32" s="687"/>
      <c r="AC32" s="687"/>
      <c r="AD32" s="688">
        <f t="shared" si="9"/>
        <v>0</v>
      </c>
      <c r="AE32" s="687"/>
      <c r="AF32" s="687"/>
      <c r="AG32" s="688">
        <f t="shared" si="10"/>
        <v>0</v>
      </c>
      <c r="AH32" s="687">
        <v>10.5</v>
      </c>
      <c r="AI32" s="687">
        <v>9.4499999999999993</v>
      </c>
      <c r="AJ32" s="688">
        <f t="shared" si="11"/>
        <v>0.89999999999999991</v>
      </c>
      <c r="AK32" s="687"/>
      <c r="AL32" s="687"/>
      <c r="AM32" s="688">
        <f t="shared" si="12"/>
        <v>0</v>
      </c>
      <c r="AN32" s="687">
        <v>151</v>
      </c>
      <c r="AO32" s="687">
        <v>192.32</v>
      </c>
      <c r="AP32" s="688">
        <f t="shared" si="13"/>
        <v>1.2736423841059603</v>
      </c>
      <c r="AQ32" s="687">
        <f t="shared" si="38"/>
        <v>161.5</v>
      </c>
      <c r="AR32" s="687">
        <f t="shared" si="38"/>
        <v>201.76999999999998</v>
      </c>
      <c r="AS32" s="688">
        <f t="shared" si="14"/>
        <v>1.2493498452012384</v>
      </c>
      <c r="AT32" s="687">
        <v>0</v>
      </c>
      <c r="AU32" s="687">
        <v>0</v>
      </c>
      <c r="AV32" s="688">
        <f t="shared" si="15"/>
        <v>0</v>
      </c>
      <c r="AW32" s="687">
        <v>0</v>
      </c>
      <c r="AX32" s="687">
        <v>0</v>
      </c>
      <c r="AY32" s="688">
        <f t="shared" si="16"/>
        <v>0</v>
      </c>
      <c r="AZ32" s="687">
        <v>0</v>
      </c>
      <c r="BA32" s="687">
        <v>0</v>
      </c>
      <c r="BB32" s="688">
        <f t="shared" si="17"/>
        <v>0</v>
      </c>
      <c r="BC32" s="687">
        <v>0</v>
      </c>
      <c r="BD32" s="687">
        <v>0</v>
      </c>
      <c r="BE32" s="688">
        <f t="shared" si="18"/>
        <v>0</v>
      </c>
      <c r="BF32" s="687">
        <v>0</v>
      </c>
      <c r="BG32" s="687">
        <v>0</v>
      </c>
      <c r="BH32" s="688">
        <f t="shared" si="19"/>
        <v>0</v>
      </c>
      <c r="BI32" s="687">
        <v>0</v>
      </c>
      <c r="BJ32" s="687">
        <v>0</v>
      </c>
      <c r="BK32" s="688">
        <f t="shared" si="20"/>
        <v>0</v>
      </c>
      <c r="BL32" s="687">
        <v>0</v>
      </c>
      <c r="BM32" s="687">
        <v>0</v>
      </c>
      <c r="BN32" s="688">
        <f t="shared" si="21"/>
        <v>0</v>
      </c>
      <c r="BO32" s="687">
        <v>0</v>
      </c>
      <c r="BP32" s="687">
        <v>0</v>
      </c>
      <c r="BQ32" s="688">
        <f t="shared" si="22"/>
        <v>0</v>
      </c>
      <c r="BR32" s="687">
        <f t="shared" si="30"/>
        <v>0</v>
      </c>
      <c r="BS32" s="687">
        <f t="shared" si="30"/>
        <v>0</v>
      </c>
      <c r="BT32" s="688">
        <f t="shared" si="23"/>
        <v>0</v>
      </c>
      <c r="BU32" s="687">
        <f t="shared" si="31"/>
        <v>0</v>
      </c>
      <c r="BV32" s="687">
        <f t="shared" si="31"/>
        <v>0</v>
      </c>
      <c r="BW32" s="688">
        <f t="shared" si="24"/>
        <v>0</v>
      </c>
      <c r="BX32" s="687">
        <f t="shared" si="32"/>
        <v>0</v>
      </c>
      <c r="BY32" s="687">
        <f t="shared" si="32"/>
        <v>0</v>
      </c>
      <c r="BZ32" s="688">
        <f t="shared" si="25"/>
        <v>0</v>
      </c>
      <c r="CA32" s="687">
        <f t="shared" si="33"/>
        <v>10.5</v>
      </c>
      <c r="CB32" s="687">
        <f t="shared" si="33"/>
        <v>9.4499999999999993</v>
      </c>
      <c r="CC32" s="688">
        <f t="shared" si="26"/>
        <v>0.89999999999999991</v>
      </c>
      <c r="CD32" s="687">
        <f t="shared" si="34"/>
        <v>0</v>
      </c>
      <c r="CE32" s="687">
        <f t="shared" si="34"/>
        <v>0</v>
      </c>
      <c r="CF32" s="688">
        <f t="shared" si="27"/>
        <v>0</v>
      </c>
      <c r="CG32" s="687">
        <f t="shared" si="35"/>
        <v>151</v>
      </c>
      <c r="CH32" s="687">
        <f t="shared" si="35"/>
        <v>192.32</v>
      </c>
      <c r="CI32" s="688">
        <f t="shared" si="28"/>
        <v>1.2736423841059603</v>
      </c>
      <c r="CJ32" s="687">
        <f t="shared" si="36"/>
        <v>161.5</v>
      </c>
      <c r="CK32" s="687">
        <f t="shared" si="36"/>
        <v>201.76999999999998</v>
      </c>
      <c r="CL32" s="688">
        <f t="shared" si="29"/>
        <v>1.2493498452012384</v>
      </c>
      <c r="DH32" s="690" t="s">
        <v>130</v>
      </c>
      <c r="DI32" s="690" t="s">
        <v>130</v>
      </c>
      <c r="DJ32" s="660" t="s">
        <v>138</v>
      </c>
      <c r="DN32" s="689" t="s">
        <v>170</v>
      </c>
      <c r="DO32" s="689" t="s">
        <v>178</v>
      </c>
    </row>
    <row r="33" spans="1:140" x14ac:dyDescent="0.25">
      <c r="A33" s="692" t="s">
        <v>24</v>
      </c>
      <c r="B33" s="685">
        <v>547</v>
      </c>
      <c r="C33" s="686">
        <f t="shared" si="0"/>
        <v>59.926873857404026</v>
      </c>
      <c r="D33" s="687"/>
      <c r="E33" s="687"/>
      <c r="F33" s="688">
        <f t="shared" si="1"/>
        <v>0</v>
      </c>
      <c r="G33" s="687"/>
      <c r="H33" s="687"/>
      <c r="I33" s="688">
        <f t="shared" si="2"/>
        <v>0</v>
      </c>
      <c r="J33" s="687"/>
      <c r="K33" s="687"/>
      <c r="L33" s="688">
        <f t="shared" si="3"/>
        <v>0</v>
      </c>
      <c r="M33" s="687"/>
      <c r="N33" s="687"/>
      <c r="O33" s="688">
        <f t="shared" si="4"/>
        <v>0</v>
      </c>
      <c r="P33" s="687">
        <v>50.2</v>
      </c>
      <c r="Q33" s="687">
        <v>157.9</v>
      </c>
      <c r="R33" s="688">
        <f t="shared" si="5"/>
        <v>3.145418326693227</v>
      </c>
      <c r="S33" s="687"/>
      <c r="T33" s="687"/>
      <c r="U33" s="688">
        <f t="shared" si="6"/>
        <v>0</v>
      </c>
      <c r="V33" s="687">
        <f t="shared" si="37"/>
        <v>50.2</v>
      </c>
      <c r="W33" s="687">
        <f t="shared" si="37"/>
        <v>157.9</v>
      </c>
      <c r="X33" s="688">
        <f t="shared" si="7"/>
        <v>3.145418326693227</v>
      </c>
      <c r="Y33" s="687"/>
      <c r="Z33" s="687"/>
      <c r="AA33" s="688">
        <f t="shared" si="8"/>
        <v>0</v>
      </c>
      <c r="AB33" s="687"/>
      <c r="AC33" s="687"/>
      <c r="AD33" s="688">
        <f t="shared" si="9"/>
        <v>0</v>
      </c>
      <c r="AE33" s="687"/>
      <c r="AF33" s="687"/>
      <c r="AG33" s="688">
        <f t="shared" si="10"/>
        <v>0</v>
      </c>
      <c r="AH33" s="687">
        <v>5.6</v>
      </c>
      <c r="AI33" s="687">
        <v>22.3</v>
      </c>
      <c r="AJ33" s="688">
        <f t="shared" si="11"/>
        <v>3.9821428571428577</v>
      </c>
      <c r="AK33" s="687">
        <v>272</v>
      </c>
      <c r="AL33" s="687">
        <v>1004.25</v>
      </c>
      <c r="AM33" s="688">
        <f t="shared" si="12"/>
        <v>3.6920955882352939</v>
      </c>
      <c r="AN33" s="687"/>
      <c r="AO33" s="687"/>
      <c r="AP33" s="688">
        <f t="shared" si="13"/>
        <v>0</v>
      </c>
      <c r="AQ33" s="687">
        <f t="shared" si="38"/>
        <v>277.60000000000002</v>
      </c>
      <c r="AR33" s="687">
        <f t="shared" si="38"/>
        <v>1026.55</v>
      </c>
      <c r="AS33" s="688">
        <f t="shared" si="14"/>
        <v>3.697946685878962</v>
      </c>
      <c r="AT33" s="687">
        <v>0</v>
      </c>
      <c r="AU33" s="687">
        <v>0</v>
      </c>
      <c r="AV33" s="688">
        <f t="shared" si="15"/>
        <v>0</v>
      </c>
      <c r="AW33" s="687">
        <v>0</v>
      </c>
      <c r="AX33" s="687">
        <v>0</v>
      </c>
      <c r="AY33" s="688">
        <f t="shared" si="16"/>
        <v>0</v>
      </c>
      <c r="AZ33" s="687">
        <v>0</v>
      </c>
      <c r="BA33" s="687">
        <v>0</v>
      </c>
      <c r="BB33" s="688">
        <f t="shared" si="17"/>
        <v>0</v>
      </c>
      <c r="BC33" s="687">
        <v>0</v>
      </c>
      <c r="BD33" s="687">
        <v>0</v>
      </c>
      <c r="BE33" s="688">
        <f t="shared" si="18"/>
        <v>0</v>
      </c>
      <c r="BF33" s="687">
        <v>0</v>
      </c>
      <c r="BG33" s="687">
        <v>0</v>
      </c>
      <c r="BH33" s="688">
        <f t="shared" si="19"/>
        <v>0</v>
      </c>
      <c r="BI33" s="687">
        <v>0</v>
      </c>
      <c r="BJ33" s="687">
        <v>0</v>
      </c>
      <c r="BK33" s="688">
        <f t="shared" si="20"/>
        <v>0</v>
      </c>
      <c r="BL33" s="687">
        <v>0</v>
      </c>
      <c r="BM33" s="687">
        <v>0</v>
      </c>
      <c r="BN33" s="688">
        <f t="shared" si="21"/>
        <v>0</v>
      </c>
      <c r="BO33" s="687">
        <v>0</v>
      </c>
      <c r="BP33" s="687">
        <v>0</v>
      </c>
      <c r="BQ33" s="688">
        <f t="shared" si="22"/>
        <v>0</v>
      </c>
      <c r="BR33" s="687">
        <f t="shared" si="30"/>
        <v>0</v>
      </c>
      <c r="BS33" s="687">
        <f t="shared" si="30"/>
        <v>0</v>
      </c>
      <c r="BT33" s="688">
        <f t="shared" si="23"/>
        <v>0</v>
      </c>
      <c r="BU33" s="687">
        <f t="shared" si="31"/>
        <v>0</v>
      </c>
      <c r="BV33" s="687">
        <f t="shared" si="31"/>
        <v>0</v>
      </c>
      <c r="BW33" s="688">
        <f t="shared" si="24"/>
        <v>0</v>
      </c>
      <c r="BX33" s="687">
        <f t="shared" si="32"/>
        <v>0</v>
      </c>
      <c r="BY33" s="687">
        <f t="shared" si="32"/>
        <v>0</v>
      </c>
      <c r="BZ33" s="688">
        <f t="shared" si="25"/>
        <v>0</v>
      </c>
      <c r="CA33" s="687">
        <f t="shared" si="33"/>
        <v>5.6</v>
      </c>
      <c r="CB33" s="687">
        <f t="shared" si="33"/>
        <v>22.3</v>
      </c>
      <c r="CC33" s="688">
        <f t="shared" si="26"/>
        <v>3.9821428571428577</v>
      </c>
      <c r="CD33" s="687">
        <f t="shared" si="34"/>
        <v>322.2</v>
      </c>
      <c r="CE33" s="687">
        <f t="shared" si="34"/>
        <v>1162.1500000000001</v>
      </c>
      <c r="CF33" s="688">
        <f t="shared" si="27"/>
        <v>3.6069211669770334</v>
      </c>
      <c r="CG33" s="687">
        <f t="shared" si="35"/>
        <v>0</v>
      </c>
      <c r="CH33" s="687">
        <f t="shared" si="35"/>
        <v>0</v>
      </c>
      <c r="CI33" s="688">
        <f t="shared" si="28"/>
        <v>0</v>
      </c>
      <c r="CJ33" s="687">
        <f t="shared" si="36"/>
        <v>327.8</v>
      </c>
      <c r="CK33" s="687">
        <f t="shared" si="36"/>
        <v>1184.45</v>
      </c>
      <c r="CL33" s="688">
        <f t="shared" si="29"/>
        <v>3.6133312995729101</v>
      </c>
      <c r="DN33" s="689" t="s">
        <v>163</v>
      </c>
      <c r="DO33" s="689" t="s">
        <v>178</v>
      </c>
    </row>
    <row r="34" spans="1:140" s="701" customFormat="1" ht="12.75" x14ac:dyDescent="0.2">
      <c r="A34" s="694" t="s">
        <v>100</v>
      </c>
      <c r="B34" s="695">
        <v>461</v>
      </c>
      <c r="C34" s="696">
        <f t="shared" si="0"/>
        <v>20.093275488069416</v>
      </c>
      <c r="D34" s="697"/>
      <c r="E34" s="697"/>
      <c r="F34" s="698">
        <f t="shared" si="1"/>
        <v>0</v>
      </c>
      <c r="G34" s="697"/>
      <c r="H34" s="697"/>
      <c r="I34" s="698">
        <f t="shared" si="2"/>
        <v>0</v>
      </c>
      <c r="J34" s="697"/>
      <c r="K34" s="697"/>
      <c r="L34" s="698">
        <f t="shared" si="3"/>
        <v>0</v>
      </c>
      <c r="M34" s="697"/>
      <c r="N34" s="697"/>
      <c r="O34" s="698">
        <f t="shared" si="4"/>
        <v>0</v>
      </c>
      <c r="P34" s="697"/>
      <c r="Q34" s="697"/>
      <c r="R34" s="698">
        <f t="shared" si="5"/>
        <v>0</v>
      </c>
      <c r="S34" s="697"/>
      <c r="T34" s="697"/>
      <c r="U34" s="698">
        <f t="shared" si="6"/>
        <v>0</v>
      </c>
      <c r="V34" s="697">
        <f t="shared" si="37"/>
        <v>0</v>
      </c>
      <c r="W34" s="697">
        <f t="shared" si="37"/>
        <v>0</v>
      </c>
      <c r="X34" s="698">
        <f t="shared" si="7"/>
        <v>0</v>
      </c>
      <c r="Y34" s="699">
        <v>11</v>
      </c>
      <c r="Z34" s="699">
        <v>20.350000000000001</v>
      </c>
      <c r="AA34" s="698">
        <f t="shared" si="8"/>
        <v>1.85</v>
      </c>
      <c r="AB34" s="697"/>
      <c r="AC34" s="697"/>
      <c r="AD34" s="698">
        <f t="shared" si="9"/>
        <v>0</v>
      </c>
      <c r="AE34" s="697"/>
      <c r="AF34" s="697"/>
      <c r="AG34" s="698">
        <f t="shared" si="10"/>
        <v>0</v>
      </c>
      <c r="AH34" s="697"/>
      <c r="AI34" s="697"/>
      <c r="AJ34" s="698">
        <f t="shared" si="11"/>
        <v>0</v>
      </c>
      <c r="AK34" s="699">
        <v>2</v>
      </c>
      <c r="AL34" s="699">
        <v>3.7</v>
      </c>
      <c r="AM34" s="698">
        <f t="shared" si="12"/>
        <v>1.85</v>
      </c>
      <c r="AN34" s="699">
        <v>79.63000000000001</v>
      </c>
      <c r="AO34" s="700">
        <v>138.28</v>
      </c>
      <c r="AP34" s="698">
        <f t="shared" si="13"/>
        <v>1.7365314579932185</v>
      </c>
      <c r="AQ34" s="697">
        <f t="shared" si="38"/>
        <v>92.63000000000001</v>
      </c>
      <c r="AR34" s="697">
        <f t="shared" si="38"/>
        <v>162.32999999999998</v>
      </c>
      <c r="AS34" s="698">
        <f t="shared" si="14"/>
        <v>1.7524560077728595</v>
      </c>
      <c r="AT34" s="697">
        <v>0</v>
      </c>
      <c r="AU34" s="697">
        <v>0</v>
      </c>
      <c r="AV34" s="698">
        <f t="shared" si="15"/>
        <v>0</v>
      </c>
      <c r="AW34" s="697">
        <v>0</v>
      </c>
      <c r="AX34" s="697">
        <v>0</v>
      </c>
      <c r="AY34" s="698">
        <f t="shared" si="16"/>
        <v>0</v>
      </c>
      <c r="AZ34" s="697">
        <v>0</v>
      </c>
      <c r="BA34" s="697">
        <v>0</v>
      </c>
      <c r="BB34" s="698">
        <f t="shared" si="17"/>
        <v>0</v>
      </c>
      <c r="BC34" s="697">
        <v>0</v>
      </c>
      <c r="BD34" s="697">
        <v>0</v>
      </c>
      <c r="BE34" s="698">
        <f t="shared" si="18"/>
        <v>0</v>
      </c>
      <c r="BF34" s="697">
        <v>0</v>
      </c>
      <c r="BG34" s="697">
        <v>0</v>
      </c>
      <c r="BH34" s="698">
        <f t="shared" si="19"/>
        <v>0</v>
      </c>
      <c r="BI34" s="697">
        <v>0</v>
      </c>
      <c r="BJ34" s="697">
        <v>0</v>
      </c>
      <c r="BK34" s="698">
        <f t="shared" si="20"/>
        <v>0</v>
      </c>
      <c r="BL34" s="697">
        <v>0</v>
      </c>
      <c r="BM34" s="697">
        <v>0</v>
      </c>
      <c r="BN34" s="698">
        <f t="shared" si="21"/>
        <v>0</v>
      </c>
      <c r="BO34" s="697">
        <v>0</v>
      </c>
      <c r="BP34" s="697">
        <v>0</v>
      </c>
      <c r="BQ34" s="698">
        <f t="shared" si="22"/>
        <v>0</v>
      </c>
      <c r="BR34" s="697">
        <f t="shared" si="30"/>
        <v>11</v>
      </c>
      <c r="BS34" s="697">
        <f t="shared" si="30"/>
        <v>20.350000000000001</v>
      </c>
      <c r="BT34" s="698">
        <f t="shared" si="23"/>
        <v>1.85</v>
      </c>
      <c r="BU34" s="697">
        <f t="shared" si="31"/>
        <v>0</v>
      </c>
      <c r="BV34" s="697">
        <f t="shared" si="31"/>
        <v>0</v>
      </c>
      <c r="BW34" s="698">
        <f t="shared" si="24"/>
        <v>0</v>
      </c>
      <c r="BX34" s="697">
        <f t="shared" si="32"/>
        <v>0</v>
      </c>
      <c r="BY34" s="697">
        <f t="shared" si="32"/>
        <v>0</v>
      </c>
      <c r="BZ34" s="698">
        <f t="shared" si="25"/>
        <v>0</v>
      </c>
      <c r="CA34" s="697">
        <f t="shared" si="33"/>
        <v>0</v>
      </c>
      <c r="CB34" s="697">
        <f t="shared" si="33"/>
        <v>0</v>
      </c>
      <c r="CC34" s="698">
        <f t="shared" si="26"/>
        <v>0</v>
      </c>
      <c r="CD34" s="697">
        <f t="shared" si="34"/>
        <v>2</v>
      </c>
      <c r="CE34" s="697">
        <f t="shared" si="34"/>
        <v>3.7</v>
      </c>
      <c r="CF34" s="698">
        <f t="shared" si="27"/>
        <v>1.85</v>
      </c>
      <c r="CG34" s="697">
        <f t="shared" si="35"/>
        <v>79.63000000000001</v>
      </c>
      <c r="CH34" s="697">
        <f t="shared" si="35"/>
        <v>138.28</v>
      </c>
      <c r="CI34" s="698">
        <f t="shared" si="28"/>
        <v>1.7365314579932185</v>
      </c>
      <c r="CJ34" s="697">
        <f t="shared" si="36"/>
        <v>92.63000000000001</v>
      </c>
      <c r="CK34" s="697">
        <f t="shared" si="36"/>
        <v>162.32999999999998</v>
      </c>
      <c r="CL34" s="698">
        <f t="shared" si="29"/>
        <v>1.7524560077728595</v>
      </c>
      <c r="DF34" s="702"/>
      <c r="DG34" s="702"/>
      <c r="DH34" s="702"/>
      <c r="DI34" s="703" t="s">
        <v>130</v>
      </c>
      <c r="DJ34" s="702" t="s">
        <v>141</v>
      </c>
      <c r="DK34" s="702"/>
      <c r="DL34" s="702"/>
      <c r="DM34" s="702"/>
      <c r="DN34" s="702" t="s">
        <v>170</v>
      </c>
      <c r="DO34" s="702" t="s">
        <v>178</v>
      </c>
      <c r="DP34" s="702"/>
      <c r="DQ34" s="702"/>
      <c r="DR34" s="702"/>
      <c r="DS34" s="702"/>
      <c r="DT34" s="702"/>
      <c r="DU34" s="702"/>
      <c r="DV34" s="702"/>
      <c r="DW34" s="702"/>
      <c r="DX34" s="702"/>
      <c r="DY34" s="702"/>
      <c r="DZ34" s="702"/>
      <c r="EA34" s="702"/>
      <c r="EB34" s="702"/>
      <c r="EC34" s="702"/>
      <c r="ED34" s="702"/>
      <c r="EE34" s="702"/>
      <c r="EF34" s="702"/>
      <c r="EG34" s="704"/>
      <c r="EH34" s="704"/>
      <c r="EI34" s="704"/>
      <c r="EJ34" s="704"/>
    </row>
    <row r="35" spans="1:140" x14ac:dyDescent="0.25">
      <c r="A35" s="692" t="s">
        <v>26</v>
      </c>
      <c r="B35" s="685">
        <v>984.53</v>
      </c>
      <c r="C35" s="686">
        <f t="shared" si="0"/>
        <v>57.032289518856714</v>
      </c>
      <c r="D35" s="687">
        <v>22.75</v>
      </c>
      <c r="E35" s="687">
        <v>92.8</v>
      </c>
      <c r="F35" s="688">
        <f t="shared" si="1"/>
        <v>4.0791208791208788</v>
      </c>
      <c r="G35" s="687"/>
      <c r="H35" s="687"/>
      <c r="I35" s="688">
        <f t="shared" si="2"/>
        <v>0</v>
      </c>
      <c r="J35" s="687"/>
      <c r="K35" s="687"/>
      <c r="L35" s="688">
        <f t="shared" si="3"/>
        <v>0</v>
      </c>
      <c r="M35" s="687"/>
      <c r="N35" s="687"/>
      <c r="O35" s="688">
        <f t="shared" si="4"/>
        <v>0</v>
      </c>
      <c r="P35" s="687"/>
      <c r="Q35" s="687"/>
      <c r="R35" s="688">
        <f t="shared" si="5"/>
        <v>0</v>
      </c>
      <c r="S35" s="687"/>
      <c r="T35" s="687"/>
      <c r="U35" s="688">
        <f t="shared" si="6"/>
        <v>0</v>
      </c>
      <c r="V35" s="687">
        <f t="shared" si="37"/>
        <v>22.75</v>
      </c>
      <c r="W35" s="687">
        <f t="shared" si="37"/>
        <v>92.8</v>
      </c>
      <c r="X35" s="688">
        <f t="shared" si="7"/>
        <v>4.0791208791208788</v>
      </c>
      <c r="Y35" s="687">
        <v>3.5</v>
      </c>
      <c r="Z35" s="687">
        <v>13.7</v>
      </c>
      <c r="AA35" s="688">
        <f t="shared" si="8"/>
        <v>3.9142857142857141</v>
      </c>
      <c r="AB35" s="687"/>
      <c r="AC35" s="687"/>
      <c r="AD35" s="688">
        <f t="shared" si="9"/>
        <v>0</v>
      </c>
      <c r="AE35" s="687">
        <v>36</v>
      </c>
      <c r="AF35" s="687">
        <v>108</v>
      </c>
      <c r="AG35" s="688">
        <f t="shared" si="10"/>
        <v>3</v>
      </c>
      <c r="AH35" s="687">
        <v>125.75</v>
      </c>
      <c r="AI35" s="687">
        <v>351</v>
      </c>
      <c r="AJ35" s="688">
        <f t="shared" si="11"/>
        <v>2.7912524850894633</v>
      </c>
      <c r="AK35" s="687">
        <v>70</v>
      </c>
      <c r="AL35" s="687">
        <v>196</v>
      </c>
      <c r="AM35" s="688">
        <f t="shared" si="12"/>
        <v>2.8</v>
      </c>
      <c r="AN35" s="687">
        <v>267.5</v>
      </c>
      <c r="AO35" s="687">
        <v>765.5</v>
      </c>
      <c r="AP35" s="688">
        <f t="shared" si="13"/>
        <v>2.8616822429906543</v>
      </c>
      <c r="AQ35" s="687">
        <f t="shared" si="38"/>
        <v>538.75</v>
      </c>
      <c r="AR35" s="687">
        <f t="shared" si="38"/>
        <v>1542.2</v>
      </c>
      <c r="AS35" s="688">
        <f t="shared" si="14"/>
        <v>2.862552204176334</v>
      </c>
      <c r="AT35" s="687">
        <v>0</v>
      </c>
      <c r="AU35" s="687">
        <v>0</v>
      </c>
      <c r="AV35" s="688">
        <f t="shared" si="15"/>
        <v>0</v>
      </c>
      <c r="AW35" s="687">
        <v>0</v>
      </c>
      <c r="AX35" s="687">
        <v>0</v>
      </c>
      <c r="AY35" s="688">
        <f t="shared" si="16"/>
        <v>0</v>
      </c>
      <c r="AZ35" s="687">
        <v>0</v>
      </c>
      <c r="BA35" s="687">
        <v>0</v>
      </c>
      <c r="BB35" s="688">
        <f t="shared" si="17"/>
        <v>0</v>
      </c>
      <c r="BC35" s="687">
        <v>0</v>
      </c>
      <c r="BD35" s="687">
        <v>0</v>
      </c>
      <c r="BE35" s="688">
        <f t="shared" si="18"/>
        <v>0</v>
      </c>
      <c r="BF35" s="687">
        <v>0</v>
      </c>
      <c r="BG35" s="687">
        <v>0</v>
      </c>
      <c r="BH35" s="688">
        <f t="shared" si="19"/>
        <v>0</v>
      </c>
      <c r="BI35" s="687">
        <v>0</v>
      </c>
      <c r="BJ35" s="687">
        <v>0</v>
      </c>
      <c r="BK35" s="688">
        <f t="shared" si="20"/>
        <v>0</v>
      </c>
      <c r="BL35" s="687">
        <v>0</v>
      </c>
      <c r="BM35" s="687">
        <v>0</v>
      </c>
      <c r="BN35" s="688">
        <f t="shared" si="21"/>
        <v>0</v>
      </c>
      <c r="BO35" s="687">
        <v>0</v>
      </c>
      <c r="BP35" s="687">
        <v>0</v>
      </c>
      <c r="BQ35" s="688">
        <f t="shared" si="22"/>
        <v>0</v>
      </c>
      <c r="BR35" s="687">
        <f t="shared" si="30"/>
        <v>26.25</v>
      </c>
      <c r="BS35" s="687">
        <f t="shared" si="30"/>
        <v>106.5</v>
      </c>
      <c r="BT35" s="688">
        <f t="shared" si="23"/>
        <v>4.0571428571428569</v>
      </c>
      <c r="BU35" s="687">
        <f t="shared" si="31"/>
        <v>0</v>
      </c>
      <c r="BV35" s="687">
        <f t="shared" si="31"/>
        <v>0</v>
      </c>
      <c r="BW35" s="688">
        <f t="shared" si="24"/>
        <v>0</v>
      </c>
      <c r="BX35" s="687">
        <f t="shared" si="32"/>
        <v>36</v>
      </c>
      <c r="BY35" s="687">
        <f t="shared" si="32"/>
        <v>108</v>
      </c>
      <c r="BZ35" s="688">
        <f t="shared" si="25"/>
        <v>3</v>
      </c>
      <c r="CA35" s="687">
        <f t="shared" si="33"/>
        <v>125.75</v>
      </c>
      <c r="CB35" s="687">
        <f t="shared" si="33"/>
        <v>351</v>
      </c>
      <c r="CC35" s="688">
        <f t="shared" si="26"/>
        <v>2.7912524850894633</v>
      </c>
      <c r="CD35" s="687">
        <f t="shared" si="34"/>
        <v>70</v>
      </c>
      <c r="CE35" s="687">
        <f t="shared" si="34"/>
        <v>196</v>
      </c>
      <c r="CF35" s="688">
        <f t="shared" si="27"/>
        <v>2.8</v>
      </c>
      <c r="CG35" s="687">
        <f t="shared" si="35"/>
        <v>267.5</v>
      </c>
      <c r="CH35" s="687">
        <f t="shared" si="35"/>
        <v>765.5</v>
      </c>
      <c r="CI35" s="688">
        <f t="shared" si="28"/>
        <v>2.8616822429906543</v>
      </c>
      <c r="CJ35" s="687">
        <f t="shared" si="36"/>
        <v>561.5</v>
      </c>
      <c r="CK35" s="687">
        <f t="shared" si="36"/>
        <v>1635</v>
      </c>
      <c r="CL35" s="688">
        <f t="shared" si="29"/>
        <v>2.9118432769367764</v>
      </c>
      <c r="DN35" s="689" t="s">
        <v>163</v>
      </c>
      <c r="DO35" s="660" t="s">
        <v>178</v>
      </c>
    </row>
    <row r="36" spans="1:140" x14ac:dyDescent="0.25">
      <c r="A36" s="692" t="s">
        <v>27</v>
      </c>
      <c r="B36" s="685">
        <v>590</v>
      </c>
      <c r="C36" s="686">
        <f t="shared" si="0"/>
        <v>90.677966101694921</v>
      </c>
      <c r="D36" s="687"/>
      <c r="E36" s="687"/>
      <c r="F36" s="688">
        <f t="shared" si="1"/>
        <v>0</v>
      </c>
      <c r="G36" s="687"/>
      <c r="H36" s="687"/>
      <c r="I36" s="688">
        <f t="shared" si="2"/>
        <v>0</v>
      </c>
      <c r="J36" s="687"/>
      <c r="K36" s="687"/>
      <c r="L36" s="688">
        <f t="shared" si="3"/>
        <v>0</v>
      </c>
      <c r="M36" s="687">
        <v>19</v>
      </c>
      <c r="N36" s="687">
        <v>47.5</v>
      </c>
      <c r="O36" s="688">
        <f t="shared" si="4"/>
        <v>2.5</v>
      </c>
      <c r="P36" s="687"/>
      <c r="Q36" s="687"/>
      <c r="R36" s="688">
        <f t="shared" si="5"/>
        <v>0</v>
      </c>
      <c r="S36" s="687">
        <v>516</v>
      </c>
      <c r="T36" s="687">
        <v>1032</v>
      </c>
      <c r="U36" s="688">
        <f t="shared" si="6"/>
        <v>2</v>
      </c>
      <c r="V36" s="687">
        <f t="shared" si="37"/>
        <v>535</v>
      </c>
      <c r="W36" s="687">
        <f t="shared" si="37"/>
        <v>1079.5</v>
      </c>
      <c r="X36" s="688">
        <f t="shared" si="7"/>
        <v>2.0177570093457944</v>
      </c>
      <c r="Y36" s="687"/>
      <c r="Z36" s="687"/>
      <c r="AA36" s="688">
        <f t="shared" si="8"/>
        <v>0</v>
      </c>
      <c r="AB36" s="687"/>
      <c r="AC36" s="687"/>
      <c r="AD36" s="688">
        <f t="shared" si="9"/>
        <v>0</v>
      </c>
      <c r="AE36" s="687"/>
      <c r="AF36" s="687"/>
      <c r="AG36" s="688">
        <f t="shared" si="10"/>
        <v>0</v>
      </c>
      <c r="AH36" s="687"/>
      <c r="AI36" s="687"/>
      <c r="AJ36" s="688">
        <f t="shared" si="11"/>
        <v>0</v>
      </c>
      <c r="AK36" s="687"/>
      <c r="AL36" s="687"/>
      <c r="AM36" s="688">
        <f t="shared" si="12"/>
        <v>0</v>
      </c>
      <c r="AN36" s="687"/>
      <c r="AO36" s="687"/>
      <c r="AP36" s="688">
        <f t="shared" si="13"/>
        <v>0</v>
      </c>
      <c r="AQ36" s="687">
        <f t="shared" si="38"/>
        <v>0</v>
      </c>
      <c r="AR36" s="687">
        <f t="shared" si="38"/>
        <v>0</v>
      </c>
      <c r="AS36" s="688">
        <f t="shared" si="14"/>
        <v>0</v>
      </c>
      <c r="AT36" s="687">
        <v>0</v>
      </c>
      <c r="AU36" s="687">
        <v>0</v>
      </c>
      <c r="AV36" s="688">
        <f t="shared" si="15"/>
        <v>0</v>
      </c>
      <c r="AW36" s="687">
        <v>0</v>
      </c>
      <c r="AX36" s="687">
        <v>0</v>
      </c>
      <c r="AY36" s="688">
        <f t="shared" si="16"/>
        <v>0</v>
      </c>
      <c r="AZ36" s="687">
        <v>0</v>
      </c>
      <c r="BA36" s="687">
        <v>0</v>
      </c>
      <c r="BB36" s="688">
        <f t="shared" si="17"/>
        <v>0</v>
      </c>
      <c r="BC36" s="687">
        <v>0</v>
      </c>
      <c r="BD36" s="687">
        <v>0</v>
      </c>
      <c r="BE36" s="688">
        <f t="shared" si="18"/>
        <v>0</v>
      </c>
      <c r="BF36" s="687">
        <v>0</v>
      </c>
      <c r="BG36" s="687">
        <v>0</v>
      </c>
      <c r="BH36" s="688">
        <f t="shared" si="19"/>
        <v>0</v>
      </c>
      <c r="BI36" s="687">
        <v>0</v>
      </c>
      <c r="BJ36" s="687">
        <v>0</v>
      </c>
      <c r="BK36" s="688">
        <f t="shared" si="20"/>
        <v>0</v>
      </c>
      <c r="BL36" s="687">
        <v>0</v>
      </c>
      <c r="BM36" s="687">
        <v>0</v>
      </c>
      <c r="BN36" s="688">
        <f t="shared" si="21"/>
        <v>0</v>
      </c>
      <c r="BO36" s="687">
        <v>0</v>
      </c>
      <c r="BP36" s="687">
        <v>0</v>
      </c>
      <c r="BQ36" s="688">
        <f t="shared" si="22"/>
        <v>0</v>
      </c>
      <c r="BR36" s="687">
        <f t="shared" si="30"/>
        <v>0</v>
      </c>
      <c r="BS36" s="687">
        <f t="shared" si="30"/>
        <v>0</v>
      </c>
      <c r="BT36" s="688">
        <f t="shared" si="23"/>
        <v>0</v>
      </c>
      <c r="BU36" s="687">
        <f t="shared" si="31"/>
        <v>0</v>
      </c>
      <c r="BV36" s="687">
        <f t="shared" si="31"/>
        <v>0</v>
      </c>
      <c r="BW36" s="688">
        <f t="shared" si="24"/>
        <v>0</v>
      </c>
      <c r="BX36" s="687">
        <f t="shared" si="32"/>
        <v>0</v>
      </c>
      <c r="BY36" s="687">
        <f t="shared" si="32"/>
        <v>0</v>
      </c>
      <c r="BZ36" s="688">
        <f t="shared" si="25"/>
        <v>0</v>
      </c>
      <c r="CA36" s="687">
        <f t="shared" si="33"/>
        <v>19</v>
      </c>
      <c r="CB36" s="687">
        <f t="shared" si="33"/>
        <v>47.5</v>
      </c>
      <c r="CC36" s="688">
        <f t="shared" si="26"/>
        <v>2.5</v>
      </c>
      <c r="CD36" s="687">
        <f t="shared" si="34"/>
        <v>0</v>
      </c>
      <c r="CE36" s="687">
        <f t="shared" si="34"/>
        <v>0</v>
      </c>
      <c r="CF36" s="688">
        <f t="shared" si="27"/>
        <v>0</v>
      </c>
      <c r="CG36" s="687">
        <f t="shared" si="35"/>
        <v>516</v>
      </c>
      <c r="CH36" s="687">
        <f t="shared" si="35"/>
        <v>1032</v>
      </c>
      <c r="CI36" s="688">
        <f t="shared" si="28"/>
        <v>2</v>
      </c>
      <c r="CJ36" s="687">
        <f t="shared" si="36"/>
        <v>535</v>
      </c>
      <c r="CK36" s="687">
        <f t="shared" si="36"/>
        <v>1079.5</v>
      </c>
      <c r="CL36" s="688">
        <f t="shared" si="29"/>
        <v>2.0177570093457944</v>
      </c>
      <c r="DN36" s="689" t="s">
        <v>167</v>
      </c>
      <c r="DO36" s="660" t="s">
        <v>178</v>
      </c>
    </row>
    <row r="37" spans="1:140" x14ac:dyDescent="0.25">
      <c r="A37" s="692" t="s">
        <v>28</v>
      </c>
      <c r="B37" s="685">
        <v>3649.92</v>
      </c>
      <c r="C37" s="686">
        <f t="shared" si="0"/>
        <v>1.1992043661230931</v>
      </c>
      <c r="D37" s="687">
        <v>6.5</v>
      </c>
      <c r="E37" s="687">
        <v>26.2</v>
      </c>
      <c r="F37" s="688">
        <f t="shared" si="1"/>
        <v>4.0307692307692307</v>
      </c>
      <c r="G37" s="687">
        <v>10</v>
      </c>
      <c r="H37" s="687">
        <v>40</v>
      </c>
      <c r="I37" s="688">
        <f t="shared" si="2"/>
        <v>4</v>
      </c>
      <c r="J37" s="687"/>
      <c r="K37" s="687"/>
      <c r="L37" s="688">
        <f t="shared" si="3"/>
        <v>0</v>
      </c>
      <c r="M37" s="687">
        <v>4</v>
      </c>
      <c r="N37" s="687">
        <v>15.1</v>
      </c>
      <c r="O37" s="688">
        <f t="shared" si="4"/>
        <v>3.7749999999999999</v>
      </c>
      <c r="P37" s="687">
        <v>10.75</v>
      </c>
      <c r="Q37" s="687">
        <v>38.36</v>
      </c>
      <c r="R37" s="688">
        <f t="shared" si="5"/>
        <v>3.5683720930232559</v>
      </c>
      <c r="S37" s="687"/>
      <c r="T37" s="687"/>
      <c r="U37" s="688">
        <f t="shared" si="6"/>
        <v>0</v>
      </c>
      <c r="V37" s="687">
        <f t="shared" si="37"/>
        <v>31.25</v>
      </c>
      <c r="W37" s="687">
        <f t="shared" si="37"/>
        <v>119.66000000000001</v>
      </c>
      <c r="X37" s="688">
        <f t="shared" si="7"/>
        <v>3.8291200000000005</v>
      </c>
      <c r="Y37" s="687">
        <v>1</v>
      </c>
      <c r="Z37" s="687">
        <v>3.7</v>
      </c>
      <c r="AA37" s="688">
        <f t="shared" si="8"/>
        <v>3.7</v>
      </c>
      <c r="AB37" s="687"/>
      <c r="AC37" s="687"/>
      <c r="AD37" s="688">
        <f t="shared" si="9"/>
        <v>0</v>
      </c>
      <c r="AE37" s="687"/>
      <c r="AF37" s="687"/>
      <c r="AG37" s="688">
        <f t="shared" si="10"/>
        <v>0</v>
      </c>
      <c r="AH37" s="687">
        <v>1.75</v>
      </c>
      <c r="AI37" s="687">
        <v>5</v>
      </c>
      <c r="AJ37" s="688">
        <f t="shared" si="11"/>
        <v>2.8571428571428572</v>
      </c>
      <c r="AK37" s="687">
        <v>7.39</v>
      </c>
      <c r="AL37" s="687">
        <v>19.739999999999998</v>
      </c>
      <c r="AM37" s="688">
        <f t="shared" si="12"/>
        <v>2.6711772665764544</v>
      </c>
      <c r="AN37" s="687">
        <v>2.38</v>
      </c>
      <c r="AO37" s="687">
        <v>5.81</v>
      </c>
      <c r="AP37" s="688">
        <f t="shared" si="13"/>
        <v>2.4411764705882351</v>
      </c>
      <c r="AQ37" s="687">
        <f t="shared" si="38"/>
        <v>12.52</v>
      </c>
      <c r="AR37" s="687">
        <f t="shared" si="38"/>
        <v>34.25</v>
      </c>
      <c r="AS37" s="688">
        <f t="shared" si="14"/>
        <v>2.7356230031948883</v>
      </c>
      <c r="AT37" s="687">
        <v>0</v>
      </c>
      <c r="AU37" s="687">
        <v>0</v>
      </c>
      <c r="AV37" s="688">
        <f t="shared" si="15"/>
        <v>0</v>
      </c>
      <c r="AW37" s="687">
        <v>0</v>
      </c>
      <c r="AX37" s="687">
        <v>0</v>
      </c>
      <c r="AY37" s="688">
        <f t="shared" si="16"/>
        <v>0</v>
      </c>
      <c r="AZ37" s="687">
        <v>0</v>
      </c>
      <c r="BA37" s="687">
        <v>0</v>
      </c>
      <c r="BB37" s="688">
        <f t="shared" si="17"/>
        <v>0</v>
      </c>
      <c r="BC37" s="687">
        <v>0</v>
      </c>
      <c r="BD37" s="687">
        <v>0</v>
      </c>
      <c r="BE37" s="688">
        <f t="shared" si="18"/>
        <v>0</v>
      </c>
      <c r="BF37" s="687">
        <v>0</v>
      </c>
      <c r="BG37" s="687">
        <v>0</v>
      </c>
      <c r="BH37" s="688">
        <f t="shared" si="19"/>
        <v>0</v>
      </c>
      <c r="BI37" s="687">
        <v>0</v>
      </c>
      <c r="BJ37" s="687">
        <v>0</v>
      </c>
      <c r="BK37" s="688">
        <f t="shared" si="20"/>
        <v>0</v>
      </c>
      <c r="BL37" s="687">
        <v>0</v>
      </c>
      <c r="BM37" s="687">
        <v>0</v>
      </c>
      <c r="BN37" s="688">
        <f t="shared" si="21"/>
        <v>0</v>
      </c>
      <c r="BO37" s="687">
        <v>0</v>
      </c>
      <c r="BP37" s="687">
        <v>0</v>
      </c>
      <c r="BQ37" s="688">
        <f t="shared" si="22"/>
        <v>0</v>
      </c>
      <c r="BR37" s="687">
        <f t="shared" si="30"/>
        <v>7.5</v>
      </c>
      <c r="BS37" s="687">
        <f t="shared" si="30"/>
        <v>29.9</v>
      </c>
      <c r="BT37" s="688">
        <f t="shared" si="23"/>
        <v>3.9866666666666664</v>
      </c>
      <c r="BU37" s="687">
        <f t="shared" si="31"/>
        <v>10</v>
      </c>
      <c r="BV37" s="687">
        <f t="shared" si="31"/>
        <v>40</v>
      </c>
      <c r="BW37" s="688">
        <f t="shared" si="24"/>
        <v>4</v>
      </c>
      <c r="BX37" s="687">
        <f t="shared" si="32"/>
        <v>0</v>
      </c>
      <c r="BY37" s="687">
        <f t="shared" si="32"/>
        <v>0</v>
      </c>
      <c r="BZ37" s="688">
        <f t="shared" si="25"/>
        <v>0</v>
      </c>
      <c r="CA37" s="687">
        <f t="shared" si="33"/>
        <v>5.75</v>
      </c>
      <c r="CB37" s="687">
        <f t="shared" si="33"/>
        <v>20.100000000000001</v>
      </c>
      <c r="CC37" s="688">
        <f t="shared" si="26"/>
        <v>3.4956521739130437</v>
      </c>
      <c r="CD37" s="687">
        <f t="shared" si="34"/>
        <v>18.14</v>
      </c>
      <c r="CE37" s="687">
        <f t="shared" si="34"/>
        <v>58.099999999999994</v>
      </c>
      <c r="CF37" s="688">
        <f t="shared" si="27"/>
        <v>3.2028665931642775</v>
      </c>
      <c r="CG37" s="687">
        <f t="shared" si="35"/>
        <v>2.38</v>
      </c>
      <c r="CH37" s="687">
        <f t="shared" si="35"/>
        <v>5.81</v>
      </c>
      <c r="CI37" s="688">
        <f t="shared" si="28"/>
        <v>2.4411764705882351</v>
      </c>
      <c r="CJ37" s="687">
        <f t="shared" si="36"/>
        <v>43.769999999999996</v>
      </c>
      <c r="CK37" s="687">
        <f t="shared" si="36"/>
        <v>153.91000000000003</v>
      </c>
      <c r="CL37" s="688">
        <f t="shared" si="29"/>
        <v>3.5163353895362128</v>
      </c>
      <c r="DN37" s="689" t="s">
        <v>167</v>
      </c>
      <c r="DO37" s="660" t="s">
        <v>178</v>
      </c>
    </row>
    <row r="38" spans="1:140" x14ac:dyDescent="0.25">
      <c r="A38" s="692" t="s">
        <v>29</v>
      </c>
      <c r="B38" s="685">
        <v>2527</v>
      </c>
      <c r="C38" s="705">
        <f t="shared" si="0"/>
        <v>0</v>
      </c>
      <c r="D38" s="687"/>
      <c r="E38" s="687"/>
      <c r="F38" s="688">
        <f t="shared" si="1"/>
        <v>0</v>
      </c>
      <c r="G38" s="687"/>
      <c r="H38" s="687"/>
      <c r="I38" s="688">
        <f t="shared" si="2"/>
        <v>0</v>
      </c>
      <c r="J38" s="687"/>
      <c r="K38" s="687"/>
      <c r="L38" s="688">
        <f t="shared" si="3"/>
        <v>0</v>
      </c>
      <c r="M38" s="687"/>
      <c r="N38" s="687"/>
      <c r="O38" s="688">
        <f t="shared" si="4"/>
        <v>0</v>
      </c>
      <c r="P38" s="687"/>
      <c r="Q38" s="687"/>
      <c r="R38" s="688">
        <f t="shared" si="5"/>
        <v>0</v>
      </c>
      <c r="S38" s="687"/>
      <c r="T38" s="687"/>
      <c r="U38" s="688">
        <f t="shared" si="6"/>
        <v>0</v>
      </c>
      <c r="V38" s="687">
        <f t="shared" si="37"/>
        <v>0</v>
      </c>
      <c r="W38" s="687">
        <f t="shared" si="37"/>
        <v>0</v>
      </c>
      <c r="X38" s="688">
        <f t="shared" si="7"/>
        <v>0</v>
      </c>
      <c r="Y38" s="687"/>
      <c r="Z38" s="687"/>
      <c r="AA38" s="688">
        <f t="shared" si="8"/>
        <v>0</v>
      </c>
      <c r="AB38" s="687"/>
      <c r="AC38" s="687"/>
      <c r="AD38" s="688">
        <f t="shared" si="9"/>
        <v>0</v>
      </c>
      <c r="AE38" s="687"/>
      <c r="AF38" s="687"/>
      <c r="AG38" s="688">
        <f t="shared" si="10"/>
        <v>0</v>
      </c>
      <c r="AH38" s="687"/>
      <c r="AI38" s="687"/>
      <c r="AJ38" s="688">
        <f t="shared" si="11"/>
        <v>0</v>
      </c>
      <c r="AK38" s="687"/>
      <c r="AL38" s="687"/>
      <c r="AM38" s="688">
        <f t="shared" si="12"/>
        <v>0</v>
      </c>
      <c r="AN38" s="687"/>
      <c r="AO38" s="687"/>
      <c r="AP38" s="688">
        <f t="shared" si="13"/>
        <v>0</v>
      </c>
      <c r="AQ38" s="687">
        <f t="shared" si="38"/>
        <v>0</v>
      </c>
      <c r="AR38" s="687">
        <f t="shared" si="38"/>
        <v>0</v>
      </c>
      <c r="AS38" s="688">
        <f t="shared" si="14"/>
        <v>0</v>
      </c>
      <c r="AT38" s="687">
        <v>0</v>
      </c>
      <c r="AU38" s="687">
        <v>0</v>
      </c>
      <c r="AV38" s="688">
        <f t="shared" si="15"/>
        <v>0</v>
      </c>
      <c r="AW38" s="687">
        <v>0</v>
      </c>
      <c r="AX38" s="687">
        <v>0</v>
      </c>
      <c r="AY38" s="688">
        <f t="shared" si="16"/>
        <v>0</v>
      </c>
      <c r="AZ38" s="687">
        <v>0</v>
      </c>
      <c r="BA38" s="687">
        <v>0</v>
      </c>
      <c r="BB38" s="688">
        <f t="shared" si="17"/>
        <v>0</v>
      </c>
      <c r="BC38" s="687">
        <v>0</v>
      </c>
      <c r="BD38" s="687">
        <v>0</v>
      </c>
      <c r="BE38" s="688">
        <f t="shared" si="18"/>
        <v>0</v>
      </c>
      <c r="BF38" s="687">
        <v>0</v>
      </c>
      <c r="BG38" s="687">
        <v>0</v>
      </c>
      <c r="BH38" s="688">
        <f t="shared" si="19"/>
        <v>0</v>
      </c>
      <c r="BI38" s="687">
        <v>0</v>
      </c>
      <c r="BJ38" s="687">
        <v>0</v>
      </c>
      <c r="BK38" s="688">
        <f t="shared" si="20"/>
        <v>0</v>
      </c>
      <c r="BL38" s="687">
        <v>0</v>
      </c>
      <c r="BM38" s="687">
        <v>0</v>
      </c>
      <c r="BN38" s="688">
        <f t="shared" si="21"/>
        <v>0</v>
      </c>
      <c r="BO38" s="687">
        <v>0</v>
      </c>
      <c r="BP38" s="687">
        <v>0</v>
      </c>
      <c r="BQ38" s="688">
        <f t="shared" si="22"/>
        <v>0</v>
      </c>
      <c r="BR38" s="687">
        <f t="shared" si="30"/>
        <v>0</v>
      </c>
      <c r="BS38" s="687">
        <f t="shared" si="30"/>
        <v>0</v>
      </c>
      <c r="BT38" s="688">
        <f t="shared" si="23"/>
        <v>0</v>
      </c>
      <c r="BU38" s="687">
        <f t="shared" si="31"/>
        <v>0</v>
      </c>
      <c r="BV38" s="687">
        <f t="shared" si="31"/>
        <v>0</v>
      </c>
      <c r="BW38" s="688">
        <f t="shared" si="24"/>
        <v>0</v>
      </c>
      <c r="BX38" s="687">
        <f t="shared" si="32"/>
        <v>0</v>
      </c>
      <c r="BY38" s="687">
        <f t="shared" si="32"/>
        <v>0</v>
      </c>
      <c r="BZ38" s="688">
        <f t="shared" si="25"/>
        <v>0</v>
      </c>
      <c r="CA38" s="687">
        <f t="shared" si="33"/>
        <v>0</v>
      </c>
      <c r="CB38" s="687">
        <f t="shared" si="33"/>
        <v>0</v>
      </c>
      <c r="CC38" s="688">
        <f t="shared" si="26"/>
        <v>0</v>
      </c>
      <c r="CD38" s="687">
        <f t="shared" si="34"/>
        <v>0</v>
      </c>
      <c r="CE38" s="687">
        <f t="shared" si="34"/>
        <v>0</v>
      </c>
      <c r="CF38" s="688">
        <f t="shared" si="27"/>
        <v>0</v>
      </c>
      <c r="CG38" s="687">
        <f t="shared" si="35"/>
        <v>0</v>
      </c>
      <c r="CH38" s="687">
        <f t="shared" si="35"/>
        <v>0</v>
      </c>
      <c r="CI38" s="688">
        <f t="shared" si="28"/>
        <v>0</v>
      </c>
      <c r="CJ38" s="687">
        <f t="shared" si="36"/>
        <v>0</v>
      </c>
      <c r="CK38" s="687">
        <f t="shared" si="36"/>
        <v>0</v>
      </c>
      <c r="CL38" s="688">
        <f t="shared" si="29"/>
        <v>0</v>
      </c>
      <c r="DI38" s="706" t="s">
        <v>130</v>
      </c>
      <c r="DJ38" s="660" t="s">
        <v>142</v>
      </c>
    </row>
    <row r="39" spans="1:140" x14ac:dyDescent="0.25">
      <c r="A39" s="692" t="s">
        <v>30</v>
      </c>
      <c r="B39" s="685">
        <v>2182.5</v>
      </c>
      <c r="C39" s="686">
        <f t="shared" si="0"/>
        <v>60.801832760595644</v>
      </c>
      <c r="D39" s="687">
        <v>31</v>
      </c>
      <c r="E39" s="687">
        <v>117.48</v>
      </c>
      <c r="F39" s="688">
        <f t="shared" si="1"/>
        <v>3.789677419354839</v>
      </c>
      <c r="G39" s="687">
        <v>33</v>
      </c>
      <c r="H39" s="687">
        <v>113.86</v>
      </c>
      <c r="I39" s="688">
        <f t="shared" si="2"/>
        <v>3.4503030303030302</v>
      </c>
      <c r="J39" s="687"/>
      <c r="K39" s="687"/>
      <c r="L39" s="688">
        <f t="shared" si="3"/>
        <v>0</v>
      </c>
      <c r="M39" s="687">
        <v>20</v>
      </c>
      <c r="N39" s="687">
        <v>65.8</v>
      </c>
      <c r="O39" s="688">
        <f t="shared" si="4"/>
        <v>3.29</v>
      </c>
      <c r="P39" s="687"/>
      <c r="Q39" s="687"/>
      <c r="R39" s="688">
        <f t="shared" si="5"/>
        <v>0</v>
      </c>
      <c r="S39" s="687">
        <v>52</v>
      </c>
      <c r="T39" s="687">
        <v>158</v>
      </c>
      <c r="U39" s="688">
        <f t="shared" si="6"/>
        <v>3.0384615384615383</v>
      </c>
      <c r="V39" s="687">
        <f t="shared" si="37"/>
        <v>136</v>
      </c>
      <c r="W39" s="687">
        <f t="shared" si="37"/>
        <v>455.14000000000004</v>
      </c>
      <c r="X39" s="688">
        <f t="shared" si="7"/>
        <v>3.346617647058824</v>
      </c>
      <c r="Y39" s="687">
        <v>111</v>
      </c>
      <c r="Z39" s="687">
        <v>480</v>
      </c>
      <c r="AA39" s="688">
        <f t="shared" si="8"/>
        <v>4.3243243243243246</v>
      </c>
      <c r="AB39" s="687">
        <v>8</v>
      </c>
      <c r="AC39" s="687">
        <v>26</v>
      </c>
      <c r="AD39" s="688">
        <f t="shared" si="9"/>
        <v>3.25</v>
      </c>
      <c r="AE39" s="687"/>
      <c r="AF39" s="687"/>
      <c r="AG39" s="688">
        <f t="shared" si="10"/>
        <v>0</v>
      </c>
      <c r="AH39" s="687">
        <v>119</v>
      </c>
      <c r="AI39" s="687">
        <v>395</v>
      </c>
      <c r="AJ39" s="688">
        <f t="shared" si="11"/>
        <v>3.3193277310924372</v>
      </c>
      <c r="AK39" s="687">
        <v>25</v>
      </c>
      <c r="AL39" s="687">
        <v>75</v>
      </c>
      <c r="AM39" s="688">
        <f t="shared" si="12"/>
        <v>3</v>
      </c>
      <c r="AN39" s="687">
        <v>928</v>
      </c>
      <c r="AO39" s="687">
        <v>2615</v>
      </c>
      <c r="AP39" s="688">
        <f t="shared" si="13"/>
        <v>2.8178879310344827</v>
      </c>
      <c r="AQ39" s="687">
        <f t="shared" si="38"/>
        <v>1191</v>
      </c>
      <c r="AR39" s="687">
        <f t="shared" si="38"/>
        <v>3591</v>
      </c>
      <c r="AS39" s="688">
        <f t="shared" si="14"/>
        <v>3.0151133501259446</v>
      </c>
      <c r="AT39" s="687">
        <v>0</v>
      </c>
      <c r="AU39" s="687">
        <v>0</v>
      </c>
      <c r="AV39" s="688">
        <f t="shared" si="15"/>
        <v>0</v>
      </c>
      <c r="AW39" s="687">
        <v>0</v>
      </c>
      <c r="AX39" s="687">
        <v>0</v>
      </c>
      <c r="AY39" s="688">
        <f t="shared" si="16"/>
        <v>0</v>
      </c>
      <c r="AZ39" s="687">
        <v>0</v>
      </c>
      <c r="BA39" s="687">
        <v>0</v>
      </c>
      <c r="BB39" s="688">
        <f t="shared" si="17"/>
        <v>0</v>
      </c>
      <c r="BC39" s="687">
        <v>0</v>
      </c>
      <c r="BD39" s="687">
        <v>0</v>
      </c>
      <c r="BE39" s="688">
        <f t="shared" si="18"/>
        <v>0</v>
      </c>
      <c r="BF39" s="687">
        <v>0</v>
      </c>
      <c r="BG39" s="687">
        <v>0</v>
      </c>
      <c r="BH39" s="688">
        <f t="shared" si="19"/>
        <v>0</v>
      </c>
      <c r="BI39" s="687">
        <v>0</v>
      </c>
      <c r="BJ39" s="687">
        <v>0</v>
      </c>
      <c r="BK39" s="688">
        <f t="shared" si="20"/>
        <v>0</v>
      </c>
      <c r="BL39" s="687">
        <v>0</v>
      </c>
      <c r="BM39" s="687">
        <v>0</v>
      </c>
      <c r="BN39" s="688">
        <f t="shared" si="21"/>
        <v>0</v>
      </c>
      <c r="BO39" s="687">
        <v>0</v>
      </c>
      <c r="BP39" s="687">
        <v>0</v>
      </c>
      <c r="BQ39" s="688">
        <f t="shared" si="22"/>
        <v>0</v>
      </c>
      <c r="BR39" s="687">
        <f t="shared" si="30"/>
        <v>142</v>
      </c>
      <c r="BS39" s="687">
        <f t="shared" si="30"/>
        <v>597.48</v>
      </c>
      <c r="BT39" s="688">
        <f t="shared" si="23"/>
        <v>4.2076056338028174</v>
      </c>
      <c r="BU39" s="687">
        <f t="shared" si="31"/>
        <v>41</v>
      </c>
      <c r="BV39" s="687">
        <f t="shared" si="31"/>
        <v>139.86000000000001</v>
      </c>
      <c r="BW39" s="688">
        <f t="shared" si="24"/>
        <v>3.4112195121951223</v>
      </c>
      <c r="BX39" s="687">
        <f t="shared" si="32"/>
        <v>0</v>
      </c>
      <c r="BY39" s="687">
        <f t="shared" si="32"/>
        <v>0</v>
      </c>
      <c r="BZ39" s="688">
        <f t="shared" si="25"/>
        <v>0</v>
      </c>
      <c r="CA39" s="687">
        <f t="shared" si="33"/>
        <v>139</v>
      </c>
      <c r="CB39" s="687">
        <f t="shared" si="33"/>
        <v>460.8</v>
      </c>
      <c r="CC39" s="688">
        <f t="shared" si="26"/>
        <v>3.3151079136690647</v>
      </c>
      <c r="CD39" s="687">
        <f t="shared" si="34"/>
        <v>25</v>
      </c>
      <c r="CE39" s="687">
        <f t="shared" si="34"/>
        <v>75</v>
      </c>
      <c r="CF39" s="688">
        <f t="shared" si="27"/>
        <v>3</v>
      </c>
      <c r="CG39" s="687">
        <f t="shared" si="35"/>
        <v>980</v>
      </c>
      <c r="CH39" s="687">
        <f t="shared" si="35"/>
        <v>2773</v>
      </c>
      <c r="CI39" s="688">
        <f t="shared" si="28"/>
        <v>2.8295918367346937</v>
      </c>
      <c r="CJ39" s="687">
        <f t="shared" si="36"/>
        <v>1327</v>
      </c>
      <c r="CK39" s="687">
        <f t="shared" si="36"/>
        <v>4046.14</v>
      </c>
      <c r="CL39" s="688">
        <f t="shared" si="29"/>
        <v>3.0490881688018083</v>
      </c>
      <c r="DH39" s="690" t="s">
        <v>130</v>
      </c>
      <c r="DI39" s="690" t="s">
        <v>130</v>
      </c>
      <c r="DJ39" s="660" t="s">
        <v>138</v>
      </c>
      <c r="DN39" s="689" t="s">
        <v>167</v>
      </c>
      <c r="DO39" s="689" t="s">
        <v>178</v>
      </c>
    </row>
    <row r="40" spans="1:140" x14ac:dyDescent="0.25">
      <c r="A40" s="692" t="s">
        <v>31</v>
      </c>
      <c r="B40" s="685">
        <v>7199</v>
      </c>
      <c r="C40" s="686">
        <f t="shared" si="0"/>
        <v>0</v>
      </c>
      <c r="D40" s="687"/>
      <c r="E40" s="687"/>
      <c r="F40" s="688">
        <f t="shared" si="1"/>
        <v>0</v>
      </c>
      <c r="G40" s="687"/>
      <c r="H40" s="687"/>
      <c r="I40" s="688">
        <f t="shared" si="2"/>
        <v>0</v>
      </c>
      <c r="J40" s="687"/>
      <c r="K40" s="687"/>
      <c r="L40" s="688">
        <f t="shared" si="3"/>
        <v>0</v>
      </c>
      <c r="M40" s="687"/>
      <c r="N40" s="687"/>
      <c r="O40" s="688">
        <f t="shared" si="4"/>
        <v>0</v>
      </c>
      <c r="P40" s="687"/>
      <c r="Q40" s="687"/>
      <c r="R40" s="688">
        <f t="shared" si="5"/>
        <v>0</v>
      </c>
      <c r="S40" s="687"/>
      <c r="T40" s="687"/>
      <c r="U40" s="688">
        <f t="shared" si="6"/>
        <v>0</v>
      </c>
      <c r="V40" s="687">
        <f t="shared" si="37"/>
        <v>0</v>
      </c>
      <c r="W40" s="687">
        <f t="shared" si="37"/>
        <v>0</v>
      </c>
      <c r="X40" s="688">
        <f t="shared" si="7"/>
        <v>0</v>
      </c>
      <c r="Y40" s="687"/>
      <c r="Z40" s="687"/>
      <c r="AA40" s="688">
        <f t="shared" si="8"/>
        <v>0</v>
      </c>
      <c r="AB40" s="687"/>
      <c r="AC40" s="687"/>
      <c r="AD40" s="688">
        <f t="shared" si="9"/>
        <v>0</v>
      </c>
      <c r="AE40" s="687"/>
      <c r="AF40" s="687"/>
      <c r="AG40" s="688">
        <f t="shared" si="10"/>
        <v>0</v>
      </c>
      <c r="AH40" s="687"/>
      <c r="AI40" s="687"/>
      <c r="AJ40" s="688">
        <f t="shared" si="11"/>
        <v>0</v>
      </c>
      <c r="AK40" s="687"/>
      <c r="AL40" s="687"/>
      <c r="AM40" s="688">
        <f t="shared" si="12"/>
        <v>0</v>
      </c>
      <c r="AN40" s="687"/>
      <c r="AO40" s="687"/>
      <c r="AP40" s="688">
        <f t="shared" si="13"/>
        <v>0</v>
      </c>
      <c r="AQ40" s="687">
        <f t="shared" si="38"/>
        <v>0</v>
      </c>
      <c r="AR40" s="687">
        <f t="shared" si="38"/>
        <v>0</v>
      </c>
      <c r="AS40" s="688">
        <f t="shared" si="14"/>
        <v>0</v>
      </c>
      <c r="AT40" s="687">
        <v>0</v>
      </c>
      <c r="AU40" s="687">
        <v>0</v>
      </c>
      <c r="AV40" s="688">
        <f t="shared" si="15"/>
        <v>0</v>
      </c>
      <c r="AW40" s="687">
        <v>0</v>
      </c>
      <c r="AX40" s="687">
        <v>0</v>
      </c>
      <c r="AY40" s="688">
        <f t="shared" si="16"/>
        <v>0</v>
      </c>
      <c r="AZ40" s="687">
        <v>0</v>
      </c>
      <c r="BA40" s="687">
        <v>0</v>
      </c>
      <c r="BB40" s="688">
        <f t="shared" si="17"/>
        <v>0</v>
      </c>
      <c r="BC40" s="687">
        <v>0</v>
      </c>
      <c r="BD40" s="687">
        <v>0</v>
      </c>
      <c r="BE40" s="688">
        <f t="shared" si="18"/>
        <v>0</v>
      </c>
      <c r="BF40" s="687">
        <v>0</v>
      </c>
      <c r="BG40" s="687">
        <v>0</v>
      </c>
      <c r="BH40" s="688">
        <f t="shared" si="19"/>
        <v>0</v>
      </c>
      <c r="BI40" s="687">
        <v>0</v>
      </c>
      <c r="BJ40" s="687">
        <v>0</v>
      </c>
      <c r="BK40" s="688">
        <f t="shared" si="20"/>
        <v>0</v>
      </c>
      <c r="BL40" s="687">
        <v>0</v>
      </c>
      <c r="BM40" s="687">
        <v>0</v>
      </c>
      <c r="BN40" s="688">
        <f t="shared" si="21"/>
        <v>0</v>
      </c>
      <c r="BO40" s="687">
        <v>0</v>
      </c>
      <c r="BP40" s="687">
        <v>0</v>
      </c>
      <c r="BQ40" s="688">
        <f t="shared" si="22"/>
        <v>0</v>
      </c>
      <c r="BR40" s="687">
        <f t="shared" si="30"/>
        <v>0</v>
      </c>
      <c r="BS40" s="687">
        <f t="shared" si="30"/>
        <v>0</v>
      </c>
      <c r="BT40" s="688">
        <f t="shared" si="23"/>
        <v>0</v>
      </c>
      <c r="BU40" s="687">
        <f t="shared" si="31"/>
        <v>0</v>
      </c>
      <c r="BV40" s="687">
        <f t="shared" si="31"/>
        <v>0</v>
      </c>
      <c r="BW40" s="688">
        <f t="shared" si="24"/>
        <v>0</v>
      </c>
      <c r="BX40" s="687">
        <f t="shared" si="32"/>
        <v>0</v>
      </c>
      <c r="BY40" s="687">
        <f t="shared" si="32"/>
        <v>0</v>
      </c>
      <c r="BZ40" s="688">
        <f t="shared" si="25"/>
        <v>0</v>
      </c>
      <c r="CA40" s="687">
        <f t="shared" si="33"/>
        <v>0</v>
      </c>
      <c r="CB40" s="687">
        <f t="shared" si="33"/>
        <v>0</v>
      </c>
      <c r="CC40" s="688">
        <f t="shared" si="26"/>
        <v>0</v>
      </c>
      <c r="CD40" s="687">
        <f t="shared" si="34"/>
        <v>0</v>
      </c>
      <c r="CE40" s="687">
        <f t="shared" si="34"/>
        <v>0</v>
      </c>
      <c r="CF40" s="688">
        <f t="shared" si="27"/>
        <v>0</v>
      </c>
      <c r="CG40" s="687">
        <f t="shared" si="35"/>
        <v>0</v>
      </c>
      <c r="CH40" s="687">
        <f t="shared" si="35"/>
        <v>0</v>
      </c>
      <c r="CI40" s="688">
        <f t="shared" si="28"/>
        <v>0</v>
      </c>
      <c r="CJ40" s="687">
        <f t="shared" si="36"/>
        <v>0</v>
      </c>
      <c r="CK40" s="687">
        <f t="shared" si="36"/>
        <v>0</v>
      </c>
      <c r="CL40" s="688">
        <f t="shared" si="29"/>
        <v>0</v>
      </c>
    </row>
    <row r="41" spans="1:140" x14ac:dyDescent="0.25">
      <c r="A41" s="707" t="s">
        <v>33</v>
      </c>
      <c r="B41" s="685">
        <v>1701</v>
      </c>
      <c r="C41" s="686">
        <f t="shared" si="0"/>
        <v>0</v>
      </c>
      <c r="D41" s="687"/>
      <c r="E41" s="687"/>
      <c r="F41" s="688">
        <f t="shared" si="1"/>
        <v>0</v>
      </c>
      <c r="G41" s="687"/>
      <c r="H41" s="687"/>
      <c r="I41" s="688">
        <f t="shared" si="2"/>
        <v>0</v>
      </c>
      <c r="J41" s="687"/>
      <c r="K41" s="687"/>
      <c r="L41" s="688">
        <f t="shared" si="3"/>
        <v>0</v>
      </c>
      <c r="M41" s="687"/>
      <c r="N41" s="687"/>
      <c r="O41" s="688">
        <f t="shared" si="4"/>
        <v>0</v>
      </c>
      <c r="P41" s="687"/>
      <c r="Q41" s="687"/>
      <c r="R41" s="688">
        <f t="shared" si="5"/>
        <v>0</v>
      </c>
      <c r="S41" s="687"/>
      <c r="T41" s="687"/>
      <c r="U41" s="688">
        <f t="shared" si="6"/>
        <v>0</v>
      </c>
      <c r="V41" s="687">
        <f t="shared" si="37"/>
        <v>0</v>
      </c>
      <c r="W41" s="687">
        <f t="shared" si="37"/>
        <v>0</v>
      </c>
      <c r="X41" s="688">
        <f t="shared" si="7"/>
        <v>0</v>
      </c>
      <c r="Y41" s="687"/>
      <c r="Z41" s="687"/>
      <c r="AA41" s="688">
        <f t="shared" si="8"/>
        <v>0</v>
      </c>
      <c r="AB41" s="687"/>
      <c r="AC41" s="687"/>
      <c r="AD41" s="688">
        <f t="shared" si="9"/>
        <v>0</v>
      </c>
      <c r="AE41" s="687"/>
      <c r="AF41" s="687"/>
      <c r="AG41" s="688">
        <f t="shared" si="10"/>
        <v>0</v>
      </c>
      <c r="AH41" s="687"/>
      <c r="AI41" s="687"/>
      <c r="AJ41" s="688">
        <f t="shared" si="11"/>
        <v>0</v>
      </c>
      <c r="AK41" s="687"/>
      <c r="AL41" s="687"/>
      <c r="AM41" s="688">
        <f t="shared" si="12"/>
        <v>0</v>
      </c>
      <c r="AN41" s="687"/>
      <c r="AO41" s="687"/>
      <c r="AP41" s="688">
        <f t="shared" si="13"/>
        <v>0</v>
      </c>
      <c r="AQ41" s="687">
        <f t="shared" si="38"/>
        <v>0</v>
      </c>
      <c r="AR41" s="687">
        <f t="shared" si="38"/>
        <v>0</v>
      </c>
      <c r="AS41" s="688">
        <f t="shared" si="14"/>
        <v>0</v>
      </c>
      <c r="AT41" s="687">
        <v>0</v>
      </c>
      <c r="AU41" s="687">
        <v>0</v>
      </c>
      <c r="AV41" s="688">
        <f t="shared" si="15"/>
        <v>0</v>
      </c>
      <c r="AW41" s="687">
        <v>0</v>
      </c>
      <c r="AX41" s="687">
        <v>0</v>
      </c>
      <c r="AY41" s="688">
        <f t="shared" si="16"/>
        <v>0</v>
      </c>
      <c r="AZ41" s="687">
        <v>0</v>
      </c>
      <c r="BA41" s="687">
        <v>0</v>
      </c>
      <c r="BB41" s="688">
        <f t="shared" si="17"/>
        <v>0</v>
      </c>
      <c r="BC41" s="687">
        <v>0</v>
      </c>
      <c r="BD41" s="687">
        <v>0</v>
      </c>
      <c r="BE41" s="688">
        <f t="shared" si="18"/>
        <v>0</v>
      </c>
      <c r="BF41" s="687">
        <v>0</v>
      </c>
      <c r="BG41" s="687">
        <v>0</v>
      </c>
      <c r="BH41" s="688">
        <f t="shared" si="19"/>
        <v>0</v>
      </c>
      <c r="BI41" s="687">
        <v>0</v>
      </c>
      <c r="BJ41" s="687">
        <v>0</v>
      </c>
      <c r="BK41" s="688">
        <f t="shared" si="20"/>
        <v>0</v>
      </c>
      <c r="BL41" s="687">
        <v>0</v>
      </c>
      <c r="BM41" s="687">
        <v>0</v>
      </c>
      <c r="BN41" s="688">
        <f t="shared" si="21"/>
        <v>0</v>
      </c>
      <c r="BO41" s="687">
        <v>0</v>
      </c>
      <c r="BP41" s="687">
        <v>0</v>
      </c>
      <c r="BQ41" s="688">
        <f t="shared" si="22"/>
        <v>0</v>
      </c>
      <c r="BR41" s="687">
        <f t="shared" si="30"/>
        <v>0</v>
      </c>
      <c r="BS41" s="687">
        <f t="shared" si="30"/>
        <v>0</v>
      </c>
      <c r="BT41" s="688">
        <f t="shared" si="23"/>
        <v>0</v>
      </c>
      <c r="BU41" s="687">
        <f t="shared" si="31"/>
        <v>0</v>
      </c>
      <c r="BV41" s="687">
        <f t="shared" si="31"/>
        <v>0</v>
      </c>
      <c r="BW41" s="688">
        <f t="shared" si="24"/>
        <v>0</v>
      </c>
      <c r="BX41" s="687">
        <f t="shared" si="32"/>
        <v>0</v>
      </c>
      <c r="BY41" s="687">
        <f t="shared" si="32"/>
        <v>0</v>
      </c>
      <c r="BZ41" s="688">
        <f t="shared" si="25"/>
        <v>0</v>
      </c>
      <c r="CA41" s="687">
        <f t="shared" si="33"/>
        <v>0</v>
      </c>
      <c r="CB41" s="687">
        <f t="shared" si="33"/>
        <v>0</v>
      </c>
      <c r="CC41" s="688">
        <f t="shared" si="26"/>
        <v>0</v>
      </c>
      <c r="CD41" s="687">
        <f t="shared" si="34"/>
        <v>0</v>
      </c>
      <c r="CE41" s="687">
        <f t="shared" si="34"/>
        <v>0</v>
      </c>
      <c r="CF41" s="688">
        <f t="shared" si="27"/>
        <v>0</v>
      </c>
      <c r="CG41" s="687">
        <f t="shared" si="35"/>
        <v>0</v>
      </c>
      <c r="CH41" s="687">
        <f t="shared" si="35"/>
        <v>0</v>
      </c>
      <c r="CI41" s="688">
        <f t="shared" si="28"/>
        <v>0</v>
      </c>
      <c r="CJ41" s="687">
        <f t="shared" si="36"/>
        <v>0</v>
      </c>
      <c r="CK41" s="687">
        <f t="shared" si="36"/>
        <v>0</v>
      </c>
      <c r="CL41" s="688">
        <f t="shared" si="29"/>
        <v>0</v>
      </c>
      <c r="DH41" s="690" t="s">
        <v>130</v>
      </c>
      <c r="DI41" s="690" t="s">
        <v>130</v>
      </c>
      <c r="DJ41" s="660" t="s">
        <v>138</v>
      </c>
      <c r="DN41" s="660" t="s">
        <v>167</v>
      </c>
      <c r="DO41" s="660" t="s">
        <v>185</v>
      </c>
    </row>
    <row r="42" spans="1:140" x14ac:dyDescent="0.25">
      <c r="A42" s="707" t="s">
        <v>34</v>
      </c>
      <c r="B42" s="685">
        <v>166.57</v>
      </c>
      <c r="C42" s="686">
        <f t="shared" si="0"/>
        <v>0</v>
      </c>
      <c r="D42" s="687"/>
      <c r="E42" s="687"/>
      <c r="F42" s="688">
        <f t="shared" si="1"/>
        <v>0</v>
      </c>
      <c r="G42" s="687"/>
      <c r="H42" s="687"/>
      <c r="I42" s="688">
        <f t="shared" si="2"/>
        <v>0</v>
      </c>
      <c r="J42" s="687"/>
      <c r="K42" s="687"/>
      <c r="L42" s="688">
        <f t="shared" si="3"/>
        <v>0</v>
      </c>
      <c r="M42" s="687"/>
      <c r="N42" s="687"/>
      <c r="O42" s="688">
        <f t="shared" si="4"/>
        <v>0</v>
      </c>
      <c r="P42" s="687"/>
      <c r="Q42" s="687"/>
      <c r="R42" s="688">
        <f t="shared" si="5"/>
        <v>0</v>
      </c>
      <c r="S42" s="687"/>
      <c r="T42" s="687"/>
      <c r="U42" s="688">
        <f t="shared" si="6"/>
        <v>0</v>
      </c>
      <c r="V42" s="687">
        <f t="shared" si="37"/>
        <v>0</v>
      </c>
      <c r="W42" s="687">
        <f t="shared" si="37"/>
        <v>0</v>
      </c>
      <c r="X42" s="688">
        <f t="shared" si="7"/>
        <v>0</v>
      </c>
      <c r="Y42" s="687"/>
      <c r="Z42" s="687"/>
      <c r="AA42" s="688">
        <f t="shared" si="8"/>
        <v>0</v>
      </c>
      <c r="AB42" s="687"/>
      <c r="AC42" s="687"/>
      <c r="AD42" s="688">
        <f t="shared" si="9"/>
        <v>0</v>
      </c>
      <c r="AE42" s="687"/>
      <c r="AF42" s="687"/>
      <c r="AG42" s="688">
        <f t="shared" si="10"/>
        <v>0</v>
      </c>
      <c r="AH42" s="687"/>
      <c r="AI42" s="687"/>
      <c r="AJ42" s="688">
        <f t="shared" si="11"/>
        <v>0</v>
      </c>
      <c r="AK42" s="687"/>
      <c r="AL42" s="687"/>
      <c r="AM42" s="688">
        <f t="shared" si="12"/>
        <v>0</v>
      </c>
      <c r="AN42" s="687"/>
      <c r="AO42" s="687"/>
      <c r="AP42" s="688">
        <f t="shared" si="13"/>
        <v>0</v>
      </c>
      <c r="AQ42" s="687">
        <f t="shared" si="38"/>
        <v>0</v>
      </c>
      <c r="AR42" s="687">
        <f t="shared" si="38"/>
        <v>0</v>
      </c>
      <c r="AS42" s="688">
        <f t="shared" si="14"/>
        <v>0</v>
      </c>
      <c r="AT42" s="687">
        <v>0</v>
      </c>
      <c r="AU42" s="687">
        <v>0</v>
      </c>
      <c r="AV42" s="688">
        <f t="shared" si="15"/>
        <v>0</v>
      </c>
      <c r="AW42" s="687">
        <v>0</v>
      </c>
      <c r="AX42" s="687">
        <v>0</v>
      </c>
      <c r="AY42" s="688">
        <f t="shared" si="16"/>
        <v>0</v>
      </c>
      <c r="AZ42" s="687">
        <v>0</v>
      </c>
      <c r="BA42" s="687">
        <v>0</v>
      </c>
      <c r="BB42" s="688">
        <f t="shared" si="17"/>
        <v>0</v>
      </c>
      <c r="BC42" s="687">
        <v>0</v>
      </c>
      <c r="BD42" s="687">
        <v>0</v>
      </c>
      <c r="BE42" s="688">
        <f t="shared" si="18"/>
        <v>0</v>
      </c>
      <c r="BF42" s="687">
        <v>0</v>
      </c>
      <c r="BG42" s="687">
        <v>0</v>
      </c>
      <c r="BH42" s="688">
        <f t="shared" si="19"/>
        <v>0</v>
      </c>
      <c r="BI42" s="687">
        <v>0</v>
      </c>
      <c r="BJ42" s="687">
        <v>0</v>
      </c>
      <c r="BK42" s="688">
        <f t="shared" si="20"/>
        <v>0</v>
      </c>
      <c r="BL42" s="687">
        <v>0</v>
      </c>
      <c r="BM42" s="687">
        <v>0</v>
      </c>
      <c r="BN42" s="688">
        <f t="shared" si="21"/>
        <v>0</v>
      </c>
      <c r="BO42" s="687">
        <v>0</v>
      </c>
      <c r="BP42" s="687">
        <v>0</v>
      </c>
      <c r="BQ42" s="688">
        <f t="shared" si="22"/>
        <v>0</v>
      </c>
      <c r="BR42" s="687">
        <f t="shared" si="30"/>
        <v>0</v>
      </c>
      <c r="BS42" s="687">
        <f t="shared" si="30"/>
        <v>0</v>
      </c>
      <c r="BT42" s="688">
        <f t="shared" si="23"/>
        <v>0</v>
      </c>
      <c r="BU42" s="687">
        <f t="shared" si="31"/>
        <v>0</v>
      </c>
      <c r="BV42" s="687">
        <f t="shared" si="31"/>
        <v>0</v>
      </c>
      <c r="BW42" s="688">
        <f t="shared" si="24"/>
        <v>0</v>
      </c>
      <c r="BX42" s="687">
        <f t="shared" si="32"/>
        <v>0</v>
      </c>
      <c r="BY42" s="687">
        <f t="shared" si="32"/>
        <v>0</v>
      </c>
      <c r="BZ42" s="688">
        <f t="shared" si="25"/>
        <v>0</v>
      </c>
      <c r="CA42" s="687">
        <f t="shared" si="33"/>
        <v>0</v>
      </c>
      <c r="CB42" s="687">
        <f t="shared" si="33"/>
        <v>0</v>
      </c>
      <c r="CC42" s="688">
        <f t="shared" si="26"/>
        <v>0</v>
      </c>
      <c r="CD42" s="687">
        <f t="shared" si="34"/>
        <v>0</v>
      </c>
      <c r="CE42" s="687">
        <f t="shared" si="34"/>
        <v>0</v>
      </c>
      <c r="CF42" s="688">
        <f t="shared" si="27"/>
        <v>0</v>
      </c>
      <c r="CG42" s="687">
        <f t="shared" si="35"/>
        <v>0</v>
      </c>
      <c r="CH42" s="687">
        <f t="shared" si="35"/>
        <v>0</v>
      </c>
      <c r="CI42" s="688">
        <f t="shared" si="28"/>
        <v>0</v>
      </c>
      <c r="CJ42" s="687">
        <f t="shared" si="36"/>
        <v>0</v>
      </c>
      <c r="CK42" s="687">
        <f t="shared" si="36"/>
        <v>0</v>
      </c>
      <c r="CL42" s="688">
        <f t="shared" si="29"/>
        <v>0</v>
      </c>
      <c r="DI42" s="690" t="s">
        <v>130</v>
      </c>
      <c r="DJ42" s="660" t="s">
        <v>143</v>
      </c>
    </row>
    <row r="43" spans="1:140" x14ac:dyDescent="0.25">
      <c r="A43" s="707" t="s">
        <v>35</v>
      </c>
      <c r="B43" s="685">
        <v>1008</v>
      </c>
      <c r="C43" s="686">
        <f t="shared" si="0"/>
        <v>0</v>
      </c>
      <c r="D43" s="687"/>
      <c r="E43" s="687"/>
      <c r="F43" s="688">
        <f t="shared" si="1"/>
        <v>0</v>
      </c>
      <c r="G43" s="687"/>
      <c r="H43" s="687"/>
      <c r="I43" s="688">
        <f t="shared" si="2"/>
        <v>0</v>
      </c>
      <c r="J43" s="687"/>
      <c r="K43" s="687"/>
      <c r="L43" s="688">
        <f t="shared" si="3"/>
        <v>0</v>
      </c>
      <c r="M43" s="687"/>
      <c r="N43" s="687"/>
      <c r="O43" s="688">
        <f t="shared" si="4"/>
        <v>0</v>
      </c>
      <c r="P43" s="687"/>
      <c r="Q43" s="687"/>
      <c r="R43" s="688">
        <f t="shared" si="5"/>
        <v>0</v>
      </c>
      <c r="S43" s="687"/>
      <c r="T43" s="687"/>
      <c r="U43" s="688">
        <f t="shared" si="6"/>
        <v>0</v>
      </c>
      <c r="V43" s="687">
        <f t="shared" si="37"/>
        <v>0</v>
      </c>
      <c r="W43" s="687">
        <f t="shared" si="37"/>
        <v>0</v>
      </c>
      <c r="X43" s="688">
        <f t="shared" si="7"/>
        <v>0</v>
      </c>
      <c r="Y43" s="687"/>
      <c r="Z43" s="687"/>
      <c r="AA43" s="688">
        <f t="shared" si="8"/>
        <v>0</v>
      </c>
      <c r="AB43" s="687"/>
      <c r="AC43" s="687"/>
      <c r="AD43" s="688">
        <f t="shared" si="9"/>
        <v>0</v>
      </c>
      <c r="AE43" s="687"/>
      <c r="AF43" s="687"/>
      <c r="AG43" s="688">
        <f t="shared" si="10"/>
        <v>0</v>
      </c>
      <c r="AH43" s="687"/>
      <c r="AI43" s="687"/>
      <c r="AJ43" s="688">
        <f t="shared" si="11"/>
        <v>0</v>
      </c>
      <c r="AK43" s="687"/>
      <c r="AL43" s="687"/>
      <c r="AM43" s="688">
        <f t="shared" si="12"/>
        <v>0</v>
      </c>
      <c r="AN43" s="687"/>
      <c r="AO43" s="687"/>
      <c r="AP43" s="688">
        <f t="shared" si="13"/>
        <v>0</v>
      </c>
      <c r="AQ43" s="687">
        <f t="shared" si="38"/>
        <v>0</v>
      </c>
      <c r="AR43" s="687">
        <f t="shared" si="38"/>
        <v>0</v>
      </c>
      <c r="AS43" s="688">
        <f t="shared" si="14"/>
        <v>0</v>
      </c>
      <c r="AT43" s="687">
        <v>0</v>
      </c>
      <c r="AU43" s="687">
        <v>0</v>
      </c>
      <c r="AV43" s="688">
        <f t="shared" si="15"/>
        <v>0</v>
      </c>
      <c r="AW43" s="687">
        <v>0</v>
      </c>
      <c r="AX43" s="687">
        <v>0</v>
      </c>
      <c r="AY43" s="688">
        <f t="shared" si="16"/>
        <v>0</v>
      </c>
      <c r="AZ43" s="687">
        <v>0</v>
      </c>
      <c r="BA43" s="687">
        <v>0</v>
      </c>
      <c r="BB43" s="688">
        <f t="shared" si="17"/>
        <v>0</v>
      </c>
      <c r="BC43" s="687">
        <v>0</v>
      </c>
      <c r="BD43" s="687">
        <v>0</v>
      </c>
      <c r="BE43" s="688">
        <f t="shared" si="18"/>
        <v>0</v>
      </c>
      <c r="BF43" s="687">
        <v>0</v>
      </c>
      <c r="BG43" s="687">
        <v>0</v>
      </c>
      <c r="BH43" s="688">
        <f t="shared" si="19"/>
        <v>0</v>
      </c>
      <c r="BI43" s="687">
        <v>0</v>
      </c>
      <c r="BJ43" s="687">
        <v>0</v>
      </c>
      <c r="BK43" s="688">
        <f t="shared" si="20"/>
        <v>0</v>
      </c>
      <c r="BL43" s="687">
        <v>0</v>
      </c>
      <c r="BM43" s="687">
        <v>0</v>
      </c>
      <c r="BN43" s="688">
        <f t="shared" si="21"/>
        <v>0</v>
      </c>
      <c r="BO43" s="687">
        <v>0</v>
      </c>
      <c r="BP43" s="687">
        <v>0</v>
      </c>
      <c r="BQ43" s="688">
        <f t="shared" si="22"/>
        <v>0</v>
      </c>
      <c r="BR43" s="687">
        <f t="shared" si="30"/>
        <v>0</v>
      </c>
      <c r="BS43" s="687">
        <f t="shared" si="30"/>
        <v>0</v>
      </c>
      <c r="BT43" s="688">
        <f t="shared" si="23"/>
        <v>0</v>
      </c>
      <c r="BU43" s="687">
        <f t="shared" si="31"/>
        <v>0</v>
      </c>
      <c r="BV43" s="687">
        <f t="shared" si="31"/>
        <v>0</v>
      </c>
      <c r="BW43" s="688">
        <f t="shared" si="24"/>
        <v>0</v>
      </c>
      <c r="BX43" s="687">
        <f t="shared" si="32"/>
        <v>0</v>
      </c>
      <c r="BY43" s="687">
        <f t="shared" si="32"/>
        <v>0</v>
      </c>
      <c r="BZ43" s="688">
        <f t="shared" si="25"/>
        <v>0</v>
      </c>
      <c r="CA43" s="687">
        <f t="shared" si="33"/>
        <v>0</v>
      </c>
      <c r="CB43" s="687">
        <f t="shared" si="33"/>
        <v>0</v>
      </c>
      <c r="CC43" s="688">
        <f t="shared" si="26"/>
        <v>0</v>
      </c>
      <c r="CD43" s="687">
        <f t="shared" si="34"/>
        <v>0</v>
      </c>
      <c r="CE43" s="687">
        <f t="shared" si="34"/>
        <v>0</v>
      </c>
      <c r="CF43" s="688">
        <f t="shared" si="27"/>
        <v>0</v>
      </c>
      <c r="CG43" s="687">
        <f t="shared" si="35"/>
        <v>0</v>
      </c>
      <c r="CH43" s="687">
        <f t="shared" si="35"/>
        <v>0</v>
      </c>
      <c r="CI43" s="688">
        <f t="shared" si="28"/>
        <v>0</v>
      </c>
      <c r="CJ43" s="687">
        <f t="shared" si="36"/>
        <v>0</v>
      </c>
      <c r="CK43" s="687">
        <f t="shared" si="36"/>
        <v>0</v>
      </c>
      <c r="CL43" s="688">
        <f t="shared" si="29"/>
        <v>0</v>
      </c>
      <c r="DI43" s="690" t="s">
        <v>130</v>
      </c>
      <c r="DJ43" s="660" t="s">
        <v>138</v>
      </c>
    </row>
    <row r="44" spans="1:140" x14ac:dyDescent="0.25">
      <c r="A44" s="707" t="s">
        <v>36</v>
      </c>
      <c r="B44" s="685">
        <v>1140.8399999999999</v>
      </c>
      <c r="C44" s="686">
        <f t="shared" si="0"/>
        <v>63.461133901335863</v>
      </c>
      <c r="D44" s="518">
        <v>307.58</v>
      </c>
      <c r="E44" s="518">
        <v>1360.47</v>
      </c>
      <c r="F44" s="688">
        <f t="shared" si="1"/>
        <v>4.4231419468105866</v>
      </c>
      <c r="G44" s="687"/>
      <c r="H44" s="687"/>
      <c r="I44" s="688">
        <f t="shared" si="2"/>
        <v>0</v>
      </c>
      <c r="J44" s="687"/>
      <c r="K44" s="687"/>
      <c r="L44" s="688">
        <f t="shared" si="3"/>
        <v>0</v>
      </c>
      <c r="M44" s="687">
        <v>8</v>
      </c>
      <c r="N44" s="687">
        <v>32.799999999999997</v>
      </c>
      <c r="O44" s="688">
        <f t="shared" si="4"/>
        <v>4.0999999999999996</v>
      </c>
      <c r="P44" s="518">
        <v>399.91</v>
      </c>
      <c r="Q44" s="518">
        <v>1279.48</v>
      </c>
      <c r="R44" s="688">
        <f t="shared" si="5"/>
        <v>3.1994198694706308</v>
      </c>
      <c r="S44" s="518">
        <v>1.5</v>
      </c>
      <c r="T44" s="518">
        <v>1.6</v>
      </c>
      <c r="U44" s="688">
        <f t="shared" si="6"/>
        <v>1.0666666666666667</v>
      </c>
      <c r="V44" s="687">
        <f t="shared" si="37"/>
        <v>716.99</v>
      </c>
      <c r="W44" s="687">
        <f t="shared" si="37"/>
        <v>2674.35</v>
      </c>
      <c r="X44" s="688">
        <f t="shared" si="7"/>
        <v>3.7299683398652701</v>
      </c>
      <c r="Y44" s="518">
        <v>1</v>
      </c>
      <c r="Z44" s="518">
        <v>4.75</v>
      </c>
      <c r="AA44" s="688">
        <f t="shared" si="8"/>
        <v>4.75</v>
      </c>
      <c r="AB44" s="687"/>
      <c r="AC44" s="687"/>
      <c r="AD44" s="688">
        <f t="shared" si="9"/>
        <v>0</v>
      </c>
      <c r="AE44" s="687"/>
      <c r="AF44" s="687"/>
      <c r="AG44" s="688">
        <f t="shared" si="10"/>
        <v>0</v>
      </c>
      <c r="AH44" s="687"/>
      <c r="AI44" s="687"/>
      <c r="AJ44" s="688">
        <f t="shared" si="11"/>
        <v>0</v>
      </c>
      <c r="AK44" s="687">
        <v>6</v>
      </c>
      <c r="AL44" s="687">
        <v>17</v>
      </c>
      <c r="AM44" s="688">
        <f t="shared" si="12"/>
        <v>2.8333333333333335</v>
      </c>
      <c r="AN44" s="687"/>
      <c r="AO44" s="687"/>
      <c r="AP44" s="688">
        <f t="shared" si="13"/>
        <v>0</v>
      </c>
      <c r="AQ44" s="687">
        <f t="shared" si="38"/>
        <v>7</v>
      </c>
      <c r="AR44" s="687">
        <f t="shared" si="38"/>
        <v>21.75</v>
      </c>
      <c r="AS44" s="688">
        <f t="shared" si="14"/>
        <v>3.1071428571428572</v>
      </c>
      <c r="AT44" s="687">
        <v>0</v>
      </c>
      <c r="AU44" s="687">
        <v>0</v>
      </c>
      <c r="AV44" s="688">
        <f t="shared" si="15"/>
        <v>0</v>
      </c>
      <c r="AW44" s="687">
        <v>0</v>
      </c>
      <c r="AX44" s="687">
        <v>0</v>
      </c>
      <c r="AY44" s="688">
        <f t="shared" si="16"/>
        <v>0</v>
      </c>
      <c r="AZ44" s="687">
        <v>0</v>
      </c>
      <c r="BA44" s="687">
        <v>0</v>
      </c>
      <c r="BB44" s="688">
        <f t="shared" si="17"/>
        <v>0</v>
      </c>
      <c r="BC44" s="687">
        <v>0</v>
      </c>
      <c r="BD44" s="687">
        <v>0</v>
      </c>
      <c r="BE44" s="688">
        <f t="shared" si="18"/>
        <v>0</v>
      </c>
      <c r="BF44" s="687">
        <v>0</v>
      </c>
      <c r="BG44" s="687">
        <v>0</v>
      </c>
      <c r="BH44" s="688">
        <f t="shared" si="19"/>
        <v>0</v>
      </c>
      <c r="BI44" s="687">
        <v>0</v>
      </c>
      <c r="BJ44" s="687">
        <v>0</v>
      </c>
      <c r="BK44" s="688">
        <f t="shared" si="20"/>
        <v>0</v>
      </c>
      <c r="BL44" s="687">
        <v>0</v>
      </c>
      <c r="BM44" s="687">
        <v>0</v>
      </c>
      <c r="BN44" s="688">
        <f t="shared" si="21"/>
        <v>0</v>
      </c>
      <c r="BO44" s="687">
        <v>0</v>
      </c>
      <c r="BP44" s="687">
        <v>0</v>
      </c>
      <c r="BQ44" s="688">
        <f t="shared" si="22"/>
        <v>0</v>
      </c>
      <c r="BR44" s="687">
        <f t="shared" si="30"/>
        <v>308.58</v>
      </c>
      <c r="BS44" s="687">
        <f t="shared" si="30"/>
        <v>1365.22</v>
      </c>
      <c r="BT44" s="688">
        <f t="shared" si="23"/>
        <v>4.4242011795968637</v>
      </c>
      <c r="BU44" s="687">
        <f t="shared" si="31"/>
        <v>0</v>
      </c>
      <c r="BV44" s="687">
        <f t="shared" si="31"/>
        <v>0</v>
      </c>
      <c r="BW44" s="688">
        <f t="shared" si="24"/>
        <v>0</v>
      </c>
      <c r="BX44" s="687">
        <f t="shared" si="32"/>
        <v>0</v>
      </c>
      <c r="BY44" s="687">
        <f t="shared" si="32"/>
        <v>0</v>
      </c>
      <c r="BZ44" s="688">
        <f t="shared" si="25"/>
        <v>0</v>
      </c>
      <c r="CA44" s="687">
        <f t="shared" si="33"/>
        <v>8</v>
      </c>
      <c r="CB44" s="687">
        <f t="shared" si="33"/>
        <v>32.799999999999997</v>
      </c>
      <c r="CC44" s="688">
        <f t="shared" si="26"/>
        <v>4.0999999999999996</v>
      </c>
      <c r="CD44" s="687">
        <f t="shared" si="34"/>
        <v>405.91</v>
      </c>
      <c r="CE44" s="687">
        <f t="shared" si="34"/>
        <v>1296.48</v>
      </c>
      <c r="CF44" s="688">
        <f t="shared" si="27"/>
        <v>3.194008524057057</v>
      </c>
      <c r="CG44" s="687">
        <f t="shared" si="35"/>
        <v>1.5</v>
      </c>
      <c r="CH44" s="687">
        <f t="shared" si="35"/>
        <v>1.6</v>
      </c>
      <c r="CI44" s="688">
        <f t="shared" si="28"/>
        <v>1.0666666666666667</v>
      </c>
      <c r="CJ44" s="687">
        <f t="shared" si="36"/>
        <v>723.99</v>
      </c>
      <c r="CK44" s="687">
        <f t="shared" si="36"/>
        <v>2696.1</v>
      </c>
      <c r="CL44" s="688">
        <f t="shared" si="29"/>
        <v>3.7239464633489412</v>
      </c>
      <c r="DH44" s="690"/>
      <c r="DI44" s="690" t="s">
        <v>130</v>
      </c>
      <c r="DJ44" s="660" t="s">
        <v>138</v>
      </c>
      <c r="DN44" s="689" t="s">
        <v>163</v>
      </c>
      <c r="DO44" s="689" t="s">
        <v>178</v>
      </c>
    </row>
    <row r="45" spans="1:140" x14ac:dyDescent="0.25">
      <c r="A45" s="707" t="s">
        <v>37</v>
      </c>
      <c r="B45" s="685">
        <v>1657</v>
      </c>
      <c r="C45" s="686">
        <f t="shared" si="0"/>
        <v>5.3934821967410986</v>
      </c>
      <c r="D45" s="687">
        <v>48</v>
      </c>
      <c r="E45" s="687">
        <v>266.2</v>
      </c>
      <c r="F45" s="688">
        <f t="shared" si="1"/>
        <v>5.5458333333333334</v>
      </c>
      <c r="G45" s="687"/>
      <c r="H45" s="687"/>
      <c r="I45" s="688">
        <f t="shared" si="2"/>
        <v>0</v>
      </c>
      <c r="J45" s="687"/>
      <c r="K45" s="687"/>
      <c r="L45" s="688">
        <f t="shared" si="3"/>
        <v>0</v>
      </c>
      <c r="M45" s="687">
        <v>11.95</v>
      </c>
      <c r="N45" s="687">
        <v>50.9</v>
      </c>
      <c r="O45" s="688">
        <f t="shared" si="4"/>
        <v>4.2594142259414225</v>
      </c>
      <c r="P45" s="687">
        <v>29.42</v>
      </c>
      <c r="Q45" s="687">
        <v>109.37</v>
      </c>
      <c r="R45" s="688">
        <f t="shared" si="5"/>
        <v>3.7175390890550646</v>
      </c>
      <c r="S45" s="687"/>
      <c r="T45" s="687"/>
      <c r="U45" s="688">
        <f t="shared" si="6"/>
        <v>0</v>
      </c>
      <c r="V45" s="687">
        <f t="shared" si="37"/>
        <v>89.37</v>
      </c>
      <c r="W45" s="687">
        <f t="shared" si="37"/>
        <v>426.47</v>
      </c>
      <c r="X45" s="688">
        <f t="shared" si="7"/>
        <v>4.7719592704486962</v>
      </c>
      <c r="Y45" s="687"/>
      <c r="Z45" s="687"/>
      <c r="AA45" s="688">
        <f t="shared" si="8"/>
        <v>0</v>
      </c>
      <c r="AB45" s="687"/>
      <c r="AC45" s="687"/>
      <c r="AD45" s="688">
        <f t="shared" si="9"/>
        <v>0</v>
      </c>
      <c r="AE45" s="687"/>
      <c r="AF45" s="687"/>
      <c r="AG45" s="688">
        <f t="shared" si="10"/>
        <v>0</v>
      </c>
      <c r="AH45" s="687"/>
      <c r="AI45" s="687"/>
      <c r="AJ45" s="688">
        <f t="shared" si="11"/>
        <v>0</v>
      </c>
      <c r="AK45" s="687"/>
      <c r="AL45" s="687"/>
      <c r="AM45" s="688">
        <f t="shared" si="12"/>
        <v>0</v>
      </c>
      <c r="AN45" s="687"/>
      <c r="AO45" s="687"/>
      <c r="AP45" s="688">
        <f t="shared" si="13"/>
        <v>0</v>
      </c>
      <c r="AQ45" s="687">
        <f t="shared" si="38"/>
        <v>0</v>
      </c>
      <c r="AR45" s="687">
        <f t="shared" si="38"/>
        <v>0</v>
      </c>
      <c r="AS45" s="688">
        <f t="shared" si="14"/>
        <v>0</v>
      </c>
      <c r="AT45" s="687">
        <v>0</v>
      </c>
      <c r="AU45" s="687">
        <v>0</v>
      </c>
      <c r="AV45" s="688">
        <f t="shared" si="15"/>
        <v>0</v>
      </c>
      <c r="AW45" s="687">
        <v>0</v>
      </c>
      <c r="AX45" s="687">
        <v>0</v>
      </c>
      <c r="AY45" s="688">
        <f t="shared" si="16"/>
        <v>0</v>
      </c>
      <c r="AZ45" s="687">
        <v>0</v>
      </c>
      <c r="BA45" s="687">
        <v>0</v>
      </c>
      <c r="BB45" s="688">
        <f t="shared" si="17"/>
        <v>0</v>
      </c>
      <c r="BC45" s="687">
        <v>0</v>
      </c>
      <c r="BD45" s="687">
        <v>0</v>
      </c>
      <c r="BE45" s="688">
        <f t="shared" si="18"/>
        <v>0</v>
      </c>
      <c r="BF45" s="687">
        <v>0</v>
      </c>
      <c r="BG45" s="687">
        <v>0</v>
      </c>
      <c r="BH45" s="688">
        <f t="shared" si="19"/>
        <v>0</v>
      </c>
      <c r="BI45" s="687">
        <v>0</v>
      </c>
      <c r="BJ45" s="687">
        <v>0</v>
      </c>
      <c r="BK45" s="688">
        <f t="shared" si="20"/>
        <v>0</v>
      </c>
      <c r="BL45" s="687">
        <v>0</v>
      </c>
      <c r="BM45" s="687">
        <v>0</v>
      </c>
      <c r="BN45" s="688">
        <f t="shared" si="21"/>
        <v>0</v>
      </c>
      <c r="BO45" s="687">
        <v>0</v>
      </c>
      <c r="BP45" s="687">
        <v>0</v>
      </c>
      <c r="BQ45" s="688">
        <f t="shared" si="22"/>
        <v>0</v>
      </c>
      <c r="BR45" s="687">
        <f t="shared" si="30"/>
        <v>48</v>
      </c>
      <c r="BS45" s="687">
        <f t="shared" si="30"/>
        <v>266.2</v>
      </c>
      <c r="BT45" s="688">
        <f t="shared" si="23"/>
        <v>5.5458333333333334</v>
      </c>
      <c r="BU45" s="687">
        <f t="shared" si="31"/>
        <v>0</v>
      </c>
      <c r="BV45" s="687">
        <f t="shared" si="31"/>
        <v>0</v>
      </c>
      <c r="BW45" s="688">
        <f t="shared" si="24"/>
        <v>0</v>
      </c>
      <c r="BX45" s="687">
        <f t="shared" si="32"/>
        <v>0</v>
      </c>
      <c r="BY45" s="687">
        <f t="shared" si="32"/>
        <v>0</v>
      </c>
      <c r="BZ45" s="688">
        <f t="shared" si="25"/>
        <v>0</v>
      </c>
      <c r="CA45" s="687">
        <f t="shared" si="33"/>
        <v>11.95</v>
      </c>
      <c r="CB45" s="687">
        <f t="shared" si="33"/>
        <v>50.9</v>
      </c>
      <c r="CC45" s="688">
        <f t="shared" si="26"/>
        <v>4.2594142259414225</v>
      </c>
      <c r="CD45" s="687">
        <f t="shared" si="34"/>
        <v>29.42</v>
      </c>
      <c r="CE45" s="687">
        <f t="shared" si="34"/>
        <v>109.37</v>
      </c>
      <c r="CF45" s="688">
        <f t="shared" si="27"/>
        <v>3.7175390890550646</v>
      </c>
      <c r="CG45" s="687">
        <f t="shared" si="35"/>
        <v>0</v>
      </c>
      <c r="CH45" s="687">
        <f t="shared" si="35"/>
        <v>0</v>
      </c>
      <c r="CI45" s="688">
        <f t="shared" si="28"/>
        <v>0</v>
      </c>
      <c r="CJ45" s="687">
        <f t="shared" si="36"/>
        <v>89.37</v>
      </c>
      <c r="CK45" s="687">
        <f t="shared" si="36"/>
        <v>426.47</v>
      </c>
      <c r="CL45" s="688">
        <f t="shared" si="29"/>
        <v>4.7719592704486962</v>
      </c>
      <c r="DH45" s="690" t="s">
        <v>130</v>
      </c>
      <c r="DI45" s="690" t="s">
        <v>130</v>
      </c>
      <c r="DJ45" s="660" t="s">
        <v>138</v>
      </c>
      <c r="DN45" s="689" t="s">
        <v>163</v>
      </c>
      <c r="DO45" s="689" t="s">
        <v>184</v>
      </c>
    </row>
    <row r="46" spans="1:140" x14ac:dyDescent="0.25">
      <c r="A46" s="707" t="s">
        <v>38</v>
      </c>
      <c r="B46" s="685">
        <v>3677.73</v>
      </c>
      <c r="C46" s="686">
        <f t="shared" si="0"/>
        <v>84.940982616994702</v>
      </c>
      <c r="D46" s="687">
        <v>194</v>
      </c>
      <c r="E46" s="687">
        <v>1027</v>
      </c>
      <c r="F46" s="688">
        <f t="shared" si="1"/>
        <v>5.2938144329896906</v>
      </c>
      <c r="G46" s="687">
        <v>58</v>
      </c>
      <c r="H46" s="687">
        <v>240.65</v>
      </c>
      <c r="I46" s="688">
        <f t="shared" si="2"/>
        <v>4.1491379310344829</v>
      </c>
      <c r="J46" s="687">
        <v>73.25</v>
      </c>
      <c r="K46" s="687">
        <v>318.38</v>
      </c>
      <c r="L46" s="688">
        <f t="shared" si="3"/>
        <v>4.3464846416382255</v>
      </c>
      <c r="M46" s="687">
        <v>152.44999999999999</v>
      </c>
      <c r="N46" s="687">
        <v>631.42999999999995</v>
      </c>
      <c r="O46" s="688">
        <f t="shared" si="4"/>
        <v>4.1418825844539189</v>
      </c>
      <c r="P46" s="687">
        <v>506.35</v>
      </c>
      <c r="Q46" s="687">
        <v>2035.87</v>
      </c>
      <c r="R46" s="688">
        <f t="shared" si="5"/>
        <v>4.020677397057371</v>
      </c>
      <c r="S46" s="687">
        <v>484.01</v>
      </c>
      <c r="T46" s="687">
        <v>1992.33</v>
      </c>
      <c r="U46" s="688">
        <f t="shared" si="6"/>
        <v>4.1162992500154951</v>
      </c>
      <c r="V46" s="687">
        <f t="shared" si="37"/>
        <v>1541.31</v>
      </c>
      <c r="W46" s="687">
        <f t="shared" si="37"/>
        <v>6564.04</v>
      </c>
      <c r="X46" s="688">
        <f t="shared" si="7"/>
        <v>4.2587409411474653</v>
      </c>
      <c r="Y46" s="687"/>
      <c r="Z46" s="687"/>
      <c r="AA46" s="688">
        <f t="shared" si="8"/>
        <v>0</v>
      </c>
      <c r="AB46" s="687"/>
      <c r="AC46" s="687"/>
      <c r="AD46" s="688">
        <f t="shared" si="9"/>
        <v>0</v>
      </c>
      <c r="AE46" s="687">
        <v>1.25</v>
      </c>
      <c r="AF46" s="687">
        <v>5</v>
      </c>
      <c r="AG46" s="688">
        <f t="shared" si="10"/>
        <v>4</v>
      </c>
      <c r="AH46" s="687">
        <v>13.5</v>
      </c>
      <c r="AI46" s="687">
        <v>53.2</v>
      </c>
      <c r="AJ46" s="688">
        <f t="shared" si="11"/>
        <v>3.9407407407407411</v>
      </c>
      <c r="AK46" s="687">
        <v>489.33</v>
      </c>
      <c r="AL46" s="687">
        <v>1753.38</v>
      </c>
      <c r="AM46" s="688">
        <f t="shared" si="12"/>
        <v>3.5832260437741406</v>
      </c>
      <c r="AN46" s="687">
        <v>1077.26</v>
      </c>
      <c r="AO46" s="687">
        <v>4183.3999999999996</v>
      </c>
      <c r="AP46" s="688">
        <f t="shared" si="13"/>
        <v>3.8833707740007051</v>
      </c>
      <c r="AQ46" s="687">
        <f t="shared" si="38"/>
        <v>1582.59</v>
      </c>
      <c r="AR46" s="687">
        <f t="shared" si="38"/>
        <v>5999.98</v>
      </c>
      <c r="AS46" s="688">
        <f t="shared" si="14"/>
        <v>3.7912409404836374</v>
      </c>
      <c r="AT46" s="687">
        <v>0</v>
      </c>
      <c r="AU46" s="687">
        <v>0</v>
      </c>
      <c r="AV46" s="688">
        <f t="shared" si="15"/>
        <v>0</v>
      </c>
      <c r="AW46" s="687">
        <v>2</v>
      </c>
      <c r="AX46" s="687">
        <v>8</v>
      </c>
      <c r="AY46" s="688">
        <f t="shared" si="16"/>
        <v>4</v>
      </c>
      <c r="AZ46" s="687">
        <v>4.5999999999999996</v>
      </c>
      <c r="BA46" s="687">
        <v>18.899999999999999</v>
      </c>
      <c r="BB46" s="688">
        <f t="shared" si="17"/>
        <v>4.1086956521739131</v>
      </c>
      <c r="BC46" s="687">
        <v>0</v>
      </c>
      <c r="BD46" s="687">
        <v>0</v>
      </c>
      <c r="BE46" s="688">
        <f t="shared" si="18"/>
        <v>0</v>
      </c>
      <c r="BF46" s="687">
        <v>0</v>
      </c>
      <c r="BG46" s="687">
        <v>0</v>
      </c>
      <c r="BH46" s="688">
        <f t="shared" si="19"/>
        <v>0</v>
      </c>
      <c r="BI46" s="687">
        <v>0</v>
      </c>
      <c r="BJ46" s="687">
        <v>0</v>
      </c>
      <c r="BK46" s="688">
        <f t="shared" si="20"/>
        <v>0</v>
      </c>
      <c r="BL46" s="687">
        <v>0</v>
      </c>
      <c r="BM46" s="687">
        <v>0</v>
      </c>
      <c r="BN46" s="688">
        <f t="shared" si="21"/>
        <v>0</v>
      </c>
      <c r="BO46" s="687">
        <v>0</v>
      </c>
      <c r="BP46" s="687">
        <v>0</v>
      </c>
      <c r="BQ46" s="688">
        <f t="shared" si="22"/>
        <v>0</v>
      </c>
      <c r="BR46" s="687">
        <f t="shared" si="30"/>
        <v>194</v>
      </c>
      <c r="BS46" s="687">
        <f t="shared" si="30"/>
        <v>1027</v>
      </c>
      <c r="BT46" s="688">
        <f t="shared" si="23"/>
        <v>5.2938144329896906</v>
      </c>
      <c r="BU46" s="687">
        <f t="shared" si="31"/>
        <v>58</v>
      </c>
      <c r="BV46" s="687">
        <f t="shared" si="31"/>
        <v>240.65</v>
      </c>
      <c r="BW46" s="688">
        <f t="shared" si="24"/>
        <v>4.1491379310344829</v>
      </c>
      <c r="BX46" s="687">
        <f t="shared" si="32"/>
        <v>74.5</v>
      </c>
      <c r="BY46" s="687">
        <f t="shared" si="32"/>
        <v>323.38</v>
      </c>
      <c r="BZ46" s="688">
        <f t="shared" si="25"/>
        <v>4.3406711409395973</v>
      </c>
      <c r="CA46" s="687">
        <f t="shared" si="33"/>
        <v>165.95</v>
      </c>
      <c r="CB46" s="687">
        <f t="shared" si="33"/>
        <v>684.63</v>
      </c>
      <c r="CC46" s="688">
        <f t="shared" si="26"/>
        <v>4.125519734859898</v>
      </c>
      <c r="CD46" s="687">
        <f t="shared" si="34"/>
        <v>995.68000000000006</v>
      </c>
      <c r="CE46" s="687">
        <f t="shared" si="34"/>
        <v>3789.25</v>
      </c>
      <c r="CF46" s="688">
        <f t="shared" si="27"/>
        <v>3.8056905833199419</v>
      </c>
      <c r="CG46" s="687">
        <f t="shared" si="35"/>
        <v>1561.27</v>
      </c>
      <c r="CH46" s="687">
        <f t="shared" si="35"/>
        <v>6175.73</v>
      </c>
      <c r="CI46" s="688">
        <f t="shared" si="28"/>
        <v>3.9555810333894841</v>
      </c>
      <c r="CJ46" s="687">
        <f t="shared" si="36"/>
        <v>3123.8999999999996</v>
      </c>
      <c r="CK46" s="687">
        <f t="shared" si="36"/>
        <v>12564.02</v>
      </c>
      <c r="CL46" s="688">
        <f t="shared" si="29"/>
        <v>4.0219021095425598</v>
      </c>
      <c r="DI46" s="690" t="s">
        <v>130</v>
      </c>
      <c r="DJ46" s="660" t="s">
        <v>138</v>
      </c>
      <c r="DN46" s="689" t="s">
        <v>163</v>
      </c>
      <c r="DO46" s="689" t="s">
        <v>178</v>
      </c>
    </row>
    <row r="47" spans="1:140" x14ac:dyDescent="0.25">
      <c r="A47" s="707" t="s">
        <v>39</v>
      </c>
      <c r="B47" s="685">
        <v>506.5</v>
      </c>
      <c r="C47" s="686">
        <f t="shared" si="0"/>
        <v>28.086870681145111</v>
      </c>
      <c r="D47" s="687">
        <v>35</v>
      </c>
      <c r="E47" s="687">
        <v>251</v>
      </c>
      <c r="F47" s="688">
        <f t="shared" si="1"/>
        <v>7.1714285714285717</v>
      </c>
      <c r="G47" s="687"/>
      <c r="H47" s="687"/>
      <c r="I47" s="688">
        <f t="shared" si="2"/>
        <v>0</v>
      </c>
      <c r="J47" s="687"/>
      <c r="K47" s="687"/>
      <c r="L47" s="688">
        <f t="shared" si="3"/>
        <v>0</v>
      </c>
      <c r="M47" s="687">
        <v>50</v>
      </c>
      <c r="N47" s="687">
        <v>240</v>
      </c>
      <c r="O47" s="688">
        <f t="shared" si="4"/>
        <v>4.8</v>
      </c>
      <c r="P47" s="687"/>
      <c r="Q47" s="687"/>
      <c r="R47" s="688">
        <f t="shared" si="5"/>
        <v>0</v>
      </c>
      <c r="S47" s="687">
        <v>43</v>
      </c>
      <c r="T47" s="687">
        <v>172</v>
      </c>
      <c r="U47" s="688">
        <f t="shared" si="6"/>
        <v>4</v>
      </c>
      <c r="V47" s="687">
        <f t="shared" si="37"/>
        <v>128</v>
      </c>
      <c r="W47" s="687">
        <f t="shared" si="37"/>
        <v>663</v>
      </c>
      <c r="X47" s="688">
        <f t="shared" si="7"/>
        <v>5.1796875</v>
      </c>
      <c r="Y47" s="687"/>
      <c r="Z47" s="687"/>
      <c r="AA47" s="688">
        <f t="shared" si="8"/>
        <v>0</v>
      </c>
      <c r="AB47" s="687"/>
      <c r="AC47" s="687"/>
      <c r="AD47" s="688">
        <f t="shared" si="9"/>
        <v>0</v>
      </c>
      <c r="AE47" s="687"/>
      <c r="AF47" s="687"/>
      <c r="AG47" s="688">
        <f t="shared" si="10"/>
        <v>0</v>
      </c>
      <c r="AH47" s="687"/>
      <c r="AI47" s="687"/>
      <c r="AJ47" s="688">
        <f t="shared" si="11"/>
        <v>0</v>
      </c>
      <c r="AK47" s="687"/>
      <c r="AL47" s="687"/>
      <c r="AM47" s="688">
        <f t="shared" si="12"/>
        <v>0</v>
      </c>
      <c r="AN47" s="687">
        <v>14.26</v>
      </c>
      <c r="AO47" s="687">
        <v>52</v>
      </c>
      <c r="AP47" s="688">
        <f t="shared" si="13"/>
        <v>3.6465638148667603</v>
      </c>
      <c r="AQ47" s="687">
        <f t="shared" si="38"/>
        <v>14.26</v>
      </c>
      <c r="AR47" s="687">
        <f t="shared" si="38"/>
        <v>52</v>
      </c>
      <c r="AS47" s="688">
        <f t="shared" si="14"/>
        <v>3.6465638148667603</v>
      </c>
      <c r="AT47" s="687">
        <v>0</v>
      </c>
      <c r="AU47" s="687">
        <v>0</v>
      </c>
      <c r="AV47" s="688">
        <f t="shared" si="15"/>
        <v>0</v>
      </c>
      <c r="AW47" s="687">
        <v>0</v>
      </c>
      <c r="AX47" s="687">
        <v>0</v>
      </c>
      <c r="AY47" s="688">
        <f t="shared" si="16"/>
        <v>0</v>
      </c>
      <c r="AZ47" s="687">
        <v>0</v>
      </c>
      <c r="BA47" s="687">
        <v>0</v>
      </c>
      <c r="BB47" s="688">
        <f t="shared" si="17"/>
        <v>0</v>
      </c>
      <c r="BC47" s="687">
        <v>0</v>
      </c>
      <c r="BD47" s="687">
        <v>0</v>
      </c>
      <c r="BE47" s="688">
        <f t="shared" si="18"/>
        <v>0</v>
      </c>
      <c r="BF47" s="687">
        <v>0</v>
      </c>
      <c r="BG47" s="687">
        <v>0</v>
      </c>
      <c r="BH47" s="688">
        <f t="shared" si="19"/>
        <v>0</v>
      </c>
      <c r="BI47" s="687">
        <v>0</v>
      </c>
      <c r="BJ47" s="687">
        <v>0</v>
      </c>
      <c r="BK47" s="688">
        <f t="shared" si="20"/>
        <v>0</v>
      </c>
      <c r="BL47" s="687">
        <v>0</v>
      </c>
      <c r="BM47" s="687">
        <v>0</v>
      </c>
      <c r="BN47" s="688">
        <f t="shared" si="21"/>
        <v>0</v>
      </c>
      <c r="BO47" s="687">
        <v>0</v>
      </c>
      <c r="BP47" s="687">
        <v>0</v>
      </c>
      <c r="BQ47" s="688">
        <f t="shared" si="22"/>
        <v>0</v>
      </c>
      <c r="BR47" s="687">
        <f t="shared" si="30"/>
        <v>35</v>
      </c>
      <c r="BS47" s="687">
        <f t="shared" si="30"/>
        <v>251</v>
      </c>
      <c r="BT47" s="688">
        <f t="shared" si="23"/>
        <v>7.1714285714285717</v>
      </c>
      <c r="BU47" s="687">
        <f t="shared" si="31"/>
        <v>0</v>
      </c>
      <c r="BV47" s="687">
        <f t="shared" si="31"/>
        <v>0</v>
      </c>
      <c r="BW47" s="688">
        <f t="shared" si="24"/>
        <v>0</v>
      </c>
      <c r="BX47" s="687">
        <f t="shared" si="32"/>
        <v>0</v>
      </c>
      <c r="BY47" s="687">
        <f t="shared" si="32"/>
        <v>0</v>
      </c>
      <c r="BZ47" s="688">
        <f t="shared" si="25"/>
        <v>0</v>
      </c>
      <c r="CA47" s="687">
        <f t="shared" si="33"/>
        <v>50</v>
      </c>
      <c r="CB47" s="687">
        <f t="shared" si="33"/>
        <v>240</v>
      </c>
      <c r="CC47" s="688">
        <f t="shared" si="26"/>
        <v>4.8</v>
      </c>
      <c r="CD47" s="687">
        <f t="shared" si="34"/>
        <v>0</v>
      </c>
      <c r="CE47" s="687">
        <f t="shared" si="34"/>
        <v>0</v>
      </c>
      <c r="CF47" s="688">
        <f t="shared" si="27"/>
        <v>0</v>
      </c>
      <c r="CG47" s="687">
        <f t="shared" si="35"/>
        <v>57.26</v>
      </c>
      <c r="CH47" s="687">
        <f t="shared" si="35"/>
        <v>224</v>
      </c>
      <c r="CI47" s="688">
        <f t="shared" si="28"/>
        <v>3.9119804400977998</v>
      </c>
      <c r="CJ47" s="687">
        <f t="shared" si="36"/>
        <v>142.26</v>
      </c>
      <c r="CK47" s="687">
        <f t="shared" si="36"/>
        <v>715</v>
      </c>
      <c r="CL47" s="688">
        <f t="shared" si="29"/>
        <v>5.0260087164346974</v>
      </c>
      <c r="DN47" s="689" t="s">
        <v>186</v>
      </c>
      <c r="DO47" s="689" t="s">
        <v>178</v>
      </c>
    </row>
    <row r="48" spans="1:140" x14ac:dyDescent="0.25">
      <c r="A48" s="707" t="s">
        <v>40</v>
      </c>
      <c r="B48" s="685">
        <v>572</v>
      </c>
      <c r="C48" s="686">
        <f t="shared" si="0"/>
        <v>0</v>
      </c>
      <c r="D48" s="687"/>
      <c r="E48" s="687"/>
      <c r="F48" s="688">
        <f t="shared" si="1"/>
        <v>0</v>
      </c>
      <c r="G48" s="687"/>
      <c r="H48" s="687"/>
      <c r="I48" s="688">
        <f t="shared" si="2"/>
        <v>0</v>
      </c>
      <c r="J48" s="687"/>
      <c r="K48" s="687"/>
      <c r="L48" s="688">
        <f t="shared" si="3"/>
        <v>0</v>
      </c>
      <c r="M48" s="687"/>
      <c r="N48" s="687"/>
      <c r="O48" s="688">
        <f t="shared" si="4"/>
        <v>0</v>
      </c>
      <c r="P48" s="687"/>
      <c r="Q48" s="687"/>
      <c r="R48" s="688">
        <f t="shared" si="5"/>
        <v>0</v>
      </c>
      <c r="S48" s="687"/>
      <c r="T48" s="687"/>
      <c r="U48" s="688">
        <f t="shared" si="6"/>
        <v>0</v>
      </c>
      <c r="V48" s="687">
        <f t="shared" si="37"/>
        <v>0</v>
      </c>
      <c r="W48" s="687">
        <f t="shared" si="37"/>
        <v>0</v>
      </c>
      <c r="X48" s="688">
        <f t="shared" si="7"/>
        <v>0</v>
      </c>
      <c r="Y48" s="687"/>
      <c r="Z48" s="687"/>
      <c r="AA48" s="688">
        <f t="shared" si="8"/>
        <v>0</v>
      </c>
      <c r="AB48" s="687"/>
      <c r="AC48" s="687"/>
      <c r="AD48" s="688">
        <f t="shared" si="9"/>
        <v>0</v>
      </c>
      <c r="AE48" s="687"/>
      <c r="AF48" s="687"/>
      <c r="AG48" s="688">
        <f t="shared" si="10"/>
        <v>0</v>
      </c>
      <c r="AH48" s="687"/>
      <c r="AI48" s="687"/>
      <c r="AJ48" s="688">
        <f t="shared" si="11"/>
        <v>0</v>
      </c>
      <c r="AK48" s="687"/>
      <c r="AL48" s="687"/>
      <c r="AM48" s="688">
        <f t="shared" si="12"/>
        <v>0</v>
      </c>
      <c r="AN48" s="687"/>
      <c r="AO48" s="687"/>
      <c r="AP48" s="688">
        <f t="shared" si="13"/>
        <v>0</v>
      </c>
      <c r="AQ48" s="687">
        <f t="shared" si="38"/>
        <v>0</v>
      </c>
      <c r="AR48" s="687">
        <f t="shared" si="38"/>
        <v>0</v>
      </c>
      <c r="AS48" s="688">
        <f t="shared" si="14"/>
        <v>0</v>
      </c>
      <c r="AT48" s="687">
        <v>0</v>
      </c>
      <c r="AU48" s="687">
        <v>0</v>
      </c>
      <c r="AV48" s="688">
        <f t="shared" si="15"/>
        <v>0</v>
      </c>
      <c r="AW48" s="687">
        <v>0</v>
      </c>
      <c r="AX48" s="687">
        <v>0</v>
      </c>
      <c r="AY48" s="688">
        <f t="shared" si="16"/>
        <v>0</v>
      </c>
      <c r="AZ48" s="687">
        <v>0</v>
      </c>
      <c r="BA48" s="687">
        <v>0</v>
      </c>
      <c r="BB48" s="688">
        <f t="shared" si="17"/>
        <v>0</v>
      </c>
      <c r="BC48" s="687">
        <v>0</v>
      </c>
      <c r="BD48" s="687">
        <v>0</v>
      </c>
      <c r="BE48" s="688">
        <f t="shared" si="18"/>
        <v>0</v>
      </c>
      <c r="BF48" s="687">
        <v>0</v>
      </c>
      <c r="BG48" s="687">
        <v>0</v>
      </c>
      <c r="BH48" s="688">
        <f t="shared" si="19"/>
        <v>0</v>
      </c>
      <c r="BI48" s="687">
        <v>0</v>
      </c>
      <c r="BJ48" s="687">
        <v>0</v>
      </c>
      <c r="BK48" s="688">
        <f t="shared" si="20"/>
        <v>0</v>
      </c>
      <c r="BL48" s="687">
        <v>0</v>
      </c>
      <c r="BM48" s="687">
        <v>0</v>
      </c>
      <c r="BN48" s="688">
        <f t="shared" si="21"/>
        <v>0</v>
      </c>
      <c r="BO48" s="687">
        <v>0</v>
      </c>
      <c r="BP48" s="687">
        <v>0</v>
      </c>
      <c r="BQ48" s="688">
        <f t="shared" si="22"/>
        <v>0</v>
      </c>
      <c r="BR48" s="687">
        <f t="shared" si="30"/>
        <v>0</v>
      </c>
      <c r="BS48" s="687">
        <f t="shared" si="30"/>
        <v>0</v>
      </c>
      <c r="BT48" s="688">
        <f t="shared" si="23"/>
        <v>0</v>
      </c>
      <c r="BU48" s="687">
        <f t="shared" si="31"/>
        <v>0</v>
      </c>
      <c r="BV48" s="687">
        <f t="shared" si="31"/>
        <v>0</v>
      </c>
      <c r="BW48" s="688">
        <f t="shared" si="24"/>
        <v>0</v>
      </c>
      <c r="BX48" s="687">
        <f t="shared" si="32"/>
        <v>0</v>
      </c>
      <c r="BY48" s="687">
        <f t="shared" si="32"/>
        <v>0</v>
      </c>
      <c r="BZ48" s="688">
        <f t="shared" si="25"/>
        <v>0</v>
      </c>
      <c r="CA48" s="687">
        <f t="shared" si="33"/>
        <v>0</v>
      </c>
      <c r="CB48" s="687">
        <f t="shared" si="33"/>
        <v>0</v>
      </c>
      <c r="CC48" s="688">
        <f t="shared" si="26"/>
        <v>0</v>
      </c>
      <c r="CD48" s="687">
        <f t="shared" si="34"/>
        <v>0</v>
      </c>
      <c r="CE48" s="687">
        <f t="shared" si="34"/>
        <v>0</v>
      </c>
      <c r="CF48" s="688">
        <f t="shared" si="27"/>
        <v>0</v>
      </c>
      <c r="CG48" s="687">
        <f t="shared" si="35"/>
        <v>0</v>
      </c>
      <c r="CH48" s="687">
        <f t="shared" si="35"/>
        <v>0</v>
      </c>
      <c r="CI48" s="688">
        <f t="shared" si="28"/>
        <v>0</v>
      </c>
      <c r="CJ48" s="687">
        <f t="shared" si="36"/>
        <v>0</v>
      </c>
      <c r="CK48" s="687">
        <f t="shared" si="36"/>
        <v>0</v>
      </c>
      <c r="CL48" s="688">
        <f t="shared" si="29"/>
        <v>0</v>
      </c>
      <c r="DI48" s="690" t="s">
        <v>130</v>
      </c>
      <c r="DJ48" s="660" t="s">
        <v>138</v>
      </c>
      <c r="DN48" s="689" t="s">
        <v>170</v>
      </c>
      <c r="DO48" s="689" t="s">
        <v>183</v>
      </c>
    </row>
    <row r="49" spans="1:140" x14ac:dyDescent="0.25">
      <c r="A49" s="707" t="s">
        <v>98</v>
      </c>
      <c r="B49" s="685">
        <v>1050</v>
      </c>
      <c r="C49" s="686">
        <f t="shared" si="0"/>
        <v>0</v>
      </c>
      <c r="D49" s="687"/>
      <c r="E49" s="687"/>
      <c r="F49" s="688">
        <f t="shared" si="1"/>
        <v>0</v>
      </c>
      <c r="G49" s="687"/>
      <c r="H49" s="687"/>
      <c r="I49" s="688">
        <f t="shared" si="2"/>
        <v>0</v>
      </c>
      <c r="J49" s="687"/>
      <c r="K49" s="687"/>
      <c r="L49" s="688">
        <f t="shared" si="3"/>
        <v>0</v>
      </c>
      <c r="M49" s="687"/>
      <c r="N49" s="687"/>
      <c r="O49" s="688">
        <f t="shared" si="4"/>
        <v>0</v>
      </c>
      <c r="P49" s="687"/>
      <c r="Q49" s="687"/>
      <c r="R49" s="688">
        <f t="shared" si="5"/>
        <v>0</v>
      </c>
      <c r="S49" s="687"/>
      <c r="T49" s="687"/>
      <c r="U49" s="688">
        <f t="shared" si="6"/>
        <v>0</v>
      </c>
      <c r="V49" s="687">
        <f t="shared" si="37"/>
        <v>0</v>
      </c>
      <c r="W49" s="687">
        <f t="shared" si="37"/>
        <v>0</v>
      </c>
      <c r="X49" s="688">
        <f t="shared" si="7"/>
        <v>0</v>
      </c>
      <c r="Y49" s="687"/>
      <c r="Z49" s="687"/>
      <c r="AA49" s="688">
        <f t="shared" si="8"/>
        <v>0</v>
      </c>
      <c r="AB49" s="687"/>
      <c r="AC49" s="687"/>
      <c r="AD49" s="688">
        <f t="shared" si="9"/>
        <v>0</v>
      </c>
      <c r="AE49" s="687"/>
      <c r="AF49" s="687"/>
      <c r="AG49" s="688">
        <f t="shared" si="10"/>
        <v>0</v>
      </c>
      <c r="AH49" s="687"/>
      <c r="AI49" s="687"/>
      <c r="AJ49" s="688">
        <f t="shared" si="11"/>
        <v>0</v>
      </c>
      <c r="AK49" s="687"/>
      <c r="AL49" s="687"/>
      <c r="AM49" s="688">
        <f t="shared" si="12"/>
        <v>0</v>
      </c>
      <c r="AN49" s="687"/>
      <c r="AO49" s="687"/>
      <c r="AP49" s="688">
        <f t="shared" si="13"/>
        <v>0</v>
      </c>
      <c r="AQ49" s="687">
        <f t="shared" si="38"/>
        <v>0</v>
      </c>
      <c r="AR49" s="687">
        <f t="shared" si="38"/>
        <v>0</v>
      </c>
      <c r="AS49" s="688">
        <f t="shared" si="14"/>
        <v>0</v>
      </c>
      <c r="AT49" s="687">
        <v>0</v>
      </c>
      <c r="AU49" s="687">
        <v>0</v>
      </c>
      <c r="AV49" s="688">
        <f t="shared" si="15"/>
        <v>0</v>
      </c>
      <c r="AW49" s="687">
        <v>0</v>
      </c>
      <c r="AX49" s="687">
        <v>0</v>
      </c>
      <c r="AY49" s="688">
        <f t="shared" si="16"/>
        <v>0</v>
      </c>
      <c r="AZ49" s="687">
        <v>0</v>
      </c>
      <c r="BA49" s="687">
        <v>0</v>
      </c>
      <c r="BB49" s="688">
        <f t="shared" si="17"/>
        <v>0</v>
      </c>
      <c r="BC49" s="687">
        <v>0</v>
      </c>
      <c r="BD49" s="687">
        <v>0</v>
      </c>
      <c r="BE49" s="688">
        <f t="shared" si="18"/>
        <v>0</v>
      </c>
      <c r="BF49" s="687">
        <v>0</v>
      </c>
      <c r="BG49" s="687">
        <v>0</v>
      </c>
      <c r="BH49" s="688">
        <f t="shared" si="19"/>
        <v>0</v>
      </c>
      <c r="BI49" s="687">
        <v>0</v>
      </c>
      <c r="BJ49" s="687">
        <v>0</v>
      </c>
      <c r="BK49" s="688">
        <f t="shared" si="20"/>
        <v>0</v>
      </c>
      <c r="BL49" s="687">
        <v>0</v>
      </c>
      <c r="BM49" s="687">
        <v>0</v>
      </c>
      <c r="BN49" s="688">
        <f t="shared" si="21"/>
        <v>0</v>
      </c>
      <c r="BO49" s="687">
        <v>0</v>
      </c>
      <c r="BP49" s="687">
        <v>0</v>
      </c>
      <c r="BQ49" s="688">
        <f t="shared" si="22"/>
        <v>0</v>
      </c>
      <c r="BR49" s="687">
        <f t="shared" si="30"/>
        <v>0</v>
      </c>
      <c r="BS49" s="687">
        <f t="shared" si="30"/>
        <v>0</v>
      </c>
      <c r="BT49" s="688">
        <f t="shared" si="23"/>
        <v>0</v>
      </c>
      <c r="BU49" s="687">
        <f t="shared" si="31"/>
        <v>0</v>
      </c>
      <c r="BV49" s="687">
        <f t="shared" si="31"/>
        <v>0</v>
      </c>
      <c r="BW49" s="688">
        <f t="shared" si="24"/>
        <v>0</v>
      </c>
      <c r="BX49" s="687">
        <f t="shared" si="32"/>
        <v>0</v>
      </c>
      <c r="BY49" s="687">
        <f t="shared" si="32"/>
        <v>0</v>
      </c>
      <c r="BZ49" s="688">
        <f t="shared" si="25"/>
        <v>0</v>
      </c>
      <c r="CA49" s="687">
        <f t="shared" si="33"/>
        <v>0</v>
      </c>
      <c r="CB49" s="687">
        <f t="shared" si="33"/>
        <v>0</v>
      </c>
      <c r="CC49" s="688">
        <f t="shared" si="26"/>
        <v>0</v>
      </c>
      <c r="CD49" s="687">
        <f t="shared" si="34"/>
        <v>0</v>
      </c>
      <c r="CE49" s="687">
        <f t="shared" si="34"/>
        <v>0</v>
      </c>
      <c r="CF49" s="688">
        <f t="shared" si="27"/>
        <v>0</v>
      </c>
      <c r="CG49" s="687">
        <f t="shared" si="35"/>
        <v>0</v>
      </c>
      <c r="CH49" s="687">
        <f t="shared" si="35"/>
        <v>0</v>
      </c>
      <c r="CI49" s="688">
        <f t="shared" si="28"/>
        <v>0</v>
      </c>
      <c r="CJ49" s="687">
        <f t="shared" si="36"/>
        <v>0</v>
      </c>
      <c r="CK49" s="687">
        <f t="shared" si="36"/>
        <v>0</v>
      </c>
      <c r="CL49" s="688">
        <f t="shared" si="29"/>
        <v>0</v>
      </c>
      <c r="DI49" s="690" t="s">
        <v>130</v>
      </c>
      <c r="DJ49" s="660" t="s">
        <v>144</v>
      </c>
    </row>
    <row r="50" spans="1:140" s="709" customFormat="1" x14ac:dyDescent="0.25">
      <c r="A50" s="708" t="s">
        <v>42</v>
      </c>
      <c r="B50" s="695">
        <v>2479.4499999999998</v>
      </c>
      <c r="C50" s="696">
        <f t="shared" si="0"/>
        <v>0</v>
      </c>
      <c r="D50" s="687"/>
      <c r="E50" s="687"/>
      <c r="F50" s="688">
        <f t="shared" si="1"/>
        <v>0</v>
      </c>
      <c r="G50" s="687"/>
      <c r="H50" s="687"/>
      <c r="I50" s="688">
        <f t="shared" si="2"/>
        <v>0</v>
      </c>
      <c r="J50" s="687"/>
      <c r="K50" s="687"/>
      <c r="L50" s="688">
        <f t="shared" si="3"/>
        <v>0</v>
      </c>
      <c r="M50" s="687"/>
      <c r="N50" s="687"/>
      <c r="O50" s="688">
        <f t="shared" si="4"/>
        <v>0</v>
      </c>
      <c r="P50" s="687"/>
      <c r="Q50" s="687"/>
      <c r="R50" s="688">
        <f t="shared" si="5"/>
        <v>0</v>
      </c>
      <c r="S50" s="687"/>
      <c r="T50" s="687"/>
      <c r="U50" s="688">
        <f t="shared" si="6"/>
        <v>0</v>
      </c>
      <c r="V50" s="687">
        <f t="shared" si="37"/>
        <v>0</v>
      </c>
      <c r="W50" s="687">
        <f t="shared" si="37"/>
        <v>0</v>
      </c>
      <c r="X50" s="688">
        <f t="shared" si="7"/>
        <v>0</v>
      </c>
      <c r="Y50" s="687"/>
      <c r="Z50" s="687"/>
      <c r="AA50" s="688">
        <f t="shared" si="8"/>
        <v>0</v>
      </c>
      <c r="AB50" s="687"/>
      <c r="AC50" s="687"/>
      <c r="AD50" s="688">
        <f t="shared" si="9"/>
        <v>0</v>
      </c>
      <c r="AE50" s="687"/>
      <c r="AF50" s="687"/>
      <c r="AG50" s="688">
        <f t="shared" si="10"/>
        <v>0</v>
      </c>
      <c r="AH50" s="687"/>
      <c r="AI50" s="687"/>
      <c r="AJ50" s="688">
        <f t="shared" si="11"/>
        <v>0</v>
      </c>
      <c r="AK50" s="687"/>
      <c r="AL50" s="687"/>
      <c r="AM50" s="688">
        <f t="shared" si="12"/>
        <v>0</v>
      </c>
      <c r="AN50" s="687"/>
      <c r="AO50" s="687"/>
      <c r="AP50" s="688">
        <f t="shared" si="13"/>
        <v>0</v>
      </c>
      <c r="AQ50" s="687">
        <f t="shared" si="38"/>
        <v>0</v>
      </c>
      <c r="AR50" s="687">
        <f t="shared" si="38"/>
        <v>0</v>
      </c>
      <c r="AS50" s="688">
        <f t="shared" si="14"/>
        <v>0</v>
      </c>
      <c r="AT50" s="687">
        <v>0</v>
      </c>
      <c r="AU50" s="687">
        <v>0</v>
      </c>
      <c r="AV50" s="688">
        <f t="shared" si="15"/>
        <v>0</v>
      </c>
      <c r="AW50" s="687">
        <v>0</v>
      </c>
      <c r="AX50" s="687">
        <v>0</v>
      </c>
      <c r="AY50" s="688">
        <f t="shared" si="16"/>
        <v>0</v>
      </c>
      <c r="AZ50" s="687">
        <v>0</v>
      </c>
      <c r="BA50" s="687">
        <v>0</v>
      </c>
      <c r="BB50" s="688">
        <f t="shared" si="17"/>
        <v>0</v>
      </c>
      <c r="BC50" s="687">
        <v>0</v>
      </c>
      <c r="BD50" s="687">
        <v>0</v>
      </c>
      <c r="BE50" s="688">
        <f t="shared" si="18"/>
        <v>0</v>
      </c>
      <c r="BF50" s="687">
        <v>0</v>
      </c>
      <c r="BG50" s="687">
        <v>0</v>
      </c>
      <c r="BH50" s="688">
        <f t="shared" si="19"/>
        <v>0</v>
      </c>
      <c r="BI50" s="687">
        <v>0</v>
      </c>
      <c r="BJ50" s="687">
        <v>0</v>
      </c>
      <c r="BK50" s="688">
        <f t="shared" si="20"/>
        <v>0</v>
      </c>
      <c r="BL50" s="687">
        <v>0</v>
      </c>
      <c r="BM50" s="687">
        <v>0</v>
      </c>
      <c r="BN50" s="688">
        <f t="shared" si="21"/>
        <v>0</v>
      </c>
      <c r="BO50" s="687">
        <v>0</v>
      </c>
      <c r="BP50" s="687">
        <v>0</v>
      </c>
      <c r="BQ50" s="688">
        <f t="shared" si="22"/>
        <v>0</v>
      </c>
      <c r="BR50" s="687">
        <f t="shared" si="30"/>
        <v>0</v>
      </c>
      <c r="BS50" s="687">
        <f t="shared" si="30"/>
        <v>0</v>
      </c>
      <c r="BT50" s="688">
        <f t="shared" si="23"/>
        <v>0</v>
      </c>
      <c r="BU50" s="687">
        <f t="shared" si="31"/>
        <v>0</v>
      </c>
      <c r="BV50" s="687">
        <f t="shared" si="31"/>
        <v>0</v>
      </c>
      <c r="BW50" s="688">
        <f t="shared" si="24"/>
        <v>0</v>
      </c>
      <c r="BX50" s="687">
        <f t="shared" si="32"/>
        <v>0</v>
      </c>
      <c r="BY50" s="687">
        <f t="shared" si="32"/>
        <v>0</v>
      </c>
      <c r="BZ50" s="688">
        <f t="shared" si="25"/>
        <v>0</v>
      </c>
      <c r="CA50" s="687">
        <f t="shared" si="33"/>
        <v>0</v>
      </c>
      <c r="CB50" s="687">
        <f t="shared" si="33"/>
        <v>0</v>
      </c>
      <c r="CC50" s="688">
        <f t="shared" si="26"/>
        <v>0</v>
      </c>
      <c r="CD50" s="687">
        <f t="shared" si="34"/>
        <v>0</v>
      </c>
      <c r="CE50" s="687">
        <f t="shared" si="34"/>
        <v>0</v>
      </c>
      <c r="CF50" s="688">
        <f t="shared" si="27"/>
        <v>0</v>
      </c>
      <c r="CG50" s="687">
        <f t="shared" si="35"/>
        <v>0</v>
      </c>
      <c r="CH50" s="687">
        <f t="shared" si="35"/>
        <v>0</v>
      </c>
      <c r="CI50" s="688">
        <f t="shared" si="28"/>
        <v>0</v>
      </c>
      <c r="CJ50" s="687">
        <f t="shared" si="36"/>
        <v>0</v>
      </c>
      <c r="CK50" s="687">
        <f t="shared" si="36"/>
        <v>0</v>
      </c>
      <c r="CL50" s="688">
        <f t="shared" si="29"/>
        <v>0</v>
      </c>
      <c r="DF50" s="710"/>
      <c r="DG50" s="710"/>
      <c r="DH50" s="710"/>
      <c r="DI50" s="703" t="s">
        <v>130</v>
      </c>
      <c r="DJ50" s="710" t="s">
        <v>145</v>
      </c>
      <c r="DK50" s="710"/>
      <c r="DL50" s="710"/>
      <c r="DM50" s="710"/>
      <c r="DN50" s="710" t="s">
        <v>167</v>
      </c>
      <c r="DO50" s="710" t="s">
        <v>183</v>
      </c>
      <c r="DP50" s="710"/>
      <c r="DQ50" s="710"/>
      <c r="DR50" s="710"/>
      <c r="DS50" s="710"/>
      <c r="DT50" s="710"/>
      <c r="DU50" s="710"/>
      <c r="DV50" s="710"/>
      <c r="DW50" s="710"/>
      <c r="DX50" s="710"/>
      <c r="DY50" s="710"/>
      <c r="DZ50" s="710"/>
      <c r="EA50" s="710"/>
      <c r="EB50" s="710"/>
      <c r="EC50" s="710"/>
      <c r="ED50" s="710"/>
      <c r="EE50" s="710"/>
      <c r="EF50" s="710"/>
      <c r="EG50" s="711"/>
      <c r="EH50" s="711"/>
      <c r="EI50" s="711"/>
      <c r="EJ50" s="711"/>
    </row>
    <row r="51" spans="1:140" x14ac:dyDescent="0.25">
      <c r="A51" s="707" t="s">
        <v>43</v>
      </c>
      <c r="B51" s="685">
        <v>849.88</v>
      </c>
      <c r="C51" s="686">
        <f t="shared" si="0"/>
        <v>0</v>
      </c>
      <c r="D51" s="687"/>
      <c r="E51" s="687"/>
      <c r="F51" s="688">
        <f t="shared" si="1"/>
        <v>0</v>
      </c>
      <c r="G51" s="687"/>
      <c r="H51" s="687"/>
      <c r="I51" s="688">
        <f t="shared" si="2"/>
        <v>0</v>
      </c>
      <c r="J51" s="687"/>
      <c r="K51" s="687"/>
      <c r="L51" s="688">
        <f t="shared" si="3"/>
        <v>0</v>
      </c>
      <c r="M51" s="687"/>
      <c r="N51" s="687"/>
      <c r="O51" s="688">
        <f t="shared" si="4"/>
        <v>0</v>
      </c>
      <c r="P51" s="687"/>
      <c r="Q51" s="687"/>
      <c r="R51" s="688">
        <f t="shared" si="5"/>
        <v>0</v>
      </c>
      <c r="S51" s="687"/>
      <c r="T51" s="687"/>
      <c r="U51" s="688">
        <f t="shared" si="6"/>
        <v>0</v>
      </c>
      <c r="V51" s="687">
        <f t="shared" si="37"/>
        <v>0</v>
      </c>
      <c r="W51" s="687">
        <f t="shared" si="37"/>
        <v>0</v>
      </c>
      <c r="X51" s="688">
        <f t="shared" si="7"/>
        <v>0</v>
      </c>
      <c r="Y51" s="687"/>
      <c r="Z51" s="687"/>
      <c r="AA51" s="688">
        <f t="shared" si="8"/>
        <v>0</v>
      </c>
      <c r="AB51" s="687"/>
      <c r="AC51" s="687"/>
      <c r="AD51" s="688">
        <f t="shared" si="9"/>
        <v>0</v>
      </c>
      <c r="AE51" s="687"/>
      <c r="AF51" s="687"/>
      <c r="AG51" s="688">
        <f t="shared" si="10"/>
        <v>0</v>
      </c>
      <c r="AH51" s="687"/>
      <c r="AI51" s="687"/>
      <c r="AJ51" s="688">
        <f t="shared" si="11"/>
        <v>0</v>
      </c>
      <c r="AK51" s="687"/>
      <c r="AL51" s="687"/>
      <c r="AM51" s="688">
        <f t="shared" si="12"/>
        <v>0</v>
      </c>
      <c r="AN51" s="687"/>
      <c r="AO51" s="687"/>
      <c r="AP51" s="688">
        <f t="shared" si="13"/>
        <v>0</v>
      </c>
      <c r="AQ51" s="687">
        <f t="shared" si="38"/>
        <v>0</v>
      </c>
      <c r="AR51" s="687">
        <f t="shared" si="38"/>
        <v>0</v>
      </c>
      <c r="AS51" s="688">
        <f t="shared" si="14"/>
        <v>0</v>
      </c>
      <c r="AT51" s="687">
        <v>0</v>
      </c>
      <c r="AU51" s="687">
        <v>0</v>
      </c>
      <c r="AV51" s="688">
        <f t="shared" si="15"/>
        <v>0</v>
      </c>
      <c r="AW51" s="687">
        <v>0</v>
      </c>
      <c r="AX51" s="687">
        <v>0</v>
      </c>
      <c r="AY51" s="688">
        <f t="shared" si="16"/>
        <v>0</v>
      </c>
      <c r="AZ51" s="687">
        <v>0</v>
      </c>
      <c r="BA51" s="687">
        <v>0</v>
      </c>
      <c r="BB51" s="688">
        <f t="shared" si="17"/>
        <v>0</v>
      </c>
      <c r="BC51" s="687">
        <v>0</v>
      </c>
      <c r="BD51" s="687">
        <v>0</v>
      </c>
      <c r="BE51" s="688">
        <f t="shared" si="18"/>
        <v>0</v>
      </c>
      <c r="BF51" s="687">
        <v>0</v>
      </c>
      <c r="BG51" s="687">
        <v>0</v>
      </c>
      <c r="BH51" s="688">
        <f t="shared" si="19"/>
        <v>0</v>
      </c>
      <c r="BI51" s="687">
        <v>0</v>
      </c>
      <c r="BJ51" s="687">
        <v>0</v>
      </c>
      <c r="BK51" s="688">
        <f t="shared" si="20"/>
        <v>0</v>
      </c>
      <c r="BL51" s="687">
        <v>0</v>
      </c>
      <c r="BM51" s="687">
        <v>0</v>
      </c>
      <c r="BN51" s="688">
        <f t="shared" si="21"/>
        <v>0</v>
      </c>
      <c r="BO51" s="687">
        <v>0</v>
      </c>
      <c r="BP51" s="687">
        <v>0</v>
      </c>
      <c r="BQ51" s="688">
        <f t="shared" si="22"/>
        <v>0</v>
      </c>
      <c r="BR51" s="687">
        <f>D51+Y51</f>
        <v>0</v>
      </c>
      <c r="BS51" s="687">
        <f>E51+Z51</f>
        <v>0</v>
      </c>
      <c r="BT51" s="688">
        <f t="shared" si="23"/>
        <v>0</v>
      </c>
      <c r="BU51" s="687">
        <f t="shared" si="31"/>
        <v>0</v>
      </c>
      <c r="BV51" s="687">
        <f>H51+AC51</f>
        <v>0</v>
      </c>
      <c r="BW51" s="688">
        <f t="shared" si="24"/>
        <v>0</v>
      </c>
      <c r="BX51" s="687">
        <f>J51+AE51</f>
        <v>0</v>
      </c>
      <c r="BY51" s="687">
        <f t="shared" ref="BY51:BY59" si="39">K51+AF51</f>
        <v>0</v>
      </c>
      <c r="BZ51" s="688">
        <f t="shared" si="25"/>
        <v>0</v>
      </c>
      <c r="CA51" s="687">
        <f t="shared" si="33"/>
        <v>0</v>
      </c>
      <c r="CB51" s="687">
        <f t="shared" si="33"/>
        <v>0</v>
      </c>
      <c r="CC51" s="688">
        <f t="shared" si="26"/>
        <v>0</v>
      </c>
      <c r="CD51" s="687">
        <f t="shared" si="34"/>
        <v>0</v>
      </c>
      <c r="CE51" s="687">
        <f t="shared" si="34"/>
        <v>0</v>
      </c>
      <c r="CF51" s="688">
        <f t="shared" si="27"/>
        <v>0</v>
      </c>
      <c r="CG51" s="687">
        <f t="shared" si="35"/>
        <v>0</v>
      </c>
      <c r="CH51" s="687">
        <f t="shared" si="35"/>
        <v>0</v>
      </c>
      <c r="CI51" s="688">
        <f t="shared" si="28"/>
        <v>0</v>
      </c>
      <c r="CJ51" s="687">
        <f t="shared" si="36"/>
        <v>0</v>
      </c>
      <c r="CK51" s="687">
        <f t="shared" si="36"/>
        <v>0</v>
      </c>
      <c r="CL51" s="688">
        <f t="shared" si="29"/>
        <v>0</v>
      </c>
    </row>
    <row r="52" spans="1:140" x14ac:dyDescent="0.25">
      <c r="A52" s="707" t="s">
        <v>44</v>
      </c>
      <c r="B52" s="685">
        <v>84</v>
      </c>
      <c r="C52" s="686">
        <f t="shared" si="0"/>
        <v>0</v>
      </c>
      <c r="D52" s="687"/>
      <c r="E52" s="687"/>
      <c r="F52" s="688">
        <f t="shared" si="1"/>
        <v>0</v>
      </c>
      <c r="G52" s="687"/>
      <c r="H52" s="687"/>
      <c r="I52" s="688">
        <f t="shared" si="2"/>
        <v>0</v>
      </c>
      <c r="J52" s="687"/>
      <c r="K52" s="687"/>
      <c r="L52" s="688">
        <f t="shared" si="3"/>
        <v>0</v>
      </c>
      <c r="M52" s="687"/>
      <c r="N52" s="687"/>
      <c r="O52" s="688">
        <f t="shared" si="4"/>
        <v>0</v>
      </c>
      <c r="P52" s="687"/>
      <c r="Q52" s="687"/>
      <c r="R52" s="688">
        <f t="shared" si="5"/>
        <v>0</v>
      </c>
      <c r="S52" s="687"/>
      <c r="T52" s="687"/>
      <c r="U52" s="688">
        <f t="shared" si="6"/>
        <v>0</v>
      </c>
      <c r="V52" s="687">
        <f t="shared" si="37"/>
        <v>0</v>
      </c>
      <c r="W52" s="687">
        <f t="shared" si="37"/>
        <v>0</v>
      </c>
      <c r="X52" s="688">
        <f t="shared" si="7"/>
        <v>0</v>
      </c>
      <c r="Y52" s="687"/>
      <c r="Z52" s="687"/>
      <c r="AA52" s="688">
        <f t="shared" si="8"/>
        <v>0</v>
      </c>
      <c r="AB52" s="687"/>
      <c r="AC52" s="687"/>
      <c r="AD52" s="688">
        <f t="shared" si="9"/>
        <v>0</v>
      </c>
      <c r="AE52" s="687"/>
      <c r="AF52" s="687"/>
      <c r="AG52" s="688">
        <f t="shared" si="10"/>
        <v>0</v>
      </c>
      <c r="AH52" s="687"/>
      <c r="AI52" s="687"/>
      <c r="AJ52" s="688">
        <f t="shared" si="11"/>
        <v>0</v>
      </c>
      <c r="AK52" s="687"/>
      <c r="AL52" s="687"/>
      <c r="AM52" s="688">
        <f t="shared" si="12"/>
        <v>0</v>
      </c>
      <c r="AN52" s="687"/>
      <c r="AO52" s="687"/>
      <c r="AP52" s="688">
        <f t="shared" si="13"/>
        <v>0</v>
      </c>
      <c r="AQ52" s="687">
        <f t="shared" si="38"/>
        <v>0</v>
      </c>
      <c r="AR52" s="687">
        <f t="shared" si="38"/>
        <v>0</v>
      </c>
      <c r="AS52" s="688">
        <f t="shared" si="14"/>
        <v>0</v>
      </c>
      <c r="AT52" s="687">
        <v>0</v>
      </c>
      <c r="AU52" s="687">
        <v>0</v>
      </c>
      <c r="AV52" s="688">
        <f t="shared" si="15"/>
        <v>0</v>
      </c>
      <c r="AW52" s="687">
        <v>0</v>
      </c>
      <c r="AX52" s="687">
        <v>0</v>
      </c>
      <c r="AY52" s="688">
        <f t="shared" si="16"/>
        <v>0</v>
      </c>
      <c r="AZ52" s="687">
        <v>0</v>
      </c>
      <c r="BA52" s="687">
        <v>0</v>
      </c>
      <c r="BB52" s="688">
        <f t="shared" si="17"/>
        <v>0</v>
      </c>
      <c r="BC52" s="687">
        <v>0</v>
      </c>
      <c r="BD52" s="687">
        <v>0</v>
      </c>
      <c r="BE52" s="688">
        <f t="shared" si="18"/>
        <v>0</v>
      </c>
      <c r="BF52" s="687">
        <v>0</v>
      </c>
      <c r="BG52" s="687">
        <v>0</v>
      </c>
      <c r="BH52" s="688">
        <f t="shared" si="19"/>
        <v>0</v>
      </c>
      <c r="BI52" s="687">
        <v>0</v>
      </c>
      <c r="BJ52" s="687">
        <v>0</v>
      </c>
      <c r="BK52" s="688">
        <f t="shared" si="20"/>
        <v>0</v>
      </c>
      <c r="BL52" s="687">
        <v>0</v>
      </c>
      <c r="BM52" s="687">
        <v>0</v>
      </c>
      <c r="BN52" s="688">
        <f t="shared" si="21"/>
        <v>0</v>
      </c>
      <c r="BO52" s="687">
        <v>0</v>
      </c>
      <c r="BP52" s="687">
        <v>0</v>
      </c>
      <c r="BQ52" s="688">
        <f t="shared" si="22"/>
        <v>0</v>
      </c>
      <c r="BR52" s="687">
        <f t="shared" ref="BR52:BS59" si="40">D52+Y52</f>
        <v>0</v>
      </c>
      <c r="BS52" s="687">
        <f t="shared" si="40"/>
        <v>0</v>
      </c>
      <c r="BT52" s="688">
        <f t="shared" si="23"/>
        <v>0</v>
      </c>
      <c r="BU52" s="687">
        <f t="shared" si="31"/>
        <v>0</v>
      </c>
      <c r="BV52" s="687">
        <f t="shared" si="31"/>
        <v>0</v>
      </c>
      <c r="BW52" s="688">
        <f t="shared" si="24"/>
        <v>0</v>
      </c>
      <c r="BX52" s="687">
        <f t="shared" ref="BX52:BX59" si="41">J52+AE52</f>
        <v>0</v>
      </c>
      <c r="BY52" s="687">
        <f t="shared" si="39"/>
        <v>0</v>
      </c>
      <c r="BZ52" s="688">
        <f t="shared" si="25"/>
        <v>0</v>
      </c>
      <c r="CA52" s="687">
        <f t="shared" si="33"/>
        <v>0</v>
      </c>
      <c r="CB52" s="687">
        <f t="shared" si="33"/>
        <v>0</v>
      </c>
      <c r="CC52" s="688">
        <f t="shared" si="26"/>
        <v>0</v>
      </c>
      <c r="CD52" s="687">
        <f t="shared" si="34"/>
        <v>0</v>
      </c>
      <c r="CE52" s="687">
        <f t="shared" si="34"/>
        <v>0</v>
      </c>
      <c r="CF52" s="688">
        <f t="shared" si="27"/>
        <v>0</v>
      </c>
      <c r="CG52" s="687">
        <f t="shared" si="35"/>
        <v>0</v>
      </c>
      <c r="CH52" s="687">
        <f t="shared" si="35"/>
        <v>0</v>
      </c>
      <c r="CI52" s="688">
        <f t="shared" si="28"/>
        <v>0</v>
      </c>
      <c r="CJ52" s="687">
        <f t="shared" si="36"/>
        <v>0</v>
      </c>
      <c r="CK52" s="687">
        <f t="shared" si="36"/>
        <v>0</v>
      </c>
      <c r="CL52" s="688">
        <f t="shared" si="29"/>
        <v>0</v>
      </c>
      <c r="CM52" s="712"/>
      <c r="CN52" s="712"/>
      <c r="DI52" s="690" t="s">
        <v>130</v>
      </c>
      <c r="DJ52" s="660" t="s">
        <v>146</v>
      </c>
      <c r="DN52" s="689" t="s">
        <v>163</v>
      </c>
      <c r="DO52" s="689" t="s">
        <v>183</v>
      </c>
    </row>
    <row r="53" spans="1:140" x14ac:dyDescent="0.25">
      <c r="A53" s="707" t="s">
        <v>45</v>
      </c>
      <c r="B53" s="685">
        <v>130</v>
      </c>
      <c r="C53" s="686">
        <f t="shared" si="0"/>
        <v>14.284615384615382</v>
      </c>
      <c r="D53" s="687">
        <v>0.3</v>
      </c>
      <c r="E53" s="687">
        <v>0.75</v>
      </c>
      <c r="F53" s="688">
        <f t="shared" si="1"/>
        <v>2.5</v>
      </c>
      <c r="G53" s="687"/>
      <c r="H53" s="687"/>
      <c r="I53" s="688">
        <f t="shared" si="2"/>
        <v>0</v>
      </c>
      <c r="J53" s="687"/>
      <c r="K53" s="687"/>
      <c r="L53" s="688">
        <f t="shared" si="3"/>
        <v>0</v>
      </c>
      <c r="M53" s="687"/>
      <c r="N53" s="687"/>
      <c r="O53" s="688">
        <f t="shared" si="4"/>
        <v>0</v>
      </c>
      <c r="P53" s="687"/>
      <c r="Q53" s="687"/>
      <c r="R53" s="688">
        <f t="shared" si="5"/>
        <v>0</v>
      </c>
      <c r="S53" s="687">
        <v>18.269999999999996</v>
      </c>
      <c r="T53" s="687">
        <v>37.43</v>
      </c>
      <c r="U53" s="688">
        <f t="shared" si="6"/>
        <v>2.0487137383689111</v>
      </c>
      <c r="V53" s="687">
        <f t="shared" si="37"/>
        <v>18.569999999999997</v>
      </c>
      <c r="W53" s="687">
        <f t="shared" si="37"/>
        <v>38.18</v>
      </c>
      <c r="X53" s="688">
        <f t="shared" si="7"/>
        <v>2.0560043080236943</v>
      </c>
      <c r="Y53" s="687"/>
      <c r="Z53" s="687"/>
      <c r="AA53" s="688">
        <f t="shared" si="8"/>
        <v>0</v>
      </c>
      <c r="AB53" s="687"/>
      <c r="AC53" s="687"/>
      <c r="AD53" s="688">
        <f t="shared" si="9"/>
        <v>0</v>
      </c>
      <c r="AE53" s="687"/>
      <c r="AF53" s="687"/>
      <c r="AG53" s="688">
        <f t="shared" si="10"/>
        <v>0</v>
      </c>
      <c r="AH53" s="687"/>
      <c r="AI53" s="687"/>
      <c r="AJ53" s="688">
        <f t="shared" si="11"/>
        <v>0</v>
      </c>
      <c r="AK53" s="687"/>
      <c r="AL53" s="687"/>
      <c r="AM53" s="688">
        <f t="shared" si="12"/>
        <v>0</v>
      </c>
      <c r="AN53" s="687"/>
      <c r="AO53" s="687"/>
      <c r="AP53" s="688">
        <f t="shared" si="13"/>
        <v>0</v>
      </c>
      <c r="AQ53" s="687">
        <f t="shared" si="38"/>
        <v>0</v>
      </c>
      <c r="AR53" s="687">
        <f t="shared" si="38"/>
        <v>0</v>
      </c>
      <c r="AS53" s="688">
        <f t="shared" si="14"/>
        <v>0</v>
      </c>
      <c r="AT53" s="687">
        <v>0</v>
      </c>
      <c r="AU53" s="687">
        <v>0</v>
      </c>
      <c r="AV53" s="688">
        <f t="shared" si="15"/>
        <v>0</v>
      </c>
      <c r="AW53" s="687">
        <v>0</v>
      </c>
      <c r="AX53" s="687">
        <v>0</v>
      </c>
      <c r="AY53" s="688">
        <f t="shared" si="16"/>
        <v>0</v>
      </c>
      <c r="AZ53" s="687">
        <v>0</v>
      </c>
      <c r="BA53" s="687">
        <v>0</v>
      </c>
      <c r="BB53" s="688">
        <f t="shared" si="17"/>
        <v>0</v>
      </c>
      <c r="BC53" s="687">
        <v>0</v>
      </c>
      <c r="BD53" s="687">
        <v>0</v>
      </c>
      <c r="BE53" s="688">
        <f t="shared" si="18"/>
        <v>0</v>
      </c>
      <c r="BF53" s="687">
        <v>0</v>
      </c>
      <c r="BG53" s="687">
        <v>0</v>
      </c>
      <c r="BH53" s="688">
        <f t="shared" si="19"/>
        <v>0</v>
      </c>
      <c r="BI53" s="687">
        <v>0</v>
      </c>
      <c r="BJ53" s="687">
        <v>0</v>
      </c>
      <c r="BK53" s="688">
        <f t="shared" si="20"/>
        <v>0</v>
      </c>
      <c r="BL53" s="687">
        <v>0</v>
      </c>
      <c r="BM53" s="687">
        <v>0</v>
      </c>
      <c r="BN53" s="688">
        <f t="shared" si="21"/>
        <v>0</v>
      </c>
      <c r="BO53" s="687">
        <v>0</v>
      </c>
      <c r="BP53" s="687">
        <v>0</v>
      </c>
      <c r="BQ53" s="688">
        <f t="shared" si="22"/>
        <v>0</v>
      </c>
      <c r="BR53" s="687">
        <f t="shared" si="40"/>
        <v>0.3</v>
      </c>
      <c r="BS53" s="687">
        <f t="shared" si="40"/>
        <v>0.75</v>
      </c>
      <c r="BT53" s="688">
        <f t="shared" si="23"/>
        <v>2.5</v>
      </c>
      <c r="BU53" s="687">
        <f t="shared" si="31"/>
        <v>0</v>
      </c>
      <c r="BV53" s="687">
        <f t="shared" si="31"/>
        <v>0</v>
      </c>
      <c r="BW53" s="688">
        <f t="shared" si="24"/>
        <v>0</v>
      </c>
      <c r="BX53" s="687">
        <f t="shared" si="41"/>
        <v>0</v>
      </c>
      <c r="BY53" s="687">
        <f t="shared" si="39"/>
        <v>0</v>
      </c>
      <c r="BZ53" s="688">
        <f t="shared" si="25"/>
        <v>0</v>
      </c>
      <c r="CA53" s="687">
        <f t="shared" si="33"/>
        <v>0</v>
      </c>
      <c r="CB53" s="687">
        <f t="shared" si="33"/>
        <v>0</v>
      </c>
      <c r="CC53" s="688">
        <f t="shared" si="26"/>
        <v>0</v>
      </c>
      <c r="CD53" s="687">
        <f t="shared" si="34"/>
        <v>0</v>
      </c>
      <c r="CE53" s="687">
        <f t="shared" si="34"/>
        <v>0</v>
      </c>
      <c r="CF53" s="688">
        <f t="shared" si="27"/>
        <v>0</v>
      </c>
      <c r="CG53" s="687">
        <f t="shared" si="35"/>
        <v>18.269999999999996</v>
      </c>
      <c r="CH53" s="687">
        <f t="shared" si="35"/>
        <v>37.43</v>
      </c>
      <c r="CI53" s="688">
        <f t="shared" si="28"/>
        <v>2.0487137383689111</v>
      </c>
      <c r="CJ53" s="687">
        <f t="shared" si="36"/>
        <v>18.569999999999997</v>
      </c>
      <c r="CK53" s="687">
        <f t="shared" si="36"/>
        <v>38.18</v>
      </c>
      <c r="CL53" s="688">
        <f t="shared" si="29"/>
        <v>2.0560043080236943</v>
      </c>
      <c r="DI53" s="690" t="s">
        <v>130</v>
      </c>
      <c r="DJ53" s="660" t="s">
        <v>138</v>
      </c>
      <c r="DN53" s="689" t="s">
        <v>170</v>
      </c>
      <c r="DO53" s="689" t="s">
        <v>178</v>
      </c>
    </row>
    <row r="54" spans="1:140" x14ac:dyDescent="0.25">
      <c r="A54" s="707" t="s">
        <v>46</v>
      </c>
      <c r="B54" s="685">
        <v>391.65</v>
      </c>
      <c r="C54" s="686">
        <f t="shared" si="0"/>
        <v>0</v>
      </c>
      <c r="D54" s="687"/>
      <c r="E54" s="687"/>
      <c r="F54" s="688">
        <f t="shared" si="1"/>
        <v>0</v>
      </c>
      <c r="G54" s="687"/>
      <c r="H54" s="687"/>
      <c r="I54" s="688">
        <f t="shared" si="2"/>
        <v>0</v>
      </c>
      <c r="J54" s="687"/>
      <c r="K54" s="687"/>
      <c r="L54" s="688">
        <f t="shared" si="3"/>
        <v>0</v>
      </c>
      <c r="M54" s="687"/>
      <c r="N54" s="687"/>
      <c r="O54" s="688">
        <f t="shared" si="4"/>
        <v>0</v>
      </c>
      <c r="P54" s="687"/>
      <c r="Q54" s="687"/>
      <c r="R54" s="688">
        <f t="shared" si="5"/>
        <v>0</v>
      </c>
      <c r="S54" s="687"/>
      <c r="T54" s="687"/>
      <c r="U54" s="688">
        <f t="shared" si="6"/>
        <v>0</v>
      </c>
      <c r="V54" s="687">
        <f t="shared" si="37"/>
        <v>0</v>
      </c>
      <c r="W54" s="687">
        <f t="shared" si="37"/>
        <v>0</v>
      </c>
      <c r="X54" s="688">
        <f t="shared" si="7"/>
        <v>0</v>
      </c>
      <c r="Y54" s="687"/>
      <c r="Z54" s="687"/>
      <c r="AA54" s="688">
        <f t="shared" si="8"/>
        <v>0</v>
      </c>
      <c r="AB54" s="687"/>
      <c r="AC54" s="687"/>
      <c r="AD54" s="688">
        <f t="shared" si="9"/>
        <v>0</v>
      </c>
      <c r="AE54" s="687"/>
      <c r="AF54" s="687"/>
      <c r="AG54" s="688">
        <f t="shared" si="10"/>
        <v>0</v>
      </c>
      <c r="AH54" s="687"/>
      <c r="AI54" s="687"/>
      <c r="AJ54" s="688">
        <f t="shared" si="11"/>
        <v>0</v>
      </c>
      <c r="AK54" s="687"/>
      <c r="AL54" s="687"/>
      <c r="AM54" s="688">
        <f t="shared" si="12"/>
        <v>0</v>
      </c>
      <c r="AN54" s="687"/>
      <c r="AO54" s="687"/>
      <c r="AP54" s="688">
        <f t="shared" si="13"/>
        <v>0</v>
      </c>
      <c r="AQ54" s="687">
        <f t="shared" si="38"/>
        <v>0</v>
      </c>
      <c r="AR54" s="687">
        <f t="shared" si="38"/>
        <v>0</v>
      </c>
      <c r="AS54" s="688">
        <f t="shared" si="14"/>
        <v>0</v>
      </c>
      <c r="AT54" s="687">
        <v>0</v>
      </c>
      <c r="AU54" s="687">
        <v>0</v>
      </c>
      <c r="AV54" s="688">
        <f t="shared" si="15"/>
        <v>0</v>
      </c>
      <c r="AW54" s="687">
        <v>0</v>
      </c>
      <c r="AX54" s="687">
        <v>0</v>
      </c>
      <c r="AY54" s="688">
        <f t="shared" si="16"/>
        <v>0</v>
      </c>
      <c r="AZ54" s="687">
        <v>0</v>
      </c>
      <c r="BA54" s="687">
        <v>0</v>
      </c>
      <c r="BB54" s="688">
        <f t="shared" si="17"/>
        <v>0</v>
      </c>
      <c r="BC54" s="687">
        <v>0</v>
      </c>
      <c r="BD54" s="687">
        <v>0</v>
      </c>
      <c r="BE54" s="688">
        <f t="shared" si="18"/>
        <v>0</v>
      </c>
      <c r="BF54" s="687">
        <v>0</v>
      </c>
      <c r="BG54" s="687">
        <v>0</v>
      </c>
      <c r="BH54" s="688">
        <f t="shared" si="19"/>
        <v>0</v>
      </c>
      <c r="BI54" s="687">
        <v>0</v>
      </c>
      <c r="BJ54" s="687">
        <v>0</v>
      </c>
      <c r="BK54" s="688">
        <f t="shared" si="20"/>
        <v>0</v>
      </c>
      <c r="BL54" s="687">
        <v>0</v>
      </c>
      <c r="BM54" s="687">
        <v>0</v>
      </c>
      <c r="BN54" s="688">
        <f t="shared" si="21"/>
        <v>0</v>
      </c>
      <c r="BO54" s="687">
        <v>0</v>
      </c>
      <c r="BP54" s="687">
        <v>0</v>
      </c>
      <c r="BQ54" s="688">
        <f t="shared" si="22"/>
        <v>0</v>
      </c>
      <c r="BR54" s="687">
        <f t="shared" si="40"/>
        <v>0</v>
      </c>
      <c r="BS54" s="687">
        <f t="shared" si="40"/>
        <v>0</v>
      </c>
      <c r="BT54" s="688">
        <f t="shared" si="23"/>
        <v>0</v>
      </c>
      <c r="BU54" s="687">
        <f t="shared" si="31"/>
        <v>0</v>
      </c>
      <c r="BV54" s="687">
        <f t="shared" si="31"/>
        <v>0</v>
      </c>
      <c r="BW54" s="688">
        <f t="shared" si="24"/>
        <v>0</v>
      </c>
      <c r="BX54" s="687">
        <f t="shared" si="41"/>
        <v>0</v>
      </c>
      <c r="BY54" s="687">
        <f t="shared" si="39"/>
        <v>0</v>
      </c>
      <c r="BZ54" s="688">
        <f t="shared" si="25"/>
        <v>0</v>
      </c>
      <c r="CA54" s="687">
        <f t="shared" si="33"/>
        <v>0</v>
      </c>
      <c r="CB54" s="687">
        <f t="shared" si="33"/>
        <v>0</v>
      </c>
      <c r="CC54" s="688">
        <f t="shared" si="26"/>
        <v>0</v>
      </c>
      <c r="CD54" s="687">
        <f t="shared" si="34"/>
        <v>0</v>
      </c>
      <c r="CE54" s="687">
        <f t="shared" si="34"/>
        <v>0</v>
      </c>
      <c r="CF54" s="688">
        <f t="shared" si="27"/>
        <v>0</v>
      </c>
      <c r="CG54" s="687">
        <f t="shared" si="35"/>
        <v>0</v>
      </c>
      <c r="CH54" s="687">
        <f t="shared" si="35"/>
        <v>0</v>
      </c>
      <c r="CI54" s="688">
        <f t="shared" si="28"/>
        <v>0</v>
      </c>
      <c r="CJ54" s="687">
        <f t="shared" si="36"/>
        <v>0</v>
      </c>
      <c r="CK54" s="687">
        <f t="shared" si="36"/>
        <v>0</v>
      </c>
      <c r="CL54" s="688">
        <f t="shared" si="29"/>
        <v>0</v>
      </c>
    </row>
    <row r="55" spans="1:140" x14ac:dyDescent="0.25">
      <c r="A55" s="707" t="s">
        <v>47</v>
      </c>
      <c r="B55" s="685">
        <v>1406.05</v>
      </c>
      <c r="C55" s="686">
        <f t="shared" si="0"/>
        <v>18.722662778706304</v>
      </c>
      <c r="D55" s="687">
        <v>23.3</v>
      </c>
      <c r="E55" s="687">
        <v>93.2</v>
      </c>
      <c r="F55" s="688">
        <f t="shared" si="1"/>
        <v>4</v>
      </c>
      <c r="G55" s="687"/>
      <c r="H55" s="687"/>
      <c r="I55" s="688">
        <f t="shared" si="2"/>
        <v>0</v>
      </c>
      <c r="J55" s="687"/>
      <c r="K55" s="687"/>
      <c r="L55" s="688">
        <f t="shared" si="3"/>
        <v>0</v>
      </c>
      <c r="M55" s="687"/>
      <c r="N55" s="687"/>
      <c r="O55" s="688">
        <f t="shared" si="4"/>
        <v>0</v>
      </c>
      <c r="P55" s="687">
        <v>123.9</v>
      </c>
      <c r="Q55" s="687">
        <v>401.4</v>
      </c>
      <c r="R55" s="688">
        <f t="shared" si="5"/>
        <v>3.2397094430992732</v>
      </c>
      <c r="S55" s="687"/>
      <c r="T55" s="687"/>
      <c r="U55" s="688">
        <f t="shared" si="6"/>
        <v>0</v>
      </c>
      <c r="V55" s="687">
        <f t="shared" si="37"/>
        <v>147.20000000000002</v>
      </c>
      <c r="W55" s="687">
        <f t="shared" si="37"/>
        <v>494.59999999999997</v>
      </c>
      <c r="X55" s="688">
        <f t="shared" si="7"/>
        <v>3.3600543478260865</v>
      </c>
      <c r="Y55" s="687"/>
      <c r="Z55" s="687"/>
      <c r="AA55" s="688">
        <f t="shared" si="8"/>
        <v>0</v>
      </c>
      <c r="AB55" s="687"/>
      <c r="AC55" s="687"/>
      <c r="AD55" s="688">
        <f t="shared" si="9"/>
        <v>0</v>
      </c>
      <c r="AE55" s="687"/>
      <c r="AF55" s="687"/>
      <c r="AG55" s="688">
        <f t="shared" si="10"/>
        <v>0</v>
      </c>
      <c r="AH55" s="687"/>
      <c r="AI55" s="687"/>
      <c r="AJ55" s="688">
        <f t="shared" si="11"/>
        <v>0</v>
      </c>
      <c r="AK55" s="687">
        <v>116.05</v>
      </c>
      <c r="AL55" s="687">
        <v>312.86</v>
      </c>
      <c r="AM55" s="688">
        <f t="shared" si="12"/>
        <v>2.6959069366652306</v>
      </c>
      <c r="AN55" s="687"/>
      <c r="AO55" s="687"/>
      <c r="AP55" s="688">
        <f t="shared" si="13"/>
        <v>0</v>
      </c>
      <c r="AQ55" s="687">
        <f t="shared" si="38"/>
        <v>116.05</v>
      </c>
      <c r="AR55" s="687">
        <f t="shared" si="38"/>
        <v>312.86</v>
      </c>
      <c r="AS55" s="688">
        <f t="shared" si="14"/>
        <v>2.6959069366652306</v>
      </c>
      <c r="AT55" s="687">
        <v>0</v>
      </c>
      <c r="AU55" s="687">
        <v>0</v>
      </c>
      <c r="AV55" s="688">
        <f t="shared" si="15"/>
        <v>0</v>
      </c>
      <c r="AW55" s="687">
        <v>0</v>
      </c>
      <c r="AX55" s="687">
        <v>0</v>
      </c>
      <c r="AY55" s="688">
        <f t="shared" si="16"/>
        <v>0</v>
      </c>
      <c r="AZ55" s="687">
        <v>0</v>
      </c>
      <c r="BA55" s="687">
        <v>0</v>
      </c>
      <c r="BB55" s="688">
        <f t="shared" si="17"/>
        <v>0</v>
      </c>
      <c r="BC55" s="687">
        <v>0</v>
      </c>
      <c r="BD55" s="687">
        <v>0</v>
      </c>
      <c r="BE55" s="688">
        <f t="shared" si="18"/>
        <v>0</v>
      </c>
      <c r="BF55" s="687">
        <v>0</v>
      </c>
      <c r="BG55" s="687">
        <v>0</v>
      </c>
      <c r="BH55" s="688">
        <f t="shared" si="19"/>
        <v>0</v>
      </c>
      <c r="BI55" s="687">
        <v>0</v>
      </c>
      <c r="BJ55" s="687">
        <v>0</v>
      </c>
      <c r="BK55" s="688">
        <f t="shared" si="20"/>
        <v>0</v>
      </c>
      <c r="BL55" s="687">
        <v>0</v>
      </c>
      <c r="BM55" s="687">
        <v>0</v>
      </c>
      <c r="BN55" s="688">
        <f t="shared" si="21"/>
        <v>0</v>
      </c>
      <c r="BO55" s="687">
        <v>0</v>
      </c>
      <c r="BP55" s="687">
        <v>0</v>
      </c>
      <c r="BQ55" s="688">
        <f t="shared" si="22"/>
        <v>0</v>
      </c>
      <c r="BR55" s="687">
        <f t="shared" si="40"/>
        <v>23.3</v>
      </c>
      <c r="BS55" s="687">
        <f t="shared" si="40"/>
        <v>93.2</v>
      </c>
      <c r="BT55" s="688">
        <f t="shared" si="23"/>
        <v>4</v>
      </c>
      <c r="BU55" s="687">
        <f t="shared" si="31"/>
        <v>0</v>
      </c>
      <c r="BV55" s="687">
        <f t="shared" si="31"/>
        <v>0</v>
      </c>
      <c r="BW55" s="688">
        <f t="shared" si="24"/>
        <v>0</v>
      </c>
      <c r="BX55" s="687">
        <f t="shared" si="41"/>
        <v>0</v>
      </c>
      <c r="BY55" s="687">
        <f t="shared" si="39"/>
        <v>0</v>
      </c>
      <c r="BZ55" s="688">
        <f t="shared" si="25"/>
        <v>0</v>
      </c>
      <c r="CA55" s="687">
        <f t="shared" si="33"/>
        <v>0</v>
      </c>
      <c r="CB55" s="687">
        <f t="shared" si="33"/>
        <v>0</v>
      </c>
      <c r="CC55" s="688">
        <f t="shared" si="26"/>
        <v>0</v>
      </c>
      <c r="CD55" s="687">
        <f t="shared" si="34"/>
        <v>239.95</v>
      </c>
      <c r="CE55" s="687">
        <f t="shared" si="34"/>
        <v>714.26</v>
      </c>
      <c r="CF55" s="688">
        <f t="shared" si="27"/>
        <v>2.9767034798916443</v>
      </c>
      <c r="CG55" s="687">
        <f t="shared" si="35"/>
        <v>0</v>
      </c>
      <c r="CH55" s="687">
        <f t="shared" si="35"/>
        <v>0</v>
      </c>
      <c r="CI55" s="688">
        <f t="shared" si="28"/>
        <v>0</v>
      </c>
      <c r="CJ55" s="687">
        <f t="shared" si="36"/>
        <v>263.25</v>
      </c>
      <c r="CK55" s="687">
        <f t="shared" si="36"/>
        <v>807.46</v>
      </c>
      <c r="CL55" s="688">
        <f t="shared" si="29"/>
        <v>3.0672744539411205</v>
      </c>
      <c r="DN55" s="689" t="s">
        <v>163</v>
      </c>
      <c r="DO55" s="689" t="s">
        <v>178</v>
      </c>
    </row>
    <row r="56" spans="1:140" x14ac:dyDescent="0.25">
      <c r="A56" s="707" t="s">
        <v>48</v>
      </c>
      <c r="B56" s="685">
        <v>3944.61</v>
      </c>
      <c r="C56" s="686">
        <f t="shared" si="0"/>
        <v>16.461956948849185</v>
      </c>
      <c r="D56" s="687">
        <v>295.26</v>
      </c>
      <c r="E56" s="687">
        <v>914.93</v>
      </c>
      <c r="F56" s="688">
        <f t="shared" si="1"/>
        <v>3.0987265460949671</v>
      </c>
      <c r="G56" s="687"/>
      <c r="H56" s="687"/>
      <c r="I56" s="688">
        <f t="shared" si="2"/>
        <v>0</v>
      </c>
      <c r="J56" s="687"/>
      <c r="K56" s="687"/>
      <c r="L56" s="688">
        <f t="shared" si="3"/>
        <v>0</v>
      </c>
      <c r="M56" s="687">
        <v>52.5</v>
      </c>
      <c r="N56" s="687">
        <v>146.4</v>
      </c>
      <c r="O56" s="688">
        <f t="shared" si="4"/>
        <v>2.7885714285714287</v>
      </c>
      <c r="P56" s="687">
        <v>189.35</v>
      </c>
      <c r="Q56" s="687">
        <v>420.39</v>
      </c>
      <c r="R56" s="688">
        <f t="shared" si="5"/>
        <v>2.2201742804330604</v>
      </c>
      <c r="S56" s="687">
        <v>96.2</v>
      </c>
      <c r="T56" s="687">
        <v>228.77</v>
      </c>
      <c r="U56" s="688">
        <f t="shared" si="6"/>
        <v>2.3780665280665283</v>
      </c>
      <c r="V56" s="687">
        <f t="shared" si="37"/>
        <v>633.30999999999995</v>
      </c>
      <c r="W56" s="687">
        <f t="shared" si="37"/>
        <v>1710.4899999999998</v>
      </c>
      <c r="X56" s="688">
        <f t="shared" si="7"/>
        <v>2.7008731900648972</v>
      </c>
      <c r="Y56" s="687">
        <v>16.05</v>
      </c>
      <c r="Z56" s="687">
        <v>32.1</v>
      </c>
      <c r="AA56" s="688">
        <f t="shared" si="8"/>
        <v>2</v>
      </c>
      <c r="AB56" s="687"/>
      <c r="AC56" s="687"/>
      <c r="AD56" s="688">
        <f t="shared" si="9"/>
        <v>0</v>
      </c>
      <c r="AE56" s="687"/>
      <c r="AF56" s="687"/>
      <c r="AG56" s="688">
        <f t="shared" si="10"/>
        <v>0</v>
      </c>
      <c r="AH56" s="687"/>
      <c r="AI56" s="687"/>
      <c r="AJ56" s="688">
        <f t="shared" si="11"/>
        <v>0</v>
      </c>
      <c r="AK56" s="687"/>
      <c r="AL56" s="687"/>
      <c r="AM56" s="688">
        <f t="shared" si="12"/>
        <v>0</v>
      </c>
      <c r="AN56" s="687"/>
      <c r="AO56" s="687"/>
      <c r="AP56" s="688">
        <f t="shared" si="13"/>
        <v>0</v>
      </c>
      <c r="AQ56" s="687">
        <f t="shared" si="38"/>
        <v>16.05</v>
      </c>
      <c r="AR56" s="687">
        <f t="shared" si="38"/>
        <v>32.1</v>
      </c>
      <c r="AS56" s="688">
        <f t="shared" si="14"/>
        <v>2</v>
      </c>
      <c r="AT56" s="687">
        <v>0</v>
      </c>
      <c r="AU56" s="687">
        <v>0</v>
      </c>
      <c r="AV56" s="688">
        <f t="shared" si="15"/>
        <v>0</v>
      </c>
      <c r="AW56" s="687">
        <v>0</v>
      </c>
      <c r="AX56" s="687">
        <v>0</v>
      </c>
      <c r="AY56" s="688">
        <f t="shared" si="16"/>
        <v>0</v>
      </c>
      <c r="AZ56" s="687">
        <v>0</v>
      </c>
      <c r="BA56" s="687">
        <v>0</v>
      </c>
      <c r="BB56" s="688">
        <f t="shared" si="17"/>
        <v>0</v>
      </c>
      <c r="BC56" s="687">
        <v>0</v>
      </c>
      <c r="BD56" s="687">
        <v>0</v>
      </c>
      <c r="BE56" s="688">
        <f t="shared" si="18"/>
        <v>0</v>
      </c>
      <c r="BF56" s="687">
        <v>0</v>
      </c>
      <c r="BG56" s="687">
        <v>0</v>
      </c>
      <c r="BH56" s="688">
        <f t="shared" si="19"/>
        <v>0</v>
      </c>
      <c r="BI56" s="687">
        <v>0</v>
      </c>
      <c r="BJ56" s="687">
        <v>0</v>
      </c>
      <c r="BK56" s="688">
        <f t="shared" si="20"/>
        <v>0</v>
      </c>
      <c r="BL56" s="687">
        <v>0</v>
      </c>
      <c r="BM56" s="687">
        <v>0</v>
      </c>
      <c r="BN56" s="688">
        <f t="shared" si="21"/>
        <v>0</v>
      </c>
      <c r="BO56" s="687">
        <v>0</v>
      </c>
      <c r="BP56" s="687">
        <v>0</v>
      </c>
      <c r="BQ56" s="688">
        <f t="shared" si="22"/>
        <v>0</v>
      </c>
      <c r="BR56" s="687">
        <f t="shared" si="40"/>
        <v>311.31</v>
      </c>
      <c r="BS56" s="687">
        <f t="shared" si="40"/>
        <v>947.03</v>
      </c>
      <c r="BT56" s="688">
        <f t="shared" si="23"/>
        <v>3.04208024155986</v>
      </c>
      <c r="BU56" s="687">
        <f t="shared" si="31"/>
        <v>0</v>
      </c>
      <c r="BV56" s="687">
        <f t="shared" si="31"/>
        <v>0</v>
      </c>
      <c r="BW56" s="688">
        <f t="shared" si="24"/>
        <v>0</v>
      </c>
      <c r="BX56" s="687">
        <f t="shared" si="41"/>
        <v>0</v>
      </c>
      <c r="BY56" s="687">
        <f t="shared" si="39"/>
        <v>0</v>
      </c>
      <c r="BZ56" s="688">
        <f t="shared" si="25"/>
        <v>0</v>
      </c>
      <c r="CA56" s="687">
        <f t="shared" si="33"/>
        <v>52.5</v>
      </c>
      <c r="CB56" s="687">
        <f t="shared" si="33"/>
        <v>146.4</v>
      </c>
      <c r="CC56" s="688">
        <f t="shared" si="26"/>
        <v>2.7885714285714287</v>
      </c>
      <c r="CD56" s="687">
        <f t="shared" si="34"/>
        <v>189.35</v>
      </c>
      <c r="CE56" s="687">
        <f t="shared" si="34"/>
        <v>420.39</v>
      </c>
      <c r="CF56" s="688">
        <f t="shared" si="27"/>
        <v>2.2201742804330604</v>
      </c>
      <c r="CG56" s="687">
        <f t="shared" si="35"/>
        <v>96.2</v>
      </c>
      <c r="CH56" s="687">
        <f t="shared" si="35"/>
        <v>228.77</v>
      </c>
      <c r="CI56" s="688">
        <f t="shared" si="28"/>
        <v>2.3780665280665283</v>
      </c>
      <c r="CJ56" s="687">
        <f t="shared" si="36"/>
        <v>649.3599999999999</v>
      </c>
      <c r="CK56" s="687">
        <f t="shared" si="36"/>
        <v>1742.5899999999997</v>
      </c>
      <c r="CL56" s="688">
        <f t="shared" si="29"/>
        <v>2.6835499568806207</v>
      </c>
      <c r="DN56" s="689" t="s">
        <v>163</v>
      </c>
      <c r="DO56" s="689" t="s">
        <v>178</v>
      </c>
    </row>
    <row r="57" spans="1:140" x14ac:dyDescent="0.25">
      <c r="A57" s="707" t="s">
        <v>49</v>
      </c>
      <c r="B57" s="685">
        <v>558</v>
      </c>
      <c r="C57" s="686">
        <f t="shared" si="0"/>
        <v>0</v>
      </c>
      <c r="D57" s="687"/>
      <c r="E57" s="687"/>
      <c r="F57" s="688">
        <f t="shared" si="1"/>
        <v>0</v>
      </c>
      <c r="G57" s="687"/>
      <c r="H57" s="687"/>
      <c r="I57" s="688">
        <f t="shared" si="2"/>
        <v>0</v>
      </c>
      <c r="J57" s="687"/>
      <c r="K57" s="687"/>
      <c r="L57" s="688">
        <f t="shared" si="3"/>
        <v>0</v>
      </c>
      <c r="M57" s="687"/>
      <c r="N57" s="687"/>
      <c r="O57" s="688">
        <f t="shared" si="4"/>
        <v>0</v>
      </c>
      <c r="P57" s="687"/>
      <c r="Q57" s="687"/>
      <c r="R57" s="688">
        <f t="shared" si="5"/>
        <v>0</v>
      </c>
      <c r="S57" s="687"/>
      <c r="T57" s="687"/>
      <c r="U57" s="688">
        <f t="shared" si="6"/>
        <v>0</v>
      </c>
      <c r="V57" s="687">
        <f t="shared" si="37"/>
        <v>0</v>
      </c>
      <c r="W57" s="687">
        <f t="shared" si="37"/>
        <v>0</v>
      </c>
      <c r="X57" s="688">
        <f t="shared" si="7"/>
        <v>0</v>
      </c>
      <c r="Y57" s="687"/>
      <c r="Z57" s="687"/>
      <c r="AA57" s="688">
        <f t="shared" si="8"/>
        <v>0</v>
      </c>
      <c r="AB57" s="687"/>
      <c r="AC57" s="687"/>
      <c r="AD57" s="688">
        <f t="shared" si="9"/>
        <v>0</v>
      </c>
      <c r="AE57" s="687"/>
      <c r="AF57" s="687"/>
      <c r="AG57" s="688">
        <f t="shared" si="10"/>
        <v>0</v>
      </c>
      <c r="AH57" s="687"/>
      <c r="AI57" s="687"/>
      <c r="AJ57" s="688">
        <f t="shared" si="11"/>
        <v>0</v>
      </c>
      <c r="AK57" s="687"/>
      <c r="AL57" s="687"/>
      <c r="AM57" s="688">
        <f t="shared" si="12"/>
        <v>0</v>
      </c>
      <c r="AN57" s="687"/>
      <c r="AO57" s="687"/>
      <c r="AP57" s="688">
        <f t="shared" si="13"/>
        <v>0</v>
      </c>
      <c r="AQ57" s="687">
        <f t="shared" si="38"/>
        <v>0</v>
      </c>
      <c r="AR57" s="687">
        <f t="shared" si="38"/>
        <v>0</v>
      </c>
      <c r="AS57" s="688">
        <f t="shared" si="14"/>
        <v>0</v>
      </c>
      <c r="AT57" s="687">
        <v>0</v>
      </c>
      <c r="AU57" s="687">
        <v>0</v>
      </c>
      <c r="AV57" s="688">
        <f t="shared" si="15"/>
        <v>0</v>
      </c>
      <c r="AW57" s="687">
        <v>0</v>
      </c>
      <c r="AX57" s="687">
        <v>0</v>
      </c>
      <c r="AY57" s="688">
        <f t="shared" si="16"/>
        <v>0</v>
      </c>
      <c r="AZ57" s="687">
        <v>0</v>
      </c>
      <c r="BA57" s="687">
        <v>0</v>
      </c>
      <c r="BB57" s="688">
        <f t="shared" si="17"/>
        <v>0</v>
      </c>
      <c r="BC57" s="687">
        <v>0</v>
      </c>
      <c r="BD57" s="687">
        <v>0</v>
      </c>
      <c r="BE57" s="688">
        <f t="shared" si="18"/>
        <v>0</v>
      </c>
      <c r="BF57" s="687">
        <v>0</v>
      </c>
      <c r="BG57" s="687">
        <v>0</v>
      </c>
      <c r="BH57" s="688">
        <f t="shared" si="19"/>
        <v>0</v>
      </c>
      <c r="BI57" s="687">
        <v>0</v>
      </c>
      <c r="BJ57" s="687">
        <v>0</v>
      </c>
      <c r="BK57" s="688">
        <f t="shared" si="20"/>
        <v>0</v>
      </c>
      <c r="BL57" s="687">
        <v>0</v>
      </c>
      <c r="BM57" s="687">
        <v>0</v>
      </c>
      <c r="BN57" s="688">
        <f t="shared" si="21"/>
        <v>0</v>
      </c>
      <c r="BO57" s="687">
        <v>0</v>
      </c>
      <c r="BP57" s="687">
        <v>0</v>
      </c>
      <c r="BQ57" s="688">
        <f t="shared" si="22"/>
        <v>0</v>
      </c>
      <c r="BR57" s="687">
        <f t="shared" si="40"/>
        <v>0</v>
      </c>
      <c r="BS57" s="687">
        <f t="shared" si="40"/>
        <v>0</v>
      </c>
      <c r="BT57" s="688">
        <f t="shared" si="23"/>
        <v>0</v>
      </c>
      <c r="BU57" s="687">
        <f t="shared" si="31"/>
        <v>0</v>
      </c>
      <c r="BV57" s="687">
        <f t="shared" si="31"/>
        <v>0</v>
      </c>
      <c r="BW57" s="688">
        <f t="shared" si="24"/>
        <v>0</v>
      </c>
      <c r="BX57" s="687">
        <f t="shared" si="41"/>
        <v>0</v>
      </c>
      <c r="BY57" s="687">
        <f t="shared" si="39"/>
        <v>0</v>
      </c>
      <c r="BZ57" s="688">
        <f t="shared" si="25"/>
        <v>0</v>
      </c>
      <c r="CA57" s="687">
        <f t="shared" si="33"/>
        <v>0</v>
      </c>
      <c r="CB57" s="687">
        <f t="shared" si="33"/>
        <v>0</v>
      </c>
      <c r="CC57" s="688">
        <f t="shared" si="26"/>
        <v>0</v>
      </c>
      <c r="CD57" s="687">
        <f t="shared" si="34"/>
        <v>0</v>
      </c>
      <c r="CE57" s="687">
        <f t="shared" si="34"/>
        <v>0</v>
      </c>
      <c r="CF57" s="688">
        <f t="shared" si="27"/>
        <v>0</v>
      </c>
      <c r="CG57" s="687">
        <f t="shared" si="35"/>
        <v>0</v>
      </c>
      <c r="CH57" s="687">
        <f t="shared" si="35"/>
        <v>0</v>
      </c>
      <c r="CI57" s="688">
        <f t="shared" si="28"/>
        <v>0</v>
      </c>
      <c r="CJ57" s="687">
        <f t="shared" si="36"/>
        <v>0</v>
      </c>
      <c r="CK57" s="687">
        <f t="shared" si="36"/>
        <v>0</v>
      </c>
      <c r="CL57" s="688">
        <f t="shared" si="29"/>
        <v>0</v>
      </c>
    </row>
    <row r="58" spans="1:140" x14ac:dyDescent="0.25">
      <c r="A58" s="707" t="s">
        <v>50</v>
      </c>
      <c r="B58" s="685">
        <v>2431.71</v>
      </c>
      <c r="C58" s="686">
        <f t="shared" si="0"/>
        <v>11.048192424261115</v>
      </c>
      <c r="D58" s="687">
        <v>58</v>
      </c>
      <c r="E58" s="687">
        <v>228.45</v>
      </c>
      <c r="F58" s="688">
        <f t="shared" si="1"/>
        <v>3.9387931034482757</v>
      </c>
      <c r="G58" s="687">
        <v>13</v>
      </c>
      <c r="H58" s="687">
        <v>51.4</v>
      </c>
      <c r="I58" s="688">
        <f t="shared" si="2"/>
        <v>3.9538461538461536</v>
      </c>
      <c r="J58" s="687"/>
      <c r="K58" s="687"/>
      <c r="L58" s="688">
        <f t="shared" si="3"/>
        <v>0</v>
      </c>
      <c r="M58" s="687"/>
      <c r="N58" s="687"/>
      <c r="O58" s="688">
        <f t="shared" si="4"/>
        <v>0</v>
      </c>
      <c r="P58" s="687">
        <v>63.33</v>
      </c>
      <c r="Q58" s="687">
        <v>246.98699999999997</v>
      </c>
      <c r="R58" s="688">
        <f t="shared" si="5"/>
        <v>3.8999999999999995</v>
      </c>
      <c r="S58" s="687"/>
      <c r="T58" s="687"/>
      <c r="U58" s="688">
        <f t="shared" si="6"/>
        <v>0</v>
      </c>
      <c r="V58" s="687">
        <f t="shared" si="37"/>
        <v>134.32999999999998</v>
      </c>
      <c r="W58" s="687">
        <f t="shared" si="37"/>
        <v>526.83699999999999</v>
      </c>
      <c r="X58" s="688">
        <f t="shared" si="7"/>
        <v>3.9219608427008117</v>
      </c>
      <c r="Y58" s="687">
        <v>58</v>
      </c>
      <c r="Z58" s="687">
        <v>228.45</v>
      </c>
      <c r="AA58" s="688">
        <f t="shared" si="8"/>
        <v>3.9387931034482757</v>
      </c>
      <c r="AB58" s="687">
        <v>13</v>
      </c>
      <c r="AC58" s="687">
        <v>51.4</v>
      </c>
      <c r="AD58" s="688">
        <f t="shared" si="9"/>
        <v>3.9538461538461536</v>
      </c>
      <c r="AE58" s="687"/>
      <c r="AF58" s="687"/>
      <c r="AG58" s="688">
        <f t="shared" si="10"/>
        <v>0</v>
      </c>
      <c r="AH58" s="687"/>
      <c r="AI58" s="687"/>
      <c r="AJ58" s="688">
        <f t="shared" si="11"/>
        <v>0</v>
      </c>
      <c r="AK58" s="687">
        <v>63.33</v>
      </c>
      <c r="AL58" s="687">
        <v>246.98699999999997</v>
      </c>
      <c r="AM58" s="688">
        <f t="shared" si="12"/>
        <v>3.8999999999999995</v>
      </c>
      <c r="AN58" s="687"/>
      <c r="AO58" s="687"/>
      <c r="AP58" s="688">
        <f t="shared" si="13"/>
        <v>0</v>
      </c>
      <c r="AQ58" s="687">
        <f t="shared" si="38"/>
        <v>134.32999999999998</v>
      </c>
      <c r="AR58" s="687">
        <f t="shared" si="38"/>
        <v>526.83699999999999</v>
      </c>
      <c r="AS58" s="688">
        <f t="shared" si="14"/>
        <v>3.9219608427008117</v>
      </c>
      <c r="AT58" s="687">
        <v>0</v>
      </c>
      <c r="AU58" s="687">
        <v>0</v>
      </c>
      <c r="AV58" s="688">
        <f t="shared" si="15"/>
        <v>0</v>
      </c>
      <c r="AW58" s="687">
        <v>0</v>
      </c>
      <c r="AX58" s="687">
        <v>0</v>
      </c>
      <c r="AY58" s="688">
        <f t="shared" si="16"/>
        <v>0</v>
      </c>
      <c r="AZ58" s="687">
        <v>0</v>
      </c>
      <c r="BA58" s="687">
        <v>0</v>
      </c>
      <c r="BB58" s="688">
        <f t="shared" si="17"/>
        <v>0</v>
      </c>
      <c r="BC58" s="687">
        <v>0</v>
      </c>
      <c r="BD58" s="687">
        <v>0</v>
      </c>
      <c r="BE58" s="688">
        <f t="shared" si="18"/>
        <v>0</v>
      </c>
      <c r="BF58" s="687">
        <v>0</v>
      </c>
      <c r="BG58" s="687">
        <v>0</v>
      </c>
      <c r="BH58" s="688">
        <f t="shared" si="19"/>
        <v>0</v>
      </c>
      <c r="BI58" s="687">
        <v>0</v>
      </c>
      <c r="BJ58" s="687">
        <v>0</v>
      </c>
      <c r="BK58" s="688">
        <f t="shared" si="20"/>
        <v>0</v>
      </c>
      <c r="BL58" s="687">
        <v>0</v>
      </c>
      <c r="BM58" s="687">
        <v>0</v>
      </c>
      <c r="BN58" s="688">
        <f t="shared" si="21"/>
        <v>0</v>
      </c>
      <c r="BO58" s="687">
        <v>0</v>
      </c>
      <c r="BP58" s="687">
        <v>0</v>
      </c>
      <c r="BQ58" s="688">
        <f t="shared" si="22"/>
        <v>0</v>
      </c>
      <c r="BR58" s="687">
        <f t="shared" si="40"/>
        <v>116</v>
      </c>
      <c r="BS58" s="687">
        <f t="shared" si="40"/>
        <v>456.9</v>
      </c>
      <c r="BT58" s="688">
        <f t="shared" si="23"/>
        <v>3.9387931034482757</v>
      </c>
      <c r="BU58" s="687">
        <f t="shared" si="31"/>
        <v>26</v>
      </c>
      <c r="BV58" s="687">
        <f t="shared" si="31"/>
        <v>102.8</v>
      </c>
      <c r="BW58" s="688">
        <f t="shared" si="24"/>
        <v>3.9538461538461536</v>
      </c>
      <c r="BX58" s="687">
        <f t="shared" si="41"/>
        <v>0</v>
      </c>
      <c r="BY58" s="687">
        <f t="shared" si="39"/>
        <v>0</v>
      </c>
      <c r="BZ58" s="688">
        <f t="shared" si="25"/>
        <v>0</v>
      </c>
      <c r="CA58" s="687">
        <f t="shared" si="33"/>
        <v>0</v>
      </c>
      <c r="CB58" s="687">
        <f t="shared" si="33"/>
        <v>0</v>
      </c>
      <c r="CC58" s="688">
        <f t="shared" si="26"/>
        <v>0</v>
      </c>
      <c r="CD58" s="687">
        <f t="shared" si="34"/>
        <v>126.66</v>
      </c>
      <c r="CE58" s="687">
        <f t="shared" si="34"/>
        <v>493.97399999999993</v>
      </c>
      <c r="CF58" s="688">
        <f t="shared" si="27"/>
        <v>3.8999999999999995</v>
      </c>
      <c r="CG58" s="687">
        <f t="shared" si="35"/>
        <v>0</v>
      </c>
      <c r="CH58" s="687">
        <f t="shared" si="35"/>
        <v>0</v>
      </c>
      <c r="CI58" s="688">
        <f t="shared" si="28"/>
        <v>0</v>
      </c>
      <c r="CJ58" s="687">
        <f t="shared" si="36"/>
        <v>268.65999999999997</v>
      </c>
      <c r="CK58" s="687">
        <f t="shared" si="36"/>
        <v>1053.674</v>
      </c>
      <c r="CL58" s="688">
        <f t="shared" si="29"/>
        <v>3.9219608427008117</v>
      </c>
      <c r="DH58" s="690" t="s">
        <v>130</v>
      </c>
      <c r="DI58" s="690" t="s">
        <v>130</v>
      </c>
      <c r="DJ58" s="660" t="s">
        <v>138</v>
      </c>
      <c r="DN58" s="689" t="s">
        <v>170</v>
      </c>
      <c r="DO58" s="689" t="s">
        <v>178</v>
      </c>
    </row>
    <row r="59" spans="1:140" x14ac:dyDescent="0.25">
      <c r="A59" s="707" t="s">
        <v>51</v>
      </c>
      <c r="B59" s="685">
        <v>818.06</v>
      </c>
      <c r="C59" s="686">
        <f t="shared" si="0"/>
        <v>0</v>
      </c>
      <c r="D59" s="687"/>
      <c r="E59" s="687"/>
      <c r="F59" s="688">
        <f t="shared" si="1"/>
        <v>0</v>
      </c>
      <c r="G59" s="687"/>
      <c r="H59" s="687"/>
      <c r="I59" s="688">
        <f t="shared" si="2"/>
        <v>0</v>
      </c>
      <c r="J59" s="687"/>
      <c r="K59" s="687"/>
      <c r="L59" s="688">
        <f t="shared" si="3"/>
        <v>0</v>
      </c>
      <c r="M59" s="687"/>
      <c r="N59" s="687"/>
      <c r="O59" s="688">
        <f t="shared" si="4"/>
        <v>0</v>
      </c>
      <c r="P59" s="687"/>
      <c r="Q59" s="687"/>
      <c r="R59" s="688">
        <f t="shared" si="5"/>
        <v>0</v>
      </c>
      <c r="S59" s="687"/>
      <c r="T59" s="687"/>
      <c r="U59" s="688">
        <f t="shared" si="6"/>
        <v>0</v>
      </c>
      <c r="V59" s="687">
        <f t="shared" si="37"/>
        <v>0</v>
      </c>
      <c r="W59" s="687">
        <f t="shared" si="37"/>
        <v>0</v>
      </c>
      <c r="X59" s="688">
        <f t="shared" si="7"/>
        <v>0</v>
      </c>
      <c r="Y59" s="687"/>
      <c r="Z59" s="687"/>
      <c r="AA59" s="688">
        <f t="shared" si="8"/>
        <v>0</v>
      </c>
      <c r="AB59" s="687"/>
      <c r="AC59" s="687"/>
      <c r="AD59" s="688">
        <f t="shared" si="9"/>
        <v>0</v>
      </c>
      <c r="AE59" s="687"/>
      <c r="AF59" s="687"/>
      <c r="AG59" s="688">
        <f t="shared" si="10"/>
        <v>0</v>
      </c>
      <c r="AH59" s="687"/>
      <c r="AI59" s="687"/>
      <c r="AJ59" s="688">
        <f t="shared" si="11"/>
        <v>0</v>
      </c>
      <c r="AK59" s="687"/>
      <c r="AL59" s="687"/>
      <c r="AM59" s="688">
        <f t="shared" si="12"/>
        <v>0</v>
      </c>
      <c r="AN59" s="687"/>
      <c r="AO59" s="687"/>
      <c r="AP59" s="688">
        <f t="shared" si="13"/>
        <v>0</v>
      </c>
      <c r="AQ59" s="687">
        <f t="shared" si="38"/>
        <v>0</v>
      </c>
      <c r="AR59" s="687">
        <f t="shared" si="38"/>
        <v>0</v>
      </c>
      <c r="AS59" s="688">
        <f t="shared" si="14"/>
        <v>0</v>
      </c>
      <c r="AT59" s="687">
        <v>0</v>
      </c>
      <c r="AU59" s="687">
        <v>0</v>
      </c>
      <c r="AV59" s="688">
        <f t="shared" si="15"/>
        <v>0</v>
      </c>
      <c r="AW59" s="687">
        <v>0</v>
      </c>
      <c r="AX59" s="687">
        <v>0</v>
      </c>
      <c r="AY59" s="688">
        <f t="shared" si="16"/>
        <v>0</v>
      </c>
      <c r="AZ59" s="687">
        <v>0</v>
      </c>
      <c r="BA59" s="687">
        <v>0</v>
      </c>
      <c r="BB59" s="688">
        <f t="shared" si="17"/>
        <v>0</v>
      </c>
      <c r="BC59" s="687">
        <v>0</v>
      </c>
      <c r="BD59" s="687">
        <v>0</v>
      </c>
      <c r="BE59" s="688">
        <f t="shared" si="18"/>
        <v>0</v>
      </c>
      <c r="BF59" s="687">
        <v>0</v>
      </c>
      <c r="BG59" s="687">
        <v>0</v>
      </c>
      <c r="BH59" s="688">
        <f t="shared" si="19"/>
        <v>0</v>
      </c>
      <c r="BI59" s="687">
        <v>0</v>
      </c>
      <c r="BJ59" s="687">
        <v>0</v>
      </c>
      <c r="BK59" s="688">
        <f t="shared" si="20"/>
        <v>0</v>
      </c>
      <c r="BL59" s="687">
        <v>0</v>
      </c>
      <c r="BM59" s="687">
        <v>0</v>
      </c>
      <c r="BN59" s="688">
        <f t="shared" si="21"/>
        <v>0</v>
      </c>
      <c r="BO59" s="687">
        <v>0</v>
      </c>
      <c r="BP59" s="687">
        <v>0</v>
      </c>
      <c r="BQ59" s="688">
        <f t="shared" si="22"/>
        <v>0</v>
      </c>
      <c r="BR59" s="687">
        <f t="shared" si="40"/>
        <v>0</v>
      </c>
      <c r="BS59" s="687">
        <f t="shared" si="40"/>
        <v>0</v>
      </c>
      <c r="BT59" s="688">
        <f t="shared" si="23"/>
        <v>0</v>
      </c>
      <c r="BU59" s="687">
        <f t="shared" si="31"/>
        <v>0</v>
      </c>
      <c r="BV59" s="687">
        <f t="shared" si="31"/>
        <v>0</v>
      </c>
      <c r="BW59" s="688">
        <f t="shared" si="24"/>
        <v>0</v>
      </c>
      <c r="BX59" s="687">
        <f t="shared" si="41"/>
        <v>0</v>
      </c>
      <c r="BY59" s="687">
        <f t="shared" si="39"/>
        <v>0</v>
      </c>
      <c r="BZ59" s="688">
        <f t="shared" si="25"/>
        <v>0</v>
      </c>
      <c r="CA59" s="687">
        <f t="shared" ref="CA59:CB59" si="42">M59+AH59</f>
        <v>0</v>
      </c>
      <c r="CB59" s="687">
        <f t="shared" si="42"/>
        <v>0</v>
      </c>
      <c r="CC59" s="688">
        <f t="shared" si="26"/>
        <v>0</v>
      </c>
      <c r="CD59" s="687">
        <f t="shared" ref="CD59:CE59" si="43">P59+AK59</f>
        <v>0</v>
      </c>
      <c r="CE59" s="687">
        <f t="shared" si="43"/>
        <v>0</v>
      </c>
      <c r="CF59" s="688">
        <f t="shared" si="27"/>
        <v>0</v>
      </c>
      <c r="CG59" s="687">
        <f t="shared" ref="CG59:CH59" si="44">S59+AN59</f>
        <v>0</v>
      </c>
      <c r="CH59" s="687">
        <f t="shared" si="44"/>
        <v>0</v>
      </c>
      <c r="CI59" s="688">
        <f t="shared" si="28"/>
        <v>0</v>
      </c>
      <c r="CJ59" s="687">
        <f t="shared" ref="CJ59:CK59" si="45">V59+AQ59</f>
        <v>0</v>
      </c>
      <c r="CK59" s="687">
        <f t="shared" si="45"/>
        <v>0</v>
      </c>
      <c r="CL59" s="688">
        <f t="shared" si="29"/>
        <v>0</v>
      </c>
      <c r="DI59" s="690" t="s">
        <v>130</v>
      </c>
      <c r="DJ59" s="660" t="s">
        <v>138</v>
      </c>
    </row>
    <row r="61" spans="1:140" x14ac:dyDescent="0.25"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BR61" s="664"/>
    </row>
    <row r="63" spans="1:140" ht="15.75" x14ac:dyDescent="0.25">
      <c r="BP63" s="714" t="s">
        <v>131</v>
      </c>
      <c r="BQ63" s="714"/>
      <c r="BR63" s="714"/>
      <c r="BS63" s="714"/>
      <c r="BT63" s="714"/>
      <c r="BU63" s="715"/>
      <c r="BV63" s="715"/>
      <c r="BW63" s="715"/>
      <c r="BX63" s="715"/>
      <c r="BY63" s="715"/>
      <c r="BZ63" s="715"/>
      <c r="CA63" s="714" t="s">
        <v>115</v>
      </c>
      <c r="CB63" s="715"/>
      <c r="CC63" s="715"/>
      <c r="CD63" s="714"/>
      <c r="CE63" s="714"/>
      <c r="CF63" s="714"/>
      <c r="CG63" s="715"/>
      <c r="CH63" s="716"/>
      <c r="CI63" s="716"/>
      <c r="CJ63" s="714"/>
      <c r="CK63" s="716"/>
      <c r="CL63" s="716"/>
      <c r="CM63" s="716"/>
      <c r="CN63" s="716"/>
    </row>
    <row r="64" spans="1:140" s="714" customFormat="1" ht="15.75" x14ac:dyDescent="0.25">
      <c r="BP64" s="659" t="s">
        <v>154</v>
      </c>
      <c r="BQ64" s="659"/>
      <c r="BR64" s="659"/>
      <c r="BS64" s="659"/>
      <c r="BT64" s="659"/>
      <c r="BU64" s="715"/>
      <c r="BV64" s="715"/>
      <c r="BW64" s="715"/>
      <c r="BX64" s="715"/>
      <c r="BY64" s="715"/>
      <c r="BZ64" s="715"/>
      <c r="CA64" s="659" t="s">
        <v>118</v>
      </c>
      <c r="CB64" s="715"/>
      <c r="CC64" s="715"/>
      <c r="CD64" s="659"/>
      <c r="CE64" s="659"/>
      <c r="CF64" s="659"/>
      <c r="CG64" s="715"/>
      <c r="CI64" s="715"/>
      <c r="CJ64" s="659"/>
      <c r="CK64" s="715"/>
      <c r="CL64" s="715"/>
      <c r="CM64" s="715"/>
      <c r="CN64" s="715"/>
      <c r="DF64" s="717"/>
      <c r="DG64" s="717"/>
      <c r="DH64" s="717"/>
      <c r="DI64" s="717"/>
      <c r="DJ64" s="717"/>
      <c r="DK64" s="717"/>
      <c r="DL64" s="717"/>
      <c r="DM64" s="717"/>
      <c r="DN64" s="717"/>
      <c r="DO64" s="717"/>
      <c r="DP64" s="717"/>
      <c r="DQ64" s="717"/>
      <c r="DR64" s="717"/>
      <c r="DS64" s="717"/>
      <c r="DT64" s="717"/>
      <c r="DU64" s="717"/>
      <c r="DV64" s="717"/>
      <c r="DW64" s="717"/>
      <c r="DX64" s="717"/>
      <c r="DY64" s="717"/>
      <c r="DZ64" s="717"/>
      <c r="EA64" s="717"/>
      <c r="EB64" s="717"/>
      <c r="EC64" s="717"/>
      <c r="ED64" s="717"/>
      <c r="EE64" s="717"/>
      <c r="EF64" s="717"/>
      <c r="EG64" s="718"/>
      <c r="EH64" s="718"/>
      <c r="EI64" s="718"/>
      <c r="EJ64" s="718"/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conditionalFormatting sqref="D44:E44">
    <cfRule type="cellIs" dxfId="23" priority="4" operator="equal">
      <formula>0</formula>
    </cfRule>
  </conditionalFormatting>
  <conditionalFormatting sqref="P44:Q44">
    <cfRule type="cellIs" dxfId="22" priority="3" operator="equal">
      <formula>0</formula>
    </cfRule>
  </conditionalFormatting>
  <conditionalFormatting sqref="S44:T44">
    <cfRule type="cellIs" dxfId="21" priority="2" operator="equal">
      <formula>0</formula>
    </cfRule>
  </conditionalFormatting>
  <conditionalFormatting sqref="Y44:Z44">
    <cfRule type="cellIs" dxfId="20" priority="1" operator="equal">
      <formula>0</formula>
    </cfRule>
  </conditionalFormatting>
  <pageMargins left="0.2" right="0.7" top="0.25" bottom="0.25" header="0.3" footer="0.3"/>
  <pageSetup paperSize="5" scale="52" orientation="landscape" horizontalDpi="300" verticalDpi="300" r:id="rId1"/>
  <headerFooter alignWithMargins="0"/>
  <colBreaks count="3" manualBreakCount="3">
    <brk id="33" max="1048575" man="1"/>
    <brk id="66" max="1048575" man="1"/>
    <brk id="10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="77" zoomScaleNormal="100" zoomScaleSheetLayoutView="77" workbookViewId="0">
      <pane xSplit="4" ySplit="12" topLeftCell="BL29" activePane="bottomRight" state="frozen"/>
      <selection activeCell="A6" sqref="A6"/>
      <selection pane="topRight" activeCell="E6" sqref="E6"/>
      <selection pane="bottomLeft" activeCell="A14" sqref="A14"/>
      <selection pane="bottomRight" activeCell="BL56" sqref="BL56"/>
    </sheetView>
  </sheetViews>
  <sheetFormatPr defaultColWidth="8.85546875" defaultRowHeight="18.75" x14ac:dyDescent="0.3"/>
  <cols>
    <col min="1" max="1" width="14.42578125" style="832" customWidth="1"/>
    <col min="2" max="2" width="7.7109375" style="715" customWidth="1"/>
    <col min="3" max="3" width="8.7109375" style="715" customWidth="1"/>
    <col min="4" max="4" width="16.85546875" style="715" hidden="1" customWidth="1"/>
    <col min="5" max="5" width="8" style="715" customWidth="1"/>
    <col min="6" max="6" width="6.7109375" style="715" customWidth="1"/>
    <col min="7" max="7" width="7.5703125" style="715" customWidth="1"/>
    <col min="8" max="8" width="6.7109375" style="715" customWidth="1"/>
    <col min="9" max="9" width="7.42578125" style="715" customWidth="1"/>
    <col min="10" max="10" width="6.7109375" style="715" customWidth="1"/>
    <col min="11" max="11" width="7.7109375" style="715" customWidth="1"/>
    <col min="12" max="12" width="6.7109375" style="715" customWidth="1"/>
    <col min="13" max="13" width="8.28515625" style="715" customWidth="1"/>
    <col min="14" max="14" width="6.7109375" style="715" customWidth="1"/>
    <col min="15" max="15" width="9.28515625" style="715" customWidth="1"/>
    <col min="16" max="16" width="7.7109375" style="715" customWidth="1"/>
    <col min="17" max="17" width="8" style="715" customWidth="1"/>
    <col min="18" max="18" width="6.7109375" style="715" customWidth="1"/>
    <col min="19" max="19" width="7.42578125" style="715" hidden="1" customWidth="1"/>
    <col min="20" max="20" width="7.7109375" style="715" customWidth="1"/>
    <col min="21" max="27" width="6.7109375" style="715" customWidth="1"/>
    <col min="28" max="28" width="9.7109375" style="715" customWidth="1"/>
    <col min="29" max="29" width="6.7109375" style="715" customWidth="1"/>
    <col min="30" max="30" width="7.7109375" style="715" customWidth="1"/>
    <col min="31" max="31" width="6.7109375" style="715" customWidth="1"/>
    <col min="32" max="32" width="7.85546875" style="715" customWidth="1"/>
    <col min="33" max="33" width="6.7109375" style="715" customWidth="1"/>
    <col min="34" max="34" width="6.28515625" style="715" hidden="1" customWidth="1"/>
    <col min="35" max="36" width="6.7109375" style="715" hidden="1" customWidth="1"/>
    <col min="37" max="48" width="6.7109375" style="715" customWidth="1"/>
    <col min="49" max="52" width="6.7109375" style="715" hidden="1" customWidth="1"/>
    <col min="53" max="53" width="7.7109375" style="715" customWidth="1"/>
    <col min="54" max="54" width="6.5703125" style="715" customWidth="1"/>
    <col min="55" max="58" width="6.7109375" style="715" customWidth="1"/>
    <col min="59" max="59" width="8.28515625" style="715" customWidth="1"/>
    <col min="60" max="60" width="6.5703125" style="715" customWidth="1"/>
    <col min="61" max="61" width="7.5703125" style="715" customWidth="1"/>
    <col min="62" max="64" width="6.7109375" style="715" customWidth="1"/>
    <col min="65" max="65" width="9" style="715" customWidth="1"/>
    <col min="66" max="66" width="8.7109375" style="715" customWidth="1"/>
    <col min="67" max="67" width="16.7109375" style="715" hidden="1" customWidth="1"/>
    <col min="68" max="68" width="17.28515625" style="831" hidden="1" customWidth="1"/>
    <col min="69" max="69" width="8" style="715" customWidth="1"/>
    <col min="70" max="71" width="8.85546875" style="715"/>
    <col min="72" max="72" width="1.7109375" style="715" customWidth="1"/>
    <col min="73" max="73" width="8.85546875" style="715" hidden="1" customWidth="1"/>
    <col min="74" max="16384" width="8.85546875" style="715"/>
  </cols>
  <sheetData>
    <row r="1" spans="1:69" s="721" customFormat="1" ht="12.75" x14ac:dyDescent="0.2">
      <c r="A1" s="719" t="s">
        <v>111</v>
      </c>
      <c r="B1" s="720"/>
      <c r="C1" s="720"/>
      <c r="D1" s="720"/>
      <c r="E1" s="720"/>
      <c r="F1" s="720"/>
      <c r="G1" s="720"/>
      <c r="H1" s="720"/>
      <c r="I1" s="720"/>
      <c r="K1" s="720" t="s">
        <v>70</v>
      </c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BP1" s="722"/>
    </row>
    <row r="2" spans="1:69" s="721" customFormat="1" ht="12.75" x14ac:dyDescent="0.2">
      <c r="B2" s="723"/>
      <c r="D2" s="723"/>
      <c r="F2" s="723"/>
      <c r="G2" s="723"/>
      <c r="H2" s="723"/>
      <c r="I2" s="723"/>
      <c r="J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  <c r="X2" s="723"/>
      <c r="Y2" s="723"/>
      <c r="Z2" s="723"/>
      <c r="AA2" s="723"/>
      <c r="AB2" s="723"/>
    </row>
    <row r="3" spans="1:69" s="721" customFormat="1" ht="15" customHeight="1" x14ac:dyDescent="0.2">
      <c r="A3" s="724" t="s">
        <v>71</v>
      </c>
      <c r="B3" s="725"/>
      <c r="D3" s="725"/>
      <c r="F3" s="725"/>
      <c r="G3" s="725"/>
      <c r="H3" s="725"/>
      <c r="I3" s="725"/>
      <c r="J3" s="725"/>
      <c r="L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BP3" s="722"/>
    </row>
    <row r="4" spans="1:69" s="721" customFormat="1" ht="12.75" x14ac:dyDescent="0.2">
      <c r="A4" s="725" t="s">
        <v>72</v>
      </c>
      <c r="B4" s="723" t="s">
        <v>187</v>
      </c>
      <c r="D4" s="723"/>
      <c r="F4" s="723"/>
      <c r="G4" s="723"/>
      <c r="H4" s="723"/>
      <c r="I4" s="723"/>
      <c r="J4" s="723"/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3"/>
      <c r="BP4" s="722"/>
    </row>
    <row r="5" spans="1:69" s="721" customFormat="1" ht="12.75" x14ac:dyDescent="0.2">
      <c r="A5" s="723" t="s">
        <v>73</v>
      </c>
      <c r="B5" s="726" t="s">
        <v>74</v>
      </c>
      <c r="C5" s="727" t="s">
        <v>188</v>
      </c>
      <c r="D5" s="728" t="s">
        <v>151</v>
      </c>
      <c r="G5" s="729"/>
      <c r="H5" s="729"/>
      <c r="I5" s="729"/>
      <c r="J5" s="729"/>
      <c r="O5" s="729"/>
      <c r="P5" s="729"/>
      <c r="Q5" s="729"/>
      <c r="R5" s="729"/>
      <c r="S5" s="729"/>
      <c r="T5" s="729"/>
      <c r="U5" s="729"/>
      <c r="V5" s="729"/>
      <c r="W5" s="729"/>
      <c r="X5" s="729"/>
      <c r="Y5" s="729"/>
      <c r="Z5" s="729"/>
      <c r="AA5" s="729"/>
      <c r="AB5" s="729"/>
      <c r="BP5" s="722"/>
    </row>
    <row r="6" spans="1:69" s="732" customFormat="1" ht="14.25" customHeight="1" x14ac:dyDescent="0.2">
      <c r="A6" s="1286" t="s">
        <v>0</v>
      </c>
      <c r="B6" s="1289"/>
      <c r="C6" s="1290"/>
      <c r="D6" s="1289" t="s">
        <v>75</v>
      </c>
      <c r="E6" s="1293"/>
      <c r="F6" s="1293"/>
      <c r="G6" s="1293"/>
      <c r="H6" s="1293"/>
      <c r="I6" s="1293"/>
      <c r="J6" s="1293"/>
      <c r="K6" s="1293"/>
      <c r="L6" s="1293"/>
      <c r="M6" s="1293"/>
      <c r="N6" s="1293"/>
      <c r="O6" s="1293"/>
      <c r="P6" s="1293"/>
      <c r="Q6" s="1293"/>
      <c r="R6" s="1290"/>
      <c r="S6" s="1295" t="s">
        <v>152</v>
      </c>
      <c r="T6" s="1296"/>
      <c r="U6" s="1296"/>
      <c r="V6" s="1296"/>
      <c r="W6" s="1296"/>
      <c r="X6" s="1296"/>
      <c r="Y6" s="1296"/>
      <c r="Z6" s="1296"/>
      <c r="AA6" s="1296"/>
      <c r="AB6" s="1296"/>
      <c r="AC6" s="1296"/>
      <c r="AD6" s="1296"/>
      <c r="AE6" s="1296"/>
      <c r="AF6" s="1296"/>
      <c r="AG6" s="1297"/>
      <c r="AH6" s="1289" t="s">
        <v>77</v>
      </c>
      <c r="AI6" s="1293"/>
      <c r="AJ6" s="1293"/>
      <c r="AK6" s="1293"/>
      <c r="AL6" s="1293"/>
      <c r="AM6" s="1293"/>
      <c r="AN6" s="1293"/>
      <c r="AO6" s="1293"/>
      <c r="AP6" s="1293"/>
      <c r="AQ6" s="1293"/>
      <c r="AR6" s="1293"/>
      <c r="AS6" s="1293"/>
      <c r="AT6" s="1293"/>
      <c r="AU6" s="1293"/>
      <c r="AV6" s="1290"/>
      <c r="AW6" s="1301" t="s">
        <v>78</v>
      </c>
      <c r="AX6" s="1302"/>
      <c r="AY6" s="1303"/>
      <c r="AZ6" s="1289" t="s">
        <v>79</v>
      </c>
      <c r="BA6" s="1293"/>
      <c r="BB6" s="1293"/>
      <c r="BC6" s="1293"/>
      <c r="BD6" s="1293"/>
      <c r="BE6" s="1293"/>
      <c r="BF6" s="1293"/>
      <c r="BG6" s="1293"/>
      <c r="BH6" s="1293"/>
      <c r="BI6" s="1293"/>
      <c r="BJ6" s="1293"/>
      <c r="BK6" s="1293"/>
      <c r="BL6" s="1293"/>
      <c r="BM6" s="1293"/>
      <c r="BN6" s="1293"/>
      <c r="BO6" s="730"/>
      <c r="BP6" s="731"/>
    </row>
    <row r="7" spans="1:69" s="732" customFormat="1" ht="3" customHeight="1" x14ac:dyDescent="0.2">
      <c r="A7" s="1287"/>
      <c r="B7" s="1291"/>
      <c r="C7" s="1292"/>
      <c r="D7" s="1291"/>
      <c r="E7" s="1294"/>
      <c r="F7" s="1294"/>
      <c r="G7" s="1294"/>
      <c r="H7" s="1294"/>
      <c r="I7" s="1294"/>
      <c r="J7" s="1294"/>
      <c r="K7" s="1294"/>
      <c r="L7" s="1294"/>
      <c r="M7" s="1294"/>
      <c r="N7" s="1294"/>
      <c r="O7" s="1294"/>
      <c r="P7" s="1294"/>
      <c r="Q7" s="1294"/>
      <c r="R7" s="1292"/>
      <c r="S7" s="1298"/>
      <c r="T7" s="1299"/>
      <c r="U7" s="1299"/>
      <c r="V7" s="1299"/>
      <c r="W7" s="1299"/>
      <c r="X7" s="1299"/>
      <c r="Y7" s="1299"/>
      <c r="Z7" s="1299"/>
      <c r="AA7" s="1299"/>
      <c r="AB7" s="1299"/>
      <c r="AC7" s="1299"/>
      <c r="AD7" s="1299"/>
      <c r="AE7" s="1299"/>
      <c r="AF7" s="1299"/>
      <c r="AG7" s="1300"/>
      <c r="AH7" s="1291"/>
      <c r="AI7" s="1294"/>
      <c r="AJ7" s="1294"/>
      <c r="AK7" s="1294"/>
      <c r="AL7" s="1294"/>
      <c r="AM7" s="1294"/>
      <c r="AN7" s="1294"/>
      <c r="AO7" s="1294"/>
      <c r="AP7" s="1294"/>
      <c r="AQ7" s="1294"/>
      <c r="AR7" s="1294"/>
      <c r="AS7" s="1294"/>
      <c r="AT7" s="1294"/>
      <c r="AU7" s="1294"/>
      <c r="AV7" s="1292"/>
      <c r="AW7" s="1304"/>
      <c r="AX7" s="1305"/>
      <c r="AY7" s="1306"/>
      <c r="AZ7" s="1291"/>
      <c r="BA7" s="1294"/>
      <c r="BB7" s="1294"/>
      <c r="BC7" s="1294"/>
      <c r="BD7" s="1294"/>
      <c r="BE7" s="1294"/>
      <c r="BF7" s="1294"/>
      <c r="BG7" s="1294"/>
      <c r="BH7" s="1294"/>
      <c r="BI7" s="1294"/>
      <c r="BJ7" s="1294"/>
      <c r="BK7" s="1294"/>
      <c r="BL7" s="1294"/>
      <c r="BM7" s="1294"/>
      <c r="BN7" s="1294"/>
      <c r="BO7" s="730"/>
      <c r="BP7" s="733"/>
    </row>
    <row r="8" spans="1:69" s="732" customFormat="1" ht="8.4499999999999993" customHeight="1" x14ac:dyDescent="0.2">
      <c r="A8" s="1287"/>
      <c r="B8" s="734"/>
      <c r="C8" s="734"/>
      <c r="D8" s="1316" t="s">
        <v>80</v>
      </c>
      <c r="E8" s="1289" t="s">
        <v>81</v>
      </c>
      <c r="F8" s="1290"/>
      <c r="G8" s="1310" t="s">
        <v>88</v>
      </c>
      <c r="H8" s="1311"/>
      <c r="I8" s="1311"/>
      <c r="J8" s="1312"/>
      <c r="K8" s="1301" t="s">
        <v>83</v>
      </c>
      <c r="L8" s="1303"/>
      <c r="M8" s="1301" t="s">
        <v>84</v>
      </c>
      <c r="N8" s="1303"/>
      <c r="O8" s="1301" t="s">
        <v>85</v>
      </c>
      <c r="P8" s="1303"/>
      <c r="Q8" s="1301" t="s">
        <v>86</v>
      </c>
      <c r="R8" s="1303"/>
      <c r="S8" s="1316" t="s">
        <v>80</v>
      </c>
      <c r="T8" s="1289" t="s">
        <v>81</v>
      </c>
      <c r="U8" s="1290"/>
      <c r="V8" s="1310" t="s">
        <v>82</v>
      </c>
      <c r="W8" s="1311"/>
      <c r="X8" s="1311"/>
      <c r="Y8" s="1312"/>
      <c r="Z8" s="1301" t="s">
        <v>83</v>
      </c>
      <c r="AA8" s="1303"/>
      <c r="AB8" s="1301" t="s">
        <v>84</v>
      </c>
      <c r="AC8" s="1303"/>
      <c r="AD8" s="1301" t="s">
        <v>85</v>
      </c>
      <c r="AE8" s="1303"/>
      <c r="AF8" s="1301" t="s">
        <v>86</v>
      </c>
      <c r="AG8" s="1303"/>
      <c r="AH8" s="1316" t="s">
        <v>80</v>
      </c>
      <c r="AI8" s="1289" t="s">
        <v>81</v>
      </c>
      <c r="AJ8" s="1290"/>
      <c r="AK8" s="1310" t="s">
        <v>82</v>
      </c>
      <c r="AL8" s="1311"/>
      <c r="AM8" s="1311"/>
      <c r="AN8" s="1312"/>
      <c r="AO8" s="1301" t="s">
        <v>83</v>
      </c>
      <c r="AP8" s="1303"/>
      <c r="AQ8" s="1301" t="s">
        <v>84</v>
      </c>
      <c r="AR8" s="1303"/>
      <c r="AS8" s="1301" t="s">
        <v>85</v>
      </c>
      <c r="AT8" s="1303"/>
      <c r="AU8" s="1301" t="s">
        <v>86</v>
      </c>
      <c r="AV8" s="1303"/>
      <c r="AW8" s="1304"/>
      <c r="AX8" s="1305"/>
      <c r="AY8" s="1306"/>
      <c r="AZ8" s="1329" t="s">
        <v>87</v>
      </c>
      <c r="BA8" s="1319" t="s">
        <v>81</v>
      </c>
      <c r="BB8" s="1320"/>
      <c r="BC8" s="1332" t="s">
        <v>88</v>
      </c>
      <c r="BD8" s="1333"/>
      <c r="BE8" s="1333"/>
      <c r="BF8" s="1334"/>
      <c r="BG8" s="1335" t="s">
        <v>83</v>
      </c>
      <c r="BH8" s="1336"/>
      <c r="BI8" s="1319" t="s">
        <v>84</v>
      </c>
      <c r="BJ8" s="1320"/>
      <c r="BK8" s="1319" t="s">
        <v>85</v>
      </c>
      <c r="BL8" s="1320"/>
      <c r="BM8" s="1323" t="s">
        <v>86</v>
      </c>
      <c r="BN8" s="1324"/>
      <c r="BO8" s="730"/>
      <c r="BP8" s="735"/>
    </row>
    <row r="9" spans="1:69" s="732" customFormat="1" ht="13.15" customHeight="1" x14ac:dyDescent="0.2">
      <c r="A9" s="1287"/>
      <c r="B9" s="736"/>
      <c r="C9" s="734"/>
      <c r="D9" s="1317"/>
      <c r="E9" s="1291"/>
      <c r="F9" s="1292"/>
      <c r="G9" s="1310" t="s">
        <v>89</v>
      </c>
      <c r="H9" s="1312"/>
      <c r="I9" s="1310" t="s">
        <v>90</v>
      </c>
      <c r="J9" s="1312"/>
      <c r="K9" s="1307"/>
      <c r="L9" s="1309"/>
      <c r="M9" s="1307"/>
      <c r="N9" s="1309"/>
      <c r="O9" s="1307"/>
      <c r="P9" s="1309"/>
      <c r="Q9" s="1307"/>
      <c r="R9" s="1309"/>
      <c r="S9" s="1317"/>
      <c r="T9" s="1291"/>
      <c r="U9" s="1292"/>
      <c r="V9" s="1310" t="s">
        <v>89</v>
      </c>
      <c r="W9" s="1312"/>
      <c r="X9" s="1310" t="s">
        <v>90</v>
      </c>
      <c r="Y9" s="1312"/>
      <c r="Z9" s="1307"/>
      <c r="AA9" s="1309"/>
      <c r="AB9" s="1307"/>
      <c r="AC9" s="1309"/>
      <c r="AD9" s="1307"/>
      <c r="AE9" s="1309"/>
      <c r="AF9" s="1307"/>
      <c r="AG9" s="1309"/>
      <c r="AH9" s="1317"/>
      <c r="AI9" s="1291"/>
      <c r="AJ9" s="1292"/>
      <c r="AK9" s="1310" t="s">
        <v>89</v>
      </c>
      <c r="AL9" s="1312"/>
      <c r="AM9" s="1310" t="s">
        <v>90</v>
      </c>
      <c r="AN9" s="1312"/>
      <c r="AO9" s="1307"/>
      <c r="AP9" s="1309"/>
      <c r="AQ9" s="1307"/>
      <c r="AR9" s="1309"/>
      <c r="AS9" s="1307"/>
      <c r="AT9" s="1309"/>
      <c r="AU9" s="1307"/>
      <c r="AV9" s="1309"/>
      <c r="AW9" s="1307"/>
      <c r="AX9" s="1308"/>
      <c r="AY9" s="1309"/>
      <c r="AZ9" s="1330"/>
      <c r="BA9" s="1321"/>
      <c r="BB9" s="1322"/>
      <c r="BC9" s="1327" t="s">
        <v>91</v>
      </c>
      <c r="BD9" s="1328"/>
      <c r="BE9" s="1327" t="s">
        <v>90</v>
      </c>
      <c r="BF9" s="1328"/>
      <c r="BG9" s="1337"/>
      <c r="BH9" s="1338"/>
      <c r="BI9" s="1321"/>
      <c r="BJ9" s="1322"/>
      <c r="BK9" s="1321"/>
      <c r="BL9" s="1322"/>
      <c r="BM9" s="1325"/>
      <c r="BN9" s="1326"/>
      <c r="BO9" s="730"/>
      <c r="BP9" s="735"/>
    </row>
    <row r="10" spans="1:69" s="732" customFormat="1" ht="14.25" customHeight="1" x14ac:dyDescent="0.2">
      <c r="A10" s="1287"/>
      <c r="B10" s="734"/>
      <c r="C10" s="734"/>
      <c r="D10" s="1317"/>
      <c r="E10" s="1313" t="s">
        <v>112</v>
      </c>
      <c r="F10" s="1313" t="s">
        <v>93</v>
      </c>
      <c r="G10" s="1313" t="s">
        <v>112</v>
      </c>
      <c r="H10" s="1313" t="s">
        <v>93</v>
      </c>
      <c r="I10" s="1313" t="s">
        <v>112</v>
      </c>
      <c r="J10" s="1313" t="s">
        <v>93</v>
      </c>
      <c r="K10" s="1313" t="s">
        <v>94</v>
      </c>
      <c r="L10" s="1313" t="s">
        <v>95</v>
      </c>
      <c r="M10" s="1313" t="s">
        <v>112</v>
      </c>
      <c r="N10" s="1313" t="s">
        <v>95</v>
      </c>
      <c r="O10" s="1313" t="s">
        <v>112</v>
      </c>
      <c r="P10" s="1313" t="s">
        <v>95</v>
      </c>
      <c r="Q10" s="1313" t="s">
        <v>112</v>
      </c>
      <c r="R10" s="1313" t="s">
        <v>93</v>
      </c>
      <c r="S10" s="1317"/>
      <c r="T10" s="1313" t="s">
        <v>112</v>
      </c>
      <c r="U10" s="1313" t="s">
        <v>93</v>
      </c>
      <c r="V10" s="1313" t="s">
        <v>112</v>
      </c>
      <c r="W10" s="1313" t="s">
        <v>93</v>
      </c>
      <c r="X10" s="1313" t="s">
        <v>112</v>
      </c>
      <c r="Y10" s="1313" t="s">
        <v>93</v>
      </c>
      <c r="Z10" s="1313" t="s">
        <v>94</v>
      </c>
      <c r="AA10" s="1313" t="s">
        <v>95</v>
      </c>
      <c r="AB10" s="1313" t="s">
        <v>112</v>
      </c>
      <c r="AC10" s="1313" t="s">
        <v>95</v>
      </c>
      <c r="AD10" s="1313" t="s">
        <v>112</v>
      </c>
      <c r="AE10" s="1313" t="s">
        <v>95</v>
      </c>
      <c r="AF10" s="1313" t="s">
        <v>112</v>
      </c>
      <c r="AG10" s="1313" t="s">
        <v>93</v>
      </c>
      <c r="AH10" s="1317"/>
      <c r="AI10" s="1313" t="s">
        <v>112</v>
      </c>
      <c r="AJ10" s="1313" t="s">
        <v>93</v>
      </c>
      <c r="AK10" s="1313" t="s">
        <v>112</v>
      </c>
      <c r="AL10" s="1313" t="s">
        <v>93</v>
      </c>
      <c r="AM10" s="1313" t="s">
        <v>112</v>
      </c>
      <c r="AN10" s="1313" t="s">
        <v>93</v>
      </c>
      <c r="AO10" s="1313" t="s">
        <v>94</v>
      </c>
      <c r="AP10" s="1313" t="s">
        <v>95</v>
      </c>
      <c r="AQ10" s="1313" t="s">
        <v>112</v>
      </c>
      <c r="AR10" s="1313" t="s">
        <v>95</v>
      </c>
      <c r="AS10" s="1313" t="s">
        <v>112</v>
      </c>
      <c r="AT10" s="1313" t="s">
        <v>95</v>
      </c>
      <c r="AU10" s="1313" t="s">
        <v>112</v>
      </c>
      <c r="AV10" s="1313" t="s">
        <v>93</v>
      </c>
      <c r="AW10" s="1313" t="s">
        <v>96</v>
      </c>
      <c r="AX10" s="1313" t="s">
        <v>112</v>
      </c>
      <c r="AY10" s="1313" t="s">
        <v>93</v>
      </c>
      <c r="AZ10" s="1330"/>
      <c r="BA10" s="1313" t="s">
        <v>112</v>
      </c>
      <c r="BB10" s="1313" t="s">
        <v>95</v>
      </c>
      <c r="BC10" s="1313" t="s">
        <v>112</v>
      </c>
      <c r="BD10" s="1313" t="s">
        <v>95</v>
      </c>
      <c r="BE10" s="1313" t="s">
        <v>112</v>
      </c>
      <c r="BF10" s="1313" t="s">
        <v>95</v>
      </c>
      <c r="BG10" s="1313" t="s">
        <v>92</v>
      </c>
      <c r="BH10" s="1313" t="s">
        <v>97</v>
      </c>
      <c r="BI10" s="1313" t="s">
        <v>112</v>
      </c>
      <c r="BJ10" s="1313" t="s">
        <v>95</v>
      </c>
      <c r="BK10" s="1313" t="s">
        <v>112</v>
      </c>
      <c r="BL10" s="1313" t="s">
        <v>95</v>
      </c>
      <c r="BM10" s="1339" t="s">
        <v>132</v>
      </c>
      <c r="BN10" s="1342" t="s">
        <v>95</v>
      </c>
      <c r="BO10" s="730"/>
      <c r="BP10" s="1345" t="s">
        <v>129</v>
      </c>
    </row>
    <row r="11" spans="1:69" s="732" customFormat="1" ht="14.45" customHeight="1" x14ac:dyDescent="0.2">
      <c r="A11" s="1287"/>
      <c r="B11" s="734"/>
      <c r="C11" s="734"/>
      <c r="D11" s="1317"/>
      <c r="E11" s="1314"/>
      <c r="F11" s="1314"/>
      <c r="G11" s="1314"/>
      <c r="H11" s="1314"/>
      <c r="I11" s="1314"/>
      <c r="J11" s="1314"/>
      <c r="K11" s="1314"/>
      <c r="L11" s="1314"/>
      <c r="M11" s="1314"/>
      <c r="N11" s="1314"/>
      <c r="O11" s="1314"/>
      <c r="P11" s="1314"/>
      <c r="Q11" s="1314"/>
      <c r="R11" s="1314"/>
      <c r="S11" s="1317"/>
      <c r="T11" s="1314"/>
      <c r="U11" s="1314"/>
      <c r="V11" s="1314"/>
      <c r="W11" s="1314"/>
      <c r="X11" s="1314"/>
      <c r="Y11" s="1314"/>
      <c r="Z11" s="1314"/>
      <c r="AA11" s="1314"/>
      <c r="AB11" s="1314"/>
      <c r="AC11" s="1314"/>
      <c r="AD11" s="1314"/>
      <c r="AE11" s="1314"/>
      <c r="AF11" s="1314"/>
      <c r="AG11" s="1314"/>
      <c r="AH11" s="1317"/>
      <c r="AI11" s="1314"/>
      <c r="AJ11" s="1314"/>
      <c r="AK11" s="1314"/>
      <c r="AL11" s="1314"/>
      <c r="AM11" s="1314"/>
      <c r="AN11" s="1314"/>
      <c r="AO11" s="1314"/>
      <c r="AP11" s="1314"/>
      <c r="AQ11" s="1314"/>
      <c r="AR11" s="1314"/>
      <c r="AS11" s="1314"/>
      <c r="AT11" s="1314"/>
      <c r="AU11" s="1314"/>
      <c r="AV11" s="1314"/>
      <c r="AW11" s="1314"/>
      <c r="AX11" s="1314"/>
      <c r="AY11" s="1314"/>
      <c r="AZ11" s="1330"/>
      <c r="BA11" s="1314"/>
      <c r="BB11" s="1314"/>
      <c r="BC11" s="1314"/>
      <c r="BD11" s="1314"/>
      <c r="BE11" s="1314"/>
      <c r="BF11" s="1314"/>
      <c r="BG11" s="1314"/>
      <c r="BH11" s="1314"/>
      <c r="BI11" s="1314"/>
      <c r="BJ11" s="1314"/>
      <c r="BK11" s="1314"/>
      <c r="BL11" s="1314"/>
      <c r="BM11" s="1340"/>
      <c r="BN11" s="1343"/>
      <c r="BO11" s="730"/>
      <c r="BP11" s="1346"/>
      <c r="BQ11" s="732" t="s">
        <v>166</v>
      </c>
    </row>
    <row r="12" spans="1:69" s="732" customFormat="1" ht="18" customHeight="1" x14ac:dyDescent="0.3">
      <c r="A12" s="1288"/>
      <c r="B12" s="737" t="s">
        <v>113</v>
      </c>
      <c r="C12" s="737" t="s">
        <v>114</v>
      </c>
      <c r="D12" s="1318"/>
      <c r="E12" s="1315"/>
      <c r="F12" s="1315"/>
      <c r="G12" s="1315"/>
      <c r="H12" s="1315"/>
      <c r="I12" s="1315"/>
      <c r="J12" s="1315"/>
      <c r="K12" s="1315"/>
      <c r="L12" s="1315"/>
      <c r="M12" s="1315"/>
      <c r="N12" s="1315"/>
      <c r="O12" s="1315"/>
      <c r="P12" s="1315"/>
      <c r="Q12" s="1315"/>
      <c r="R12" s="1315"/>
      <c r="S12" s="1318"/>
      <c r="T12" s="1315"/>
      <c r="U12" s="1315"/>
      <c r="V12" s="1315"/>
      <c r="W12" s="1315"/>
      <c r="X12" s="1315"/>
      <c r="Y12" s="1315"/>
      <c r="Z12" s="1315"/>
      <c r="AA12" s="1315"/>
      <c r="AB12" s="1315"/>
      <c r="AC12" s="1315"/>
      <c r="AD12" s="1315"/>
      <c r="AE12" s="1315"/>
      <c r="AF12" s="1315"/>
      <c r="AG12" s="1315"/>
      <c r="AH12" s="1318"/>
      <c r="AI12" s="1315"/>
      <c r="AJ12" s="1315"/>
      <c r="AK12" s="1315"/>
      <c r="AL12" s="1315"/>
      <c r="AM12" s="1315"/>
      <c r="AN12" s="1315"/>
      <c r="AO12" s="1315"/>
      <c r="AP12" s="1315"/>
      <c r="AQ12" s="1315"/>
      <c r="AR12" s="1315"/>
      <c r="AS12" s="1315"/>
      <c r="AT12" s="1315"/>
      <c r="AU12" s="1315"/>
      <c r="AV12" s="1315"/>
      <c r="AW12" s="1315"/>
      <c r="AX12" s="1315"/>
      <c r="AY12" s="1315"/>
      <c r="AZ12" s="1331"/>
      <c r="BA12" s="1315"/>
      <c r="BB12" s="1315"/>
      <c r="BC12" s="1315"/>
      <c r="BD12" s="1315"/>
      <c r="BE12" s="1315"/>
      <c r="BF12" s="1315"/>
      <c r="BG12" s="1315"/>
      <c r="BH12" s="1315"/>
      <c r="BI12" s="1315"/>
      <c r="BJ12" s="1315"/>
      <c r="BK12" s="1315"/>
      <c r="BL12" s="1315"/>
      <c r="BM12" s="1341"/>
      <c r="BN12" s="1344"/>
      <c r="BO12" s="738" t="s">
        <v>65</v>
      </c>
      <c r="BP12" s="739"/>
    </row>
    <row r="13" spans="1:69" ht="15" customHeight="1" x14ac:dyDescent="0.25">
      <c r="A13" s="740" t="s">
        <v>86</v>
      </c>
      <c r="B13" s="741">
        <v>56913.205199999997</v>
      </c>
      <c r="C13" s="741">
        <f t="shared" ref="C13:C58" si="0">BM13/B13*100</f>
        <v>85.115583052771015</v>
      </c>
      <c r="D13" s="741">
        <f t="shared" ref="D13:AI13" si="1">SUM(D14:D58)</f>
        <v>0</v>
      </c>
      <c r="E13" s="742">
        <f t="shared" si="1"/>
        <v>5514.1589000000004</v>
      </c>
      <c r="F13" s="742">
        <f t="shared" si="1"/>
        <v>7315</v>
      </c>
      <c r="G13" s="742">
        <f t="shared" si="1"/>
        <v>344.99</v>
      </c>
      <c r="H13" s="742">
        <f t="shared" si="1"/>
        <v>219</v>
      </c>
      <c r="I13" s="742">
        <f t="shared" si="1"/>
        <v>350.65</v>
      </c>
      <c r="J13" s="742">
        <f t="shared" si="1"/>
        <v>421</v>
      </c>
      <c r="K13" s="742">
        <f t="shared" si="1"/>
        <v>2998.8380400000001</v>
      </c>
      <c r="L13" s="742">
        <f t="shared" si="1"/>
        <v>3731</v>
      </c>
      <c r="M13" s="742">
        <f t="shared" si="1"/>
        <v>7198.7388999999994</v>
      </c>
      <c r="N13" s="742">
        <f t="shared" si="1"/>
        <v>10828</v>
      </c>
      <c r="O13" s="742">
        <f t="shared" si="1"/>
        <v>6539.711299999999</v>
      </c>
      <c r="P13" s="742">
        <f t="shared" si="1"/>
        <v>8443</v>
      </c>
      <c r="Q13" s="742">
        <f t="shared" si="1"/>
        <v>22947.087140000003</v>
      </c>
      <c r="R13" s="742">
        <f t="shared" si="1"/>
        <v>30957</v>
      </c>
      <c r="S13" s="742">
        <f t="shared" si="1"/>
        <v>0</v>
      </c>
      <c r="T13" s="742">
        <f t="shared" si="1"/>
        <v>744.55000000000007</v>
      </c>
      <c r="U13" s="742">
        <f t="shared" si="1"/>
        <v>1535</v>
      </c>
      <c r="V13" s="743">
        <f t="shared" si="1"/>
        <v>118.18</v>
      </c>
      <c r="W13" s="744">
        <f t="shared" si="1"/>
        <v>170.5</v>
      </c>
      <c r="X13" s="744">
        <f t="shared" si="1"/>
        <v>159.53</v>
      </c>
      <c r="Y13" s="744">
        <f t="shared" si="1"/>
        <v>164</v>
      </c>
      <c r="Z13" s="744">
        <f t="shared" si="1"/>
        <v>3644.3545000000004</v>
      </c>
      <c r="AA13" s="744">
        <f t="shared" si="1"/>
        <v>3609</v>
      </c>
      <c r="AB13" s="744">
        <f t="shared" si="1"/>
        <v>7286.0607999999993</v>
      </c>
      <c r="AC13" s="744">
        <f t="shared" si="1"/>
        <v>9283.9500000000007</v>
      </c>
      <c r="AD13" s="744">
        <f t="shared" si="1"/>
        <v>13436.743999999999</v>
      </c>
      <c r="AE13" s="744">
        <f t="shared" si="1"/>
        <v>21527</v>
      </c>
      <c r="AF13" s="744">
        <f t="shared" si="1"/>
        <v>25389.419300000005</v>
      </c>
      <c r="AG13" s="744">
        <f t="shared" si="1"/>
        <v>36289.449999999997</v>
      </c>
      <c r="AH13" s="745">
        <f t="shared" si="1"/>
        <v>0</v>
      </c>
      <c r="AI13" s="745">
        <f t="shared" si="1"/>
        <v>0</v>
      </c>
      <c r="AJ13" s="745">
        <f t="shared" ref="AJ13:BN13" si="2">SUM(AJ14:AJ58)</f>
        <v>0</v>
      </c>
      <c r="AK13" s="745">
        <f t="shared" si="2"/>
        <v>2.5</v>
      </c>
      <c r="AL13" s="745">
        <f t="shared" si="2"/>
        <v>4</v>
      </c>
      <c r="AM13" s="745">
        <f t="shared" si="2"/>
        <v>7.1</v>
      </c>
      <c r="AN13" s="745">
        <f t="shared" si="2"/>
        <v>20</v>
      </c>
      <c r="AO13" s="745">
        <f t="shared" si="2"/>
        <v>1.5</v>
      </c>
      <c r="AP13" s="745">
        <f t="shared" si="2"/>
        <v>3</v>
      </c>
      <c r="AQ13" s="745">
        <f t="shared" si="2"/>
        <v>0</v>
      </c>
      <c r="AR13" s="745">
        <f t="shared" si="2"/>
        <v>0</v>
      </c>
      <c r="AS13" s="745">
        <f t="shared" si="2"/>
        <v>0</v>
      </c>
      <c r="AT13" s="745">
        <f t="shared" si="2"/>
        <v>0</v>
      </c>
      <c r="AU13" s="745">
        <f t="shared" si="2"/>
        <v>11.1</v>
      </c>
      <c r="AV13" s="745">
        <f t="shared" si="2"/>
        <v>27</v>
      </c>
      <c r="AW13" s="745">
        <f t="shared" si="2"/>
        <v>0</v>
      </c>
      <c r="AX13" s="745">
        <f t="shared" si="2"/>
        <v>0</v>
      </c>
      <c r="AY13" s="745">
        <f t="shared" si="2"/>
        <v>0</v>
      </c>
      <c r="AZ13" s="745">
        <f t="shared" si="2"/>
        <v>0</v>
      </c>
      <c r="BA13" s="745">
        <f t="shared" si="2"/>
        <v>6258.7088999999996</v>
      </c>
      <c r="BB13" s="745">
        <f t="shared" si="2"/>
        <v>8850</v>
      </c>
      <c r="BC13" s="745">
        <f t="shared" si="2"/>
        <v>465.67</v>
      </c>
      <c r="BD13" s="745">
        <f t="shared" si="2"/>
        <v>393.5</v>
      </c>
      <c r="BE13" s="745">
        <f t="shared" si="2"/>
        <v>517.28</v>
      </c>
      <c r="BF13" s="745">
        <f t="shared" si="2"/>
        <v>605</v>
      </c>
      <c r="BG13" s="745">
        <f t="shared" si="2"/>
        <v>6644.6925399999991</v>
      </c>
      <c r="BH13" s="745">
        <f t="shared" si="2"/>
        <v>7343</v>
      </c>
      <c r="BI13" s="745">
        <f t="shared" si="2"/>
        <v>14484.7997</v>
      </c>
      <c r="BJ13" s="745">
        <f t="shared" si="2"/>
        <v>20111.95</v>
      </c>
      <c r="BK13" s="745">
        <f t="shared" si="2"/>
        <v>19976.455299999998</v>
      </c>
      <c r="BL13" s="745">
        <f t="shared" si="2"/>
        <v>29970</v>
      </c>
      <c r="BM13" s="745">
        <f t="shared" si="2"/>
        <v>48442.00643999999</v>
      </c>
      <c r="BN13" s="745">
        <f t="shared" si="2"/>
        <v>67273.45</v>
      </c>
      <c r="BO13" s="746">
        <v>30</v>
      </c>
      <c r="BP13" s="745"/>
    </row>
    <row r="14" spans="1:69" ht="15" customHeight="1" x14ac:dyDescent="0.25">
      <c r="A14" s="747" t="s">
        <v>5</v>
      </c>
      <c r="B14" s="748">
        <v>78</v>
      </c>
      <c r="C14" s="749">
        <f t="shared" si="0"/>
        <v>64.102564102564102</v>
      </c>
      <c r="D14" s="750"/>
      <c r="E14" s="751"/>
      <c r="F14" s="751"/>
      <c r="G14" s="751"/>
      <c r="H14" s="751"/>
      <c r="I14" s="751"/>
      <c r="J14" s="751"/>
      <c r="K14" s="751"/>
      <c r="L14" s="751"/>
      <c r="M14" s="751"/>
      <c r="N14" s="751"/>
      <c r="O14" s="751"/>
      <c r="P14" s="751"/>
      <c r="Q14" s="752">
        <f t="shared" ref="Q14:R58" si="3">SUM(O14,M14,K14,I14,G14,E14)</f>
        <v>0</v>
      </c>
      <c r="R14" s="752">
        <f t="shared" si="3"/>
        <v>0</v>
      </c>
      <c r="S14" s="752"/>
      <c r="T14" s="752">
        <v>11.5</v>
      </c>
      <c r="U14" s="752">
        <v>55</v>
      </c>
      <c r="V14" s="752">
        <v>9.5</v>
      </c>
      <c r="W14" s="752">
        <v>17.5</v>
      </c>
      <c r="X14" s="752"/>
      <c r="Y14" s="752"/>
      <c r="Z14" s="753">
        <v>10.5</v>
      </c>
      <c r="AA14" s="753">
        <v>29</v>
      </c>
      <c r="AB14" s="754">
        <v>9</v>
      </c>
      <c r="AC14" s="754">
        <v>22</v>
      </c>
      <c r="AD14" s="755"/>
      <c r="AE14" s="755"/>
      <c r="AF14" s="752">
        <f t="shared" ref="AF14:AG58" si="4">SUM(AD14,AB14,Z14,X14,V14,T14)</f>
        <v>40.5</v>
      </c>
      <c r="AG14" s="752">
        <f t="shared" si="4"/>
        <v>123.5</v>
      </c>
      <c r="AH14" s="753"/>
      <c r="AI14" s="753"/>
      <c r="AJ14" s="753"/>
      <c r="AK14" s="753"/>
      <c r="AL14" s="753"/>
      <c r="AM14" s="753"/>
      <c r="AN14" s="753"/>
      <c r="AO14" s="753"/>
      <c r="AP14" s="753"/>
      <c r="AQ14" s="753"/>
      <c r="AR14" s="756"/>
      <c r="AS14" s="756"/>
      <c r="AT14" s="757"/>
      <c r="AU14" s="754">
        <f t="shared" ref="AU14:AV58" si="5">SUM(AS14,AQ14,AO14,AM14,AK14,AI14)</f>
        <v>0</v>
      </c>
      <c r="AV14" s="754">
        <f t="shared" si="5"/>
        <v>0</v>
      </c>
      <c r="AW14" s="757"/>
      <c r="AX14" s="757"/>
      <c r="AY14" s="757"/>
      <c r="AZ14" s="754">
        <f t="shared" ref="AZ14:BA58" si="6">SUM(D14,S14,AH14,)</f>
        <v>0</v>
      </c>
      <c r="BA14" s="754">
        <f t="shared" si="6"/>
        <v>11.5</v>
      </c>
      <c r="BB14" s="754">
        <f t="shared" ref="BB14:BB57" si="7">SUM(F14,AJ14,U14,)</f>
        <v>55</v>
      </c>
      <c r="BC14" s="754">
        <f t="shared" ref="BC14:BE57" si="8">SUM(AK14,V14,G14,)</f>
        <v>9.5</v>
      </c>
      <c r="BD14" s="754">
        <f t="shared" ref="BD14:BF57" si="9">SUM(AL14,W14,H14)</f>
        <v>17.5</v>
      </c>
      <c r="BE14" s="754">
        <f t="shared" si="8"/>
        <v>0</v>
      </c>
      <c r="BF14" s="754">
        <f t="shared" si="9"/>
        <v>0</v>
      </c>
      <c r="BG14" s="754">
        <f t="shared" ref="BG14:BG58" si="10">SUM(K14,Z14,AO14,)</f>
        <v>10.5</v>
      </c>
      <c r="BH14" s="754">
        <f t="shared" ref="BH14:BH57" si="11">SUM(L14,AP14,AA14,)</f>
        <v>29</v>
      </c>
      <c r="BI14" s="754">
        <f t="shared" ref="BI14:BI58" si="12">SUM(M14,AB14,AQ14,)</f>
        <v>9</v>
      </c>
      <c r="BJ14" s="754">
        <f t="shared" ref="BJ14:BJ57" si="13">SUM(N14,AR14,AC14,)</f>
        <v>22</v>
      </c>
      <c r="BK14" s="754">
        <f t="shared" ref="BK14:BL57" si="14">SUM(O14,AD14,AS14)</f>
        <v>0</v>
      </c>
      <c r="BL14" s="754">
        <f t="shared" si="14"/>
        <v>0</v>
      </c>
      <c r="BM14" s="754">
        <f t="shared" ref="BM14:BM31" si="15">SUM(Q14,AF14,AU14,BC14)</f>
        <v>50</v>
      </c>
      <c r="BN14" s="754">
        <f t="shared" ref="BN14:BN42" si="16">BB14+BD14+BF14+BH14+BJ14+BL14</f>
        <v>123.5</v>
      </c>
      <c r="BP14" s="758"/>
    </row>
    <row r="15" spans="1:69" ht="15" customHeight="1" x14ac:dyDescent="0.25">
      <c r="A15" s="759" t="s">
        <v>6</v>
      </c>
      <c r="B15" s="760">
        <v>607</v>
      </c>
      <c r="C15" s="761">
        <f t="shared" si="0"/>
        <v>96.540362438220768</v>
      </c>
      <c r="D15" s="762"/>
      <c r="E15" s="763">
        <v>8.75</v>
      </c>
      <c r="F15" s="763">
        <v>15</v>
      </c>
      <c r="G15" s="754"/>
      <c r="H15" s="754"/>
      <c r="I15" s="763"/>
      <c r="J15" s="763"/>
      <c r="K15" s="754">
        <v>7</v>
      </c>
      <c r="L15" s="754">
        <v>15</v>
      </c>
      <c r="M15" s="763">
        <v>111.25</v>
      </c>
      <c r="N15" s="763">
        <v>150</v>
      </c>
      <c r="O15" s="754"/>
      <c r="P15" s="754"/>
      <c r="Q15" s="754">
        <f t="shared" si="3"/>
        <v>127</v>
      </c>
      <c r="R15" s="754">
        <f t="shared" si="3"/>
        <v>180</v>
      </c>
      <c r="S15" s="754"/>
      <c r="T15" s="754"/>
      <c r="U15" s="754"/>
      <c r="V15" s="754"/>
      <c r="W15" s="754"/>
      <c r="X15" s="754"/>
      <c r="Y15" s="754"/>
      <c r="Z15" s="753">
        <v>1</v>
      </c>
      <c r="AA15" s="753">
        <v>3</v>
      </c>
      <c r="AB15" s="754">
        <v>458</v>
      </c>
      <c r="AC15" s="754">
        <v>624</v>
      </c>
      <c r="AD15" s="754"/>
      <c r="AE15" s="754"/>
      <c r="AF15" s="754">
        <f t="shared" si="4"/>
        <v>459</v>
      </c>
      <c r="AG15" s="754">
        <f t="shared" si="4"/>
        <v>627</v>
      </c>
      <c r="AH15" s="754"/>
      <c r="AI15" s="754"/>
      <c r="AJ15" s="754"/>
      <c r="AK15" s="753"/>
      <c r="AL15" s="753"/>
      <c r="AM15" s="753"/>
      <c r="AN15" s="753"/>
      <c r="AO15" s="753"/>
      <c r="AP15" s="753"/>
      <c r="AQ15" s="753"/>
      <c r="AR15" s="754"/>
      <c r="AS15" s="754"/>
      <c r="AT15" s="754"/>
      <c r="AU15" s="754">
        <f t="shared" si="5"/>
        <v>0</v>
      </c>
      <c r="AV15" s="754">
        <f t="shared" si="5"/>
        <v>0</v>
      </c>
      <c r="AW15" s="754"/>
      <c r="AX15" s="754"/>
      <c r="AY15" s="754"/>
      <c r="AZ15" s="754">
        <f t="shared" si="6"/>
        <v>0</v>
      </c>
      <c r="BA15" s="754">
        <f t="shared" si="6"/>
        <v>8.75</v>
      </c>
      <c r="BB15" s="754">
        <f t="shared" si="7"/>
        <v>15</v>
      </c>
      <c r="BC15" s="754">
        <f t="shared" si="8"/>
        <v>0</v>
      </c>
      <c r="BD15" s="754">
        <f t="shared" si="9"/>
        <v>0</v>
      </c>
      <c r="BE15" s="754">
        <f t="shared" si="8"/>
        <v>0</v>
      </c>
      <c r="BF15" s="754">
        <f t="shared" si="9"/>
        <v>0</v>
      </c>
      <c r="BG15" s="754">
        <f t="shared" si="10"/>
        <v>8</v>
      </c>
      <c r="BH15" s="754">
        <f t="shared" si="11"/>
        <v>18</v>
      </c>
      <c r="BI15" s="754">
        <f t="shared" si="12"/>
        <v>569.25</v>
      </c>
      <c r="BJ15" s="754">
        <f t="shared" si="13"/>
        <v>774</v>
      </c>
      <c r="BK15" s="754">
        <f t="shared" si="14"/>
        <v>0</v>
      </c>
      <c r="BL15" s="754">
        <f t="shared" si="14"/>
        <v>0</v>
      </c>
      <c r="BM15" s="754">
        <f t="shared" si="15"/>
        <v>586</v>
      </c>
      <c r="BN15" s="754">
        <f t="shared" si="16"/>
        <v>807</v>
      </c>
      <c r="BO15" s="764"/>
      <c r="BP15" s="758"/>
    </row>
    <row r="16" spans="1:69" ht="15" customHeight="1" x14ac:dyDescent="0.25">
      <c r="A16" s="759" t="s">
        <v>7</v>
      </c>
      <c r="B16" s="760">
        <v>80</v>
      </c>
      <c r="C16" s="761">
        <f t="shared" si="0"/>
        <v>30.8</v>
      </c>
      <c r="D16" s="765"/>
      <c r="E16" s="754"/>
      <c r="F16" s="754"/>
      <c r="G16" s="754"/>
      <c r="H16" s="754"/>
      <c r="I16" s="754"/>
      <c r="J16" s="754"/>
      <c r="K16" s="754"/>
      <c r="L16" s="754"/>
      <c r="M16" s="754"/>
      <c r="N16" s="754"/>
      <c r="O16" s="754"/>
      <c r="P16" s="754"/>
      <c r="Q16" s="754">
        <f>SUM(O16,M16,K16,I16,G16,E16)</f>
        <v>0</v>
      </c>
      <c r="R16" s="754">
        <f t="shared" si="3"/>
        <v>0</v>
      </c>
      <c r="S16" s="754"/>
      <c r="T16" s="754"/>
      <c r="U16" s="754"/>
      <c r="V16" s="754"/>
      <c r="W16" s="754"/>
      <c r="X16" s="754"/>
      <c r="Y16" s="754"/>
      <c r="Z16" s="754"/>
      <c r="AA16" s="754"/>
      <c r="AB16" s="766">
        <v>24.64</v>
      </c>
      <c r="AC16" s="754">
        <v>30</v>
      </c>
      <c r="AD16" s="754"/>
      <c r="AE16" s="754"/>
      <c r="AF16" s="766">
        <f t="shared" si="4"/>
        <v>24.64</v>
      </c>
      <c r="AG16" s="754">
        <f t="shared" si="4"/>
        <v>30</v>
      </c>
      <c r="AH16" s="754"/>
      <c r="AI16" s="754"/>
      <c r="AJ16" s="754"/>
      <c r="AK16" s="754"/>
      <c r="AL16" s="754"/>
      <c r="AM16" s="754"/>
      <c r="AN16" s="754"/>
      <c r="AO16" s="754"/>
      <c r="AP16" s="754"/>
      <c r="AQ16" s="754"/>
      <c r="AR16" s="754"/>
      <c r="AS16" s="754"/>
      <c r="AT16" s="754"/>
      <c r="AU16" s="754">
        <f t="shared" si="5"/>
        <v>0</v>
      </c>
      <c r="AV16" s="754">
        <f t="shared" si="5"/>
        <v>0</v>
      </c>
      <c r="AW16" s="754"/>
      <c r="AX16" s="754"/>
      <c r="AY16" s="754"/>
      <c r="AZ16" s="754">
        <f t="shared" si="6"/>
        <v>0</v>
      </c>
      <c r="BA16" s="754">
        <f t="shared" si="6"/>
        <v>0</v>
      </c>
      <c r="BB16" s="754">
        <f t="shared" si="7"/>
        <v>0</v>
      </c>
      <c r="BC16" s="754">
        <f t="shared" si="8"/>
        <v>0</v>
      </c>
      <c r="BD16" s="754">
        <f t="shared" si="9"/>
        <v>0</v>
      </c>
      <c r="BE16" s="754">
        <f t="shared" si="8"/>
        <v>0</v>
      </c>
      <c r="BF16" s="754">
        <f t="shared" si="9"/>
        <v>0</v>
      </c>
      <c r="BG16" s="754">
        <f>SUM(K16,Z16,AO16,)</f>
        <v>0</v>
      </c>
      <c r="BH16" s="754">
        <f t="shared" si="11"/>
        <v>0</v>
      </c>
      <c r="BI16" s="754">
        <f t="shared" si="12"/>
        <v>24.64</v>
      </c>
      <c r="BJ16" s="754">
        <f t="shared" si="13"/>
        <v>30</v>
      </c>
      <c r="BK16" s="754">
        <f t="shared" si="14"/>
        <v>0</v>
      </c>
      <c r="BL16" s="754">
        <f t="shared" si="14"/>
        <v>0</v>
      </c>
      <c r="BM16" s="754">
        <f t="shared" si="15"/>
        <v>24.64</v>
      </c>
      <c r="BN16" s="754">
        <f t="shared" si="16"/>
        <v>30</v>
      </c>
      <c r="BO16" s="764"/>
      <c r="BP16" s="758"/>
    </row>
    <row r="17" spans="1:70" s="773" customFormat="1" ht="15" customHeight="1" x14ac:dyDescent="0.25">
      <c r="A17" s="767" t="s">
        <v>8</v>
      </c>
      <c r="B17" s="768">
        <v>738.61</v>
      </c>
      <c r="C17" s="769">
        <f t="shared" si="0"/>
        <v>155.61663123976118</v>
      </c>
      <c r="D17" s="770"/>
      <c r="E17" s="627">
        <v>526</v>
      </c>
      <c r="F17" s="627">
        <v>276</v>
      </c>
      <c r="G17" s="627"/>
      <c r="H17" s="627"/>
      <c r="I17" s="627">
        <v>16.2</v>
      </c>
      <c r="J17" s="627">
        <v>3</v>
      </c>
      <c r="K17" s="627"/>
      <c r="L17" s="627"/>
      <c r="M17" s="627"/>
      <c r="N17" s="627"/>
      <c r="O17" s="627">
        <v>7.2</v>
      </c>
      <c r="P17" s="627">
        <v>15</v>
      </c>
      <c r="Q17" s="627">
        <f>SUM(O17,M17,K17,I17,G17,E17)</f>
        <v>549.4</v>
      </c>
      <c r="R17" s="627">
        <f t="shared" si="3"/>
        <v>294</v>
      </c>
      <c r="S17" s="627"/>
      <c r="T17" s="627">
        <v>47.5</v>
      </c>
      <c r="U17" s="627">
        <v>53</v>
      </c>
      <c r="V17" s="627">
        <v>3</v>
      </c>
      <c r="W17" s="627">
        <v>3</v>
      </c>
      <c r="X17" s="627">
        <v>50.5</v>
      </c>
      <c r="Y17" s="627">
        <v>12</v>
      </c>
      <c r="Z17" s="627"/>
      <c r="AA17" s="627"/>
      <c r="AB17" s="627"/>
      <c r="AC17" s="627"/>
      <c r="AD17" s="627">
        <v>496</v>
      </c>
      <c r="AE17" s="627">
        <v>638</v>
      </c>
      <c r="AF17" s="627">
        <f t="shared" si="4"/>
        <v>597</v>
      </c>
      <c r="AG17" s="627">
        <f t="shared" si="4"/>
        <v>706</v>
      </c>
      <c r="AH17" s="627"/>
      <c r="AI17" s="627"/>
      <c r="AJ17" s="627"/>
      <c r="AK17" s="627"/>
      <c r="AL17" s="627"/>
      <c r="AM17" s="627"/>
      <c r="AN17" s="627"/>
      <c r="AO17" s="627"/>
      <c r="AP17" s="627"/>
      <c r="AQ17" s="627"/>
      <c r="AR17" s="627"/>
      <c r="AS17" s="627"/>
      <c r="AT17" s="627"/>
      <c r="AU17" s="627">
        <f t="shared" si="5"/>
        <v>0</v>
      </c>
      <c r="AV17" s="627">
        <f t="shared" si="5"/>
        <v>0</v>
      </c>
      <c r="AW17" s="627"/>
      <c r="AX17" s="627"/>
      <c r="AY17" s="627"/>
      <c r="AZ17" s="627">
        <f t="shared" si="6"/>
        <v>0</v>
      </c>
      <c r="BA17" s="627">
        <f t="shared" si="6"/>
        <v>573.5</v>
      </c>
      <c r="BB17" s="627">
        <f t="shared" si="7"/>
        <v>329</v>
      </c>
      <c r="BC17" s="627">
        <f t="shared" si="8"/>
        <v>3</v>
      </c>
      <c r="BD17" s="627">
        <f t="shared" si="9"/>
        <v>3</v>
      </c>
      <c r="BE17" s="627">
        <f t="shared" si="8"/>
        <v>66.7</v>
      </c>
      <c r="BF17" s="627">
        <f t="shared" si="9"/>
        <v>15</v>
      </c>
      <c r="BG17" s="627">
        <f>SUM(K17,Z17,AO17,)</f>
        <v>0</v>
      </c>
      <c r="BH17" s="627">
        <f t="shared" si="11"/>
        <v>0</v>
      </c>
      <c r="BI17" s="627">
        <f t="shared" si="12"/>
        <v>0</v>
      </c>
      <c r="BJ17" s="627">
        <f t="shared" si="13"/>
        <v>0</v>
      </c>
      <c r="BK17" s="627">
        <f t="shared" si="14"/>
        <v>503.2</v>
      </c>
      <c r="BL17" s="627">
        <f t="shared" si="14"/>
        <v>653</v>
      </c>
      <c r="BM17" s="627">
        <f t="shared" si="15"/>
        <v>1149.4000000000001</v>
      </c>
      <c r="BN17" s="627">
        <f t="shared" si="16"/>
        <v>1000</v>
      </c>
      <c r="BO17" s="771"/>
      <c r="BP17" s="772"/>
    </row>
    <row r="18" spans="1:70" ht="15" customHeight="1" x14ac:dyDescent="0.25">
      <c r="A18" s="759" t="s">
        <v>9</v>
      </c>
      <c r="B18" s="760">
        <v>1294</v>
      </c>
      <c r="C18" s="761">
        <f t="shared" si="0"/>
        <v>97.836939721792888</v>
      </c>
      <c r="D18" s="762"/>
      <c r="E18" s="754">
        <v>30.65</v>
      </c>
      <c r="F18" s="754">
        <v>52</v>
      </c>
      <c r="G18" s="754"/>
      <c r="H18" s="754"/>
      <c r="I18" s="754"/>
      <c r="J18" s="754"/>
      <c r="K18" s="754">
        <v>3</v>
      </c>
      <c r="L18" s="754">
        <v>1</v>
      </c>
      <c r="M18" s="754">
        <v>229.3</v>
      </c>
      <c r="N18" s="754">
        <v>211</v>
      </c>
      <c r="O18" s="754">
        <v>115.26</v>
      </c>
      <c r="P18" s="754">
        <v>109</v>
      </c>
      <c r="Q18" s="754">
        <f t="shared" si="3"/>
        <v>378.21</v>
      </c>
      <c r="R18" s="754">
        <f t="shared" si="3"/>
        <v>373</v>
      </c>
      <c r="S18" s="754"/>
      <c r="T18" s="754">
        <v>40.799999999999997</v>
      </c>
      <c r="U18" s="754">
        <v>66</v>
      </c>
      <c r="V18" s="754"/>
      <c r="W18" s="754"/>
      <c r="X18" s="754">
        <v>9.5</v>
      </c>
      <c r="Y18" s="754">
        <v>10</v>
      </c>
      <c r="Z18" s="754">
        <v>3</v>
      </c>
      <c r="AA18" s="754">
        <v>3</v>
      </c>
      <c r="AB18" s="754">
        <v>228.5</v>
      </c>
      <c r="AC18" s="754">
        <v>186</v>
      </c>
      <c r="AD18" s="754">
        <v>606</v>
      </c>
      <c r="AE18" s="754">
        <v>631</v>
      </c>
      <c r="AF18" s="754">
        <f t="shared" si="4"/>
        <v>887.8</v>
      </c>
      <c r="AG18" s="754">
        <f t="shared" si="4"/>
        <v>896</v>
      </c>
      <c r="AH18" s="754"/>
      <c r="AI18" s="754"/>
      <c r="AJ18" s="754"/>
      <c r="AK18" s="754"/>
      <c r="AL18" s="754"/>
      <c r="AM18" s="754"/>
      <c r="AN18" s="754"/>
      <c r="AO18" s="754"/>
      <c r="AP18" s="754"/>
      <c r="AQ18" s="754"/>
      <c r="AR18" s="754"/>
      <c r="AS18" s="754"/>
      <c r="AT18" s="754"/>
      <c r="AU18" s="754">
        <f t="shared" si="5"/>
        <v>0</v>
      </c>
      <c r="AV18" s="754">
        <f t="shared" si="5"/>
        <v>0</v>
      </c>
      <c r="AW18" s="754"/>
      <c r="AX18" s="754"/>
      <c r="AY18" s="754"/>
      <c r="AZ18" s="754">
        <f t="shared" si="6"/>
        <v>0</v>
      </c>
      <c r="BA18" s="754">
        <f t="shared" si="6"/>
        <v>71.449999999999989</v>
      </c>
      <c r="BB18" s="754">
        <f t="shared" si="7"/>
        <v>118</v>
      </c>
      <c r="BC18" s="754">
        <f t="shared" si="8"/>
        <v>0</v>
      </c>
      <c r="BD18" s="754">
        <f t="shared" si="9"/>
        <v>0</v>
      </c>
      <c r="BE18" s="754">
        <f t="shared" si="8"/>
        <v>9.5</v>
      </c>
      <c r="BF18" s="754">
        <f t="shared" si="9"/>
        <v>10</v>
      </c>
      <c r="BG18" s="754">
        <f t="shared" si="10"/>
        <v>6</v>
      </c>
      <c r="BH18" s="754">
        <f t="shared" si="11"/>
        <v>4</v>
      </c>
      <c r="BI18" s="754">
        <f t="shared" si="12"/>
        <v>457.8</v>
      </c>
      <c r="BJ18" s="754">
        <f t="shared" si="13"/>
        <v>397</v>
      </c>
      <c r="BK18" s="754">
        <f t="shared" si="14"/>
        <v>721.26</v>
      </c>
      <c r="BL18" s="754">
        <f t="shared" si="14"/>
        <v>740</v>
      </c>
      <c r="BM18" s="754">
        <f t="shared" si="15"/>
        <v>1266.01</v>
      </c>
      <c r="BN18" s="754">
        <f t="shared" si="16"/>
        <v>1269</v>
      </c>
      <c r="BO18" s="774"/>
      <c r="BP18" s="758" t="s">
        <v>126</v>
      </c>
      <c r="BQ18" s="775"/>
    </row>
    <row r="19" spans="1:70" ht="15" customHeight="1" x14ac:dyDescent="0.25">
      <c r="A19" s="759" t="s">
        <v>10</v>
      </c>
      <c r="B19" s="760">
        <v>1521</v>
      </c>
      <c r="C19" s="761">
        <f t="shared" si="0"/>
        <v>100.01643655489809</v>
      </c>
      <c r="D19" s="776"/>
      <c r="E19" s="754">
        <v>12.25</v>
      </c>
      <c r="F19" s="754">
        <v>24</v>
      </c>
      <c r="G19" s="754"/>
      <c r="H19" s="754"/>
      <c r="I19" s="754"/>
      <c r="J19" s="754"/>
      <c r="K19" s="754"/>
      <c r="L19" s="754"/>
      <c r="M19" s="754"/>
      <c r="N19" s="754"/>
      <c r="O19" s="754">
        <v>81.75</v>
      </c>
      <c r="P19" s="754">
        <v>105</v>
      </c>
      <c r="Q19" s="754">
        <f t="shared" si="3"/>
        <v>94</v>
      </c>
      <c r="R19" s="754">
        <f t="shared" si="3"/>
        <v>129</v>
      </c>
      <c r="S19" s="754"/>
      <c r="T19" s="754">
        <v>106.25</v>
      </c>
      <c r="U19" s="754">
        <v>293</v>
      </c>
      <c r="V19" s="754">
        <v>8</v>
      </c>
      <c r="W19" s="754">
        <v>1</v>
      </c>
      <c r="X19" s="754"/>
      <c r="Y19" s="754"/>
      <c r="Z19" s="754">
        <v>20</v>
      </c>
      <c r="AA19" s="754">
        <v>20</v>
      </c>
      <c r="AB19" s="754"/>
      <c r="AC19" s="754"/>
      <c r="AD19" s="754">
        <v>1285</v>
      </c>
      <c r="AE19" s="754">
        <v>2125</v>
      </c>
      <c r="AF19" s="754">
        <f t="shared" si="4"/>
        <v>1419.25</v>
      </c>
      <c r="AG19" s="754">
        <f t="shared" si="4"/>
        <v>2439</v>
      </c>
      <c r="AH19" s="754"/>
      <c r="AI19" s="754"/>
      <c r="AJ19" s="754"/>
      <c r="AK19" s="754"/>
      <c r="AL19" s="754"/>
      <c r="AM19" s="754"/>
      <c r="AN19" s="754"/>
      <c r="AO19" s="754"/>
      <c r="AP19" s="777"/>
      <c r="AQ19" s="754"/>
      <c r="AR19" s="754"/>
      <c r="AS19" s="754"/>
      <c r="AT19" s="754"/>
      <c r="AU19" s="754">
        <f t="shared" si="5"/>
        <v>0</v>
      </c>
      <c r="AV19" s="754">
        <f t="shared" si="5"/>
        <v>0</v>
      </c>
      <c r="AW19" s="754"/>
      <c r="AX19" s="754"/>
      <c r="AY19" s="754"/>
      <c r="AZ19" s="754">
        <f t="shared" si="6"/>
        <v>0</v>
      </c>
      <c r="BA19" s="754">
        <f t="shared" si="6"/>
        <v>118.5</v>
      </c>
      <c r="BB19" s="754">
        <f t="shared" si="7"/>
        <v>317</v>
      </c>
      <c r="BC19" s="754">
        <f t="shared" si="8"/>
        <v>8</v>
      </c>
      <c r="BD19" s="754">
        <f t="shared" si="9"/>
        <v>1</v>
      </c>
      <c r="BE19" s="754">
        <f t="shared" si="8"/>
        <v>0</v>
      </c>
      <c r="BF19" s="754">
        <f t="shared" si="9"/>
        <v>0</v>
      </c>
      <c r="BG19" s="754">
        <f t="shared" si="10"/>
        <v>20</v>
      </c>
      <c r="BH19" s="754">
        <f t="shared" si="11"/>
        <v>20</v>
      </c>
      <c r="BI19" s="754">
        <f t="shared" si="12"/>
        <v>0</v>
      </c>
      <c r="BJ19" s="754">
        <f t="shared" si="13"/>
        <v>0</v>
      </c>
      <c r="BK19" s="754">
        <f t="shared" si="14"/>
        <v>1366.75</v>
      </c>
      <c r="BL19" s="754">
        <f t="shared" si="14"/>
        <v>2230</v>
      </c>
      <c r="BM19" s="754">
        <f t="shared" si="15"/>
        <v>1521.25</v>
      </c>
      <c r="BN19" s="754">
        <f t="shared" si="16"/>
        <v>2568</v>
      </c>
      <c r="BO19" s="778" t="s">
        <v>130</v>
      </c>
      <c r="BP19" s="758" t="s">
        <v>126</v>
      </c>
    </row>
    <row r="20" spans="1:70" ht="15" customHeight="1" x14ac:dyDescent="0.25">
      <c r="A20" s="759" t="s">
        <v>11</v>
      </c>
      <c r="B20" s="760">
        <v>184</v>
      </c>
      <c r="C20" s="761">
        <f t="shared" si="0"/>
        <v>66.304347826086953</v>
      </c>
      <c r="D20" s="765"/>
      <c r="E20" s="758"/>
      <c r="F20" s="754"/>
      <c r="G20" s="777"/>
      <c r="H20" s="754"/>
      <c r="I20" s="754"/>
      <c r="J20" s="754"/>
      <c r="K20" s="754"/>
      <c r="L20" s="754"/>
      <c r="M20" s="777"/>
      <c r="N20" s="754"/>
      <c r="O20" s="754"/>
      <c r="P20" s="754"/>
      <c r="Q20" s="754">
        <f t="shared" si="3"/>
        <v>0</v>
      </c>
      <c r="R20" s="754">
        <f t="shared" si="3"/>
        <v>0</v>
      </c>
      <c r="S20" s="754"/>
      <c r="T20" s="766">
        <v>3.5</v>
      </c>
      <c r="U20" s="754">
        <v>6</v>
      </c>
      <c r="V20" s="754"/>
      <c r="W20" s="754"/>
      <c r="X20" s="754">
        <v>3</v>
      </c>
      <c r="Y20" s="754">
        <v>5</v>
      </c>
      <c r="Z20" s="754">
        <v>5</v>
      </c>
      <c r="AA20" s="754">
        <v>7</v>
      </c>
      <c r="AB20" s="754"/>
      <c r="AC20" s="754"/>
      <c r="AD20" s="754">
        <v>110.5</v>
      </c>
      <c r="AE20" s="754">
        <v>184</v>
      </c>
      <c r="AF20" s="754">
        <f t="shared" si="4"/>
        <v>122</v>
      </c>
      <c r="AG20" s="754">
        <f t="shared" si="4"/>
        <v>202</v>
      </c>
      <c r="AH20" s="754"/>
      <c r="AI20" s="754"/>
      <c r="AJ20" s="754"/>
      <c r="AK20" s="777"/>
      <c r="AL20" s="754"/>
      <c r="AM20" s="754"/>
      <c r="AN20" s="754"/>
      <c r="AO20" s="754"/>
      <c r="AP20" s="754"/>
      <c r="AQ20" s="754"/>
      <c r="AR20" s="754"/>
      <c r="AS20" s="754"/>
      <c r="AT20" s="754"/>
      <c r="AU20" s="754">
        <f t="shared" si="5"/>
        <v>0</v>
      </c>
      <c r="AV20" s="754">
        <f t="shared" si="5"/>
        <v>0</v>
      </c>
      <c r="AW20" s="754"/>
      <c r="AX20" s="754"/>
      <c r="AY20" s="754"/>
      <c r="AZ20" s="754">
        <f t="shared" si="6"/>
        <v>0</v>
      </c>
      <c r="BA20" s="754">
        <f t="shared" si="6"/>
        <v>3.5</v>
      </c>
      <c r="BB20" s="754">
        <f t="shared" si="7"/>
        <v>6</v>
      </c>
      <c r="BC20" s="754">
        <f t="shared" si="8"/>
        <v>0</v>
      </c>
      <c r="BD20" s="754">
        <f t="shared" si="9"/>
        <v>0</v>
      </c>
      <c r="BE20" s="754">
        <f t="shared" si="8"/>
        <v>3</v>
      </c>
      <c r="BF20" s="754">
        <f t="shared" si="9"/>
        <v>5</v>
      </c>
      <c r="BG20" s="754">
        <f t="shared" si="10"/>
        <v>5</v>
      </c>
      <c r="BH20" s="754">
        <f t="shared" si="11"/>
        <v>7</v>
      </c>
      <c r="BI20" s="754">
        <f t="shared" si="12"/>
        <v>0</v>
      </c>
      <c r="BJ20" s="754">
        <f t="shared" si="13"/>
        <v>0</v>
      </c>
      <c r="BK20" s="754">
        <f t="shared" si="14"/>
        <v>110.5</v>
      </c>
      <c r="BL20" s="754">
        <f t="shared" si="14"/>
        <v>184</v>
      </c>
      <c r="BM20" s="754">
        <f t="shared" si="15"/>
        <v>122</v>
      </c>
      <c r="BN20" s="754">
        <f t="shared" si="16"/>
        <v>202</v>
      </c>
      <c r="BO20" s="764"/>
      <c r="BP20" s="758"/>
    </row>
    <row r="21" spans="1:70" ht="15" customHeight="1" x14ac:dyDescent="0.25">
      <c r="A21" s="759" t="s">
        <v>12</v>
      </c>
      <c r="B21" s="760">
        <v>197.5</v>
      </c>
      <c r="C21" s="761">
        <f t="shared" si="0"/>
        <v>27.939240506329117</v>
      </c>
      <c r="D21" s="776"/>
      <c r="E21" s="754">
        <v>32.43</v>
      </c>
      <c r="F21" s="754">
        <v>40</v>
      </c>
      <c r="G21" s="754"/>
      <c r="H21" s="754"/>
      <c r="I21" s="754">
        <v>4.55</v>
      </c>
      <c r="J21" s="754">
        <v>8</v>
      </c>
      <c r="K21" s="754"/>
      <c r="L21" s="754"/>
      <c r="M21" s="777">
        <v>4.3</v>
      </c>
      <c r="N21" s="754">
        <v>7</v>
      </c>
      <c r="O21" s="754"/>
      <c r="P21" s="754"/>
      <c r="Q21" s="754">
        <f t="shared" si="3"/>
        <v>41.28</v>
      </c>
      <c r="R21" s="754">
        <f t="shared" si="3"/>
        <v>55</v>
      </c>
      <c r="S21" s="754"/>
      <c r="T21" s="754"/>
      <c r="U21" s="754"/>
      <c r="V21" s="754"/>
      <c r="W21" s="754"/>
      <c r="X21" s="754">
        <v>8</v>
      </c>
      <c r="Y21" s="754">
        <v>10</v>
      </c>
      <c r="Z21" s="754"/>
      <c r="AA21" s="754"/>
      <c r="AB21" s="754">
        <v>3.63</v>
      </c>
      <c r="AC21" s="754">
        <v>5</v>
      </c>
      <c r="AD21" s="754">
        <v>2.27</v>
      </c>
      <c r="AE21" s="754">
        <v>4</v>
      </c>
      <c r="AF21" s="754">
        <f t="shared" si="4"/>
        <v>13.9</v>
      </c>
      <c r="AG21" s="754">
        <f t="shared" si="4"/>
        <v>19</v>
      </c>
      <c r="AH21" s="754"/>
      <c r="AI21" s="754"/>
      <c r="AJ21" s="754"/>
      <c r="AK21" s="754"/>
      <c r="AL21" s="754"/>
      <c r="AM21" s="754"/>
      <c r="AN21" s="754"/>
      <c r="AO21" s="754"/>
      <c r="AP21" s="754"/>
      <c r="AQ21" s="754"/>
      <c r="AR21" s="754"/>
      <c r="AS21" s="754"/>
      <c r="AT21" s="754"/>
      <c r="AU21" s="754">
        <f t="shared" si="5"/>
        <v>0</v>
      </c>
      <c r="AV21" s="754">
        <f t="shared" si="5"/>
        <v>0</v>
      </c>
      <c r="AW21" s="754"/>
      <c r="AX21" s="754"/>
      <c r="AY21" s="754"/>
      <c r="AZ21" s="754">
        <f t="shared" si="6"/>
        <v>0</v>
      </c>
      <c r="BA21" s="754">
        <f t="shared" si="6"/>
        <v>32.43</v>
      </c>
      <c r="BB21" s="754">
        <f t="shared" si="7"/>
        <v>40</v>
      </c>
      <c r="BC21" s="754">
        <f t="shared" si="8"/>
        <v>0</v>
      </c>
      <c r="BD21" s="754">
        <f t="shared" si="9"/>
        <v>0</v>
      </c>
      <c r="BE21" s="754">
        <f t="shared" si="8"/>
        <v>12.55</v>
      </c>
      <c r="BF21" s="754">
        <f t="shared" si="9"/>
        <v>18</v>
      </c>
      <c r="BG21" s="754">
        <f t="shared" si="10"/>
        <v>0</v>
      </c>
      <c r="BH21" s="754">
        <f t="shared" si="11"/>
        <v>0</v>
      </c>
      <c r="BI21" s="754">
        <f t="shared" si="12"/>
        <v>7.93</v>
      </c>
      <c r="BJ21" s="754">
        <f t="shared" si="13"/>
        <v>12</v>
      </c>
      <c r="BK21" s="754">
        <f t="shared" si="14"/>
        <v>2.27</v>
      </c>
      <c r="BL21" s="754">
        <f t="shared" si="14"/>
        <v>4</v>
      </c>
      <c r="BM21" s="754">
        <f t="shared" si="15"/>
        <v>55.18</v>
      </c>
      <c r="BN21" s="754">
        <f t="shared" si="16"/>
        <v>74</v>
      </c>
      <c r="BO21" s="778" t="s">
        <v>130</v>
      </c>
      <c r="BP21" s="758" t="s">
        <v>126</v>
      </c>
    </row>
    <row r="22" spans="1:70" ht="15" customHeight="1" x14ac:dyDescent="0.25">
      <c r="A22" s="759" t="s">
        <v>13</v>
      </c>
      <c r="B22" s="760">
        <v>369</v>
      </c>
      <c r="C22" s="761">
        <f t="shared" si="0"/>
        <v>76.151761517615185</v>
      </c>
      <c r="D22" s="776"/>
      <c r="E22" s="754"/>
      <c r="F22" s="754"/>
      <c r="G22" s="754"/>
      <c r="H22" s="754"/>
      <c r="I22" s="754"/>
      <c r="J22" s="754"/>
      <c r="K22" s="754"/>
      <c r="L22" s="754"/>
      <c r="M22" s="754"/>
      <c r="N22" s="754"/>
      <c r="O22" s="754"/>
      <c r="P22" s="754"/>
      <c r="Q22" s="754">
        <f t="shared" si="3"/>
        <v>0</v>
      </c>
      <c r="R22" s="754">
        <f t="shared" si="3"/>
        <v>0</v>
      </c>
      <c r="S22" s="754"/>
      <c r="T22" s="754"/>
      <c r="U22" s="754"/>
      <c r="V22" s="754"/>
      <c r="W22" s="754"/>
      <c r="X22" s="754"/>
      <c r="Y22" s="754"/>
      <c r="Z22" s="754">
        <v>281</v>
      </c>
      <c r="AA22" s="754">
        <v>443</v>
      </c>
      <c r="AB22" s="754"/>
      <c r="AC22" s="754"/>
      <c r="AD22" s="754"/>
      <c r="AE22" s="754"/>
      <c r="AF22" s="754">
        <f t="shared" si="4"/>
        <v>281</v>
      </c>
      <c r="AG22" s="754">
        <f t="shared" si="4"/>
        <v>443</v>
      </c>
      <c r="AH22" s="754"/>
      <c r="AI22" s="754"/>
      <c r="AJ22" s="754"/>
      <c r="AK22" s="754"/>
      <c r="AL22" s="754"/>
      <c r="AM22" s="754"/>
      <c r="AN22" s="754"/>
      <c r="AO22" s="754"/>
      <c r="AP22" s="754"/>
      <c r="AQ22" s="754"/>
      <c r="AR22" s="754"/>
      <c r="AS22" s="754"/>
      <c r="AT22" s="754"/>
      <c r="AU22" s="754">
        <f t="shared" si="5"/>
        <v>0</v>
      </c>
      <c r="AV22" s="754">
        <f t="shared" si="5"/>
        <v>0</v>
      </c>
      <c r="AW22" s="754"/>
      <c r="AX22" s="754"/>
      <c r="AY22" s="754"/>
      <c r="AZ22" s="754">
        <f t="shared" si="6"/>
        <v>0</v>
      </c>
      <c r="BA22" s="754">
        <f t="shared" si="6"/>
        <v>0</v>
      </c>
      <c r="BB22" s="754">
        <f t="shared" si="7"/>
        <v>0</v>
      </c>
      <c r="BC22" s="754">
        <f t="shared" si="8"/>
        <v>0</v>
      </c>
      <c r="BD22" s="754">
        <f t="shared" si="9"/>
        <v>0</v>
      </c>
      <c r="BE22" s="754">
        <f t="shared" si="8"/>
        <v>0</v>
      </c>
      <c r="BF22" s="754">
        <f t="shared" si="9"/>
        <v>0</v>
      </c>
      <c r="BG22" s="754">
        <f t="shared" si="10"/>
        <v>281</v>
      </c>
      <c r="BH22" s="754">
        <f t="shared" si="11"/>
        <v>443</v>
      </c>
      <c r="BI22" s="754">
        <f t="shared" si="12"/>
        <v>0</v>
      </c>
      <c r="BJ22" s="754">
        <f t="shared" si="13"/>
        <v>0</v>
      </c>
      <c r="BK22" s="754">
        <f t="shared" si="14"/>
        <v>0</v>
      </c>
      <c r="BL22" s="754">
        <f t="shared" si="14"/>
        <v>0</v>
      </c>
      <c r="BM22" s="754">
        <f t="shared" si="15"/>
        <v>281</v>
      </c>
      <c r="BN22" s="754">
        <f t="shared" si="16"/>
        <v>443</v>
      </c>
      <c r="BO22" s="764"/>
      <c r="BP22" s="758"/>
    </row>
    <row r="23" spans="1:70" ht="15" customHeight="1" x14ac:dyDescent="0.25">
      <c r="A23" s="759" t="s">
        <v>14</v>
      </c>
      <c r="B23" s="760">
        <v>146.47999999999999</v>
      </c>
      <c r="C23" s="761">
        <f t="shared" si="0"/>
        <v>14.295466957946475</v>
      </c>
      <c r="D23" s="762"/>
      <c r="E23" s="754"/>
      <c r="F23" s="754"/>
      <c r="G23" s="766">
        <v>0.4</v>
      </c>
      <c r="H23" s="754">
        <v>1</v>
      </c>
      <c r="I23" s="754">
        <v>1</v>
      </c>
      <c r="J23" s="754">
        <v>1</v>
      </c>
      <c r="K23" s="754"/>
      <c r="L23" s="754"/>
      <c r="M23" s="754">
        <v>19.14</v>
      </c>
      <c r="N23" s="754">
        <v>39</v>
      </c>
      <c r="O23" s="754"/>
      <c r="P23" s="754"/>
      <c r="Q23" s="754">
        <f t="shared" si="3"/>
        <v>20.54</v>
      </c>
      <c r="R23" s="754">
        <f t="shared" si="3"/>
        <v>41</v>
      </c>
      <c r="S23" s="754"/>
      <c r="T23" s="754"/>
      <c r="U23" s="754"/>
      <c r="V23" s="754"/>
      <c r="W23" s="754"/>
      <c r="X23" s="754"/>
      <c r="Y23" s="754"/>
      <c r="Z23" s="754"/>
      <c r="AA23" s="754"/>
      <c r="AB23" s="754"/>
      <c r="AC23" s="754"/>
      <c r="AD23" s="754"/>
      <c r="AE23" s="754"/>
      <c r="AF23" s="754">
        <f t="shared" si="4"/>
        <v>0</v>
      </c>
      <c r="AG23" s="754">
        <f t="shared" si="4"/>
        <v>0</v>
      </c>
      <c r="AH23" s="754"/>
      <c r="AI23" s="754"/>
      <c r="AJ23" s="754"/>
      <c r="AK23" s="754"/>
      <c r="AL23" s="754"/>
      <c r="AM23" s="754"/>
      <c r="AN23" s="754"/>
      <c r="AO23" s="754"/>
      <c r="AP23" s="754"/>
      <c r="AQ23" s="754"/>
      <c r="AR23" s="754"/>
      <c r="AS23" s="754"/>
      <c r="AT23" s="754"/>
      <c r="AU23" s="754">
        <f t="shared" si="5"/>
        <v>0</v>
      </c>
      <c r="AV23" s="754">
        <f t="shared" si="5"/>
        <v>0</v>
      </c>
      <c r="AW23" s="754"/>
      <c r="AX23" s="754"/>
      <c r="AY23" s="754"/>
      <c r="AZ23" s="754">
        <f t="shared" si="6"/>
        <v>0</v>
      </c>
      <c r="BA23" s="754">
        <f t="shared" si="6"/>
        <v>0</v>
      </c>
      <c r="BB23" s="754">
        <f t="shared" si="7"/>
        <v>0</v>
      </c>
      <c r="BC23" s="754">
        <f t="shared" si="8"/>
        <v>0.4</v>
      </c>
      <c r="BD23" s="754">
        <f t="shared" si="9"/>
        <v>1</v>
      </c>
      <c r="BE23" s="754">
        <f t="shared" si="8"/>
        <v>1</v>
      </c>
      <c r="BF23" s="754">
        <f t="shared" si="9"/>
        <v>1</v>
      </c>
      <c r="BG23" s="754">
        <f t="shared" si="10"/>
        <v>0</v>
      </c>
      <c r="BH23" s="754">
        <f t="shared" si="11"/>
        <v>0</v>
      </c>
      <c r="BI23" s="754">
        <f t="shared" si="12"/>
        <v>19.14</v>
      </c>
      <c r="BJ23" s="754">
        <f t="shared" si="13"/>
        <v>39</v>
      </c>
      <c r="BK23" s="754">
        <f t="shared" si="14"/>
        <v>0</v>
      </c>
      <c r="BL23" s="754">
        <f t="shared" si="14"/>
        <v>0</v>
      </c>
      <c r="BM23" s="754">
        <f t="shared" si="15"/>
        <v>20.939999999999998</v>
      </c>
      <c r="BN23" s="754">
        <f t="shared" si="16"/>
        <v>41</v>
      </c>
      <c r="BO23" s="774"/>
      <c r="BP23" s="758"/>
    </row>
    <row r="24" spans="1:70" ht="15" customHeight="1" x14ac:dyDescent="0.25">
      <c r="A24" s="759" t="s">
        <v>15</v>
      </c>
      <c r="B24" s="760">
        <v>278</v>
      </c>
      <c r="C24" s="761">
        <f t="shared" si="0"/>
        <v>93.866906474820141</v>
      </c>
      <c r="D24" s="776"/>
      <c r="E24" s="754"/>
      <c r="F24" s="754"/>
      <c r="G24" s="754"/>
      <c r="H24" s="754"/>
      <c r="I24" s="754"/>
      <c r="J24" s="754"/>
      <c r="K24" s="754"/>
      <c r="L24" s="754"/>
      <c r="M24" s="754"/>
      <c r="N24" s="754"/>
      <c r="O24" s="754"/>
      <c r="P24" s="754"/>
      <c r="Q24" s="754">
        <f t="shared" si="3"/>
        <v>0</v>
      </c>
      <c r="R24" s="754">
        <f t="shared" si="3"/>
        <v>0</v>
      </c>
      <c r="S24" s="754"/>
      <c r="T24" s="754">
        <v>34.799999999999997</v>
      </c>
      <c r="U24" s="754">
        <v>105</v>
      </c>
      <c r="V24" s="754"/>
      <c r="W24" s="754"/>
      <c r="X24" s="754"/>
      <c r="Y24" s="754"/>
      <c r="Z24" s="754"/>
      <c r="AA24" s="754"/>
      <c r="AB24" s="754">
        <v>12.5</v>
      </c>
      <c r="AC24" s="754">
        <v>51</v>
      </c>
      <c r="AD24" s="754">
        <v>213.65</v>
      </c>
      <c r="AE24" s="754">
        <v>505</v>
      </c>
      <c r="AF24" s="754">
        <f t="shared" si="4"/>
        <v>260.95</v>
      </c>
      <c r="AG24" s="754">
        <f t="shared" si="4"/>
        <v>661</v>
      </c>
      <c r="AH24" s="754"/>
      <c r="AI24" s="754"/>
      <c r="AJ24" s="754"/>
      <c r="AK24" s="754"/>
      <c r="AL24" s="754"/>
      <c r="AM24" s="754"/>
      <c r="AN24" s="754"/>
      <c r="AO24" s="754"/>
      <c r="AP24" s="754"/>
      <c r="AQ24" s="754"/>
      <c r="AR24" s="754"/>
      <c r="AS24" s="754"/>
      <c r="AT24" s="754"/>
      <c r="AU24" s="754">
        <f t="shared" si="5"/>
        <v>0</v>
      </c>
      <c r="AV24" s="754">
        <f t="shared" si="5"/>
        <v>0</v>
      </c>
      <c r="AW24" s="754"/>
      <c r="AX24" s="754"/>
      <c r="AY24" s="754"/>
      <c r="AZ24" s="754">
        <f t="shared" si="6"/>
        <v>0</v>
      </c>
      <c r="BA24" s="754">
        <f t="shared" si="6"/>
        <v>34.799999999999997</v>
      </c>
      <c r="BB24" s="754">
        <f t="shared" si="7"/>
        <v>105</v>
      </c>
      <c r="BC24" s="754">
        <f t="shared" si="8"/>
        <v>0</v>
      </c>
      <c r="BD24" s="754">
        <f t="shared" si="9"/>
        <v>0</v>
      </c>
      <c r="BE24" s="754">
        <f t="shared" si="8"/>
        <v>0</v>
      </c>
      <c r="BF24" s="754">
        <f t="shared" si="9"/>
        <v>0</v>
      </c>
      <c r="BG24" s="754">
        <f t="shared" si="10"/>
        <v>0</v>
      </c>
      <c r="BH24" s="754">
        <f t="shared" si="11"/>
        <v>0</v>
      </c>
      <c r="BI24" s="754">
        <f t="shared" si="12"/>
        <v>12.5</v>
      </c>
      <c r="BJ24" s="754">
        <f t="shared" si="13"/>
        <v>51</v>
      </c>
      <c r="BK24" s="754">
        <f t="shared" si="14"/>
        <v>213.65</v>
      </c>
      <c r="BL24" s="754">
        <f t="shared" si="14"/>
        <v>505</v>
      </c>
      <c r="BM24" s="754">
        <f t="shared" si="15"/>
        <v>260.95</v>
      </c>
      <c r="BN24" s="754">
        <f t="shared" si="16"/>
        <v>661</v>
      </c>
      <c r="BO24" s="764"/>
      <c r="BP24" s="758"/>
    </row>
    <row r="25" spans="1:70" s="775" customFormat="1" ht="15" customHeight="1" x14ac:dyDescent="0.25">
      <c r="A25" s="779" t="s">
        <v>16</v>
      </c>
      <c r="B25" s="780">
        <v>980.5</v>
      </c>
      <c r="C25" s="781">
        <f t="shared" si="0"/>
        <v>98.964813870474231</v>
      </c>
      <c r="D25" s="782"/>
      <c r="E25" s="598">
        <v>3.3</v>
      </c>
      <c r="F25" s="598">
        <v>12</v>
      </c>
      <c r="G25" s="599"/>
      <c r="H25" s="599"/>
      <c r="I25" s="599">
        <v>12.8</v>
      </c>
      <c r="J25" s="599">
        <v>22</v>
      </c>
      <c r="K25" s="599"/>
      <c r="L25" s="599"/>
      <c r="M25" s="599"/>
      <c r="N25" s="598"/>
      <c r="O25" s="598">
        <v>576</v>
      </c>
      <c r="P25" s="598">
        <v>984</v>
      </c>
      <c r="Q25" s="598">
        <f t="shared" si="3"/>
        <v>592.09999999999991</v>
      </c>
      <c r="R25" s="598">
        <f t="shared" si="3"/>
        <v>1018</v>
      </c>
      <c r="S25" s="598"/>
      <c r="T25" s="601">
        <v>0.25</v>
      </c>
      <c r="U25" s="598">
        <v>1</v>
      </c>
      <c r="V25" s="598"/>
      <c r="W25" s="598"/>
      <c r="X25" s="598"/>
      <c r="Y25" s="598"/>
      <c r="Z25" s="598">
        <v>2</v>
      </c>
      <c r="AA25" s="598">
        <v>5</v>
      </c>
      <c r="AB25" s="115"/>
      <c r="AC25" s="115"/>
      <c r="AD25" s="598">
        <v>376</v>
      </c>
      <c r="AE25" s="598">
        <v>827</v>
      </c>
      <c r="AF25" s="598">
        <f t="shared" si="4"/>
        <v>378.25</v>
      </c>
      <c r="AG25" s="598">
        <f t="shared" si="4"/>
        <v>833</v>
      </c>
      <c r="AH25" s="598"/>
      <c r="AI25" s="598"/>
      <c r="AJ25" s="598"/>
      <c r="AK25" s="598"/>
      <c r="AL25" s="598"/>
      <c r="AM25" s="598"/>
      <c r="AN25" s="598"/>
      <c r="AO25" s="598"/>
      <c r="AP25" s="598"/>
      <c r="AQ25" s="598"/>
      <c r="AR25" s="598"/>
      <c r="AS25" s="598"/>
      <c r="AT25" s="598"/>
      <c r="AU25" s="598">
        <f t="shared" si="5"/>
        <v>0</v>
      </c>
      <c r="AV25" s="598">
        <f t="shared" si="5"/>
        <v>0</v>
      </c>
      <c r="AW25" s="598"/>
      <c r="AX25" s="598"/>
      <c r="AY25" s="598"/>
      <c r="AZ25" s="598">
        <f t="shared" si="6"/>
        <v>0</v>
      </c>
      <c r="BA25" s="598">
        <f t="shared" si="6"/>
        <v>3.55</v>
      </c>
      <c r="BB25" s="598">
        <f t="shared" si="7"/>
        <v>13</v>
      </c>
      <c r="BC25" s="598">
        <f t="shared" si="8"/>
        <v>0</v>
      </c>
      <c r="BD25" s="598">
        <f t="shared" si="9"/>
        <v>0</v>
      </c>
      <c r="BE25" s="598">
        <f t="shared" si="8"/>
        <v>12.8</v>
      </c>
      <c r="BF25" s="598">
        <f t="shared" si="9"/>
        <v>22</v>
      </c>
      <c r="BG25" s="598">
        <f t="shared" si="10"/>
        <v>2</v>
      </c>
      <c r="BH25" s="598">
        <f t="shared" si="11"/>
        <v>5</v>
      </c>
      <c r="BI25" s="598">
        <f t="shared" si="12"/>
        <v>0</v>
      </c>
      <c r="BJ25" s="598">
        <f t="shared" si="13"/>
        <v>0</v>
      </c>
      <c r="BK25" s="598">
        <f t="shared" si="14"/>
        <v>952</v>
      </c>
      <c r="BL25" s="598">
        <f t="shared" si="14"/>
        <v>1811</v>
      </c>
      <c r="BM25" s="598">
        <f t="shared" si="15"/>
        <v>970.34999999999991</v>
      </c>
      <c r="BN25" s="598">
        <f t="shared" si="16"/>
        <v>1851</v>
      </c>
      <c r="BO25" s="783"/>
      <c r="BP25" s="784"/>
      <c r="BQ25" s="715"/>
    </row>
    <row r="26" spans="1:70" ht="15" customHeight="1" x14ac:dyDescent="0.25">
      <c r="A26" s="785" t="s">
        <v>18</v>
      </c>
      <c r="B26" s="760">
        <v>1250</v>
      </c>
      <c r="C26" s="761">
        <f t="shared" si="0"/>
        <v>73.72</v>
      </c>
      <c r="D26" s="765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>
        <f t="shared" si="3"/>
        <v>0</v>
      </c>
      <c r="R26" s="754">
        <f t="shared" si="3"/>
        <v>0</v>
      </c>
      <c r="S26" s="754"/>
      <c r="T26" s="754">
        <v>19.5</v>
      </c>
      <c r="U26" s="754">
        <v>11</v>
      </c>
      <c r="V26" s="754">
        <v>3</v>
      </c>
      <c r="W26" s="754">
        <v>3</v>
      </c>
      <c r="X26" s="754"/>
      <c r="Y26" s="754"/>
      <c r="Z26" s="754">
        <v>1</v>
      </c>
      <c r="AA26" s="754">
        <v>1</v>
      </c>
      <c r="AB26" s="754">
        <v>225.5</v>
      </c>
      <c r="AC26" s="754">
        <v>182</v>
      </c>
      <c r="AD26" s="753">
        <v>669.5</v>
      </c>
      <c r="AE26" s="753">
        <v>632</v>
      </c>
      <c r="AF26" s="754">
        <f t="shared" si="4"/>
        <v>918.5</v>
      </c>
      <c r="AG26" s="754">
        <f t="shared" si="4"/>
        <v>829</v>
      </c>
      <c r="AH26" s="753"/>
      <c r="AI26" s="753"/>
      <c r="AJ26" s="753"/>
      <c r="AK26" s="753"/>
      <c r="AL26" s="753"/>
      <c r="AM26" s="753"/>
      <c r="AN26" s="753"/>
      <c r="AO26" s="753"/>
      <c r="AP26" s="753"/>
      <c r="AQ26" s="753"/>
      <c r="AR26" s="756"/>
      <c r="AS26" s="756"/>
      <c r="AT26" s="757"/>
      <c r="AU26" s="754">
        <f t="shared" si="5"/>
        <v>0</v>
      </c>
      <c r="AV26" s="754">
        <f t="shared" si="5"/>
        <v>0</v>
      </c>
      <c r="AW26" s="757"/>
      <c r="AX26" s="757"/>
      <c r="AY26" s="757"/>
      <c r="AZ26" s="754">
        <f t="shared" si="6"/>
        <v>0</v>
      </c>
      <c r="BA26" s="754">
        <f t="shared" si="6"/>
        <v>19.5</v>
      </c>
      <c r="BB26" s="754">
        <f t="shared" si="7"/>
        <v>11</v>
      </c>
      <c r="BC26" s="754">
        <f t="shared" si="8"/>
        <v>3</v>
      </c>
      <c r="BD26" s="754">
        <f t="shared" si="9"/>
        <v>3</v>
      </c>
      <c r="BE26" s="754">
        <f t="shared" si="8"/>
        <v>0</v>
      </c>
      <c r="BF26" s="754">
        <f t="shared" si="9"/>
        <v>0</v>
      </c>
      <c r="BG26" s="754">
        <f t="shared" si="10"/>
        <v>1</v>
      </c>
      <c r="BH26" s="754">
        <f t="shared" si="11"/>
        <v>1</v>
      </c>
      <c r="BI26" s="754">
        <f t="shared" si="12"/>
        <v>225.5</v>
      </c>
      <c r="BJ26" s="754">
        <f t="shared" si="13"/>
        <v>182</v>
      </c>
      <c r="BK26" s="754">
        <f t="shared" si="14"/>
        <v>669.5</v>
      </c>
      <c r="BL26" s="754">
        <f t="shared" si="14"/>
        <v>632</v>
      </c>
      <c r="BM26" s="754">
        <f t="shared" si="15"/>
        <v>921.5</v>
      </c>
      <c r="BN26" s="754">
        <f t="shared" si="16"/>
        <v>829</v>
      </c>
      <c r="BO26" s="778"/>
      <c r="BP26" s="758"/>
    </row>
    <row r="27" spans="1:70" ht="15" customHeight="1" x14ac:dyDescent="0.25">
      <c r="A27" s="785" t="s">
        <v>19</v>
      </c>
      <c r="B27" s="760">
        <v>608.35</v>
      </c>
      <c r="C27" s="761">
        <f t="shared" si="0"/>
        <v>67.058436755157388</v>
      </c>
      <c r="D27" s="762"/>
      <c r="E27" s="754">
        <v>4.25</v>
      </c>
      <c r="F27" s="754">
        <v>8</v>
      </c>
      <c r="G27" s="754"/>
      <c r="H27" s="754"/>
      <c r="I27" s="754"/>
      <c r="J27" s="754"/>
      <c r="K27" s="754"/>
      <c r="L27" s="754"/>
      <c r="M27" s="754">
        <v>2.25</v>
      </c>
      <c r="N27" s="754">
        <v>6</v>
      </c>
      <c r="O27" s="754">
        <v>42.75</v>
      </c>
      <c r="P27" s="754">
        <v>96</v>
      </c>
      <c r="Q27" s="754">
        <f t="shared" si="3"/>
        <v>49.25</v>
      </c>
      <c r="R27" s="754">
        <f t="shared" si="3"/>
        <v>110</v>
      </c>
      <c r="S27" s="754"/>
      <c r="T27" s="754">
        <v>17.2</v>
      </c>
      <c r="U27" s="754">
        <v>42</v>
      </c>
      <c r="V27" s="754"/>
      <c r="W27" s="754"/>
      <c r="X27" s="754"/>
      <c r="Y27" s="754"/>
      <c r="Z27" s="754">
        <v>21</v>
      </c>
      <c r="AA27" s="754">
        <v>19</v>
      </c>
      <c r="AB27" s="754">
        <v>16.75</v>
      </c>
      <c r="AC27" s="754">
        <v>22</v>
      </c>
      <c r="AD27" s="754">
        <v>303.75</v>
      </c>
      <c r="AE27" s="754">
        <v>814</v>
      </c>
      <c r="AF27" s="754">
        <f t="shared" si="4"/>
        <v>358.7</v>
      </c>
      <c r="AG27" s="754">
        <f t="shared" si="4"/>
        <v>897</v>
      </c>
      <c r="AH27" s="754"/>
      <c r="AI27" s="754"/>
      <c r="AJ27" s="754"/>
      <c r="AK27" s="753"/>
      <c r="AL27" s="753"/>
      <c r="AM27" s="753"/>
      <c r="AN27" s="753"/>
      <c r="AO27" s="753"/>
      <c r="AP27" s="753"/>
      <c r="AQ27" s="753"/>
      <c r="AR27" s="754"/>
      <c r="AS27" s="754"/>
      <c r="AT27" s="754"/>
      <c r="AU27" s="754">
        <f t="shared" si="5"/>
        <v>0</v>
      </c>
      <c r="AV27" s="754">
        <f t="shared" si="5"/>
        <v>0</v>
      </c>
      <c r="AW27" s="754"/>
      <c r="AX27" s="754"/>
      <c r="AY27" s="754"/>
      <c r="AZ27" s="754">
        <f t="shared" si="6"/>
        <v>0</v>
      </c>
      <c r="BA27" s="754">
        <f t="shared" si="6"/>
        <v>21.45</v>
      </c>
      <c r="BB27" s="754">
        <f t="shared" si="7"/>
        <v>50</v>
      </c>
      <c r="BC27" s="754">
        <f t="shared" si="8"/>
        <v>0</v>
      </c>
      <c r="BD27" s="754">
        <f t="shared" si="9"/>
        <v>0</v>
      </c>
      <c r="BE27" s="754">
        <f t="shared" si="8"/>
        <v>0</v>
      </c>
      <c r="BF27" s="754">
        <f t="shared" si="9"/>
        <v>0</v>
      </c>
      <c r="BG27" s="754">
        <f t="shared" si="10"/>
        <v>21</v>
      </c>
      <c r="BH27" s="754">
        <f t="shared" si="11"/>
        <v>19</v>
      </c>
      <c r="BI27" s="754">
        <f t="shared" si="12"/>
        <v>19</v>
      </c>
      <c r="BJ27" s="754">
        <f t="shared" si="13"/>
        <v>28</v>
      </c>
      <c r="BK27" s="754">
        <f t="shared" si="14"/>
        <v>346.5</v>
      </c>
      <c r="BL27" s="754">
        <f t="shared" si="14"/>
        <v>910</v>
      </c>
      <c r="BM27" s="754">
        <f t="shared" si="15"/>
        <v>407.95</v>
      </c>
      <c r="BN27" s="754">
        <f t="shared" si="16"/>
        <v>1007</v>
      </c>
      <c r="BO27" s="774"/>
      <c r="BP27" s="758"/>
      <c r="BQ27" s="715" t="s">
        <v>189</v>
      </c>
      <c r="BR27" s="715" t="s">
        <v>184</v>
      </c>
    </row>
    <row r="28" spans="1:70" ht="15" customHeight="1" x14ac:dyDescent="0.25">
      <c r="A28" s="786" t="s">
        <v>20</v>
      </c>
      <c r="B28" s="787">
        <v>324.49</v>
      </c>
      <c r="C28" s="761">
        <f t="shared" si="0"/>
        <v>97.765724675644861</v>
      </c>
      <c r="D28" s="765"/>
      <c r="E28" s="788">
        <v>24.88</v>
      </c>
      <c r="F28" s="788">
        <v>68</v>
      </c>
      <c r="G28" s="788"/>
      <c r="H28" s="788"/>
      <c r="I28" s="788"/>
      <c r="J28" s="788"/>
      <c r="K28" s="788">
        <v>19.260000000000002</v>
      </c>
      <c r="L28" s="788">
        <v>45</v>
      </c>
      <c r="M28" s="788">
        <v>2</v>
      </c>
      <c r="N28" s="788">
        <v>8</v>
      </c>
      <c r="O28" s="788">
        <v>95.71</v>
      </c>
      <c r="P28" s="788">
        <v>322</v>
      </c>
      <c r="Q28" s="788">
        <f t="shared" si="3"/>
        <v>141.85</v>
      </c>
      <c r="R28" s="788">
        <f t="shared" si="3"/>
        <v>443</v>
      </c>
      <c r="S28" s="754"/>
      <c r="T28" s="754">
        <v>22.91</v>
      </c>
      <c r="U28" s="754">
        <v>59</v>
      </c>
      <c r="V28" s="754"/>
      <c r="W28" s="754"/>
      <c r="X28" s="754"/>
      <c r="Y28" s="754"/>
      <c r="Z28" s="754">
        <v>25</v>
      </c>
      <c r="AA28" s="754">
        <v>71</v>
      </c>
      <c r="AB28" s="754"/>
      <c r="AC28" s="754"/>
      <c r="AD28" s="754">
        <v>127.48</v>
      </c>
      <c r="AE28" s="754">
        <v>402</v>
      </c>
      <c r="AF28" s="754">
        <f t="shared" si="4"/>
        <v>175.39000000000001</v>
      </c>
      <c r="AG28" s="754">
        <f t="shared" si="4"/>
        <v>532</v>
      </c>
      <c r="AH28" s="754"/>
      <c r="AI28" s="754"/>
      <c r="AJ28" s="754"/>
      <c r="AK28" s="754"/>
      <c r="AL28" s="754"/>
      <c r="AM28" s="754"/>
      <c r="AN28" s="754"/>
      <c r="AO28" s="754"/>
      <c r="AP28" s="754"/>
      <c r="AQ28" s="754"/>
      <c r="AR28" s="754"/>
      <c r="AS28" s="754"/>
      <c r="AT28" s="754"/>
      <c r="AU28" s="754">
        <f t="shared" si="5"/>
        <v>0</v>
      </c>
      <c r="AV28" s="754">
        <f t="shared" si="5"/>
        <v>0</v>
      </c>
      <c r="AW28" s="754"/>
      <c r="AX28" s="754"/>
      <c r="AY28" s="754"/>
      <c r="AZ28" s="754">
        <f t="shared" si="6"/>
        <v>0</v>
      </c>
      <c r="BA28" s="754">
        <f t="shared" si="6"/>
        <v>47.79</v>
      </c>
      <c r="BB28" s="754">
        <f t="shared" si="7"/>
        <v>127</v>
      </c>
      <c r="BC28" s="754">
        <f t="shared" si="8"/>
        <v>0</v>
      </c>
      <c r="BD28" s="754">
        <f t="shared" si="9"/>
        <v>0</v>
      </c>
      <c r="BE28" s="754">
        <f t="shared" si="8"/>
        <v>0</v>
      </c>
      <c r="BF28" s="754">
        <f t="shared" si="9"/>
        <v>0</v>
      </c>
      <c r="BG28" s="754">
        <f t="shared" si="10"/>
        <v>44.260000000000005</v>
      </c>
      <c r="BH28" s="754">
        <f t="shared" si="11"/>
        <v>116</v>
      </c>
      <c r="BI28" s="754">
        <f t="shared" si="12"/>
        <v>2</v>
      </c>
      <c r="BJ28" s="754">
        <f t="shared" si="13"/>
        <v>8</v>
      </c>
      <c r="BK28" s="754">
        <f t="shared" si="14"/>
        <v>223.19</v>
      </c>
      <c r="BL28" s="754">
        <f t="shared" si="14"/>
        <v>724</v>
      </c>
      <c r="BM28" s="754">
        <f t="shared" si="15"/>
        <v>317.24</v>
      </c>
      <c r="BN28" s="754">
        <f t="shared" si="16"/>
        <v>975</v>
      </c>
      <c r="BO28" s="764"/>
      <c r="BP28" s="758"/>
    </row>
    <row r="29" spans="1:70" ht="15" customHeight="1" x14ac:dyDescent="0.25">
      <c r="A29" s="786" t="s">
        <v>21</v>
      </c>
      <c r="B29" s="787">
        <v>4130</v>
      </c>
      <c r="C29" s="761">
        <f t="shared" si="0"/>
        <v>100.79903147699758</v>
      </c>
      <c r="D29" s="789"/>
      <c r="E29" s="439">
        <v>226</v>
      </c>
      <c r="F29" s="440">
        <v>180</v>
      </c>
      <c r="G29" s="439">
        <v>42.5</v>
      </c>
      <c r="H29" s="440">
        <v>11</v>
      </c>
      <c r="I29" s="439"/>
      <c r="J29" s="440"/>
      <c r="K29" s="439">
        <v>184</v>
      </c>
      <c r="L29" s="440">
        <v>151</v>
      </c>
      <c r="M29" s="439"/>
      <c r="N29" s="440"/>
      <c r="O29" s="439">
        <v>2322</v>
      </c>
      <c r="P29" s="441">
        <v>2073</v>
      </c>
      <c r="Q29" s="754">
        <f t="shared" si="3"/>
        <v>2774.5</v>
      </c>
      <c r="R29" s="754">
        <f t="shared" si="3"/>
        <v>2415</v>
      </c>
      <c r="S29" s="754"/>
      <c r="T29" s="439">
        <v>6</v>
      </c>
      <c r="U29" s="440">
        <v>7</v>
      </c>
      <c r="V29" s="439"/>
      <c r="W29" s="440"/>
      <c r="X29" s="439"/>
      <c r="Y29" s="440"/>
      <c r="Z29" s="439"/>
      <c r="AA29" s="440"/>
      <c r="AB29" s="439"/>
      <c r="AC29" s="440"/>
      <c r="AD29" s="439">
        <v>1340</v>
      </c>
      <c r="AE29" s="440">
        <v>1288</v>
      </c>
      <c r="AF29" s="754">
        <f t="shared" si="4"/>
        <v>1346</v>
      </c>
      <c r="AG29" s="754">
        <f t="shared" si="4"/>
        <v>1295</v>
      </c>
      <c r="AH29" s="754"/>
      <c r="AI29" s="754"/>
      <c r="AJ29" s="754"/>
      <c r="AK29" s="754"/>
      <c r="AL29" s="754"/>
      <c r="AM29" s="754"/>
      <c r="AN29" s="754"/>
      <c r="AO29" s="754"/>
      <c r="AP29" s="754"/>
      <c r="AQ29" s="754"/>
      <c r="AR29" s="754"/>
      <c r="AS29" s="754"/>
      <c r="AT29" s="754"/>
      <c r="AU29" s="754">
        <f t="shared" si="5"/>
        <v>0</v>
      </c>
      <c r="AV29" s="754">
        <f t="shared" si="5"/>
        <v>0</v>
      </c>
      <c r="AW29" s="754"/>
      <c r="AX29" s="754"/>
      <c r="AY29" s="754"/>
      <c r="AZ29" s="754">
        <f t="shared" si="6"/>
        <v>0</v>
      </c>
      <c r="BA29" s="754">
        <f t="shared" si="6"/>
        <v>232</v>
      </c>
      <c r="BB29" s="754">
        <f t="shared" si="7"/>
        <v>187</v>
      </c>
      <c r="BC29" s="754">
        <f t="shared" si="8"/>
        <v>42.5</v>
      </c>
      <c r="BD29" s="754">
        <f t="shared" si="9"/>
        <v>11</v>
      </c>
      <c r="BE29" s="754">
        <f t="shared" si="8"/>
        <v>0</v>
      </c>
      <c r="BF29" s="754">
        <f t="shared" si="9"/>
        <v>0</v>
      </c>
      <c r="BG29" s="754">
        <f t="shared" si="10"/>
        <v>184</v>
      </c>
      <c r="BH29" s="754">
        <f t="shared" si="11"/>
        <v>151</v>
      </c>
      <c r="BI29" s="754">
        <f t="shared" si="12"/>
        <v>0</v>
      </c>
      <c r="BJ29" s="754">
        <f t="shared" si="13"/>
        <v>0</v>
      </c>
      <c r="BK29" s="754">
        <f t="shared" si="14"/>
        <v>3662</v>
      </c>
      <c r="BL29" s="754">
        <f t="shared" si="14"/>
        <v>3361</v>
      </c>
      <c r="BM29" s="754">
        <f t="shared" si="15"/>
        <v>4163</v>
      </c>
      <c r="BN29" s="754">
        <f t="shared" si="16"/>
        <v>3710</v>
      </c>
      <c r="BO29" s="764"/>
      <c r="BP29" s="758"/>
    </row>
    <row r="30" spans="1:70" ht="15" customHeight="1" x14ac:dyDescent="0.25">
      <c r="A30" s="786" t="s">
        <v>22</v>
      </c>
      <c r="B30" s="787">
        <v>926</v>
      </c>
      <c r="C30" s="761">
        <f t="shared" si="0"/>
        <v>97.624190064794817</v>
      </c>
      <c r="D30" s="762"/>
      <c r="E30" s="121">
        <v>32.5</v>
      </c>
      <c r="F30" s="790">
        <v>74</v>
      </c>
      <c r="G30" s="754"/>
      <c r="H30" s="754"/>
      <c r="I30" s="754"/>
      <c r="J30" s="754"/>
      <c r="K30" s="754"/>
      <c r="L30" s="754"/>
      <c r="M30" s="754">
        <v>100.3</v>
      </c>
      <c r="N30" s="754">
        <v>107</v>
      </c>
      <c r="O30" s="122">
        <v>116.2</v>
      </c>
      <c r="P30" s="790">
        <v>138</v>
      </c>
      <c r="Q30" s="754">
        <f t="shared" si="3"/>
        <v>249</v>
      </c>
      <c r="R30" s="754">
        <f t="shared" si="3"/>
        <v>319</v>
      </c>
      <c r="S30" s="791"/>
      <c r="T30" s="122">
        <v>8</v>
      </c>
      <c r="U30" s="790">
        <v>16</v>
      </c>
      <c r="V30" s="792"/>
      <c r="W30" s="754"/>
      <c r="X30" s="754"/>
      <c r="Y30" s="754"/>
      <c r="Z30" s="754"/>
      <c r="AA30" s="754"/>
      <c r="AB30" s="754">
        <v>147.75</v>
      </c>
      <c r="AC30" s="754">
        <v>202</v>
      </c>
      <c r="AD30" s="754">
        <v>499.25</v>
      </c>
      <c r="AE30" s="754">
        <v>571</v>
      </c>
      <c r="AF30" s="754">
        <f t="shared" si="4"/>
        <v>655</v>
      </c>
      <c r="AG30" s="754">
        <f t="shared" si="4"/>
        <v>789</v>
      </c>
      <c r="AH30" s="754"/>
      <c r="AI30" s="754"/>
      <c r="AJ30" s="754"/>
      <c r="AK30" s="754"/>
      <c r="AL30" s="754"/>
      <c r="AM30" s="754"/>
      <c r="AN30" s="754"/>
      <c r="AO30" s="763"/>
      <c r="AP30" s="763"/>
      <c r="AQ30" s="754"/>
      <c r="AR30" s="754"/>
      <c r="AS30" s="754"/>
      <c r="AT30" s="754"/>
      <c r="AU30" s="754">
        <f t="shared" si="5"/>
        <v>0</v>
      </c>
      <c r="AV30" s="754">
        <f t="shared" si="5"/>
        <v>0</v>
      </c>
      <c r="AW30" s="754"/>
      <c r="AX30" s="754"/>
      <c r="AY30" s="754"/>
      <c r="AZ30" s="754">
        <f t="shared" si="6"/>
        <v>0</v>
      </c>
      <c r="BA30" s="754">
        <f t="shared" si="6"/>
        <v>40.5</v>
      </c>
      <c r="BB30" s="754">
        <f t="shared" si="7"/>
        <v>90</v>
      </c>
      <c r="BC30" s="754">
        <f t="shared" si="8"/>
        <v>0</v>
      </c>
      <c r="BD30" s="754">
        <f t="shared" si="9"/>
        <v>0</v>
      </c>
      <c r="BE30" s="754">
        <f t="shared" si="8"/>
        <v>0</v>
      </c>
      <c r="BF30" s="754">
        <f t="shared" si="9"/>
        <v>0</v>
      </c>
      <c r="BG30" s="754">
        <f t="shared" si="10"/>
        <v>0</v>
      </c>
      <c r="BH30" s="754">
        <f t="shared" si="11"/>
        <v>0</v>
      </c>
      <c r="BI30" s="754">
        <f t="shared" si="12"/>
        <v>248.05</v>
      </c>
      <c r="BJ30" s="754">
        <f t="shared" si="13"/>
        <v>309</v>
      </c>
      <c r="BK30" s="754">
        <f t="shared" si="14"/>
        <v>615.45000000000005</v>
      </c>
      <c r="BL30" s="754">
        <f t="shared" si="14"/>
        <v>709</v>
      </c>
      <c r="BM30" s="754">
        <f t="shared" si="15"/>
        <v>904</v>
      </c>
      <c r="BN30" s="754">
        <f t="shared" si="16"/>
        <v>1108</v>
      </c>
      <c r="BO30" s="764"/>
      <c r="BP30" s="758"/>
    </row>
    <row r="31" spans="1:70" ht="15" customHeight="1" x14ac:dyDescent="0.25">
      <c r="A31" s="786" t="s">
        <v>23</v>
      </c>
      <c r="B31" s="787">
        <v>529</v>
      </c>
      <c r="C31" s="761">
        <f t="shared" si="0"/>
        <v>101.18147448015122</v>
      </c>
      <c r="D31" s="776"/>
      <c r="E31" s="793"/>
      <c r="F31" s="793"/>
      <c r="G31" s="793"/>
      <c r="H31" s="793"/>
      <c r="I31" s="793"/>
      <c r="J31" s="793"/>
      <c r="K31" s="793"/>
      <c r="L31" s="793"/>
      <c r="M31" s="793"/>
      <c r="N31" s="793"/>
      <c r="O31" s="793"/>
      <c r="P31" s="793"/>
      <c r="Q31" s="793">
        <f t="shared" si="3"/>
        <v>0</v>
      </c>
      <c r="R31" s="793">
        <f t="shared" si="3"/>
        <v>0</v>
      </c>
      <c r="S31" s="754"/>
      <c r="T31" s="793"/>
      <c r="U31" s="793"/>
      <c r="V31" s="754">
        <v>28</v>
      </c>
      <c r="W31" s="754">
        <v>44</v>
      </c>
      <c r="X31" s="754"/>
      <c r="Y31" s="754"/>
      <c r="Z31" s="754">
        <v>27</v>
      </c>
      <c r="AA31" s="754">
        <v>27</v>
      </c>
      <c r="AB31" s="754">
        <v>19</v>
      </c>
      <c r="AC31" s="754">
        <v>26</v>
      </c>
      <c r="AD31" s="754">
        <v>433.25</v>
      </c>
      <c r="AE31" s="754">
        <v>616</v>
      </c>
      <c r="AF31" s="754">
        <f t="shared" si="4"/>
        <v>507.25</v>
      </c>
      <c r="AG31" s="754">
        <f t="shared" si="4"/>
        <v>713</v>
      </c>
      <c r="AH31" s="754"/>
      <c r="AI31" s="754"/>
      <c r="AJ31" s="754"/>
      <c r="AK31" s="754"/>
      <c r="AL31" s="754"/>
      <c r="AM31" s="754"/>
      <c r="AN31" s="754"/>
      <c r="AO31" s="754"/>
      <c r="AP31" s="777"/>
      <c r="AQ31" s="754"/>
      <c r="AR31" s="754"/>
      <c r="AS31" s="754"/>
      <c r="AT31" s="754"/>
      <c r="AU31" s="754">
        <f t="shared" si="5"/>
        <v>0</v>
      </c>
      <c r="AV31" s="754">
        <f t="shared" si="5"/>
        <v>0</v>
      </c>
      <c r="AW31" s="754"/>
      <c r="AX31" s="754"/>
      <c r="AY31" s="754"/>
      <c r="AZ31" s="754">
        <f t="shared" si="6"/>
        <v>0</v>
      </c>
      <c r="BA31" s="754">
        <f t="shared" si="6"/>
        <v>0</v>
      </c>
      <c r="BB31" s="754">
        <f t="shared" si="7"/>
        <v>0</v>
      </c>
      <c r="BC31" s="754">
        <f t="shared" si="8"/>
        <v>28</v>
      </c>
      <c r="BD31" s="754">
        <f t="shared" si="9"/>
        <v>44</v>
      </c>
      <c r="BE31" s="754">
        <f t="shared" si="8"/>
        <v>0</v>
      </c>
      <c r="BF31" s="754">
        <f t="shared" si="9"/>
        <v>0</v>
      </c>
      <c r="BG31" s="754">
        <f t="shared" si="10"/>
        <v>27</v>
      </c>
      <c r="BH31" s="754">
        <f t="shared" si="11"/>
        <v>27</v>
      </c>
      <c r="BI31" s="754">
        <f t="shared" si="12"/>
        <v>19</v>
      </c>
      <c r="BJ31" s="754">
        <f t="shared" si="13"/>
        <v>26</v>
      </c>
      <c r="BK31" s="754">
        <f t="shared" si="14"/>
        <v>433.25</v>
      </c>
      <c r="BL31" s="754">
        <f t="shared" si="14"/>
        <v>616</v>
      </c>
      <c r="BM31" s="754">
        <f t="shared" si="15"/>
        <v>535.25</v>
      </c>
      <c r="BN31" s="754">
        <f t="shared" si="16"/>
        <v>713</v>
      </c>
      <c r="BO31" s="774"/>
      <c r="BP31" s="758"/>
      <c r="BQ31" s="794"/>
    </row>
    <row r="32" spans="1:70" ht="15" customHeight="1" x14ac:dyDescent="0.25">
      <c r="A32" s="786" t="s">
        <v>24</v>
      </c>
      <c r="B32" s="787">
        <v>547</v>
      </c>
      <c r="C32" s="761">
        <f t="shared" si="0"/>
        <v>108.66544789762341</v>
      </c>
      <c r="D32" s="765"/>
      <c r="E32" s="758"/>
      <c r="F32" s="754"/>
      <c r="G32" s="758"/>
      <c r="H32" s="754"/>
      <c r="I32" s="754"/>
      <c r="J32" s="754"/>
      <c r="K32" s="754">
        <v>9</v>
      </c>
      <c r="L32" s="754">
        <v>9</v>
      </c>
      <c r="M32" s="777">
        <v>67</v>
      </c>
      <c r="N32" s="754">
        <v>90</v>
      </c>
      <c r="O32" s="754"/>
      <c r="P32" s="754"/>
      <c r="Q32" s="754">
        <f t="shared" si="3"/>
        <v>76</v>
      </c>
      <c r="R32" s="754">
        <f t="shared" si="3"/>
        <v>99</v>
      </c>
      <c r="S32" s="754"/>
      <c r="T32" s="754"/>
      <c r="U32" s="754"/>
      <c r="V32" s="754"/>
      <c r="W32" s="754"/>
      <c r="X32" s="754"/>
      <c r="Y32" s="754"/>
      <c r="Z32" s="754">
        <v>81</v>
      </c>
      <c r="AA32" s="754">
        <v>83</v>
      </c>
      <c r="AB32" s="754">
        <v>437.4</v>
      </c>
      <c r="AC32" s="754">
        <v>672</v>
      </c>
      <c r="AD32" s="754"/>
      <c r="AE32" s="754"/>
      <c r="AF32" s="754">
        <f t="shared" si="4"/>
        <v>518.4</v>
      </c>
      <c r="AG32" s="754">
        <f t="shared" si="4"/>
        <v>755</v>
      </c>
      <c r="AH32" s="754"/>
      <c r="AI32" s="754"/>
      <c r="AJ32" s="754"/>
      <c r="AK32" s="777"/>
      <c r="AL32" s="754"/>
      <c r="AM32" s="754"/>
      <c r="AN32" s="754"/>
      <c r="AO32" s="754"/>
      <c r="AP32" s="754"/>
      <c r="AQ32" s="754"/>
      <c r="AR32" s="754"/>
      <c r="AS32" s="754"/>
      <c r="AT32" s="754"/>
      <c r="AU32" s="754">
        <f t="shared" si="5"/>
        <v>0</v>
      </c>
      <c r="AV32" s="754">
        <f t="shared" si="5"/>
        <v>0</v>
      </c>
      <c r="AW32" s="754"/>
      <c r="AX32" s="754"/>
      <c r="AY32" s="754"/>
      <c r="AZ32" s="754">
        <f t="shared" si="6"/>
        <v>0</v>
      </c>
      <c r="BA32" s="754">
        <f t="shared" si="6"/>
        <v>0</v>
      </c>
      <c r="BB32" s="754">
        <f t="shared" si="7"/>
        <v>0</v>
      </c>
      <c r="BC32" s="754">
        <f t="shared" si="8"/>
        <v>0</v>
      </c>
      <c r="BD32" s="754">
        <f t="shared" si="9"/>
        <v>0</v>
      </c>
      <c r="BE32" s="754">
        <f t="shared" si="8"/>
        <v>0</v>
      </c>
      <c r="BF32" s="754">
        <f t="shared" si="9"/>
        <v>0</v>
      </c>
      <c r="BG32" s="754">
        <f t="shared" si="10"/>
        <v>90</v>
      </c>
      <c r="BH32" s="754">
        <f t="shared" si="11"/>
        <v>92</v>
      </c>
      <c r="BI32" s="754">
        <f t="shared" si="12"/>
        <v>504.4</v>
      </c>
      <c r="BJ32" s="754">
        <f t="shared" si="13"/>
        <v>762</v>
      </c>
      <c r="BK32" s="754">
        <f t="shared" si="14"/>
        <v>0</v>
      </c>
      <c r="BL32" s="754">
        <f t="shared" si="14"/>
        <v>0</v>
      </c>
      <c r="BM32" s="754">
        <f t="shared" ref="BM32:BN47" si="17">BA32+BC32+BE32+BG32+BI32+BK32</f>
        <v>594.4</v>
      </c>
      <c r="BN32" s="754">
        <f t="shared" si="16"/>
        <v>854</v>
      </c>
      <c r="BO32" s="778" t="s">
        <v>130</v>
      </c>
      <c r="BP32" s="758" t="s">
        <v>126</v>
      </c>
    </row>
    <row r="33" spans="1:70" ht="15" customHeight="1" x14ac:dyDescent="0.25">
      <c r="A33" s="786" t="s">
        <v>100</v>
      </c>
      <c r="B33" s="787">
        <v>461</v>
      </c>
      <c r="C33" s="761">
        <f t="shared" si="0"/>
        <v>100.05422993492408</v>
      </c>
      <c r="D33" s="776"/>
      <c r="E33" s="795"/>
      <c r="F33" s="18"/>
      <c r="G33" s="795"/>
      <c r="H33" s="18"/>
      <c r="I33" s="795"/>
      <c r="J33" s="18"/>
      <c r="K33" s="795"/>
      <c r="L33" s="18"/>
      <c r="M33" s="795"/>
      <c r="N33" s="18"/>
      <c r="O33" s="795"/>
      <c r="P33" s="18"/>
      <c r="Q33" s="754">
        <f t="shared" si="3"/>
        <v>0</v>
      </c>
      <c r="R33" s="754">
        <f t="shared" si="3"/>
        <v>0</v>
      </c>
      <c r="S33" s="754"/>
      <c r="T33" s="754">
        <v>11</v>
      </c>
      <c r="U33" s="754">
        <v>1</v>
      </c>
      <c r="V33" s="754"/>
      <c r="W33" s="754"/>
      <c r="X33" s="754"/>
      <c r="Y33" s="754"/>
      <c r="Z33" s="763"/>
      <c r="AA33" s="18"/>
      <c r="AB33" s="443">
        <v>9.25</v>
      </c>
      <c r="AC33" s="444">
        <v>8</v>
      </c>
      <c r="AD33" s="443">
        <v>441</v>
      </c>
      <c r="AE33" s="444">
        <v>720</v>
      </c>
      <c r="AF33" s="754">
        <f t="shared" si="4"/>
        <v>461.25</v>
      </c>
      <c r="AG33" s="754">
        <f t="shared" si="4"/>
        <v>729</v>
      </c>
      <c r="AH33" s="754"/>
      <c r="AI33" s="754"/>
      <c r="AJ33" s="754"/>
      <c r="AK33" s="754"/>
      <c r="AL33" s="754"/>
      <c r="AM33" s="754"/>
      <c r="AN33" s="754"/>
      <c r="AO33" s="754"/>
      <c r="AP33" s="754"/>
      <c r="AQ33" s="754"/>
      <c r="AR33" s="754"/>
      <c r="AS33" s="754"/>
      <c r="AT33" s="754"/>
      <c r="AU33" s="754">
        <f t="shared" si="5"/>
        <v>0</v>
      </c>
      <c r="AV33" s="754">
        <f t="shared" si="5"/>
        <v>0</v>
      </c>
      <c r="AW33" s="754"/>
      <c r="AX33" s="754"/>
      <c r="AY33" s="754"/>
      <c r="AZ33" s="754">
        <f t="shared" si="6"/>
        <v>0</v>
      </c>
      <c r="BA33" s="754">
        <f t="shared" si="6"/>
        <v>11</v>
      </c>
      <c r="BB33" s="754">
        <f t="shared" si="7"/>
        <v>1</v>
      </c>
      <c r="BC33" s="754">
        <f t="shared" si="8"/>
        <v>0</v>
      </c>
      <c r="BD33" s="754">
        <f t="shared" si="9"/>
        <v>0</v>
      </c>
      <c r="BE33" s="754">
        <f t="shared" si="8"/>
        <v>0</v>
      </c>
      <c r="BF33" s="754">
        <f t="shared" si="9"/>
        <v>0</v>
      </c>
      <c r="BG33" s="754">
        <f t="shared" si="10"/>
        <v>0</v>
      </c>
      <c r="BH33" s="754">
        <f t="shared" si="11"/>
        <v>0</v>
      </c>
      <c r="BI33" s="754">
        <f t="shared" si="12"/>
        <v>9.25</v>
      </c>
      <c r="BJ33" s="754">
        <f t="shared" si="13"/>
        <v>8</v>
      </c>
      <c r="BK33" s="754">
        <f t="shared" si="14"/>
        <v>441</v>
      </c>
      <c r="BL33" s="754">
        <f t="shared" si="14"/>
        <v>720</v>
      </c>
      <c r="BM33" s="754">
        <f t="shared" si="17"/>
        <v>461.25</v>
      </c>
      <c r="BN33" s="754">
        <f t="shared" si="16"/>
        <v>729</v>
      </c>
      <c r="BO33" s="774"/>
      <c r="BP33" s="758"/>
      <c r="BQ33" s="794"/>
    </row>
    <row r="34" spans="1:70" ht="15" customHeight="1" x14ac:dyDescent="0.25">
      <c r="A34" s="786" t="s">
        <v>26</v>
      </c>
      <c r="B34" s="787">
        <v>984.53</v>
      </c>
      <c r="C34" s="761">
        <f t="shared" si="0"/>
        <v>53.223365463723802</v>
      </c>
      <c r="D34" s="762"/>
      <c r="E34" s="754">
        <v>22.75</v>
      </c>
      <c r="F34" s="754">
        <v>63</v>
      </c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>
        <f t="shared" si="3"/>
        <v>22.75</v>
      </c>
      <c r="R34" s="754">
        <f t="shared" si="3"/>
        <v>63</v>
      </c>
      <c r="S34" s="754"/>
      <c r="T34" s="754">
        <v>2.5</v>
      </c>
      <c r="U34" s="754">
        <v>2</v>
      </c>
      <c r="V34" s="754"/>
      <c r="W34" s="754"/>
      <c r="X34" s="754">
        <v>36</v>
      </c>
      <c r="Y34" s="754">
        <v>36</v>
      </c>
      <c r="Z34" s="754">
        <v>125.75</v>
      </c>
      <c r="AA34" s="754">
        <v>125</v>
      </c>
      <c r="AB34" s="754">
        <v>70</v>
      </c>
      <c r="AC34" s="754">
        <v>120</v>
      </c>
      <c r="AD34" s="754">
        <v>267</v>
      </c>
      <c r="AE34" s="754">
        <v>401</v>
      </c>
      <c r="AF34" s="754">
        <f t="shared" si="4"/>
        <v>501.25</v>
      </c>
      <c r="AG34" s="754">
        <f t="shared" si="4"/>
        <v>684</v>
      </c>
      <c r="AH34" s="754"/>
      <c r="AI34" s="754"/>
      <c r="AJ34" s="754"/>
      <c r="AK34" s="754"/>
      <c r="AL34" s="754"/>
      <c r="AM34" s="754"/>
      <c r="AN34" s="754"/>
      <c r="AO34" s="754"/>
      <c r="AP34" s="754"/>
      <c r="AQ34" s="754"/>
      <c r="AR34" s="754"/>
      <c r="AS34" s="754"/>
      <c r="AT34" s="754"/>
      <c r="AU34" s="754">
        <f t="shared" si="5"/>
        <v>0</v>
      </c>
      <c r="AV34" s="754">
        <f t="shared" si="5"/>
        <v>0</v>
      </c>
      <c r="AW34" s="754"/>
      <c r="AX34" s="754"/>
      <c r="AY34" s="754"/>
      <c r="AZ34" s="754">
        <f t="shared" si="6"/>
        <v>0</v>
      </c>
      <c r="BA34" s="754">
        <f t="shared" si="6"/>
        <v>25.25</v>
      </c>
      <c r="BB34" s="754">
        <f t="shared" si="7"/>
        <v>65</v>
      </c>
      <c r="BC34" s="754">
        <f t="shared" si="8"/>
        <v>0</v>
      </c>
      <c r="BD34" s="754">
        <f t="shared" si="9"/>
        <v>0</v>
      </c>
      <c r="BE34" s="754">
        <f t="shared" si="8"/>
        <v>36</v>
      </c>
      <c r="BF34" s="754">
        <f t="shared" si="9"/>
        <v>36</v>
      </c>
      <c r="BG34" s="754">
        <f t="shared" si="10"/>
        <v>125.75</v>
      </c>
      <c r="BH34" s="754">
        <f t="shared" si="11"/>
        <v>125</v>
      </c>
      <c r="BI34" s="754">
        <f t="shared" si="12"/>
        <v>70</v>
      </c>
      <c r="BJ34" s="754">
        <f t="shared" si="13"/>
        <v>120</v>
      </c>
      <c r="BK34" s="754">
        <f t="shared" si="14"/>
        <v>267</v>
      </c>
      <c r="BL34" s="754">
        <f t="shared" si="14"/>
        <v>401</v>
      </c>
      <c r="BM34" s="754">
        <f t="shared" si="17"/>
        <v>524</v>
      </c>
      <c r="BN34" s="754">
        <f t="shared" si="16"/>
        <v>747</v>
      </c>
      <c r="BO34" s="764"/>
      <c r="BP34" s="758"/>
      <c r="BQ34" s="794"/>
    </row>
    <row r="35" spans="1:70" ht="15" customHeight="1" x14ac:dyDescent="0.25">
      <c r="A35" s="786" t="s">
        <v>27</v>
      </c>
      <c r="B35" s="787">
        <v>590</v>
      </c>
      <c r="C35" s="761">
        <f t="shared" si="0"/>
        <v>90.677966101694921</v>
      </c>
      <c r="D35" s="776"/>
      <c r="E35" s="754"/>
      <c r="F35" s="754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4">
        <f t="shared" si="3"/>
        <v>0</v>
      </c>
      <c r="R35" s="754">
        <f t="shared" si="3"/>
        <v>0</v>
      </c>
      <c r="S35" s="754"/>
      <c r="T35" s="754"/>
      <c r="U35" s="754"/>
      <c r="V35" s="754"/>
      <c r="W35" s="754"/>
      <c r="X35" s="754"/>
      <c r="Y35" s="754"/>
      <c r="Z35" s="754">
        <v>19</v>
      </c>
      <c r="AA35" s="754">
        <v>19</v>
      </c>
      <c r="AB35" s="754"/>
      <c r="AC35" s="754"/>
      <c r="AD35" s="754">
        <v>516</v>
      </c>
      <c r="AE35" s="754">
        <v>1619</v>
      </c>
      <c r="AF35" s="754">
        <f t="shared" si="4"/>
        <v>535</v>
      </c>
      <c r="AG35" s="754">
        <f t="shared" si="4"/>
        <v>1638</v>
      </c>
      <c r="AH35" s="754"/>
      <c r="AI35" s="754"/>
      <c r="AJ35" s="754"/>
      <c r="AK35" s="754"/>
      <c r="AL35" s="754"/>
      <c r="AM35" s="754"/>
      <c r="AN35" s="754"/>
      <c r="AO35" s="754"/>
      <c r="AP35" s="754"/>
      <c r="AQ35" s="754"/>
      <c r="AR35" s="754"/>
      <c r="AS35" s="754"/>
      <c r="AT35" s="754"/>
      <c r="AU35" s="754">
        <f t="shared" si="5"/>
        <v>0</v>
      </c>
      <c r="AV35" s="754">
        <f t="shared" si="5"/>
        <v>0</v>
      </c>
      <c r="AW35" s="754"/>
      <c r="AX35" s="754"/>
      <c r="AY35" s="754"/>
      <c r="AZ35" s="754">
        <f t="shared" si="6"/>
        <v>0</v>
      </c>
      <c r="BA35" s="754">
        <f t="shared" si="6"/>
        <v>0</v>
      </c>
      <c r="BB35" s="754">
        <f t="shared" si="7"/>
        <v>0</v>
      </c>
      <c r="BC35" s="754">
        <f t="shared" si="8"/>
        <v>0</v>
      </c>
      <c r="BD35" s="754">
        <f t="shared" si="9"/>
        <v>0</v>
      </c>
      <c r="BE35" s="754">
        <f t="shared" si="8"/>
        <v>0</v>
      </c>
      <c r="BF35" s="754">
        <f t="shared" si="9"/>
        <v>0</v>
      </c>
      <c r="BG35" s="754">
        <f t="shared" si="10"/>
        <v>19</v>
      </c>
      <c r="BH35" s="754">
        <f t="shared" si="11"/>
        <v>19</v>
      </c>
      <c r="BI35" s="754">
        <f t="shared" si="12"/>
        <v>0</v>
      </c>
      <c r="BJ35" s="754">
        <f t="shared" si="13"/>
        <v>0</v>
      </c>
      <c r="BK35" s="754">
        <f t="shared" si="14"/>
        <v>516</v>
      </c>
      <c r="BL35" s="754">
        <f t="shared" si="14"/>
        <v>1619</v>
      </c>
      <c r="BM35" s="754">
        <f t="shared" si="17"/>
        <v>535</v>
      </c>
      <c r="BN35" s="754">
        <f t="shared" si="16"/>
        <v>1638</v>
      </c>
      <c r="BO35" s="764"/>
      <c r="BP35" s="758"/>
      <c r="BQ35" s="794"/>
    </row>
    <row r="36" spans="1:70" ht="15" customHeight="1" x14ac:dyDescent="0.25">
      <c r="A36" s="786" t="s">
        <v>28</v>
      </c>
      <c r="B36" s="787">
        <v>3649.92</v>
      </c>
      <c r="C36" s="761">
        <f t="shared" si="0"/>
        <v>83.913620024548479</v>
      </c>
      <c r="D36" s="776"/>
      <c r="E36" s="763">
        <v>365.98</v>
      </c>
      <c r="F36" s="763">
        <v>222</v>
      </c>
      <c r="G36" s="763">
        <v>44.5</v>
      </c>
      <c r="H36" s="763">
        <v>14</v>
      </c>
      <c r="I36" s="763">
        <v>4</v>
      </c>
      <c r="J36" s="763">
        <v>1</v>
      </c>
      <c r="K36" s="763">
        <v>181.19</v>
      </c>
      <c r="L36" s="763">
        <v>143</v>
      </c>
      <c r="M36" s="763">
        <v>1514</v>
      </c>
      <c r="N36" s="763">
        <v>1353</v>
      </c>
      <c r="O36" s="763">
        <v>3.73</v>
      </c>
      <c r="P36" s="763">
        <v>5</v>
      </c>
      <c r="Q36" s="754">
        <f t="shared" si="3"/>
        <v>2113.4</v>
      </c>
      <c r="R36" s="754">
        <f t="shared" si="3"/>
        <v>1738</v>
      </c>
      <c r="S36" s="754"/>
      <c r="T36" s="763">
        <v>71.430000000000007</v>
      </c>
      <c r="U36" s="763">
        <v>104</v>
      </c>
      <c r="V36" s="763"/>
      <c r="W36" s="763"/>
      <c r="X36" s="763"/>
      <c r="Y36" s="763"/>
      <c r="Z36" s="763">
        <v>37</v>
      </c>
      <c r="AA36" s="763">
        <v>45</v>
      </c>
      <c r="AB36" s="763">
        <v>703</v>
      </c>
      <c r="AC36" s="763">
        <v>137.94999999999999</v>
      </c>
      <c r="AD36" s="763">
        <v>137.94999999999999</v>
      </c>
      <c r="AE36" s="763">
        <v>322</v>
      </c>
      <c r="AF36" s="754">
        <f t="shared" si="4"/>
        <v>949.38000000000011</v>
      </c>
      <c r="AG36" s="754">
        <f t="shared" si="4"/>
        <v>608.95000000000005</v>
      </c>
      <c r="AH36" s="754"/>
      <c r="AI36" s="754"/>
      <c r="AJ36" s="754"/>
      <c r="AK36" s="754"/>
      <c r="AL36" s="754"/>
      <c r="AM36" s="754"/>
      <c r="AN36" s="754"/>
      <c r="AO36" s="754"/>
      <c r="AP36" s="754"/>
      <c r="AQ36" s="754"/>
      <c r="AR36" s="754"/>
      <c r="AS36" s="754"/>
      <c r="AT36" s="754"/>
      <c r="AU36" s="754">
        <f t="shared" si="5"/>
        <v>0</v>
      </c>
      <c r="AV36" s="754">
        <f t="shared" si="5"/>
        <v>0</v>
      </c>
      <c r="AW36" s="754"/>
      <c r="AX36" s="754"/>
      <c r="AY36" s="754"/>
      <c r="AZ36" s="754">
        <f t="shared" si="6"/>
        <v>0</v>
      </c>
      <c r="BA36" s="754">
        <f t="shared" si="6"/>
        <v>437.41</v>
      </c>
      <c r="BB36" s="754">
        <f t="shared" si="7"/>
        <v>326</v>
      </c>
      <c r="BC36" s="754">
        <f t="shared" si="8"/>
        <v>44.5</v>
      </c>
      <c r="BD36" s="754">
        <f t="shared" si="9"/>
        <v>14</v>
      </c>
      <c r="BE36" s="754">
        <f t="shared" si="8"/>
        <v>4</v>
      </c>
      <c r="BF36" s="754">
        <f t="shared" si="9"/>
        <v>1</v>
      </c>
      <c r="BG36" s="754">
        <f t="shared" si="10"/>
        <v>218.19</v>
      </c>
      <c r="BH36" s="754">
        <f t="shared" si="11"/>
        <v>188</v>
      </c>
      <c r="BI36" s="754">
        <f t="shared" si="12"/>
        <v>2217</v>
      </c>
      <c r="BJ36" s="754">
        <f t="shared" si="13"/>
        <v>1490.95</v>
      </c>
      <c r="BK36" s="754">
        <f t="shared" si="14"/>
        <v>141.67999999999998</v>
      </c>
      <c r="BL36" s="754">
        <f t="shared" si="14"/>
        <v>327</v>
      </c>
      <c r="BM36" s="754">
        <f t="shared" si="17"/>
        <v>3062.7799999999997</v>
      </c>
      <c r="BN36" s="754">
        <f t="shared" si="16"/>
        <v>2346.9499999999998</v>
      </c>
      <c r="BO36" s="774"/>
      <c r="BP36" s="758"/>
    </row>
    <row r="37" spans="1:70" s="714" customFormat="1" ht="15" customHeight="1" x14ac:dyDescent="0.25">
      <c r="A37" s="786" t="s">
        <v>29</v>
      </c>
      <c r="B37" s="787">
        <v>2527</v>
      </c>
      <c r="C37" s="761">
        <f t="shared" si="0"/>
        <v>101.02730510486744</v>
      </c>
      <c r="D37" s="796"/>
      <c r="E37" s="18">
        <v>319</v>
      </c>
      <c r="F37" s="18">
        <v>898</v>
      </c>
      <c r="G37" s="18">
        <v>22</v>
      </c>
      <c r="H37" s="18">
        <v>11</v>
      </c>
      <c r="I37" s="18">
        <v>32</v>
      </c>
      <c r="J37" s="18">
        <v>35</v>
      </c>
      <c r="K37" s="18">
        <v>225</v>
      </c>
      <c r="L37" s="18">
        <v>226</v>
      </c>
      <c r="M37" s="18"/>
      <c r="N37" s="19"/>
      <c r="O37" s="19"/>
      <c r="P37" s="19"/>
      <c r="Q37" s="754">
        <f t="shared" si="3"/>
        <v>598</v>
      </c>
      <c r="R37" s="754">
        <f t="shared" si="3"/>
        <v>1170</v>
      </c>
      <c r="S37" s="18"/>
      <c r="T37" s="18">
        <v>3.9</v>
      </c>
      <c r="U37" s="18">
        <v>8</v>
      </c>
      <c r="V37" s="18"/>
      <c r="W37" s="18"/>
      <c r="X37" s="18">
        <v>9.5</v>
      </c>
      <c r="Y37" s="18">
        <v>8</v>
      </c>
      <c r="Z37" s="18">
        <v>1886</v>
      </c>
      <c r="AA37" s="18">
        <v>1392</v>
      </c>
      <c r="AB37" s="19"/>
      <c r="AC37" s="19"/>
      <c r="AD37" s="19">
        <v>55.56</v>
      </c>
      <c r="AE37" s="19">
        <v>76</v>
      </c>
      <c r="AF37" s="754">
        <f t="shared" si="4"/>
        <v>1954.96</v>
      </c>
      <c r="AG37" s="754">
        <f t="shared" si="4"/>
        <v>1484</v>
      </c>
      <c r="AH37" s="754"/>
      <c r="AI37" s="754"/>
      <c r="AJ37" s="754"/>
      <c r="AK37" s="754"/>
      <c r="AL37" s="754"/>
      <c r="AM37" s="754"/>
      <c r="AN37" s="754"/>
      <c r="AO37" s="754"/>
      <c r="AP37" s="754"/>
      <c r="AQ37" s="754"/>
      <c r="AR37" s="754"/>
      <c r="AS37" s="754"/>
      <c r="AT37" s="754"/>
      <c r="AU37" s="754">
        <f t="shared" si="5"/>
        <v>0</v>
      </c>
      <c r="AV37" s="754">
        <f t="shared" si="5"/>
        <v>0</v>
      </c>
      <c r="AW37" s="754"/>
      <c r="AX37" s="754"/>
      <c r="AY37" s="754"/>
      <c r="AZ37" s="754">
        <f t="shared" si="6"/>
        <v>0</v>
      </c>
      <c r="BA37" s="754">
        <f t="shared" si="6"/>
        <v>322.89999999999998</v>
      </c>
      <c r="BB37" s="754">
        <f t="shared" si="7"/>
        <v>906</v>
      </c>
      <c r="BC37" s="754">
        <f t="shared" si="8"/>
        <v>22</v>
      </c>
      <c r="BD37" s="754">
        <f t="shared" si="9"/>
        <v>11</v>
      </c>
      <c r="BE37" s="754">
        <f t="shared" si="8"/>
        <v>41.5</v>
      </c>
      <c r="BF37" s="754">
        <f t="shared" si="9"/>
        <v>43</v>
      </c>
      <c r="BG37" s="754">
        <f t="shared" si="10"/>
        <v>2111</v>
      </c>
      <c r="BH37" s="754">
        <f t="shared" si="11"/>
        <v>1618</v>
      </c>
      <c r="BI37" s="754">
        <f t="shared" si="12"/>
        <v>0</v>
      </c>
      <c r="BJ37" s="754">
        <f t="shared" si="13"/>
        <v>0</v>
      </c>
      <c r="BK37" s="754">
        <f t="shared" si="14"/>
        <v>55.56</v>
      </c>
      <c r="BL37" s="754">
        <f t="shared" si="14"/>
        <v>76</v>
      </c>
      <c r="BM37" s="754">
        <f t="shared" si="17"/>
        <v>2552.96</v>
      </c>
      <c r="BN37" s="754">
        <f t="shared" si="16"/>
        <v>2654</v>
      </c>
      <c r="BO37" s="774"/>
      <c r="BP37" s="758"/>
    </row>
    <row r="38" spans="1:70" ht="15" customHeight="1" x14ac:dyDescent="0.25">
      <c r="A38" s="786" t="s">
        <v>30</v>
      </c>
      <c r="B38" s="787">
        <v>2182.5</v>
      </c>
      <c r="C38" s="761">
        <f t="shared" si="0"/>
        <v>39.373195876288655</v>
      </c>
      <c r="D38" s="797"/>
      <c r="E38" s="754">
        <v>23.12</v>
      </c>
      <c r="F38" s="754">
        <v>35</v>
      </c>
      <c r="G38" s="754">
        <v>28</v>
      </c>
      <c r="H38" s="754">
        <v>38</v>
      </c>
      <c r="I38" s="754"/>
      <c r="J38" s="754"/>
      <c r="K38" s="754">
        <v>17.2</v>
      </c>
      <c r="L38" s="754">
        <v>31</v>
      </c>
      <c r="M38" s="754"/>
      <c r="N38" s="754"/>
      <c r="O38" s="754">
        <v>48</v>
      </c>
      <c r="P38" s="754">
        <v>107</v>
      </c>
      <c r="Q38" s="754">
        <f t="shared" si="3"/>
        <v>116.32000000000001</v>
      </c>
      <c r="R38" s="754">
        <f t="shared" si="3"/>
        <v>211</v>
      </c>
      <c r="S38" s="754"/>
      <c r="T38" s="754">
        <v>69</v>
      </c>
      <c r="U38" s="754">
        <v>187</v>
      </c>
      <c r="V38" s="754">
        <v>12</v>
      </c>
      <c r="W38" s="754">
        <v>19</v>
      </c>
      <c r="X38" s="754"/>
      <c r="Y38" s="754"/>
      <c r="Z38" s="754">
        <v>83</v>
      </c>
      <c r="AA38" s="754">
        <v>159</v>
      </c>
      <c r="AB38" s="754">
        <v>25</v>
      </c>
      <c r="AC38" s="754">
        <v>36</v>
      </c>
      <c r="AD38" s="753">
        <v>554</v>
      </c>
      <c r="AE38" s="753">
        <v>1214</v>
      </c>
      <c r="AF38" s="754">
        <f t="shared" si="4"/>
        <v>743</v>
      </c>
      <c r="AG38" s="754">
        <f t="shared" si="4"/>
        <v>1615</v>
      </c>
      <c r="AH38" s="753"/>
      <c r="AI38" s="753"/>
      <c r="AJ38" s="753"/>
      <c r="AK38" s="753"/>
      <c r="AL38" s="753"/>
      <c r="AM38" s="753"/>
      <c r="AN38" s="753"/>
      <c r="AO38" s="753"/>
      <c r="AP38" s="753"/>
      <c r="AQ38" s="753"/>
      <c r="AR38" s="756"/>
      <c r="AS38" s="756"/>
      <c r="AT38" s="757"/>
      <c r="AU38" s="754">
        <f t="shared" si="5"/>
        <v>0</v>
      </c>
      <c r="AV38" s="754">
        <f t="shared" si="5"/>
        <v>0</v>
      </c>
      <c r="AW38" s="757"/>
      <c r="AX38" s="757"/>
      <c r="AY38" s="757"/>
      <c r="AZ38" s="754">
        <f t="shared" si="6"/>
        <v>0</v>
      </c>
      <c r="BA38" s="754">
        <f t="shared" si="6"/>
        <v>92.12</v>
      </c>
      <c r="BB38" s="754">
        <f t="shared" si="7"/>
        <v>222</v>
      </c>
      <c r="BC38" s="754">
        <f t="shared" si="8"/>
        <v>40</v>
      </c>
      <c r="BD38" s="754">
        <f t="shared" si="9"/>
        <v>57</v>
      </c>
      <c r="BE38" s="754">
        <f t="shared" si="8"/>
        <v>0</v>
      </c>
      <c r="BF38" s="754">
        <f t="shared" si="9"/>
        <v>0</v>
      </c>
      <c r="BG38" s="754">
        <f t="shared" si="10"/>
        <v>100.2</v>
      </c>
      <c r="BH38" s="754">
        <f t="shared" si="11"/>
        <v>190</v>
      </c>
      <c r="BI38" s="754">
        <f t="shared" si="12"/>
        <v>25</v>
      </c>
      <c r="BJ38" s="754">
        <f t="shared" si="13"/>
        <v>36</v>
      </c>
      <c r="BK38" s="754">
        <f t="shared" si="14"/>
        <v>602</v>
      </c>
      <c r="BL38" s="754">
        <f t="shared" si="14"/>
        <v>1321</v>
      </c>
      <c r="BM38" s="754">
        <f t="shared" si="17"/>
        <v>859.31999999999994</v>
      </c>
      <c r="BN38" s="754">
        <f t="shared" si="16"/>
        <v>1826</v>
      </c>
      <c r="BO38" s="764"/>
      <c r="BP38" s="758"/>
    </row>
    <row r="39" spans="1:70" s="775" customFormat="1" ht="15" customHeight="1" x14ac:dyDescent="0.25">
      <c r="A39" s="798" t="s">
        <v>31</v>
      </c>
      <c r="B39" s="799">
        <v>7199</v>
      </c>
      <c r="C39" s="781">
        <f t="shared" si="0"/>
        <v>59.849346298096961</v>
      </c>
      <c r="D39" s="800"/>
      <c r="E39" s="598">
        <v>766.35890000000006</v>
      </c>
      <c r="F39" s="598">
        <v>639</v>
      </c>
      <c r="G39" s="598">
        <v>69.59</v>
      </c>
      <c r="H39" s="598">
        <v>51</v>
      </c>
      <c r="I39" s="598">
        <v>129.80000000000001</v>
      </c>
      <c r="J39" s="598">
        <v>126</v>
      </c>
      <c r="K39" s="598">
        <v>875.12804000000017</v>
      </c>
      <c r="L39" s="598">
        <v>868</v>
      </c>
      <c r="M39" s="598">
        <v>119.70989999999999</v>
      </c>
      <c r="N39" s="598">
        <v>212</v>
      </c>
      <c r="O39" s="598">
        <v>99.141300000000001</v>
      </c>
      <c r="P39" s="598">
        <v>127</v>
      </c>
      <c r="Q39" s="598">
        <f t="shared" si="3"/>
        <v>2059.7281400000002</v>
      </c>
      <c r="R39" s="598">
        <f t="shared" si="3"/>
        <v>2023</v>
      </c>
      <c r="S39" s="598"/>
      <c r="T39" s="598">
        <v>69.12</v>
      </c>
      <c r="U39" s="598">
        <v>92</v>
      </c>
      <c r="V39" s="598">
        <v>15.25</v>
      </c>
      <c r="W39" s="598">
        <v>13</v>
      </c>
      <c r="X39" s="598">
        <v>6</v>
      </c>
      <c r="Y39" s="598">
        <v>6</v>
      </c>
      <c r="Z39" s="598">
        <v>837.86450000000002</v>
      </c>
      <c r="AA39" s="598">
        <v>760</v>
      </c>
      <c r="AB39" s="598">
        <v>241.65780000000001</v>
      </c>
      <c r="AC39" s="598">
        <v>323</v>
      </c>
      <c r="AD39" s="598">
        <v>1078.934</v>
      </c>
      <c r="AE39" s="598">
        <v>1165</v>
      </c>
      <c r="AF39" s="598">
        <f t="shared" si="4"/>
        <v>2248.8262999999997</v>
      </c>
      <c r="AG39" s="598">
        <f t="shared" si="4"/>
        <v>2359</v>
      </c>
      <c r="AH39" s="598"/>
      <c r="AI39" s="598"/>
      <c r="AJ39" s="598"/>
      <c r="AK39" s="801"/>
      <c r="AL39" s="801"/>
      <c r="AM39" s="801"/>
      <c r="AN39" s="801"/>
      <c r="AO39" s="801"/>
      <c r="AP39" s="801"/>
      <c r="AQ39" s="801"/>
      <c r="AR39" s="598"/>
      <c r="AS39" s="598"/>
      <c r="AT39" s="598"/>
      <c r="AU39" s="598">
        <f t="shared" si="5"/>
        <v>0</v>
      </c>
      <c r="AV39" s="598">
        <f t="shared" si="5"/>
        <v>0</v>
      </c>
      <c r="AW39" s="598"/>
      <c r="AX39" s="598"/>
      <c r="AY39" s="598"/>
      <c r="AZ39" s="598">
        <f t="shared" si="6"/>
        <v>0</v>
      </c>
      <c r="BA39" s="598">
        <f t="shared" si="6"/>
        <v>835.47890000000007</v>
      </c>
      <c r="BB39" s="598">
        <f t="shared" si="7"/>
        <v>731</v>
      </c>
      <c r="BC39" s="598">
        <f t="shared" si="8"/>
        <v>84.84</v>
      </c>
      <c r="BD39" s="598">
        <f t="shared" si="9"/>
        <v>64</v>
      </c>
      <c r="BE39" s="598">
        <f t="shared" si="8"/>
        <v>135.80000000000001</v>
      </c>
      <c r="BF39" s="598">
        <f t="shared" si="9"/>
        <v>132</v>
      </c>
      <c r="BG39" s="598">
        <f t="shared" si="10"/>
        <v>1712.9925400000002</v>
      </c>
      <c r="BH39" s="598">
        <f t="shared" si="11"/>
        <v>1628</v>
      </c>
      <c r="BI39" s="598">
        <f t="shared" si="12"/>
        <v>361.36770000000001</v>
      </c>
      <c r="BJ39" s="598">
        <f t="shared" si="13"/>
        <v>535</v>
      </c>
      <c r="BK39" s="598">
        <f t="shared" si="14"/>
        <v>1178.0753</v>
      </c>
      <c r="BL39" s="598">
        <f t="shared" si="14"/>
        <v>1292</v>
      </c>
      <c r="BM39" s="598">
        <f t="shared" si="17"/>
        <v>4308.5544399999999</v>
      </c>
      <c r="BN39" s="598">
        <f t="shared" si="16"/>
        <v>4382</v>
      </c>
      <c r="BO39" s="802"/>
      <c r="BP39" s="784"/>
      <c r="BQ39" s="775" t="s">
        <v>170</v>
      </c>
      <c r="BR39" s="775" t="s">
        <v>190</v>
      </c>
    </row>
    <row r="40" spans="1:70" ht="15" customHeight="1" x14ac:dyDescent="0.25">
      <c r="A40" s="803" t="s">
        <v>33</v>
      </c>
      <c r="B40" s="787">
        <v>1701</v>
      </c>
      <c r="C40" s="761">
        <f t="shared" si="0"/>
        <v>98.118753674309232</v>
      </c>
      <c r="D40" s="797"/>
      <c r="E40" s="754">
        <v>85</v>
      </c>
      <c r="F40" s="754">
        <v>109</v>
      </c>
      <c r="G40" s="754"/>
      <c r="H40" s="754"/>
      <c r="I40" s="754"/>
      <c r="J40" s="754"/>
      <c r="K40" s="754">
        <v>220</v>
      </c>
      <c r="L40" s="754">
        <v>246</v>
      </c>
      <c r="M40" s="754"/>
      <c r="N40" s="754"/>
      <c r="O40" s="754">
        <v>670</v>
      </c>
      <c r="P40" s="754">
        <v>837</v>
      </c>
      <c r="Q40" s="754">
        <f t="shared" si="3"/>
        <v>975</v>
      </c>
      <c r="R40" s="754">
        <f t="shared" si="3"/>
        <v>1192</v>
      </c>
      <c r="S40" s="754"/>
      <c r="T40" s="754"/>
      <c r="U40" s="754"/>
      <c r="V40" s="754"/>
      <c r="W40" s="754"/>
      <c r="X40" s="754"/>
      <c r="Y40" s="754"/>
      <c r="Z40" s="754">
        <v>23</v>
      </c>
      <c r="AA40" s="754">
        <v>35</v>
      </c>
      <c r="AB40" s="754"/>
      <c r="AC40" s="754"/>
      <c r="AD40" s="754">
        <v>671</v>
      </c>
      <c r="AE40" s="754">
        <v>890</v>
      </c>
      <c r="AF40" s="754">
        <f t="shared" si="4"/>
        <v>694</v>
      </c>
      <c r="AG40" s="754">
        <f t="shared" si="4"/>
        <v>925</v>
      </c>
      <c r="AH40" s="754"/>
      <c r="AI40" s="754"/>
      <c r="AJ40" s="754"/>
      <c r="AK40" s="754"/>
      <c r="AL40" s="754"/>
      <c r="AM40" s="754"/>
      <c r="AN40" s="754"/>
      <c r="AO40" s="754"/>
      <c r="AP40" s="754"/>
      <c r="AQ40" s="754"/>
      <c r="AR40" s="754"/>
      <c r="AS40" s="754"/>
      <c r="AT40" s="754"/>
      <c r="AU40" s="754">
        <f t="shared" si="5"/>
        <v>0</v>
      </c>
      <c r="AV40" s="754">
        <f t="shared" si="5"/>
        <v>0</v>
      </c>
      <c r="AW40" s="754"/>
      <c r="AX40" s="754"/>
      <c r="AY40" s="754"/>
      <c r="AZ40" s="754">
        <f t="shared" si="6"/>
        <v>0</v>
      </c>
      <c r="BA40" s="754">
        <f t="shared" si="6"/>
        <v>85</v>
      </c>
      <c r="BB40" s="754">
        <f t="shared" si="7"/>
        <v>109</v>
      </c>
      <c r="BC40" s="754">
        <f t="shared" si="8"/>
        <v>0</v>
      </c>
      <c r="BD40" s="754">
        <f t="shared" si="9"/>
        <v>0</v>
      </c>
      <c r="BE40" s="754">
        <f t="shared" si="8"/>
        <v>0</v>
      </c>
      <c r="BF40" s="754">
        <f t="shared" si="9"/>
        <v>0</v>
      </c>
      <c r="BG40" s="754">
        <f t="shared" si="10"/>
        <v>243</v>
      </c>
      <c r="BH40" s="754">
        <f t="shared" si="11"/>
        <v>281</v>
      </c>
      <c r="BI40" s="754">
        <f t="shared" si="12"/>
        <v>0</v>
      </c>
      <c r="BJ40" s="754">
        <f t="shared" si="13"/>
        <v>0</v>
      </c>
      <c r="BK40" s="754">
        <f t="shared" si="14"/>
        <v>1341</v>
      </c>
      <c r="BL40" s="754">
        <f t="shared" si="14"/>
        <v>1727</v>
      </c>
      <c r="BM40" s="754">
        <f t="shared" si="17"/>
        <v>1669</v>
      </c>
      <c r="BN40" s="754">
        <f t="shared" si="16"/>
        <v>2117</v>
      </c>
      <c r="BO40" s="774"/>
      <c r="BP40" s="758"/>
    </row>
    <row r="41" spans="1:70" ht="15" customHeight="1" x14ac:dyDescent="0.25">
      <c r="A41" s="803" t="s">
        <v>34</v>
      </c>
      <c r="B41" s="787">
        <v>166.57</v>
      </c>
      <c r="C41" s="761">
        <f t="shared" si="0"/>
        <v>53.671129254967887</v>
      </c>
      <c r="D41" s="80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4"/>
      <c r="P41" s="754"/>
      <c r="Q41" s="754">
        <f t="shared" si="3"/>
        <v>0</v>
      </c>
      <c r="R41" s="754">
        <f t="shared" si="3"/>
        <v>0</v>
      </c>
      <c r="S41" s="754"/>
      <c r="T41" s="754"/>
      <c r="U41" s="754"/>
      <c r="V41" s="754"/>
      <c r="W41" s="754"/>
      <c r="X41" s="754">
        <v>19.649999999999999</v>
      </c>
      <c r="Y41" s="754">
        <v>40</v>
      </c>
      <c r="Z41" s="754">
        <v>69.75</v>
      </c>
      <c r="AA41" s="754">
        <v>102</v>
      </c>
      <c r="AB41" s="754"/>
      <c r="AC41" s="754"/>
      <c r="AD41" s="754"/>
      <c r="AE41" s="754"/>
      <c r="AF41" s="754">
        <f t="shared" si="4"/>
        <v>89.4</v>
      </c>
      <c r="AG41" s="754">
        <f t="shared" si="4"/>
        <v>142</v>
      </c>
      <c r="AH41" s="754"/>
      <c r="AI41" s="754"/>
      <c r="AJ41" s="754"/>
      <c r="AK41" s="754"/>
      <c r="AL41" s="754"/>
      <c r="AM41" s="754"/>
      <c r="AN41" s="754"/>
      <c r="AO41" s="754"/>
      <c r="AP41" s="754"/>
      <c r="AQ41" s="754"/>
      <c r="AR41" s="754"/>
      <c r="AS41" s="754"/>
      <c r="AT41" s="754"/>
      <c r="AU41" s="754">
        <f t="shared" si="5"/>
        <v>0</v>
      </c>
      <c r="AV41" s="754">
        <f t="shared" si="5"/>
        <v>0</v>
      </c>
      <c r="AW41" s="754"/>
      <c r="AX41" s="754"/>
      <c r="AY41" s="754"/>
      <c r="AZ41" s="754">
        <f t="shared" si="6"/>
        <v>0</v>
      </c>
      <c r="BA41" s="754">
        <f t="shared" si="6"/>
        <v>0</v>
      </c>
      <c r="BB41" s="754">
        <f t="shared" si="7"/>
        <v>0</v>
      </c>
      <c r="BC41" s="754">
        <f t="shared" si="8"/>
        <v>0</v>
      </c>
      <c r="BD41" s="754">
        <f t="shared" si="9"/>
        <v>0</v>
      </c>
      <c r="BE41" s="754">
        <f t="shared" si="8"/>
        <v>19.649999999999999</v>
      </c>
      <c r="BF41" s="754">
        <f t="shared" si="9"/>
        <v>40</v>
      </c>
      <c r="BG41" s="754">
        <f t="shared" si="10"/>
        <v>69.75</v>
      </c>
      <c r="BH41" s="754">
        <f t="shared" si="11"/>
        <v>102</v>
      </c>
      <c r="BI41" s="754">
        <f t="shared" si="12"/>
        <v>0</v>
      </c>
      <c r="BJ41" s="754">
        <f t="shared" si="13"/>
        <v>0</v>
      </c>
      <c r="BK41" s="754">
        <f t="shared" si="14"/>
        <v>0</v>
      </c>
      <c r="BL41" s="754">
        <f t="shared" si="14"/>
        <v>0</v>
      </c>
      <c r="BM41" s="754">
        <f t="shared" si="17"/>
        <v>89.4</v>
      </c>
      <c r="BN41" s="754">
        <f t="shared" si="16"/>
        <v>142</v>
      </c>
      <c r="BO41" s="764"/>
      <c r="BP41" s="758"/>
    </row>
    <row r="42" spans="1:70" ht="15" customHeight="1" x14ac:dyDescent="0.25">
      <c r="A42" s="803" t="s">
        <v>35</v>
      </c>
      <c r="B42" s="787">
        <v>1008</v>
      </c>
      <c r="C42" s="761">
        <f t="shared" si="0"/>
        <v>83.035714285714292</v>
      </c>
      <c r="D42" s="805"/>
      <c r="E42" s="754">
        <v>126</v>
      </c>
      <c r="F42" s="754">
        <v>197</v>
      </c>
      <c r="G42" s="754"/>
      <c r="H42" s="754"/>
      <c r="I42" s="754"/>
      <c r="J42" s="754"/>
      <c r="K42" s="754"/>
      <c r="L42" s="754"/>
      <c r="M42" s="754"/>
      <c r="N42" s="754"/>
      <c r="O42" s="754">
        <v>231</v>
      </c>
      <c r="P42" s="754">
        <v>419</v>
      </c>
      <c r="Q42" s="754">
        <f t="shared" si="3"/>
        <v>357</v>
      </c>
      <c r="R42" s="754">
        <f t="shared" si="3"/>
        <v>616</v>
      </c>
      <c r="S42" s="754"/>
      <c r="T42" s="754">
        <v>36</v>
      </c>
      <c r="U42" s="754">
        <v>73</v>
      </c>
      <c r="V42" s="754"/>
      <c r="W42" s="754"/>
      <c r="X42" s="754"/>
      <c r="Y42" s="754"/>
      <c r="Z42" s="754">
        <v>1</v>
      </c>
      <c r="AA42" s="754">
        <v>1</v>
      </c>
      <c r="AB42" s="754"/>
      <c r="AC42" s="754"/>
      <c r="AD42" s="754">
        <v>443</v>
      </c>
      <c r="AE42" s="754">
        <v>671</v>
      </c>
      <c r="AF42" s="754">
        <f t="shared" si="4"/>
        <v>480</v>
      </c>
      <c r="AG42" s="754">
        <f t="shared" si="4"/>
        <v>745</v>
      </c>
      <c r="AH42" s="754"/>
      <c r="AI42" s="754"/>
      <c r="AJ42" s="754"/>
      <c r="AK42" s="754"/>
      <c r="AL42" s="754"/>
      <c r="AM42" s="754"/>
      <c r="AN42" s="754"/>
      <c r="AO42" s="754"/>
      <c r="AP42" s="754"/>
      <c r="AQ42" s="754"/>
      <c r="AR42" s="754"/>
      <c r="AS42" s="754"/>
      <c r="AT42" s="754"/>
      <c r="AU42" s="754">
        <f t="shared" si="5"/>
        <v>0</v>
      </c>
      <c r="AV42" s="754">
        <f t="shared" si="5"/>
        <v>0</v>
      </c>
      <c r="AW42" s="754"/>
      <c r="AX42" s="754"/>
      <c r="AY42" s="754"/>
      <c r="AZ42" s="754">
        <f t="shared" si="6"/>
        <v>0</v>
      </c>
      <c r="BA42" s="754">
        <f t="shared" si="6"/>
        <v>162</v>
      </c>
      <c r="BB42" s="754">
        <f t="shared" si="7"/>
        <v>270</v>
      </c>
      <c r="BC42" s="754">
        <f t="shared" si="8"/>
        <v>0</v>
      </c>
      <c r="BD42" s="754">
        <f t="shared" si="9"/>
        <v>0</v>
      </c>
      <c r="BE42" s="754">
        <f t="shared" si="8"/>
        <v>0</v>
      </c>
      <c r="BF42" s="754">
        <f t="shared" si="9"/>
        <v>0</v>
      </c>
      <c r="BG42" s="754">
        <f t="shared" si="10"/>
        <v>1</v>
      </c>
      <c r="BH42" s="754">
        <f t="shared" si="11"/>
        <v>1</v>
      </c>
      <c r="BI42" s="754">
        <f t="shared" si="12"/>
        <v>0</v>
      </c>
      <c r="BJ42" s="754">
        <f t="shared" si="13"/>
        <v>0</v>
      </c>
      <c r="BK42" s="754">
        <f t="shared" si="14"/>
        <v>674</v>
      </c>
      <c r="BL42" s="754">
        <f t="shared" si="14"/>
        <v>1090</v>
      </c>
      <c r="BM42" s="754">
        <f t="shared" si="17"/>
        <v>837</v>
      </c>
      <c r="BN42" s="754">
        <f t="shared" si="16"/>
        <v>1361</v>
      </c>
      <c r="BO42" s="764"/>
      <c r="BP42" s="758"/>
    </row>
    <row r="43" spans="1:70" ht="15" customHeight="1" x14ac:dyDescent="0.25">
      <c r="A43" s="803" t="s">
        <v>36</v>
      </c>
      <c r="B43" s="787">
        <v>1140.8399999999999</v>
      </c>
      <c r="C43" s="761">
        <f t="shared" si="0"/>
        <v>98.977946074822071</v>
      </c>
      <c r="D43" s="796"/>
      <c r="E43" s="123">
        <v>408.24</v>
      </c>
      <c r="F43" s="124">
        <v>494</v>
      </c>
      <c r="G43" s="123"/>
      <c r="H43" s="124"/>
      <c r="I43" s="123"/>
      <c r="J43" s="124"/>
      <c r="K43" s="123">
        <v>41.9</v>
      </c>
      <c r="L43" s="124">
        <v>66</v>
      </c>
      <c r="M43" s="123">
        <v>448.38</v>
      </c>
      <c r="N43" s="124">
        <v>655</v>
      </c>
      <c r="O43" s="754"/>
      <c r="P43" s="754"/>
      <c r="Q43" s="754">
        <f t="shared" si="3"/>
        <v>898.52</v>
      </c>
      <c r="R43" s="754">
        <f t="shared" si="3"/>
        <v>1215</v>
      </c>
      <c r="S43" s="754"/>
      <c r="T43" s="754"/>
      <c r="U43" s="754"/>
      <c r="V43" s="754">
        <v>33.18</v>
      </c>
      <c r="W43" s="754">
        <v>65</v>
      </c>
      <c r="X43" s="754"/>
      <c r="Y43" s="754"/>
      <c r="Z43" s="754"/>
      <c r="AA43" s="754"/>
      <c r="AB43" s="123">
        <v>197.48</v>
      </c>
      <c r="AC43" s="124">
        <v>326</v>
      </c>
      <c r="AD43" s="754"/>
      <c r="AE43" s="754"/>
      <c r="AF43" s="754">
        <f t="shared" si="4"/>
        <v>230.66</v>
      </c>
      <c r="AG43" s="754">
        <f t="shared" si="4"/>
        <v>391</v>
      </c>
      <c r="AH43" s="754"/>
      <c r="AI43" s="754"/>
      <c r="AJ43" s="754"/>
      <c r="AK43" s="754"/>
      <c r="AL43" s="754"/>
      <c r="AM43" s="754"/>
      <c r="AN43" s="754"/>
      <c r="AO43" s="754"/>
      <c r="AP43" s="777"/>
      <c r="AQ43" s="754"/>
      <c r="AR43" s="754"/>
      <c r="AS43" s="754"/>
      <c r="AT43" s="754"/>
      <c r="AU43" s="754">
        <f t="shared" si="5"/>
        <v>0</v>
      </c>
      <c r="AV43" s="754">
        <f t="shared" si="5"/>
        <v>0</v>
      </c>
      <c r="AW43" s="754"/>
      <c r="AX43" s="754"/>
      <c r="AY43" s="754"/>
      <c r="AZ43" s="754">
        <f t="shared" si="6"/>
        <v>0</v>
      </c>
      <c r="BA43" s="754">
        <f t="shared" si="6"/>
        <v>408.24</v>
      </c>
      <c r="BB43" s="754">
        <f t="shared" si="7"/>
        <v>494</v>
      </c>
      <c r="BC43" s="754">
        <f t="shared" si="8"/>
        <v>33.18</v>
      </c>
      <c r="BD43" s="754">
        <f t="shared" si="9"/>
        <v>65</v>
      </c>
      <c r="BE43" s="754">
        <f t="shared" si="8"/>
        <v>0</v>
      </c>
      <c r="BF43" s="754">
        <f t="shared" si="9"/>
        <v>0</v>
      </c>
      <c r="BG43" s="754">
        <f t="shared" si="10"/>
        <v>41.9</v>
      </c>
      <c r="BH43" s="754">
        <f t="shared" si="11"/>
        <v>66</v>
      </c>
      <c r="BI43" s="754">
        <f t="shared" si="12"/>
        <v>645.86</v>
      </c>
      <c r="BJ43" s="754">
        <f t="shared" si="13"/>
        <v>981</v>
      </c>
      <c r="BK43" s="754"/>
      <c r="BL43" s="754">
        <f t="shared" si="14"/>
        <v>0</v>
      </c>
      <c r="BM43" s="754">
        <f t="shared" si="17"/>
        <v>1129.18</v>
      </c>
      <c r="BN43" s="754">
        <f t="shared" si="17"/>
        <v>1606</v>
      </c>
      <c r="BO43" s="774"/>
      <c r="BP43" s="758"/>
    </row>
    <row r="44" spans="1:70" ht="15" customHeight="1" x14ac:dyDescent="0.25">
      <c r="A44" s="803" t="s">
        <v>37</v>
      </c>
      <c r="B44" s="787">
        <v>1657</v>
      </c>
      <c r="C44" s="761">
        <f t="shared" si="0"/>
        <v>99.889076644538306</v>
      </c>
      <c r="D44" s="797"/>
      <c r="E44" s="446">
        <v>187.91</v>
      </c>
      <c r="F44" s="124">
        <v>317</v>
      </c>
      <c r="G44" s="123">
        <v>6</v>
      </c>
      <c r="H44" s="124">
        <v>6</v>
      </c>
      <c r="I44" s="123">
        <v>15.95</v>
      </c>
      <c r="J44" s="124">
        <v>37</v>
      </c>
      <c r="K44" s="123">
        <v>97.859999999999985</v>
      </c>
      <c r="L44" s="124">
        <v>188</v>
      </c>
      <c r="M44" s="123">
        <v>982.58900000000006</v>
      </c>
      <c r="N44" s="124">
        <v>2122</v>
      </c>
      <c r="O44" s="788"/>
      <c r="P44" s="788"/>
      <c r="Q44" s="788">
        <f t="shared" si="3"/>
        <v>1290.3090000000002</v>
      </c>
      <c r="R44" s="788">
        <f t="shared" si="3"/>
        <v>2670</v>
      </c>
      <c r="S44" s="788"/>
      <c r="T44" s="123">
        <v>4.2</v>
      </c>
      <c r="U44" s="124">
        <v>9</v>
      </c>
      <c r="V44" s="123">
        <v>0</v>
      </c>
      <c r="W44" s="124">
        <v>0</v>
      </c>
      <c r="X44" s="123">
        <v>0.5</v>
      </c>
      <c r="Y44" s="124">
        <v>1</v>
      </c>
      <c r="Z44" s="123">
        <v>23.25</v>
      </c>
      <c r="AA44" s="124">
        <v>77</v>
      </c>
      <c r="AB44" s="123">
        <v>336.90299999999996</v>
      </c>
      <c r="AC44" s="124">
        <v>780</v>
      </c>
      <c r="AD44" s="788"/>
      <c r="AE44" s="788"/>
      <c r="AF44" s="788">
        <f t="shared" si="4"/>
        <v>364.85299999999995</v>
      </c>
      <c r="AG44" s="754">
        <f t="shared" si="4"/>
        <v>867</v>
      </c>
      <c r="AH44" s="754"/>
      <c r="AI44" s="754"/>
      <c r="AJ44" s="754"/>
      <c r="AK44" s="777"/>
      <c r="AL44" s="754"/>
      <c r="AM44" s="754"/>
      <c r="AN44" s="754"/>
      <c r="AO44" s="754"/>
      <c r="AP44" s="754"/>
      <c r="AQ44" s="754"/>
      <c r="AR44" s="754"/>
      <c r="AS44" s="754"/>
      <c r="AT44" s="754"/>
      <c r="AU44" s="754">
        <f t="shared" si="5"/>
        <v>0</v>
      </c>
      <c r="AV44" s="754">
        <f t="shared" si="5"/>
        <v>0</v>
      </c>
      <c r="AW44" s="754"/>
      <c r="AX44" s="754"/>
      <c r="AY44" s="754"/>
      <c r="AZ44" s="754">
        <f t="shared" si="6"/>
        <v>0</v>
      </c>
      <c r="BA44" s="754">
        <f t="shared" si="6"/>
        <v>192.10999999999999</v>
      </c>
      <c r="BB44" s="754">
        <f t="shared" si="7"/>
        <v>326</v>
      </c>
      <c r="BC44" s="754">
        <f t="shared" si="8"/>
        <v>6</v>
      </c>
      <c r="BD44" s="754">
        <f t="shared" si="9"/>
        <v>6</v>
      </c>
      <c r="BE44" s="754">
        <f t="shared" si="8"/>
        <v>16.45</v>
      </c>
      <c r="BF44" s="754">
        <f t="shared" si="9"/>
        <v>38</v>
      </c>
      <c r="BG44" s="754">
        <f t="shared" si="10"/>
        <v>121.10999999999999</v>
      </c>
      <c r="BH44" s="754">
        <f t="shared" si="11"/>
        <v>265</v>
      </c>
      <c r="BI44" s="754">
        <f t="shared" si="12"/>
        <v>1319.492</v>
      </c>
      <c r="BJ44" s="754">
        <f t="shared" si="13"/>
        <v>2902</v>
      </c>
      <c r="BK44" s="754">
        <f t="shared" si="14"/>
        <v>0</v>
      </c>
      <c r="BL44" s="754">
        <f t="shared" si="14"/>
        <v>0</v>
      </c>
      <c r="BM44" s="754">
        <f t="shared" si="17"/>
        <v>1655.1619999999998</v>
      </c>
      <c r="BN44" s="754">
        <f t="shared" si="17"/>
        <v>3537</v>
      </c>
      <c r="BO44" s="764"/>
      <c r="BP44" s="758"/>
      <c r="BQ44" s="794"/>
    </row>
    <row r="45" spans="1:70" s="721" customFormat="1" ht="15" customHeight="1" x14ac:dyDescent="0.2">
      <c r="A45" s="806" t="s">
        <v>38</v>
      </c>
      <c r="B45" s="787">
        <v>3677.73</v>
      </c>
      <c r="C45" s="761">
        <f t="shared" si="0"/>
        <v>92.68624939840609</v>
      </c>
      <c r="D45" s="796"/>
      <c r="E45" s="448">
        <v>236.25</v>
      </c>
      <c r="F45" s="449">
        <v>318</v>
      </c>
      <c r="G45" s="450">
        <v>65</v>
      </c>
      <c r="H45" s="449">
        <v>53</v>
      </c>
      <c r="I45" s="450">
        <v>82.45</v>
      </c>
      <c r="J45" s="449">
        <v>91</v>
      </c>
      <c r="K45" s="450">
        <v>201.95</v>
      </c>
      <c r="L45" s="449">
        <v>200</v>
      </c>
      <c r="M45" s="754">
        <v>136.25</v>
      </c>
      <c r="N45" s="754">
        <v>606</v>
      </c>
      <c r="O45" s="450">
        <v>660.61</v>
      </c>
      <c r="P45" s="449">
        <v>690</v>
      </c>
      <c r="Q45" s="754">
        <f t="shared" si="3"/>
        <v>1382.51</v>
      </c>
      <c r="R45" s="754">
        <f t="shared" si="3"/>
        <v>1958</v>
      </c>
      <c r="S45" s="754"/>
      <c r="T45" s="754"/>
      <c r="U45" s="754"/>
      <c r="V45" s="754"/>
      <c r="W45" s="754"/>
      <c r="X45" s="450">
        <v>2.5</v>
      </c>
      <c r="Y45" s="449">
        <v>2</v>
      </c>
      <c r="Z45" s="450">
        <v>11.5</v>
      </c>
      <c r="AA45" s="449">
        <v>12</v>
      </c>
      <c r="AB45" s="450">
        <v>826.88</v>
      </c>
      <c r="AC45" s="449">
        <v>693</v>
      </c>
      <c r="AD45" s="451">
        <v>1174.26</v>
      </c>
      <c r="AE45" s="449">
        <v>1553</v>
      </c>
      <c r="AF45" s="754">
        <f t="shared" si="4"/>
        <v>2015.1399999999999</v>
      </c>
      <c r="AG45" s="754">
        <f t="shared" si="4"/>
        <v>2260</v>
      </c>
      <c r="AH45" s="754"/>
      <c r="AI45" s="754"/>
      <c r="AJ45" s="754"/>
      <c r="AK45" s="20">
        <v>2.5</v>
      </c>
      <c r="AL45" s="20">
        <v>4</v>
      </c>
      <c r="AM45" s="20">
        <v>7.1</v>
      </c>
      <c r="AN45" s="20">
        <v>20</v>
      </c>
      <c r="AO45" s="20">
        <v>1.5</v>
      </c>
      <c r="AP45" s="20">
        <v>3</v>
      </c>
      <c r="AQ45" s="754"/>
      <c r="AR45" s="754"/>
      <c r="AS45" s="754"/>
      <c r="AT45" s="754"/>
      <c r="AU45" s="754">
        <f t="shared" si="5"/>
        <v>11.1</v>
      </c>
      <c r="AV45" s="754">
        <f t="shared" si="5"/>
        <v>27</v>
      </c>
      <c r="AW45" s="754"/>
      <c r="AX45" s="754"/>
      <c r="AY45" s="754"/>
      <c r="AZ45" s="754">
        <f t="shared" si="6"/>
        <v>0</v>
      </c>
      <c r="BA45" s="754">
        <f t="shared" si="6"/>
        <v>236.25</v>
      </c>
      <c r="BB45" s="754">
        <f t="shared" si="7"/>
        <v>318</v>
      </c>
      <c r="BC45" s="754">
        <f t="shared" si="8"/>
        <v>67.5</v>
      </c>
      <c r="BD45" s="754">
        <f t="shared" si="9"/>
        <v>57</v>
      </c>
      <c r="BE45" s="754">
        <f t="shared" si="8"/>
        <v>92.05</v>
      </c>
      <c r="BF45" s="754">
        <f t="shared" si="9"/>
        <v>113</v>
      </c>
      <c r="BG45" s="754">
        <f t="shared" si="10"/>
        <v>214.95</v>
      </c>
      <c r="BH45" s="754">
        <f t="shared" si="11"/>
        <v>215</v>
      </c>
      <c r="BI45" s="754">
        <f t="shared" si="12"/>
        <v>963.13</v>
      </c>
      <c r="BJ45" s="754">
        <f t="shared" si="13"/>
        <v>1299</v>
      </c>
      <c r="BK45" s="754">
        <f t="shared" si="14"/>
        <v>1834.87</v>
      </c>
      <c r="BL45" s="754">
        <f t="shared" si="14"/>
        <v>2243</v>
      </c>
      <c r="BM45" s="754">
        <f t="shared" si="17"/>
        <v>3408.75</v>
      </c>
      <c r="BN45" s="754">
        <f t="shared" si="17"/>
        <v>4245</v>
      </c>
      <c r="BO45" s="774"/>
      <c r="BP45" s="758"/>
      <c r="BQ45" s="807"/>
    </row>
    <row r="46" spans="1:70" ht="15" customHeight="1" x14ac:dyDescent="0.25">
      <c r="A46" s="803" t="s">
        <v>39</v>
      </c>
      <c r="B46" s="787">
        <v>506.5</v>
      </c>
      <c r="C46" s="761">
        <f t="shared" si="0"/>
        <v>95.004935834155972</v>
      </c>
      <c r="D46" s="796"/>
      <c r="E46" s="793">
        <v>126.88</v>
      </c>
      <c r="F46" s="793">
        <v>334</v>
      </c>
      <c r="G46" s="793"/>
      <c r="H46" s="793"/>
      <c r="I46" s="793">
        <v>2</v>
      </c>
      <c r="J46" s="793">
        <v>3</v>
      </c>
      <c r="K46" s="793">
        <v>33.5</v>
      </c>
      <c r="L46" s="793">
        <v>66</v>
      </c>
      <c r="M46" s="793">
        <v>15.75</v>
      </c>
      <c r="N46" s="793">
        <v>40</v>
      </c>
      <c r="O46" s="793">
        <v>98.65</v>
      </c>
      <c r="P46" s="793">
        <v>184</v>
      </c>
      <c r="Q46" s="793">
        <f t="shared" si="3"/>
        <v>276.77999999999997</v>
      </c>
      <c r="R46" s="793">
        <f t="shared" si="3"/>
        <v>627</v>
      </c>
      <c r="S46" s="793"/>
      <c r="T46" s="793">
        <v>63</v>
      </c>
      <c r="U46" s="793">
        <v>127</v>
      </c>
      <c r="V46" s="793">
        <v>6</v>
      </c>
      <c r="W46" s="793">
        <v>4</v>
      </c>
      <c r="X46" s="793"/>
      <c r="Y46" s="793"/>
      <c r="Z46" s="793">
        <v>3.5</v>
      </c>
      <c r="AA46" s="793">
        <v>10</v>
      </c>
      <c r="AB46" s="793">
        <v>4</v>
      </c>
      <c r="AC46" s="793">
        <v>12</v>
      </c>
      <c r="AD46" s="793">
        <v>127.92</v>
      </c>
      <c r="AE46" s="793">
        <v>233</v>
      </c>
      <c r="AF46" s="793">
        <f t="shared" si="4"/>
        <v>204.42000000000002</v>
      </c>
      <c r="AG46" s="754">
        <f t="shared" si="4"/>
        <v>386</v>
      </c>
      <c r="AH46" s="754"/>
      <c r="AI46" s="754"/>
      <c r="AJ46" s="754"/>
      <c r="AK46" s="754"/>
      <c r="AL46" s="754"/>
      <c r="AM46" s="754"/>
      <c r="AN46" s="754"/>
      <c r="AO46" s="754"/>
      <c r="AP46" s="754"/>
      <c r="AQ46" s="754"/>
      <c r="AR46" s="754"/>
      <c r="AS46" s="754"/>
      <c r="AT46" s="754"/>
      <c r="AU46" s="754">
        <f t="shared" si="5"/>
        <v>0</v>
      </c>
      <c r="AV46" s="754">
        <f t="shared" si="5"/>
        <v>0</v>
      </c>
      <c r="AW46" s="754"/>
      <c r="AX46" s="754"/>
      <c r="AY46" s="754"/>
      <c r="AZ46" s="754">
        <f t="shared" si="6"/>
        <v>0</v>
      </c>
      <c r="BA46" s="754">
        <f t="shared" si="6"/>
        <v>189.88</v>
      </c>
      <c r="BB46" s="754">
        <f t="shared" si="7"/>
        <v>461</v>
      </c>
      <c r="BC46" s="754">
        <f t="shared" si="8"/>
        <v>6</v>
      </c>
      <c r="BD46" s="754">
        <f t="shared" si="9"/>
        <v>4</v>
      </c>
      <c r="BE46" s="754">
        <f t="shared" si="8"/>
        <v>2</v>
      </c>
      <c r="BF46" s="754">
        <f t="shared" si="9"/>
        <v>3</v>
      </c>
      <c r="BG46" s="754">
        <f t="shared" si="10"/>
        <v>37</v>
      </c>
      <c r="BH46" s="754">
        <f t="shared" si="11"/>
        <v>76</v>
      </c>
      <c r="BI46" s="754">
        <f t="shared" si="12"/>
        <v>19.75</v>
      </c>
      <c r="BJ46" s="754">
        <f t="shared" si="13"/>
        <v>52</v>
      </c>
      <c r="BK46" s="754">
        <f t="shared" si="14"/>
        <v>226.57</v>
      </c>
      <c r="BL46" s="754">
        <f t="shared" si="14"/>
        <v>417</v>
      </c>
      <c r="BM46" s="754">
        <f t="shared" si="17"/>
        <v>481.2</v>
      </c>
      <c r="BN46" s="754">
        <f t="shared" si="17"/>
        <v>1013</v>
      </c>
      <c r="BO46" s="774"/>
      <c r="BP46" s="758"/>
    </row>
    <row r="47" spans="1:70" ht="15" customHeight="1" x14ac:dyDescent="0.25">
      <c r="A47" s="803" t="s">
        <v>40</v>
      </c>
      <c r="B47" s="787">
        <v>572</v>
      </c>
      <c r="C47" s="761">
        <f t="shared" si="0"/>
        <v>103.87062937062936</v>
      </c>
      <c r="D47" s="776"/>
      <c r="E47" s="754">
        <v>42.82</v>
      </c>
      <c r="F47" s="754">
        <v>116</v>
      </c>
      <c r="G47" s="754">
        <v>1</v>
      </c>
      <c r="H47" s="754">
        <v>1</v>
      </c>
      <c r="I47" s="754">
        <v>2.27</v>
      </c>
      <c r="J47" s="754">
        <v>6</v>
      </c>
      <c r="K47" s="754">
        <v>196.6</v>
      </c>
      <c r="L47" s="754">
        <v>460</v>
      </c>
      <c r="M47" s="754">
        <v>220.91</v>
      </c>
      <c r="N47" s="754">
        <v>453</v>
      </c>
      <c r="O47" s="754"/>
      <c r="P47" s="754"/>
      <c r="Q47" s="754">
        <f t="shared" si="3"/>
        <v>463.59999999999997</v>
      </c>
      <c r="R47" s="754">
        <f t="shared" si="3"/>
        <v>1036</v>
      </c>
      <c r="S47" s="754"/>
      <c r="T47" s="754"/>
      <c r="U47" s="754"/>
      <c r="V47" s="754"/>
      <c r="W47" s="754"/>
      <c r="X47" s="754"/>
      <c r="Y47" s="754"/>
      <c r="Z47" s="754"/>
      <c r="AA47" s="754">
        <v>60</v>
      </c>
      <c r="AB47" s="754">
        <v>130.54</v>
      </c>
      <c r="AC47" s="754">
        <v>313</v>
      </c>
      <c r="AD47" s="754"/>
      <c r="AE47" s="754"/>
      <c r="AF47" s="754">
        <f t="shared" si="4"/>
        <v>130.54</v>
      </c>
      <c r="AG47" s="754">
        <f t="shared" si="4"/>
        <v>373</v>
      </c>
      <c r="AH47" s="754"/>
      <c r="AI47" s="754"/>
      <c r="AJ47" s="754"/>
      <c r="AK47" s="754"/>
      <c r="AL47" s="754"/>
      <c r="AM47" s="754"/>
      <c r="AN47" s="754"/>
      <c r="AO47" s="754"/>
      <c r="AP47" s="754"/>
      <c r="AQ47" s="754"/>
      <c r="AR47" s="754"/>
      <c r="AS47" s="754"/>
      <c r="AT47" s="754"/>
      <c r="AU47" s="754">
        <f t="shared" si="5"/>
        <v>0</v>
      </c>
      <c r="AV47" s="754">
        <f t="shared" si="5"/>
        <v>0</v>
      </c>
      <c r="AW47" s="754"/>
      <c r="AX47" s="754"/>
      <c r="AY47" s="754"/>
      <c r="AZ47" s="754">
        <f t="shared" si="6"/>
        <v>0</v>
      </c>
      <c r="BA47" s="754">
        <f t="shared" si="6"/>
        <v>42.82</v>
      </c>
      <c r="BB47" s="754">
        <f t="shared" si="7"/>
        <v>116</v>
      </c>
      <c r="BC47" s="754">
        <f t="shared" si="8"/>
        <v>1</v>
      </c>
      <c r="BD47" s="754">
        <f t="shared" si="9"/>
        <v>1</v>
      </c>
      <c r="BE47" s="754">
        <f t="shared" si="8"/>
        <v>2.27</v>
      </c>
      <c r="BF47" s="754">
        <f t="shared" si="9"/>
        <v>6</v>
      </c>
      <c r="BG47" s="754">
        <f t="shared" si="10"/>
        <v>196.6</v>
      </c>
      <c r="BH47" s="754">
        <f t="shared" si="11"/>
        <v>520</v>
      </c>
      <c r="BI47" s="754">
        <f t="shared" si="12"/>
        <v>351.45</v>
      </c>
      <c r="BJ47" s="754">
        <f t="shared" si="13"/>
        <v>766</v>
      </c>
      <c r="BK47" s="754">
        <f t="shared" si="14"/>
        <v>0</v>
      </c>
      <c r="BL47" s="754">
        <f t="shared" si="14"/>
        <v>0</v>
      </c>
      <c r="BM47" s="754">
        <f t="shared" si="17"/>
        <v>594.14</v>
      </c>
      <c r="BN47" s="754">
        <f t="shared" si="17"/>
        <v>1409</v>
      </c>
      <c r="BO47" s="774"/>
      <c r="BP47" s="758"/>
    </row>
    <row r="48" spans="1:70" ht="15" customHeight="1" x14ac:dyDescent="0.25">
      <c r="A48" s="803" t="s">
        <v>98</v>
      </c>
      <c r="B48" s="787">
        <v>1050</v>
      </c>
      <c r="C48" s="761">
        <f t="shared" si="0"/>
        <v>81.738095238095241</v>
      </c>
      <c r="D48" s="776"/>
      <c r="E48" s="754">
        <v>340</v>
      </c>
      <c r="F48" s="754">
        <v>484</v>
      </c>
      <c r="G48" s="754">
        <v>7.25</v>
      </c>
      <c r="H48" s="754">
        <v>10</v>
      </c>
      <c r="I48" s="754">
        <v>7.5</v>
      </c>
      <c r="J48" s="754">
        <v>11</v>
      </c>
      <c r="K48" s="754">
        <v>175.75</v>
      </c>
      <c r="L48" s="754">
        <v>342</v>
      </c>
      <c r="M48" s="754">
        <v>152.25</v>
      </c>
      <c r="N48" s="754">
        <v>325</v>
      </c>
      <c r="O48" s="754">
        <v>122.75</v>
      </c>
      <c r="P48" s="754">
        <v>262</v>
      </c>
      <c r="Q48" s="754">
        <f t="shared" si="3"/>
        <v>805.5</v>
      </c>
      <c r="R48" s="754">
        <f t="shared" si="3"/>
        <v>1434</v>
      </c>
      <c r="S48" s="754"/>
      <c r="T48" s="754"/>
      <c r="U48" s="754"/>
      <c r="V48" s="754"/>
      <c r="W48" s="754"/>
      <c r="X48" s="754"/>
      <c r="Y48" s="754"/>
      <c r="Z48" s="754">
        <v>5.75</v>
      </c>
      <c r="AA48" s="754">
        <v>15</v>
      </c>
      <c r="AB48" s="754">
        <v>3.25</v>
      </c>
      <c r="AC48" s="754">
        <v>8</v>
      </c>
      <c r="AD48" s="754">
        <v>43.75</v>
      </c>
      <c r="AE48" s="754">
        <v>115</v>
      </c>
      <c r="AF48" s="754">
        <f t="shared" si="4"/>
        <v>52.75</v>
      </c>
      <c r="AG48" s="754">
        <f t="shared" si="4"/>
        <v>138</v>
      </c>
      <c r="AH48" s="754"/>
      <c r="AI48" s="754"/>
      <c r="AJ48" s="754"/>
      <c r="AK48" s="754"/>
      <c r="AL48" s="754"/>
      <c r="AM48" s="754"/>
      <c r="AN48" s="754"/>
      <c r="AO48" s="754"/>
      <c r="AP48" s="754"/>
      <c r="AQ48" s="754"/>
      <c r="AR48" s="754"/>
      <c r="AS48" s="754"/>
      <c r="AT48" s="754"/>
      <c r="AU48" s="754">
        <f t="shared" si="5"/>
        <v>0</v>
      </c>
      <c r="AV48" s="754">
        <f t="shared" si="5"/>
        <v>0</v>
      </c>
      <c r="AW48" s="754"/>
      <c r="AX48" s="754"/>
      <c r="AY48" s="754"/>
      <c r="AZ48" s="754">
        <f t="shared" si="6"/>
        <v>0</v>
      </c>
      <c r="BA48" s="754">
        <f t="shared" si="6"/>
        <v>340</v>
      </c>
      <c r="BB48" s="754">
        <f t="shared" si="7"/>
        <v>484</v>
      </c>
      <c r="BC48" s="754">
        <f t="shared" si="8"/>
        <v>7.25</v>
      </c>
      <c r="BD48" s="754">
        <f t="shared" si="9"/>
        <v>10</v>
      </c>
      <c r="BE48" s="754">
        <f t="shared" si="8"/>
        <v>7.5</v>
      </c>
      <c r="BF48" s="754">
        <f t="shared" si="9"/>
        <v>11</v>
      </c>
      <c r="BG48" s="754">
        <f t="shared" si="10"/>
        <v>181.5</v>
      </c>
      <c r="BH48" s="754">
        <f t="shared" si="11"/>
        <v>357</v>
      </c>
      <c r="BI48" s="754">
        <f t="shared" si="12"/>
        <v>155.5</v>
      </c>
      <c r="BJ48" s="754">
        <f t="shared" si="13"/>
        <v>333</v>
      </c>
      <c r="BK48" s="754">
        <f t="shared" si="14"/>
        <v>166.5</v>
      </c>
      <c r="BL48" s="754">
        <f t="shared" si="14"/>
        <v>377</v>
      </c>
      <c r="BM48" s="754">
        <f t="shared" ref="BM48:BN58" si="18">BA48+BC48+BE48+BG48+BI48+BK48</f>
        <v>858.25</v>
      </c>
      <c r="BN48" s="754">
        <f t="shared" si="18"/>
        <v>1572</v>
      </c>
      <c r="BO48" s="774"/>
      <c r="BP48" s="758"/>
    </row>
    <row r="49" spans="1:70" ht="15" customHeight="1" x14ac:dyDescent="0.25">
      <c r="A49" s="803" t="s">
        <v>42</v>
      </c>
      <c r="B49" s="787">
        <v>2479.4499999999998</v>
      </c>
      <c r="C49" s="761">
        <f t="shared" si="0"/>
        <v>22.670350279295814</v>
      </c>
      <c r="D49" s="776"/>
      <c r="E49" s="598">
        <v>98.79</v>
      </c>
      <c r="F49" s="598">
        <v>244</v>
      </c>
      <c r="G49" s="598"/>
      <c r="H49" s="598"/>
      <c r="I49" s="598">
        <v>23.79</v>
      </c>
      <c r="J49" s="598">
        <v>40</v>
      </c>
      <c r="K49" s="598"/>
      <c r="L49" s="598"/>
      <c r="M49" s="598"/>
      <c r="N49" s="598"/>
      <c r="O49" s="598">
        <v>362.69</v>
      </c>
      <c r="P49" s="598">
        <v>782</v>
      </c>
      <c r="Q49" s="754">
        <f t="shared" si="3"/>
        <v>485.27000000000004</v>
      </c>
      <c r="R49" s="754">
        <f t="shared" si="3"/>
        <v>1066</v>
      </c>
      <c r="S49" s="754"/>
      <c r="T49" s="598">
        <v>1.08</v>
      </c>
      <c r="U49" s="598">
        <v>2</v>
      </c>
      <c r="V49" s="598"/>
      <c r="W49" s="598"/>
      <c r="X49" s="598">
        <v>14.38</v>
      </c>
      <c r="Y49" s="598">
        <v>34</v>
      </c>
      <c r="Z49" s="598">
        <v>8.3699999999999992</v>
      </c>
      <c r="AA49" s="598">
        <v>14</v>
      </c>
      <c r="AB49" s="627"/>
      <c r="AC49" s="627"/>
      <c r="AD49" s="598">
        <v>53</v>
      </c>
      <c r="AE49" s="598">
        <v>178</v>
      </c>
      <c r="AF49" s="754">
        <f t="shared" si="4"/>
        <v>76.83</v>
      </c>
      <c r="AG49" s="754">
        <f t="shared" si="4"/>
        <v>228</v>
      </c>
      <c r="AH49" s="754"/>
      <c r="AI49" s="754"/>
      <c r="AJ49" s="754"/>
      <c r="AK49" s="754"/>
      <c r="AL49" s="754"/>
      <c r="AM49" s="754"/>
      <c r="AN49" s="754"/>
      <c r="AO49" s="754"/>
      <c r="AP49" s="754"/>
      <c r="AQ49" s="754"/>
      <c r="AR49" s="754"/>
      <c r="AS49" s="754"/>
      <c r="AT49" s="754"/>
      <c r="AU49" s="754">
        <f t="shared" si="5"/>
        <v>0</v>
      </c>
      <c r="AV49" s="754">
        <f t="shared" si="5"/>
        <v>0</v>
      </c>
      <c r="AW49" s="754"/>
      <c r="AX49" s="754"/>
      <c r="AY49" s="754"/>
      <c r="AZ49" s="754">
        <f t="shared" si="6"/>
        <v>0</v>
      </c>
      <c r="BA49" s="754">
        <f t="shared" si="6"/>
        <v>99.87</v>
      </c>
      <c r="BB49" s="754">
        <f t="shared" si="7"/>
        <v>246</v>
      </c>
      <c r="BC49" s="754">
        <f t="shared" si="8"/>
        <v>0</v>
      </c>
      <c r="BD49" s="754">
        <f t="shared" si="9"/>
        <v>0</v>
      </c>
      <c r="BE49" s="754">
        <f t="shared" si="8"/>
        <v>38.17</v>
      </c>
      <c r="BF49" s="754">
        <f t="shared" si="9"/>
        <v>74</v>
      </c>
      <c r="BG49" s="754">
        <f t="shared" si="10"/>
        <v>8.3699999999999992</v>
      </c>
      <c r="BH49" s="754">
        <f t="shared" si="11"/>
        <v>14</v>
      </c>
      <c r="BI49" s="754">
        <f t="shared" si="12"/>
        <v>0</v>
      </c>
      <c r="BJ49" s="754">
        <f t="shared" si="13"/>
        <v>0</v>
      </c>
      <c r="BK49" s="754">
        <f t="shared" si="14"/>
        <v>415.69</v>
      </c>
      <c r="BL49" s="754">
        <f t="shared" si="14"/>
        <v>960</v>
      </c>
      <c r="BM49" s="754">
        <f t="shared" si="18"/>
        <v>562.1</v>
      </c>
      <c r="BN49" s="754">
        <f t="shared" si="18"/>
        <v>1294</v>
      </c>
      <c r="BO49" s="774"/>
      <c r="BP49" s="758"/>
      <c r="BQ49" s="794"/>
    </row>
    <row r="50" spans="1:70" ht="15" customHeight="1" x14ac:dyDescent="0.25">
      <c r="A50" s="803" t="s">
        <v>43</v>
      </c>
      <c r="B50" s="787">
        <v>849.88</v>
      </c>
      <c r="C50" s="761">
        <f t="shared" si="0"/>
        <v>95.092248317409513</v>
      </c>
      <c r="D50" s="765"/>
      <c r="E50" s="628">
        <v>48</v>
      </c>
      <c r="F50" s="628">
        <v>117</v>
      </c>
      <c r="G50" s="628"/>
      <c r="H50" s="628"/>
      <c r="I50" s="628">
        <v>2.34</v>
      </c>
      <c r="J50" s="628">
        <v>6</v>
      </c>
      <c r="K50" s="628">
        <v>26</v>
      </c>
      <c r="L50" s="628">
        <v>46</v>
      </c>
      <c r="M50" s="628">
        <v>445.52</v>
      </c>
      <c r="N50" s="628">
        <v>891</v>
      </c>
      <c r="O50" s="628">
        <v>102</v>
      </c>
      <c r="P50" s="628">
        <v>227</v>
      </c>
      <c r="Q50" s="754">
        <f t="shared" si="3"/>
        <v>623.86</v>
      </c>
      <c r="R50" s="754">
        <f t="shared" si="3"/>
        <v>1287</v>
      </c>
      <c r="S50" s="754"/>
      <c r="T50" s="628">
        <v>6.42</v>
      </c>
      <c r="U50" s="628">
        <v>11</v>
      </c>
      <c r="V50" s="628"/>
      <c r="W50" s="628"/>
      <c r="X50" s="628"/>
      <c r="Y50" s="628"/>
      <c r="Z50" s="628">
        <v>10.050000000000001</v>
      </c>
      <c r="AA50" s="628">
        <v>28</v>
      </c>
      <c r="AB50" s="628">
        <v>58.99</v>
      </c>
      <c r="AC50" s="628">
        <v>146</v>
      </c>
      <c r="AD50" s="628">
        <v>108.85</v>
      </c>
      <c r="AE50" s="628">
        <v>286</v>
      </c>
      <c r="AF50" s="754">
        <f t="shared" si="4"/>
        <v>184.31</v>
      </c>
      <c r="AG50" s="754">
        <f t="shared" si="4"/>
        <v>471</v>
      </c>
      <c r="AH50" s="754"/>
      <c r="AI50" s="754"/>
      <c r="AJ50" s="754"/>
      <c r="AK50" s="754"/>
      <c r="AL50" s="754"/>
      <c r="AM50" s="754"/>
      <c r="AN50" s="754"/>
      <c r="AO50" s="754"/>
      <c r="AP50" s="754"/>
      <c r="AQ50" s="754"/>
      <c r="AR50" s="754"/>
      <c r="AS50" s="754"/>
      <c r="AT50" s="754"/>
      <c r="AU50" s="754">
        <f t="shared" si="5"/>
        <v>0</v>
      </c>
      <c r="AV50" s="754">
        <f t="shared" si="5"/>
        <v>0</v>
      </c>
      <c r="AW50" s="754"/>
      <c r="AX50" s="754"/>
      <c r="AY50" s="754"/>
      <c r="AZ50" s="754">
        <f t="shared" si="6"/>
        <v>0</v>
      </c>
      <c r="BA50" s="754">
        <f t="shared" si="6"/>
        <v>54.42</v>
      </c>
      <c r="BB50" s="754">
        <f t="shared" si="7"/>
        <v>128</v>
      </c>
      <c r="BC50" s="754">
        <f t="shared" si="8"/>
        <v>0</v>
      </c>
      <c r="BD50" s="754">
        <f t="shared" si="9"/>
        <v>0</v>
      </c>
      <c r="BE50" s="754">
        <f t="shared" si="8"/>
        <v>2.34</v>
      </c>
      <c r="BF50" s="754">
        <f t="shared" si="9"/>
        <v>6</v>
      </c>
      <c r="BG50" s="754">
        <f t="shared" si="10"/>
        <v>36.049999999999997</v>
      </c>
      <c r="BH50" s="754">
        <f t="shared" si="11"/>
        <v>74</v>
      </c>
      <c r="BI50" s="754">
        <f t="shared" si="12"/>
        <v>504.51</v>
      </c>
      <c r="BJ50" s="754">
        <f t="shared" si="13"/>
        <v>1037</v>
      </c>
      <c r="BK50" s="754">
        <f t="shared" si="14"/>
        <v>210.85</v>
      </c>
      <c r="BL50" s="754">
        <f t="shared" si="14"/>
        <v>513</v>
      </c>
      <c r="BM50" s="754">
        <f t="shared" si="18"/>
        <v>808.17</v>
      </c>
      <c r="BN50" s="754">
        <f t="shared" si="18"/>
        <v>1758</v>
      </c>
      <c r="BO50" s="774"/>
      <c r="BP50" s="758"/>
    </row>
    <row r="51" spans="1:70" ht="15" customHeight="1" x14ac:dyDescent="0.25">
      <c r="A51" s="803" t="s">
        <v>44</v>
      </c>
      <c r="B51" s="787">
        <v>84</v>
      </c>
      <c r="C51" s="761">
        <f t="shared" si="0"/>
        <v>83.452380952380949</v>
      </c>
      <c r="D51" s="789"/>
      <c r="E51" s="754">
        <v>65.349999999999994</v>
      </c>
      <c r="F51" s="754">
        <v>166</v>
      </c>
      <c r="G51" s="754"/>
      <c r="H51" s="754"/>
      <c r="I51" s="754">
        <v>4.75</v>
      </c>
      <c r="J51" s="754">
        <v>16</v>
      </c>
      <c r="K51" s="754"/>
      <c r="L51" s="754"/>
      <c r="M51" s="754"/>
      <c r="N51" s="754"/>
      <c r="O51" s="754"/>
      <c r="P51" s="754"/>
      <c r="Q51" s="754">
        <f t="shared" si="3"/>
        <v>70.099999999999994</v>
      </c>
      <c r="R51" s="754">
        <f t="shared" si="3"/>
        <v>182</v>
      </c>
      <c r="S51" s="21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4"/>
      <c r="AF51" s="754">
        <f t="shared" si="4"/>
        <v>0</v>
      </c>
      <c r="AG51" s="754">
        <f t="shared" si="4"/>
        <v>0</v>
      </c>
      <c r="AH51" s="754"/>
      <c r="AI51" s="754"/>
      <c r="AJ51" s="754"/>
      <c r="AK51" s="754"/>
      <c r="AL51" s="754"/>
      <c r="AM51" s="754"/>
      <c r="AN51" s="754"/>
      <c r="AO51" s="754"/>
      <c r="AP51" s="754"/>
      <c r="AQ51" s="754"/>
      <c r="AR51" s="754"/>
      <c r="AS51" s="754"/>
      <c r="AT51" s="754"/>
      <c r="AU51" s="754">
        <f t="shared" si="5"/>
        <v>0</v>
      </c>
      <c r="AV51" s="754">
        <f t="shared" si="5"/>
        <v>0</v>
      </c>
      <c r="AW51" s="754"/>
      <c r="AX51" s="754"/>
      <c r="AY51" s="754"/>
      <c r="AZ51" s="754">
        <f t="shared" si="6"/>
        <v>0</v>
      </c>
      <c r="BA51" s="754">
        <f t="shared" si="6"/>
        <v>65.349999999999994</v>
      </c>
      <c r="BB51" s="754">
        <f t="shared" si="7"/>
        <v>166</v>
      </c>
      <c r="BC51" s="754">
        <f t="shared" si="8"/>
        <v>0</v>
      </c>
      <c r="BD51" s="754">
        <f t="shared" si="9"/>
        <v>0</v>
      </c>
      <c r="BE51" s="754">
        <f t="shared" si="8"/>
        <v>4.75</v>
      </c>
      <c r="BF51" s="754">
        <f t="shared" si="9"/>
        <v>16</v>
      </c>
      <c r="BG51" s="754">
        <f t="shared" si="10"/>
        <v>0</v>
      </c>
      <c r="BH51" s="754">
        <f t="shared" si="11"/>
        <v>0</v>
      </c>
      <c r="BI51" s="754">
        <f t="shared" si="12"/>
        <v>0</v>
      </c>
      <c r="BJ51" s="754">
        <f t="shared" si="13"/>
        <v>0</v>
      </c>
      <c r="BK51" s="754">
        <f t="shared" si="14"/>
        <v>0</v>
      </c>
      <c r="BL51" s="754">
        <f t="shared" si="14"/>
        <v>0</v>
      </c>
      <c r="BM51" s="754">
        <f t="shared" si="18"/>
        <v>70.099999999999994</v>
      </c>
      <c r="BN51" s="754">
        <f t="shared" si="18"/>
        <v>182</v>
      </c>
      <c r="BO51" s="774"/>
      <c r="BP51" s="758"/>
    </row>
    <row r="52" spans="1:70" ht="15" customHeight="1" x14ac:dyDescent="0.25">
      <c r="A52" s="803" t="s">
        <v>45</v>
      </c>
      <c r="B52" s="787">
        <v>130</v>
      </c>
      <c r="C52" s="761">
        <f t="shared" si="0"/>
        <v>60.223076923076924</v>
      </c>
      <c r="D52" s="765"/>
      <c r="E52" s="123">
        <v>0.3</v>
      </c>
      <c r="F52" s="124">
        <v>1</v>
      </c>
      <c r="G52" s="123"/>
      <c r="H52" s="124"/>
      <c r="I52" s="123"/>
      <c r="J52" s="124"/>
      <c r="K52" s="123"/>
      <c r="L52" s="124"/>
      <c r="M52" s="123"/>
      <c r="N52" s="124"/>
      <c r="O52" s="123">
        <v>18.269999999999996</v>
      </c>
      <c r="P52" s="124">
        <v>24</v>
      </c>
      <c r="Q52" s="754">
        <f t="shared" si="3"/>
        <v>18.569999999999997</v>
      </c>
      <c r="R52" s="754">
        <f t="shared" si="3"/>
        <v>25</v>
      </c>
      <c r="S52" s="754"/>
      <c r="T52" s="123">
        <v>1.5499999999999998</v>
      </c>
      <c r="U52" s="124">
        <v>4</v>
      </c>
      <c r="V52" s="123"/>
      <c r="W52" s="124"/>
      <c r="X52" s="123"/>
      <c r="Y52" s="124"/>
      <c r="Z52" s="123"/>
      <c r="AA52" s="124"/>
      <c r="AB52" s="123">
        <v>6.57</v>
      </c>
      <c r="AC52" s="124">
        <v>11</v>
      </c>
      <c r="AD52" s="123">
        <v>51.6</v>
      </c>
      <c r="AE52" s="124">
        <v>104</v>
      </c>
      <c r="AF52" s="754">
        <f t="shared" si="4"/>
        <v>59.72</v>
      </c>
      <c r="AG52" s="754">
        <f t="shared" si="4"/>
        <v>119</v>
      </c>
      <c r="AH52" s="754"/>
      <c r="AI52" s="754"/>
      <c r="AJ52" s="754"/>
      <c r="AK52" s="754"/>
      <c r="AL52" s="754"/>
      <c r="AM52" s="754"/>
      <c r="AN52" s="754"/>
      <c r="AO52" s="754"/>
      <c r="AP52" s="754"/>
      <c r="AQ52" s="754"/>
      <c r="AR52" s="754"/>
      <c r="AS52" s="754"/>
      <c r="AT52" s="754"/>
      <c r="AU52" s="754">
        <f t="shared" si="5"/>
        <v>0</v>
      </c>
      <c r="AV52" s="754">
        <f t="shared" si="5"/>
        <v>0</v>
      </c>
      <c r="AW52" s="754"/>
      <c r="AX52" s="754"/>
      <c r="AY52" s="754"/>
      <c r="AZ52" s="754">
        <f t="shared" si="6"/>
        <v>0</v>
      </c>
      <c r="BA52" s="754">
        <f t="shared" si="6"/>
        <v>1.8499999999999999</v>
      </c>
      <c r="BB52" s="754">
        <f t="shared" si="7"/>
        <v>5</v>
      </c>
      <c r="BC52" s="754">
        <f t="shared" si="8"/>
        <v>0</v>
      </c>
      <c r="BD52" s="754">
        <f t="shared" si="9"/>
        <v>0</v>
      </c>
      <c r="BE52" s="754">
        <f t="shared" si="8"/>
        <v>0</v>
      </c>
      <c r="BF52" s="754">
        <f t="shared" si="9"/>
        <v>0</v>
      </c>
      <c r="BG52" s="754">
        <f t="shared" si="10"/>
        <v>0</v>
      </c>
      <c r="BH52" s="754">
        <f t="shared" si="11"/>
        <v>0</v>
      </c>
      <c r="BI52" s="754">
        <f t="shared" si="12"/>
        <v>6.57</v>
      </c>
      <c r="BJ52" s="754">
        <f t="shared" si="13"/>
        <v>11</v>
      </c>
      <c r="BK52" s="754">
        <f t="shared" si="14"/>
        <v>69.87</v>
      </c>
      <c r="BL52" s="754">
        <f t="shared" si="14"/>
        <v>128</v>
      </c>
      <c r="BM52" s="754">
        <f t="shared" si="18"/>
        <v>78.290000000000006</v>
      </c>
      <c r="BN52" s="754">
        <f t="shared" si="18"/>
        <v>144</v>
      </c>
      <c r="BO52" s="764"/>
      <c r="BP52" s="758"/>
    </row>
    <row r="53" spans="1:70" ht="15" customHeight="1" x14ac:dyDescent="0.25">
      <c r="A53" s="803" t="s">
        <v>46</v>
      </c>
      <c r="B53" s="787">
        <v>391.65</v>
      </c>
      <c r="C53" s="761">
        <f t="shared" si="0"/>
        <v>105.31086429209755</v>
      </c>
      <c r="D53" s="776"/>
      <c r="E53" s="754">
        <v>12.4</v>
      </c>
      <c r="F53" s="754">
        <v>36</v>
      </c>
      <c r="G53" s="754"/>
      <c r="H53" s="754"/>
      <c r="I53" s="754"/>
      <c r="J53" s="754"/>
      <c r="K53" s="754">
        <v>15</v>
      </c>
      <c r="L53" s="754">
        <v>33</v>
      </c>
      <c r="M53" s="754">
        <v>79</v>
      </c>
      <c r="N53" s="754">
        <v>165</v>
      </c>
      <c r="O53" s="754">
        <v>2.4</v>
      </c>
      <c r="P53" s="754">
        <v>5</v>
      </c>
      <c r="Q53" s="754">
        <f t="shared" si="3"/>
        <v>108.80000000000001</v>
      </c>
      <c r="R53" s="754">
        <f t="shared" si="3"/>
        <v>239</v>
      </c>
      <c r="S53" s="754"/>
      <c r="T53" s="754">
        <v>6.75</v>
      </c>
      <c r="U53" s="754">
        <v>17</v>
      </c>
      <c r="V53" s="766">
        <v>0.25</v>
      </c>
      <c r="W53" s="754">
        <v>1</v>
      </c>
      <c r="X53" s="754"/>
      <c r="Y53" s="754"/>
      <c r="Z53" s="754">
        <v>10</v>
      </c>
      <c r="AA53" s="754">
        <v>15</v>
      </c>
      <c r="AB53" s="754">
        <v>261.25</v>
      </c>
      <c r="AC53" s="754">
        <v>375</v>
      </c>
      <c r="AD53" s="754">
        <v>25.4</v>
      </c>
      <c r="AE53" s="754">
        <v>51</v>
      </c>
      <c r="AF53" s="754">
        <f t="shared" si="4"/>
        <v>303.64999999999998</v>
      </c>
      <c r="AG53" s="754">
        <f t="shared" si="4"/>
        <v>459</v>
      </c>
      <c r="AH53" s="754"/>
      <c r="AI53" s="754"/>
      <c r="AJ53" s="754"/>
      <c r="AK53" s="754"/>
      <c r="AL53" s="754"/>
      <c r="AM53" s="754"/>
      <c r="AN53" s="754"/>
      <c r="AO53" s="754"/>
      <c r="AP53" s="777"/>
      <c r="AQ53" s="754"/>
      <c r="AR53" s="754"/>
      <c r="AS53" s="754"/>
      <c r="AT53" s="754"/>
      <c r="AU53" s="754">
        <f t="shared" si="5"/>
        <v>0</v>
      </c>
      <c r="AV53" s="754">
        <f t="shared" si="5"/>
        <v>0</v>
      </c>
      <c r="AW53" s="754"/>
      <c r="AX53" s="754"/>
      <c r="AY53" s="754"/>
      <c r="AZ53" s="754">
        <f t="shared" si="6"/>
        <v>0</v>
      </c>
      <c r="BA53" s="754">
        <f t="shared" si="6"/>
        <v>19.149999999999999</v>
      </c>
      <c r="BB53" s="754">
        <f t="shared" si="7"/>
        <v>53</v>
      </c>
      <c r="BC53" s="754">
        <f t="shared" si="8"/>
        <v>0.25</v>
      </c>
      <c r="BD53" s="754">
        <f t="shared" si="9"/>
        <v>1</v>
      </c>
      <c r="BE53" s="754">
        <f t="shared" si="8"/>
        <v>0</v>
      </c>
      <c r="BF53" s="754">
        <f t="shared" si="9"/>
        <v>0</v>
      </c>
      <c r="BG53" s="754">
        <f t="shared" si="10"/>
        <v>25</v>
      </c>
      <c r="BH53" s="754">
        <f t="shared" si="11"/>
        <v>48</v>
      </c>
      <c r="BI53" s="754">
        <f t="shared" si="12"/>
        <v>340.25</v>
      </c>
      <c r="BJ53" s="754">
        <f t="shared" si="13"/>
        <v>540</v>
      </c>
      <c r="BK53" s="754">
        <f t="shared" si="14"/>
        <v>27.799999999999997</v>
      </c>
      <c r="BL53" s="754">
        <f t="shared" si="14"/>
        <v>56</v>
      </c>
      <c r="BM53" s="754">
        <f t="shared" si="18"/>
        <v>412.45</v>
      </c>
      <c r="BN53" s="754">
        <f t="shared" si="18"/>
        <v>698</v>
      </c>
      <c r="BO53" s="764"/>
      <c r="BP53" s="758"/>
      <c r="BQ53" s="808"/>
    </row>
    <row r="54" spans="1:70" ht="15" customHeight="1" x14ac:dyDescent="0.25">
      <c r="A54" s="803" t="s">
        <v>47</v>
      </c>
      <c r="B54" s="787">
        <v>1406.05</v>
      </c>
      <c r="C54" s="761">
        <f t="shared" si="0"/>
        <v>100.55118950250703</v>
      </c>
      <c r="D54" s="765"/>
      <c r="E54" s="130">
        <v>40.35</v>
      </c>
      <c r="F54" s="131">
        <v>95</v>
      </c>
      <c r="G54" s="130"/>
      <c r="H54" s="131"/>
      <c r="I54" s="130"/>
      <c r="J54" s="131"/>
      <c r="K54" s="130"/>
      <c r="L54" s="131"/>
      <c r="M54" s="130">
        <v>247.2</v>
      </c>
      <c r="N54" s="131">
        <v>199</v>
      </c>
      <c r="O54" s="754"/>
      <c r="P54" s="754"/>
      <c r="Q54" s="754">
        <f t="shared" si="3"/>
        <v>287.55</v>
      </c>
      <c r="R54" s="754">
        <f t="shared" si="3"/>
        <v>294</v>
      </c>
      <c r="S54" s="754"/>
      <c r="T54" s="130">
        <v>27.829999999999995</v>
      </c>
      <c r="U54" s="131">
        <v>95</v>
      </c>
      <c r="V54" s="130"/>
      <c r="W54" s="131"/>
      <c r="X54" s="130"/>
      <c r="Y54" s="131"/>
      <c r="Z54" s="130"/>
      <c r="AA54" s="131"/>
      <c r="AB54" s="130">
        <v>1098.42</v>
      </c>
      <c r="AC54" s="132">
        <v>1227</v>
      </c>
      <c r="AD54" s="754"/>
      <c r="AE54" s="754"/>
      <c r="AF54" s="754">
        <f t="shared" si="4"/>
        <v>1126.25</v>
      </c>
      <c r="AG54" s="754">
        <f t="shared" si="4"/>
        <v>1322</v>
      </c>
      <c r="AH54" s="754"/>
      <c r="AI54" s="754"/>
      <c r="AJ54" s="754"/>
      <c r="AK54" s="777"/>
      <c r="AL54" s="754"/>
      <c r="AM54" s="754"/>
      <c r="AN54" s="754"/>
      <c r="AO54" s="754"/>
      <c r="AP54" s="754"/>
      <c r="AQ54" s="754"/>
      <c r="AR54" s="754"/>
      <c r="AS54" s="754"/>
      <c r="AT54" s="754"/>
      <c r="AU54" s="754">
        <f t="shared" si="5"/>
        <v>0</v>
      </c>
      <c r="AV54" s="754">
        <f t="shared" si="5"/>
        <v>0</v>
      </c>
      <c r="AW54" s="754"/>
      <c r="AX54" s="754"/>
      <c r="AY54" s="754"/>
      <c r="AZ54" s="754">
        <f t="shared" si="6"/>
        <v>0</v>
      </c>
      <c r="BA54" s="754">
        <f t="shared" si="6"/>
        <v>68.179999999999993</v>
      </c>
      <c r="BB54" s="754">
        <f t="shared" si="7"/>
        <v>190</v>
      </c>
      <c r="BC54" s="754">
        <f t="shared" si="8"/>
        <v>0</v>
      </c>
      <c r="BD54" s="754">
        <f t="shared" si="9"/>
        <v>0</v>
      </c>
      <c r="BE54" s="754">
        <f t="shared" si="8"/>
        <v>0</v>
      </c>
      <c r="BF54" s="754">
        <f t="shared" si="9"/>
        <v>0</v>
      </c>
      <c r="BG54" s="754">
        <f t="shared" si="10"/>
        <v>0</v>
      </c>
      <c r="BH54" s="754">
        <f t="shared" si="11"/>
        <v>0</v>
      </c>
      <c r="BI54" s="754">
        <f t="shared" si="12"/>
        <v>1345.6200000000001</v>
      </c>
      <c r="BJ54" s="754">
        <f t="shared" si="13"/>
        <v>1426</v>
      </c>
      <c r="BK54" s="754">
        <f t="shared" si="14"/>
        <v>0</v>
      </c>
      <c r="BL54" s="754">
        <f t="shared" si="14"/>
        <v>0</v>
      </c>
      <c r="BM54" s="754">
        <f t="shared" si="18"/>
        <v>1413.8000000000002</v>
      </c>
      <c r="BN54" s="754">
        <f t="shared" si="18"/>
        <v>1616</v>
      </c>
      <c r="BO54" s="774"/>
      <c r="BP54" s="758"/>
    </row>
    <row r="55" spans="1:70" ht="15" customHeight="1" x14ac:dyDescent="0.25">
      <c r="A55" s="803" t="s">
        <v>48</v>
      </c>
      <c r="B55" s="787">
        <v>3944.61</v>
      </c>
      <c r="C55" s="761">
        <f t="shared" si="0"/>
        <v>100.6474657824221</v>
      </c>
      <c r="D55" s="776"/>
      <c r="E55" s="454">
        <v>596.65000000000009</v>
      </c>
      <c r="F55" s="809">
        <v>604</v>
      </c>
      <c r="G55" s="454">
        <v>31.5</v>
      </c>
      <c r="H55" s="809">
        <v>7</v>
      </c>
      <c r="I55" s="454">
        <v>0</v>
      </c>
      <c r="J55" s="809">
        <v>0</v>
      </c>
      <c r="K55" s="454">
        <v>210</v>
      </c>
      <c r="L55" s="809">
        <v>152</v>
      </c>
      <c r="M55" s="456">
        <v>1006.15</v>
      </c>
      <c r="N55" s="809">
        <v>859</v>
      </c>
      <c r="O55" s="454">
        <v>617.84999999999991</v>
      </c>
      <c r="P55" s="809">
        <v>624</v>
      </c>
      <c r="Q55" s="754">
        <f t="shared" si="3"/>
        <v>2462.15</v>
      </c>
      <c r="R55" s="754">
        <f t="shared" si="3"/>
        <v>2246</v>
      </c>
      <c r="S55" s="754"/>
      <c r="T55" s="454">
        <v>16.05</v>
      </c>
      <c r="U55" s="809">
        <v>10</v>
      </c>
      <c r="V55" s="454">
        <v>0</v>
      </c>
      <c r="W55" s="809">
        <v>0</v>
      </c>
      <c r="X55" s="454">
        <v>0</v>
      </c>
      <c r="Y55" s="809">
        <v>0</v>
      </c>
      <c r="Z55" s="454">
        <v>0</v>
      </c>
      <c r="AA55" s="809">
        <v>0</v>
      </c>
      <c r="AB55" s="454">
        <v>864.55000000000007</v>
      </c>
      <c r="AC55" s="809">
        <v>775</v>
      </c>
      <c r="AD55" s="454">
        <v>627.4</v>
      </c>
      <c r="AE55" s="809">
        <v>616</v>
      </c>
      <c r="AF55" s="754">
        <f t="shared" si="4"/>
        <v>1508</v>
      </c>
      <c r="AG55" s="754">
        <f t="shared" si="4"/>
        <v>1401</v>
      </c>
      <c r="AH55" s="754"/>
      <c r="AI55" s="754"/>
      <c r="AJ55" s="754"/>
      <c r="AK55" s="754"/>
      <c r="AL55" s="754"/>
      <c r="AM55" s="754"/>
      <c r="AN55" s="754"/>
      <c r="AO55" s="754"/>
      <c r="AP55" s="754"/>
      <c r="AQ55" s="754"/>
      <c r="AR55" s="754"/>
      <c r="AS55" s="754"/>
      <c r="AT55" s="754"/>
      <c r="AU55" s="754">
        <f t="shared" si="5"/>
        <v>0</v>
      </c>
      <c r="AV55" s="754">
        <f t="shared" si="5"/>
        <v>0</v>
      </c>
      <c r="AW55" s="754"/>
      <c r="AX55" s="754"/>
      <c r="AY55" s="754"/>
      <c r="AZ55" s="754">
        <f t="shared" si="6"/>
        <v>0</v>
      </c>
      <c r="BA55" s="754">
        <f t="shared" si="6"/>
        <v>612.70000000000005</v>
      </c>
      <c r="BB55" s="754">
        <f t="shared" si="7"/>
        <v>614</v>
      </c>
      <c r="BC55" s="754">
        <f t="shared" si="8"/>
        <v>31.5</v>
      </c>
      <c r="BD55" s="754">
        <f t="shared" si="9"/>
        <v>7</v>
      </c>
      <c r="BE55" s="754">
        <f t="shared" si="8"/>
        <v>0</v>
      </c>
      <c r="BF55" s="754">
        <f t="shared" si="9"/>
        <v>0</v>
      </c>
      <c r="BG55" s="754">
        <f t="shared" si="10"/>
        <v>210</v>
      </c>
      <c r="BH55" s="754">
        <f t="shared" si="11"/>
        <v>152</v>
      </c>
      <c r="BI55" s="754">
        <f t="shared" si="12"/>
        <v>1870.7</v>
      </c>
      <c r="BJ55" s="754">
        <f t="shared" si="13"/>
        <v>1634</v>
      </c>
      <c r="BK55" s="754">
        <f t="shared" si="14"/>
        <v>1245.25</v>
      </c>
      <c r="BL55" s="754">
        <f t="shared" si="14"/>
        <v>1240</v>
      </c>
      <c r="BM55" s="754">
        <f t="shared" si="18"/>
        <v>3970.15</v>
      </c>
      <c r="BN55" s="754">
        <f t="shared" si="18"/>
        <v>3647</v>
      </c>
      <c r="BO55" s="774"/>
      <c r="BP55" s="758"/>
      <c r="BQ55" s="794"/>
    </row>
    <row r="56" spans="1:70" ht="15" customHeight="1" x14ac:dyDescent="0.25">
      <c r="A56" s="803" t="s">
        <v>49</v>
      </c>
      <c r="B56" s="787">
        <v>558</v>
      </c>
      <c r="C56" s="761">
        <f t="shared" si="0"/>
        <v>99.709677419354833</v>
      </c>
      <c r="D56" s="776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>
        <f t="shared" si="3"/>
        <v>0</v>
      </c>
      <c r="R56" s="754">
        <f t="shared" si="3"/>
        <v>0</v>
      </c>
      <c r="S56" s="754"/>
      <c r="T56" s="754">
        <v>29.26</v>
      </c>
      <c r="U56" s="754">
        <v>58</v>
      </c>
      <c r="V56" s="754"/>
      <c r="W56" s="754"/>
      <c r="X56" s="754"/>
      <c r="Y56" s="754"/>
      <c r="Z56" s="754">
        <v>6</v>
      </c>
      <c r="AA56" s="754">
        <v>13</v>
      </c>
      <c r="AB56" s="754">
        <v>5.4</v>
      </c>
      <c r="AC56" s="754">
        <v>17</v>
      </c>
      <c r="AD56" s="754">
        <v>515.72</v>
      </c>
      <c r="AE56" s="754">
        <v>1836</v>
      </c>
      <c r="AF56" s="754">
        <f t="shared" si="4"/>
        <v>556.38</v>
      </c>
      <c r="AG56" s="754">
        <f t="shared" si="4"/>
        <v>1924</v>
      </c>
      <c r="AH56" s="754"/>
      <c r="AI56" s="754"/>
      <c r="AJ56" s="754"/>
      <c r="AK56" s="754"/>
      <c r="AL56" s="754"/>
      <c r="AM56" s="754"/>
      <c r="AN56" s="754"/>
      <c r="AO56" s="754"/>
      <c r="AP56" s="754"/>
      <c r="AQ56" s="754"/>
      <c r="AR56" s="754"/>
      <c r="AS56" s="754"/>
      <c r="AT56" s="754"/>
      <c r="AU56" s="754">
        <f t="shared" si="5"/>
        <v>0</v>
      </c>
      <c r="AV56" s="754">
        <f t="shared" si="5"/>
        <v>0</v>
      </c>
      <c r="AW56" s="754"/>
      <c r="AX56" s="754"/>
      <c r="AY56" s="754"/>
      <c r="AZ56" s="754">
        <f t="shared" si="6"/>
        <v>0</v>
      </c>
      <c r="BA56" s="754">
        <f t="shared" si="6"/>
        <v>29.26</v>
      </c>
      <c r="BB56" s="754">
        <f t="shared" si="7"/>
        <v>58</v>
      </c>
      <c r="BC56" s="754">
        <f t="shared" si="8"/>
        <v>0</v>
      </c>
      <c r="BD56" s="754">
        <f t="shared" si="9"/>
        <v>0</v>
      </c>
      <c r="BE56" s="754">
        <f t="shared" si="8"/>
        <v>0</v>
      </c>
      <c r="BF56" s="754">
        <f t="shared" si="9"/>
        <v>0</v>
      </c>
      <c r="BG56" s="754">
        <f t="shared" si="10"/>
        <v>6</v>
      </c>
      <c r="BH56" s="754">
        <f t="shared" si="11"/>
        <v>13</v>
      </c>
      <c r="BI56" s="754">
        <f t="shared" si="12"/>
        <v>5.4</v>
      </c>
      <c r="BJ56" s="754">
        <f t="shared" si="13"/>
        <v>17</v>
      </c>
      <c r="BK56" s="754">
        <f t="shared" si="14"/>
        <v>515.72</v>
      </c>
      <c r="BL56" s="754">
        <f t="shared" si="14"/>
        <v>1836</v>
      </c>
      <c r="BM56" s="754">
        <f t="shared" si="18"/>
        <v>556.38</v>
      </c>
      <c r="BN56" s="754">
        <f t="shared" si="18"/>
        <v>1924</v>
      </c>
      <c r="BO56" s="764"/>
      <c r="BP56" s="758"/>
    </row>
    <row r="57" spans="1:70" ht="15" customHeight="1" x14ac:dyDescent="0.25">
      <c r="A57" s="803" t="s">
        <v>50</v>
      </c>
      <c r="B57" s="787">
        <v>2431.71</v>
      </c>
      <c r="C57" s="761">
        <f t="shared" si="0"/>
        <v>104.0107578617516</v>
      </c>
      <c r="D57" s="776"/>
      <c r="E57" s="754">
        <v>361</v>
      </c>
      <c r="F57" s="754">
        <v>593</v>
      </c>
      <c r="G57" s="754">
        <v>20</v>
      </c>
      <c r="H57" s="754">
        <v>6</v>
      </c>
      <c r="I57" s="766">
        <v>1.75</v>
      </c>
      <c r="J57" s="754">
        <v>4</v>
      </c>
      <c r="K57" s="754">
        <v>83.75</v>
      </c>
      <c r="L57" s="754">
        <v>101</v>
      </c>
      <c r="M57" s="754">
        <v>1143.24</v>
      </c>
      <c r="N57" s="754">
        <v>2005</v>
      </c>
      <c r="O57" s="754">
        <v>23</v>
      </c>
      <c r="P57" s="754">
        <v>46</v>
      </c>
      <c r="Q57" s="754">
        <f t="shared" si="3"/>
        <v>1632.74</v>
      </c>
      <c r="R57" s="754">
        <f t="shared" si="3"/>
        <v>2755</v>
      </c>
      <c r="S57" s="754"/>
      <c r="T57" s="754">
        <v>1</v>
      </c>
      <c r="U57" s="754">
        <v>2</v>
      </c>
      <c r="V57" s="754"/>
      <c r="W57" s="754"/>
      <c r="X57" s="754"/>
      <c r="Y57" s="754"/>
      <c r="Z57" s="754">
        <v>0.5</v>
      </c>
      <c r="AA57" s="754">
        <v>1</v>
      </c>
      <c r="AB57" s="754">
        <v>857</v>
      </c>
      <c r="AC57" s="754">
        <v>1946</v>
      </c>
      <c r="AD57" s="754">
        <v>38</v>
      </c>
      <c r="AE57" s="754">
        <v>125</v>
      </c>
      <c r="AF57" s="754">
        <f t="shared" si="4"/>
        <v>896.5</v>
      </c>
      <c r="AG57" s="754">
        <f t="shared" si="4"/>
        <v>2074</v>
      </c>
      <c r="AH57" s="754"/>
      <c r="AI57" s="754"/>
      <c r="AJ57" s="754"/>
      <c r="AK57" s="754"/>
      <c r="AL57" s="754"/>
      <c r="AM57" s="754"/>
      <c r="AN57" s="754"/>
      <c r="AO57" s="754"/>
      <c r="AP57" s="754"/>
      <c r="AQ57" s="754"/>
      <c r="AR57" s="754"/>
      <c r="AS57" s="754"/>
      <c r="AT57" s="754"/>
      <c r="AU57" s="754">
        <f t="shared" si="5"/>
        <v>0</v>
      </c>
      <c r="AV57" s="754">
        <f t="shared" si="5"/>
        <v>0</v>
      </c>
      <c r="AW57" s="754"/>
      <c r="AX57" s="754"/>
      <c r="AY57" s="754"/>
      <c r="AZ57" s="754">
        <f t="shared" si="6"/>
        <v>0</v>
      </c>
      <c r="BA57" s="754">
        <f t="shared" si="6"/>
        <v>362</v>
      </c>
      <c r="BB57" s="754">
        <f t="shared" si="7"/>
        <v>595</v>
      </c>
      <c r="BC57" s="754">
        <f t="shared" si="8"/>
        <v>20</v>
      </c>
      <c r="BD57" s="754">
        <f t="shared" si="9"/>
        <v>6</v>
      </c>
      <c r="BE57" s="754">
        <f t="shared" si="8"/>
        <v>1.75</v>
      </c>
      <c r="BF57" s="754">
        <f t="shared" si="9"/>
        <v>4</v>
      </c>
      <c r="BG57" s="754">
        <f t="shared" si="10"/>
        <v>84.25</v>
      </c>
      <c r="BH57" s="754">
        <f t="shared" si="11"/>
        <v>102</v>
      </c>
      <c r="BI57" s="754">
        <f t="shared" si="12"/>
        <v>2000.24</v>
      </c>
      <c r="BJ57" s="754">
        <f t="shared" si="13"/>
        <v>3951</v>
      </c>
      <c r="BK57" s="754">
        <f t="shared" si="14"/>
        <v>61</v>
      </c>
      <c r="BL57" s="754">
        <f t="shared" si="14"/>
        <v>171</v>
      </c>
      <c r="BM57" s="754">
        <f t="shared" si="18"/>
        <v>2529.2399999999998</v>
      </c>
      <c r="BN57" s="754">
        <f t="shared" si="18"/>
        <v>4829</v>
      </c>
      <c r="BO57" s="764"/>
      <c r="BP57" s="758"/>
    </row>
    <row r="58" spans="1:70" ht="15" customHeight="1" x14ac:dyDescent="0.25">
      <c r="A58" s="803" t="s">
        <v>51</v>
      </c>
      <c r="B58" s="787">
        <v>818.06</v>
      </c>
      <c r="C58" s="761">
        <f t="shared" si="0"/>
        <v>105.65484194313375</v>
      </c>
      <c r="D58" s="776"/>
      <c r="E58" s="810">
        <v>340</v>
      </c>
      <c r="F58" s="810">
        <v>484</v>
      </c>
      <c r="G58" s="810">
        <v>7.25</v>
      </c>
      <c r="H58" s="810">
        <v>10</v>
      </c>
      <c r="I58" s="810">
        <v>7.5</v>
      </c>
      <c r="J58" s="810">
        <v>11</v>
      </c>
      <c r="K58" s="810">
        <v>175.75</v>
      </c>
      <c r="L58" s="810">
        <v>342</v>
      </c>
      <c r="M58" s="810">
        <v>152.25</v>
      </c>
      <c r="N58" s="810">
        <v>325</v>
      </c>
      <c r="O58" s="810">
        <v>122.75</v>
      </c>
      <c r="P58" s="810">
        <v>262</v>
      </c>
      <c r="Q58" s="810">
        <f t="shared" si="3"/>
        <v>805.5</v>
      </c>
      <c r="R58" s="810">
        <f t="shared" si="3"/>
        <v>1434</v>
      </c>
      <c r="S58" s="810"/>
      <c r="T58" s="810">
        <v>6.25</v>
      </c>
      <c r="U58" s="810">
        <v>19</v>
      </c>
      <c r="V58" s="810"/>
      <c r="W58" s="810"/>
      <c r="X58" s="810"/>
      <c r="Y58" s="810"/>
      <c r="Z58" s="810">
        <v>5.57</v>
      </c>
      <c r="AA58" s="810">
        <v>15</v>
      </c>
      <c r="AB58" s="810">
        <v>3.25</v>
      </c>
      <c r="AC58" s="810">
        <v>8</v>
      </c>
      <c r="AD58" s="810">
        <v>43.75</v>
      </c>
      <c r="AE58" s="810">
        <v>115</v>
      </c>
      <c r="AF58" s="810">
        <f t="shared" si="4"/>
        <v>58.82</v>
      </c>
      <c r="AG58" s="810">
        <f t="shared" si="4"/>
        <v>157</v>
      </c>
      <c r="AH58" s="810"/>
      <c r="AI58" s="810"/>
      <c r="AJ58" s="810"/>
      <c r="AK58" s="810"/>
      <c r="AL58" s="810"/>
      <c r="AM58" s="810"/>
      <c r="AN58" s="810"/>
      <c r="AO58" s="810"/>
      <c r="AP58" s="810"/>
      <c r="AQ58" s="811"/>
      <c r="AR58" s="811"/>
      <c r="AS58" s="810"/>
      <c r="AT58" s="810"/>
      <c r="AU58" s="810">
        <f t="shared" si="5"/>
        <v>0</v>
      </c>
      <c r="AV58" s="810">
        <f t="shared" si="5"/>
        <v>0</v>
      </c>
      <c r="AW58" s="810"/>
      <c r="AX58" s="810"/>
      <c r="AY58" s="810"/>
      <c r="AZ58" s="810">
        <f t="shared" si="6"/>
        <v>0</v>
      </c>
      <c r="BA58" s="810">
        <f t="shared" si="6"/>
        <v>346.25</v>
      </c>
      <c r="BB58" s="810">
        <f>SUM(F58,U58,AJ58,)</f>
        <v>503</v>
      </c>
      <c r="BC58" s="810">
        <f>SUM(G58,V58,AK58,)</f>
        <v>7.25</v>
      </c>
      <c r="BD58" s="810">
        <f>SUM(H58,W58,AL58,)</f>
        <v>10</v>
      </c>
      <c r="BE58" s="810">
        <f>SUM(I58,X58,AM58,)</f>
        <v>7.5</v>
      </c>
      <c r="BF58" s="810">
        <f>SUM(J58,Y58,AN58,)</f>
        <v>11</v>
      </c>
      <c r="BG58" s="810">
        <f t="shared" si="10"/>
        <v>181.32</v>
      </c>
      <c r="BH58" s="810">
        <f>SUM(L58,AA58,AP58,)</f>
        <v>357</v>
      </c>
      <c r="BI58" s="810">
        <f t="shared" si="12"/>
        <v>155.5</v>
      </c>
      <c r="BJ58" s="810">
        <f>SUM(N58,AC58,AR58,)</f>
        <v>333</v>
      </c>
      <c r="BK58" s="810">
        <f>SUM(O58,AD58,AS58,)</f>
        <v>166.5</v>
      </c>
      <c r="BL58" s="810">
        <f>SUM(P58,AE58,AT58,)</f>
        <v>377</v>
      </c>
      <c r="BM58" s="810">
        <f t="shared" si="18"/>
        <v>864.31999999999994</v>
      </c>
      <c r="BN58" s="810">
        <f t="shared" si="18"/>
        <v>1591</v>
      </c>
      <c r="BO58" s="774"/>
      <c r="BP58" s="812"/>
      <c r="BQ58" s="715" t="s">
        <v>163</v>
      </c>
      <c r="BR58" s="715" t="s">
        <v>184</v>
      </c>
    </row>
    <row r="59" spans="1:70" ht="15" hidden="1" customHeight="1" x14ac:dyDescent="0.25">
      <c r="A59" s="813"/>
      <c r="B59" s="814"/>
      <c r="C59" s="815"/>
      <c r="D59" s="816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8"/>
      <c r="R59" s="819"/>
      <c r="S59" s="820"/>
      <c r="T59" s="821"/>
      <c r="U59" s="822"/>
      <c r="V59" s="823"/>
      <c r="W59" s="823"/>
      <c r="X59" s="823"/>
      <c r="Y59" s="816"/>
      <c r="Z59" s="816"/>
      <c r="AA59" s="816"/>
      <c r="AB59" s="816"/>
      <c r="AC59" s="824"/>
      <c r="AD59" s="824"/>
      <c r="AE59" s="824"/>
      <c r="AF59" s="818"/>
      <c r="AG59" s="819"/>
      <c r="AH59" s="824"/>
      <c r="AI59" s="825"/>
      <c r="AJ59" s="824"/>
      <c r="AK59" s="825"/>
      <c r="AL59" s="824"/>
      <c r="AM59" s="824"/>
      <c r="AN59" s="824"/>
      <c r="AO59" s="824"/>
      <c r="AP59" s="824"/>
      <c r="AQ59" s="826"/>
      <c r="AR59" s="826"/>
      <c r="AS59" s="824"/>
      <c r="AT59" s="824"/>
      <c r="AU59" s="818"/>
      <c r="AV59" s="819"/>
      <c r="AW59" s="824"/>
      <c r="AX59" s="824"/>
      <c r="AY59" s="824"/>
      <c r="AZ59" s="827"/>
      <c r="BA59" s="716"/>
      <c r="BB59" s="716"/>
      <c r="BC59" s="716"/>
      <c r="BD59" s="716"/>
      <c r="BE59" s="716"/>
      <c r="BF59" s="716"/>
      <c r="BG59" s="716"/>
      <c r="BH59" s="716"/>
      <c r="BI59" s="716"/>
      <c r="BJ59" s="716"/>
      <c r="BK59" s="716"/>
      <c r="BL59" s="716"/>
      <c r="BM59" s="716"/>
      <c r="BN59" s="716"/>
      <c r="BP59" s="828"/>
    </row>
    <row r="60" spans="1:70" ht="15" hidden="1" customHeight="1" x14ac:dyDescent="0.25">
      <c r="A60" s="813"/>
      <c r="B60" s="814"/>
      <c r="C60" s="829"/>
      <c r="D60" s="816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8"/>
      <c r="R60" s="819"/>
      <c r="S60" s="820"/>
      <c r="T60" s="821"/>
      <c r="U60" s="822"/>
      <c r="V60" s="823"/>
      <c r="W60" s="823"/>
      <c r="X60" s="823"/>
      <c r="Y60" s="816"/>
      <c r="Z60" s="816"/>
      <c r="AA60" s="816"/>
      <c r="AB60" s="816"/>
      <c r="AC60" s="824"/>
      <c r="AD60" s="824"/>
      <c r="AE60" s="824"/>
      <c r="AF60" s="818"/>
      <c r="AG60" s="819"/>
      <c r="AH60" s="824"/>
      <c r="AW60" s="830"/>
      <c r="AX60" s="830"/>
      <c r="AY60" s="830"/>
      <c r="BA60" s="716"/>
      <c r="BB60" s="716"/>
      <c r="BC60" s="830"/>
      <c r="BD60" s="716"/>
      <c r="BE60" s="716"/>
      <c r="BF60" s="716"/>
      <c r="BG60" s="716"/>
      <c r="BH60" s="716"/>
      <c r="BI60" s="716"/>
      <c r="BJ60" s="716"/>
      <c r="BK60" s="716"/>
      <c r="BL60" s="716"/>
      <c r="BM60" s="716"/>
      <c r="BN60" s="716"/>
      <c r="BO60" s="830"/>
      <c r="BQ60" s="819"/>
    </row>
    <row r="61" spans="1:70" ht="15.6" customHeight="1" x14ac:dyDescent="0.3">
      <c r="B61" s="833"/>
      <c r="C61" s="833"/>
      <c r="E61" s="834"/>
      <c r="F61" s="835"/>
      <c r="G61" s="835"/>
      <c r="H61" s="835"/>
      <c r="I61" s="835"/>
      <c r="J61" s="835"/>
      <c r="K61" s="835"/>
      <c r="L61" s="835"/>
      <c r="M61" s="835"/>
      <c r="N61" s="835"/>
      <c r="O61" s="835"/>
      <c r="P61" s="835"/>
      <c r="Q61" s="835"/>
      <c r="R61" s="835"/>
      <c r="S61" s="835"/>
      <c r="T61" s="835"/>
      <c r="U61" s="835"/>
      <c r="V61" s="835"/>
      <c r="W61" s="835"/>
      <c r="X61" s="835"/>
      <c r="Y61" s="835"/>
      <c r="Z61" s="835"/>
      <c r="AA61" s="835"/>
      <c r="AB61" s="835"/>
      <c r="AC61" s="835"/>
      <c r="AD61" s="835"/>
      <c r="AE61" s="835"/>
      <c r="AF61" s="835"/>
      <c r="AG61" s="835"/>
      <c r="AW61" s="836"/>
      <c r="AX61" s="836"/>
      <c r="AY61" s="836"/>
      <c r="BA61" s="830"/>
      <c r="BC61" s="836"/>
      <c r="BO61" s="836"/>
    </row>
    <row r="62" spans="1:70" ht="15.6" customHeight="1" x14ac:dyDescent="0.3">
      <c r="B62" s="837"/>
      <c r="C62" s="833"/>
      <c r="AL62" s="714" t="s">
        <v>155</v>
      </c>
      <c r="AM62" s="714"/>
      <c r="AN62" s="714"/>
      <c r="AO62" s="714"/>
      <c r="AP62" s="714"/>
      <c r="AQ62" s="714" t="s">
        <v>115</v>
      </c>
      <c r="AY62" s="714" t="s">
        <v>117</v>
      </c>
      <c r="BA62" s="836" t="s">
        <v>117</v>
      </c>
      <c r="BD62" s="714"/>
      <c r="BE62" s="714"/>
      <c r="BF62" s="715" t="s">
        <v>191</v>
      </c>
      <c r="BG62" s="716"/>
      <c r="BH62" s="659"/>
      <c r="BI62" s="714"/>
      <c r="BK62" s="716"/>
      <c r="BL62" s="716"/>
    </row>
    <row r="63" spans="1:70" x14ac:dyDescent="0.3">
      <c r="AL63" s="836" t="s">
        <v>119</v>
      </c>
      <c r="AM63" s="659"/>
      <c r="AN63" s="659"/>
      <c r="AO63" s="659"/>
      <c r="AP63" s="659"/>
      <c r="AQ63" s="659" t="s">
        <v>118</v>
      </c>
      <c r="AY63" s="836" t="s">
        <v>156</v>
      </c>
      <c r="BA63" s="715" t="s">
        <v>192</v>
      </c>
      <c r="BD63" s="659"/>
      <c r="BE63" s="659"/>
      <c r="BF63" s="715" t="s">
        <v>157</v>
      </c>
      <c r="BG63" s="714"/>
      <c r="BH63" s="659"/>
      <c r="BI63" s="659"/>
      <c r="BK63" s="714"/>
    </row>
    <row r="86" spans="2:69" s="832" customFormat="1" ht="12.75" customHeight="1" x14ac:dyDescent="0.3">
      <c r="B86" s="715"/>
      <c r="C86" s="715"/>
      <c r="D86" s="715"/>
      <c r="E86" s="715"/>
      <c r="F86" s="715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  <c r="AI86" s="715"/>
      <c r="AJ86" s="715"/>
      <c r="AK86" s="715"/>
      <c r="AL86" s="715"/>
      <c r="AM86" s="715"/>
      <c r="AN86" s="715"/>
      <c r="AO86" s="715"/>
      <c r="AP86" s="715"/>
      <c r="AQ86" s="715"/>
      <c r="AR86" s="715"/>
      <c r="AS86" s="715"/>
      <c r="AT86" s="715"/>
      <c r="AU86" s="715"/>
      <c r="AV86" s="715"/>
      <c r="AW86" s="715"/>
      <c r="AX86" s="715"/>
      <c r="AY86" s="715"/>
      <c r="AZ86" s="715"/>
      <c r="BA86" s="715"/>
      <c r="BB86" s="715"/>
      <c r="BC86" s="715"/>
      <c r="BD86" s="715"/>
      <c r="BE86" s="715"/>
      <c r="BF86" s="715"/>
      <c r="BG86" s="715"/>
      <c r="BH86" s="715"/>
      <c r="BI86" s="715"/>
      <c r="BJ86" s="715"/>
      <c r="BK86" s="715"/>
      <c r="BL86" s="715"/>
      <c r="BM86" s="715"/>
      <c r="BN86" s="715"/>
      <c r="BO86" s="715"/>
      <c r="BP86" s="831"/>
      <c r="BQ86" s="715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19" priority="2" stopIfTrue="1" operator="equal">
      <formula>0</formula>
    </cfRule>
  </conditionalFormatting>
  <conditionalFormatting sqref="E43:N43 AB43:AC43">
    <cfRule type="cellIs" dxfId="18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300" verticalDpi="300" r:id="rId1"/>
  <headerFooter alignWithMargins="0">
    <oddHeader>&amp;R&amp;P</oddHeader>
  </headerFooter>
  <colBreaks count="1" manualBreakCount="1">
    <brk id="33" max="6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K72"/>
  <sheetViews>
    <sheetView topLeftCell="A5" zoomScale="115" zoomScaleNormal="115" zoomScaleSheetLayoutView="120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O7" sqref="O7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3" width="10.7109375" style="3" customWidth="1"/>
    <col min="4" max="4" width="10.85546875" style="3" customWidth="1"/>
    <col min="5" max="8" width="11" style="3" customWidth="1"/>
    <col min="9" max="9" width="10.5703125" style="3" customWidth="1"/>
    <col min="10" max="10" width="9.28515625" style="1" customWidth="1"/>
    <col min="11" max="11" width="9.85546875" style="1" customWidth="1"/>
    <col min="12" max="12" width="9.5703125" style="1" customWidth="1"/>
    <col min="13" max="13" width="8.42578125" style="1" customWidth="1"/>
    <col min="14" max="14" width="8" style="1" customWidth="1"/>
    <col min="15" max="15" width="9.42578125" style="1" customWidth="1"/>
    <col min="16" max="16" width="8" style="3" customWidth="1"/>
    <col min="17" max="20" width="8" style="1" customWidth="1"/>
    <col min="21" max="26" width="12.5703125" style="1" customWidth="1"/>
    <col min="27" max="27" width="12.5703125" style="3" customWidth="1"/>
    <col min="28" max="30" width="12.5703125" style="1" customWidth="1"/>
    <col min="31" max="31" width="11.42578125" style="1" customWidth="1"/>
    <col min="32" max="37" width="12.5703125" style="1" customWidth="1"/>
    <col min="38" max="16384" width="9.140625" style="1"/>
  </cols>
  <sheetData>
    <row r="1" spans="1:37" ht="15.75" x14ac:dyDescent="0.2">
      <c r="A1" s="1070" t="s">
        <v>55</v>
      </c>
      <c r="B1" s="1070"/>
      <c r="C1" s="1070"/>
      <c r="D1" s="1070"/>
      <c r="E1" s="1070"/>
      <c r="F1" s="1070"/>
      <c r="G1" s="1070"/>
      <c r="H1" s="1070"/>
      <c r="I1" s="1070"/>
      <c r="J1" s="1070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  <c r="AD1" s="1070"/>
      <c r="AE1" s="1070"/>
      <c r="AF1" s="1070"/>
      <c r="AG1" s="1070"/>
      <c r="AH1" s="1070"/>
      <c r="AI1" s="1070"/>
      <c r="AJ1" s="1070"/>
    </row>
    <row r="2" spans="1:37" ht="15.75" x14ac:dyDescent="0.2">
      <c r="A2" s="1070" t="s">
        <v>54</v>
      </c>
      <c r="B2" s="1070"/>
      <c r="C2" s="1070"/>
      <c r="D2" s="1070"/>
      <c r="E2" s="1070"/>
      <c r="F2" s="1070"/>
      <c r="G2" s="1070"/>
      <c r="H2" s="1070"/>
      <c r="I2" s="1070"/>
      <c r="J2" s="1070"/>
      <c r="K2" s="1070"/>
      <c r="L2" s="1070"/>
      <c r="M2" s="1070"/>
      <c r="N2" s="1070"/>
      <c r="O2" s="1070"/>
      <c r="P2" s="1070"/>
      <c r="Q2" s="1070"/>
      <c r="R2" s="1070"/>
      <c r="S2" s="1070"/>
      <c r="T2" s="1070"/>
      <c r="U2" s="1070"/>
      <c r="V2" s="1070"/>
      <c r="W2" s="1070"/>
      <c r="X2" s="1070"/>
      <c r="Y2" s="1070"/>
      <c r="Z2" s="1070"/>
      <c r="AA2" s="1070"/>
      <c r="AB2" s="1070"/>
      <c r="AC2" s="1070"/>
      <c r="AD2" s="1070"/>
      <c r="AE2" s="1070"/>
      <c r="AF2" s="1070"/>
      <c r="AG2" s="1070"/>
      <c r="AH2" s="1070"/>
      <c r="AI2" s="1070"/>
      <c r="AJ2" s="1070"/>
    </row>
    <row r="3" spans="1:37" ht="15.75" x14ac:dyDescent="0.2">
      <c r="A3" s="1071" t="s">
        <v>69</v>
      </c>
      <c r="B3" s="1071"/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071"/>
    </row>
    <row r="4" spans="1:37" ht="15" customHeight="1" x14ac:dyDescent="0.2">
      <c r="A4" s="2"/>
      <c r="D4" s="4"/>
    </row>
    <row r="5" spans="1:37" ht="16.149999999999999" customHeight="1" x14ac:dyDescent="0.2">
      <c r="A5" s="1068" t="s">
        <v>0</v>
      </c>
      <c r="B5" s="1068"/>
      <c r="C5" s="1069" t="s">
        <v>1</v>
      </c>
      <c r="D5" s="1069"/>
      <c r="E5" s="1069"/>
      <c r="F5" s="137"/>
      <c r="G5" s="137"/>
      <c r="H5" s="137"/>
      <c r="I5" s="1072" t="s">
        <v>53</v>
      </c>
      <c r="J5" s="1073"/>
      <c r="K5" s="1073"/>
      <c r="L5" s="1073"/>
      <c r="M5" s="1073"/>
      <c r="N5" s="1073"/>
      <c r="O5" s="1073"/>
      <c r="P5" s="1073"/>
      <c r="Q5" s="1073"/>
      <c r="R5" s="1073"/>
      <c r="S5" s="1073"/>
      <c r="T5" s="1073"/>
      <c r="U5" s="1074"/>
      <c r="V5" s="1075" t="s">
        <v>68</v>
      </c>
      <c r="W5" s="1076"/>
      <c r="X5" s="1076"/>
      <c r="Y5" s="1076"/>
      <c r="Z5" s="1076"/>
      <c r="AA5" s="1076"/>
      <c r="AB5" s="1076"/>
      <c r="AC5" s="1076"/>
      <c r="AD5" s="1076"/>
      <c r="AE5" s="1076"/>
      <c r="AF5" s="1076"/>
      <c r="AG5" s="1076"/>
      <c r="AH5" s="1076"/>
      <c r="AI5" s="1076"/>
      <c r="AJ5" s="1076"/>
      <c r="AK5" s="1076"/>
    </row>
    <row r="6" spans="1:37" ht="16.149999999999999" customHeight="1" x14ac:dyDescent="0.2">
      <c r="A6" s="1068"/>
      <c r="B6" s="1068"/>
      <c r="C6" s="13" t="s">
        <v>52</v>
      </c>
      <c r="D6" s="13" t="s">
        <v>2</v>
      </c>
      <c r="E6" s="13" t="s">
        <v>3</v>
      </c>
      <c r="F6" s="135" t="s">
        <v>161</v>
      </c>
      <c r="G6" s="135" t="s">
        <v>160</v>
      </c>
      <c r="H6" s="135" t="s">
        <v>159</v>
      </c>
      <c r="I6" s="74" t="s">
        <v>58</v>
      </c>
      <c r="J6" s="75" t="s">
        <v>59</v>
      </c>
      <c r="K6" s="75" t="s">
        <v>60</v>
      </c>
      <c r="L6" s="75" t="s">
        <v>61</v>
      </c>
      <c r="M6" s="75" t="s">
        <v>56</v>
      </c>
      <c r="N6" s="75" t="s">
        <v>57</v>
      </c>
      <c r="O6" s="75" t="s">
        <v>62</v>
      </c>
      <c r="P6" s="74" t="s">
        <v>63</v>
      </c>
      <c r="Q6" s="75" t="s">
        <v>64</v>
      </c>
      <c r="R6" s="75" t="s">
        <v>65</v>
      </c>
      <c r="S6" s="75" t="s">
        <v>66</v>
      </c>
      <c r="T6" s="75" t="s">
        <v>67</v>
      </c>
      <c r="U6" s="75" t="s">
        <v>3</v>
      </c>
      <c r="V6" s="136">
        <v>41913</v>
      </c>
      <c r="W6" s="136">
        <v>41944</v>
      </c>
      <c r="X6" s="136">
        <v>41974</v>
      </c>
      <c r="Y6" s="76" t="s">
        <v>58</v>
      </c>
      <c r="Z6" s="76" t="s">
        <v>59</v>
      </c>
      <c r="AA6" s="77" t="s">
        <v>60</v>
      </c>
      <c r="AB6" s="76" t="s">
        <v>61</v>
      </c>
      <c r="AC6" s="76" t="s">
        <v>56</v>
      </c>
      <c r="AD6" s="76" t="s">
        <v>57</v>
      </c>
      <c r="AE6" s="76" t="s">
        <v>62</v>
      </c>
      <c r="AF6" s="76" t="s">
        <v>63</v>
      </c>
      <c r="AG6" s="76" t="s">
        <v>64</v>
      </c>
      <c r="AH6" s="76" t="s">
        <v>65</v>
      </c>
      <c r="AI6" s="76" t="s">
        <v>66</v>
      </c>
      <c r="AJ6" s="76" t="s">
        <v>67</v>
      </c>
      <c r="AK6" s="78" t="s">
        <v>3</v>
      </c>
    </row>
    <row r="7" spans="1:37" s="53" customFormat="1" ht="14.45" customHeight="1" x14ac:dyDescent="0.25">
      <c r="A7" s="23"/>
      <c r="B7" s="24" t="s">
        <v>3</v>
      </c>
      <c r="C7" s="25">
        <f>C8+C21+C36</f>
        <v>23041.438583801275</v>
      </c>
      <c r="D7" s="25">
        <f>D8+D21+D36</f>
        <v>24336.071416198723</v>
      </c>
      <c r="E7" s="25">
        <f>E8+E21+E36</f>
        <v>47377.51</v>
      </c>
      <c r="F7" s="25">
        <f t="shared" ref="F7:H7" si="0">F8+F21+F36</f>
        <v>425.5</v>
      </c>
      <c r="G7" s="25">
        <f t="shared" si="0"/>
        <v>113.32</v>
      </c>
      <c r="H7" s="25">
        <f t="shared" si="0"/>
        <v>17990.64</v>
      </c>
      <c r="I7" s="25">
        <f>I8+I21+I36</f>
        <v>27959.662000000004</v>
      </c>
      <c r="J7" s="25">
        <f>J8+J21+J36</f>
        <v>2429.2544399999997</v>
      </c>
      <c r="K7" s="25">
        <f>K8+K21+K36</f>
        <v>420.74999999999989</v>
      </c>
      <c r="L7" s="25">
        <f t="shared" ref="L7:AJ7" si="1">L8+L21+L36</f>
        <v>7.7999999999999972</v>
      </c>
      <c r="M7" s="25">
        <f t="shared" si="1"/>
        <v>63.39</v>
      </c>
      <c r="N7" s="25">
        <f t="shared" si="1"/>
        <v>604.29</v>
      </c>
      <c r="O7" s="25">
        <f t="shared" si="1"/>
        <v>6543.91</v>
      </c>
      <c r="P7" s="25">
        <f t="shared" si="1"/>
        <v>0</v>
      </c>
      <c r="Q7" s="25">
        <f t="shared" si="1"/>
        <v>0</v>
      </c>
      <c r="R7" s="25">
        <f t="shared" si="1"/>
        <v>0</v>
      </c>
      <c r="S7" s="25">
        <f t="shared" si="1"/>
        <v>0</v>
      </c>
      <c r="T7" s="25">
        <f t="shared" si="1"/>
        <v>0</v>
      </c>
      <c r="U7" s="37">
        <f>SUM(I7:T7)</f>
        <v>38029.05644</v>
      </c>
      <c r="V7" s="60">
        <f t="shared" ref="V7:X7" si="2">V8+V21+V36</f>
        <v>13483.3863</v>
      </c>
      <c r="W7" s="60">
        <f t="shared" si="2"/>
        <v>9657.4411230000005</v>
      </c>
      <c r="X7" s="60">
        <f t="shared" si="2"/>
        <v>17756.964363000003</v>
      </c>
      <c r="Y7" s="60">
        <f>Y8+Y21+Y36</f>
        <v>0</v>
      </c>
      <c r="Z7" s="25">
        <f t="shared" si="1"/>
        <v>908.24</v>
      </c>
      <c r="AA7" s="25">
        <f t="shared" si="1"/>
        <v>9817.11</v>
      </c>
      <c r="AB7" s="25">
        <f t="shared" si="1"/>
        <v>31494.911289799995</v>
      </c>
      <c r="AC7" s="25">
        <f t="shared" si="1"/>
        <v>4920.3399999999992</v>
      </c>
      <c r="AD7" s="25">
        <f t="shared" si="1"/>
        <v>32.370000000000005</v>
      </c>
      <c r="AE7" s="25">
        <f t="shared" si="1"/>
        <v>0</v>
      </c>
      <c r="AF7" s="25">
        <f t="shared" si="1"/>
        <v>0</v>
      </c>
      <c r="AG7" s="25">
        <f t="shared" si="1"/>
        <v>0</v>
      </c>
      <c r="AH7" s="25">
        <f t="shared" si="1"/>
        <v>0</v>
      </c>
      <c r="AI7" s="25">
        <f t="shared" si="1"/>
        <v>0</v>
      </c>
      <c r="AJ7" s="25">
        <f t="shared" si="1"/>
        <v>0</v>
      </c>
      <c r="AK7" s="37">
        <f>SUM(Y7:AJ7)</f>
        <v>47172.971289799993</v>
      </c>
    </row>
    <row r="8" spans="1:37" s="91" customFormat="1" ht="15.6" customHeight="1" x14ac:dyDescent="0.2">
      <c r="A8" s="27" t="s">
        <v>4</v>
      </c>
      <c r="B8" s="28">
        <v>12</v>
      </c>
      <c r="C8" s="29">
        <f>SUM(C9:C20)</f>
        <v>1141.9625725706671</v>
      </c>
      <c r="D8" s="29">
        <f>SUM(D9:D20)</f>
        <v>4227.5374274293326</v>
      </c>
      <c r="E8" s="29">
        <f>SUM(E9:E20)</f>
        <v>5369.5</v>
      </c>
      <c r="F8" s="29">
        <f t="shared" ref="F8:H8" si="3">SUM(F9:F20)</f>
        <v>43.43</v>
      </c>
      <c r="G8" s="29">
        <f t="shared" si="3"/>
        <v>91.64</v>
      </c>
      <c r="H8" s="29">
        <f t="shared" si="3"/>
        <v>3500.7599999999998</v>
      </c>
      <c r="I8" s="29">
        <f>SUM(I9:I20)</f>
        <v>2865.29</v>
      </c>
      <c r="J8" s="29">
        <f>SUM(J9:J20)</f>
        <v>323.2</v>
      </c>
      <c r="K8" s="29">
        <f>SUM(K9:K20)</f>
        <v>0</v>
      </c>
      <c r="L8" s="29">
        <f t="shared" ref="L8:T8" si="4">SUM(L9:L20)</f>
        <v>7.7999999999999972</v>
      </c>
      <c r="M8" s="29">
        <f t="shared" si="4"/>
        <v>2</v>
      </c>
      <c r="N8" s="29">
        <f t="shared" si="4"/>
        <v>63.7</v>
      </c>
      <c r="O8" s="29">
        <f t="shared" si="4"/>
        <v>944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>
        <f t="shared" si="4"/>
        <v>0</v>
      </c>
      <c r="T8" s="29">
        <f t="shared" si="4"/>
        <v>0</v>
      </c>
      <c r="U8" s="38">
        <f t="shared" ref="U8:U38" si="5">SUM(I8:T8)</f>
        <v>4205.99</v>
      </c>
      <c r="V8" s="90">
        <f t="shared" ref="V8:X8" si="6">SUM(V9:V20)</f>
        <v>2320.3449999999998</v>
      </c>
      <c r="W8" s="90">
        <f t="shared" si="6"/>
        <v>1219.7549999999999</v>
      </c>
      <c r="X8" s="90">
        <f t="shared" si="6"/>
        <v>334.9</v>
      </c>
      <c r="Y8" s="90">
        <f>SUM(Y9:Y20)</f>
        <v>0</v>
      </c>
      <c r="Z8" s="29">
        <f t="shared" ref="Z8:AJ8" si="7">SUM(Z9:Z20)</f>
        <v>318.27</v>
      </c>
      <c r="AA8" s="29">
        <f t="shared" si="7"/>
        <v>219.25</v>
      </c>
      <c r="AB8" s="29">
        <f>SUM(AB9:AB20)</f>
        <v>4584.0399999999991</v>
      </c>
      <c r="AC8" s="29">
        <f>SUM(AC9:AC20)</f>
        <v>0.33</v>
      </c>
      <c r="AD8" s="29">
        <f t="shared" si="7"/>
        <v>5</v>
      </c>
      <c r="AE8" s="29">
        <f t="shared" si="7"/>
        <v>0</v>
      </c>
      <c r="AF8" s="29">
        <f t="shared" si="7"/>
        <v>0</v>
      </c>
      <c r="AG8" s="29">
        <f t="shared" si="7"/>
        <v>0</v>
      </c>
      <c r="AH8" s="29">
        <f t="shared" si="7"/>
        <v>0</v>
      </c>
      <c r="AI8" s="29">
        <f t="shared" si="7"/>
        <v>0</v>
      </c>
      <c r="AJ8" s="29">
        <f t="shared" si="7"/>
        <v>0</v>
      </c>
      <c r="AK8" s="37">
        <f t="shared" ref="AK8:AK55" si="8">SUM(Y8:AJ8)</f>
        <v>5126.8899999999994</v>
      </c>
    </row>
    <row r="9" spans="1:37" ht="15.75" x14ac:dyDescent="0.25">
      <c r="A9" s="14">
        <v>1</v>
      </c>
      <c r="B9" s="15" t="s">
        <v>5</v>
      </c>
      <c r="C9" s="46">
        <v>1.64468925478253</v>
      </c>
      <c r="D9" s="46">
        <v>112.85531074521748</v>
      </c>
      <c r="E9" s="46">
        <v>114.5</v>
      </c>
      <c r="F9" s="46">
        <f>Summary0825!F9</f>
        <v>0</v>
      </c>
      <c r="G9" s="46">
        <f>Summary0825!G9 - F9</f>
        <v>0</v>
      </c>
      <c r="H9" s="46">
        <f>Summary0825!H9 - (F9+G9)</f>
        <v>38.400000000000006</v>
      </c>
      <c r="I9" s="46">
        <f>Summary0825!I9 - (F9+G9+H9)</f>
        <v>10.399999999999991</v>
      </c>
      <c r="J9" s="46">
        <f>Summary0825!J9</f>
        <v>42.2</v>
      </c>
      <c r="K9" s="46">
        <f>Summary0825!K9 - J9</f>
        <v>0</v>
      </c>
      <c r="L9" s="46">
        <f>Summary0825!L9 - (J9+K9)</f>
        <v>7.7999999999999972</v>
      </c>
      <c r="M9" s="46">
        <f>Summary0825!M9</f>
        <v>0</v>
      </c>
      <c r="N9" s="46">
        <f>Summary0825!N9 -M9</f>
        <v>0</v>
      </c>
      <c r="O9" s="46">
        <f>Summary0825!O9 - (M9+N9)</f>
        <v>0</v>
      </c>
      <c r="P9" s="46"/>
      <c r="Q9" s="46"/>
      <c r="R9" s="46"/>
      <c r="S9" s="46"/>
      <c r="T9" s="47"/>
      <c r="U9" s="38">
        <f>SUM(I9:T9)</f>
        <v>60.399999999999991</v>
      </c>
      <c r="V9" s="457">
        <f>Summary0825!U9</f>
        <v>0</v>
      </c>
      <c r="W9" s="457">
        <f>Summary0825!V9 - V9</f>
        <v>0</v>
      </c>
      <c r="X9" s="457">
        <f>Summary0825!W9 -(V9+W9)</f>
        <v>21</v>
      </c>
      <c r="Y9" s="62">
        <f>Summary0825!X9 - (V9+W9+X9)</f>
        <v>0</v>
      </c>
      <c r="Z9" s="46">
        <f>Summary0825!Y9</f>
        <v>16</v>
      </c>
      <c r="AA9" s="46">
        <f>Summary0825!Z9 - Z9</f>
        <v>0</v>
      </c>
      <c r="AB9" s="46">
        <f>Summary0825!AA9 - (Z9+AA9)</f>
        <v>0.39999999999999858</v>
      </c>
      <c r="AC9" s="46">
        <f>Summary0825!AB9</f>
        <v>0</v>
      </c>
      <c r="AD9" s="46">
        <f>Summary0825!AC9</f>
        <v>0</v>
      </c>
      <c r="AE9" s="46">
        <f>Summary0825!AD9</f>
        <v>0</v>
      </c>
      <c r="AF9" s="46"/>
      <c r="AG9" s="46"/>
      <c r="AH9" s="46"/>
      <c r="AI9" s="46"/>
      <c r="AJ9" s="46"/>
      <c r="AK9" s="38">
        <f>SUM(Y9:AJ9)</f>
        <v>16.399999999999999</v>
      </c>
    </row>
    <row r="10" spans="1:37" ht="15.75" x14ac:dyDescent="0.25">
      <c r="A10" s="14">
        <v>2</v>
      </c>
      <c r="B10" s="15" t="s">
        <v>6</v>
      </c>
      <c r="C10" s="46">
        <v>82.2344627391263</v>
      </c>
      <c r="D10" s="46">
        <v>419.76553726087371</v>
      </c>
      <c r="E10" s="46">
        <v>502</v>
      </c>
      <c r="F10" s="46">
        <f>Summary0825!F10</f>
        <v>0</v>
      </c>
      <c r="G10" s="46">
        <f>Summary0825!G10 - F10</f>
        <v>0</v>
      </c>
      <c r="H10" s="46">
        <f>Summary0825!H10 - (F10+G10)</f>
        <v>0</v>
      </c>
      <c r="I10" s="46">
        <f>Summary0825!I10 - (F10+G10+H10)</f>
        <v>586</v>
      </c>
      <c r="J10" s="46">
        <f>Summary0825!J10 - (F10+G10+H10+I10)</f>
        <v>0</v>
      </c>
      <c r="K10" s="46">
        <f>Summary0825!K10 - (F10+G10+H10+I10+J10)</f>
        <v>0</v>
      </c>
      <c r="L10" s="46">
        <f>Summary0825!L10 - (F10+G10+H10+I10+J10+K10)</f>
        <v>0</v>
      </c>
      <c r="M10" s="46">
        <f>Summary0825!M10</f>
        <v>0</v>
      </c>
      <c r="N10" s="46">
        <f>Summary0825!N10 -M10</f>
        <v>58.5</v>
      </c>
      <c r="O10" s="46">
        <f>Summary0825!O10 - (M10+N10)</f>
        <v>477</v>
      </c>
      <c r="P10" s="46"/>
      <c r="Q10" s="46"/>
      <c r="R10" s="46"/>
      <c r="S10" s="46"/>
      <c r="T10" s="47"/>
      <c r="U10" s="38">
        <f>SUM(I10:T10)</f>
        <v>1121.5</v>
      </c>
      <c r="V10" s="457">
        <f>Summary0825!U10</f>
        <v>0</v>
      </c>
      <c r="W10" s="457">
        <f>Summary0825!V10 - V10</f>
        <v>559</v>
      </c>
      <c r="X10" s="457">
        <f>Summary0825!W10 -(V10+W10)</f>
        <v>0</v>
      </c>
      <c r="Y10" s="62">
        <f>Summary0825!X10 - (V10+W10+X10)</f>
        <v>0</v>
      </c>
      <c r="Z10" s="46">
        <f>Summary0825!Y10</f>
        <v>0</v>
      </c>
      <c r="AA10" s="46">
        <f>Summary0825!Z10 - Z10</f>
        <v>0</v>
      </c>
      <c r="AB10" s="46">
        <f>Summary0825!AA10 - (Z10+AA10)</f>
        <v>575.75</v>
      </c>
      <c r="AC10" s="46">
        <f>Summary0825!AB10</f>
        <v>0</v>
      </c>
      <c r="AD10" s="46">
        <f>Summary0825!AC10</f>
        <v>5</v>
      </c>
      <c r="AE10" s="46">
        <f>Summary0825!AD10</f>
        <v>0</v>
      </c>
      <c r="AF10" s="46"/>
      <c r="AG10" s="46"/>
      <c r="AH10" s="46"/>
      <c r="AI10" s="46"/>
      <c r="AJ10" s="46"/>
      <c r="AK10" s="38">
        <f t="shared" si="8"/>
        <v>580.75</v>
      </c>
    </row>
    <row r="11" spans="1:37" ht="15.75" x14ac:dyDescent="0.25">
      <c r="A11" s="14">
        <v>3</v>
      </c>
      <c r="B11" s="15" t="s">
        <v>7</v>
      </c>
      <c r="C11" s="46">
        <v>0</v>
      </c>
      <c r="D11" s="46">
        <v>89</v>
      </c>
      <c r="E11" s="46">
        <v>89</v>
      </c>
      <c r="F11" s="46">
        <f>Summary0825!F11</f>
        <v>0</v>
      </c>
      <c r="G11" s="46">
        <f>Summary0825!G11 - F11</f>
        <v>24.64</v>
      </c>
      <c r="H11" s="46">
        <f>Summary0825!H11 - (F11+G11)</f>
        <v>0</v>
      </c>
      <c r="I11" s="46">
        <f>Summary0825!I11 - (F11+G11+H11)</f>
        <v>0</v>
      </c>
      <c r="J11" s="46">
        <f>Summary0825!J11 - (F11+G11+H11+I11)</f>
        <v>0</v>
      </c>
      <c r="K11" s="46">
        <f>Summary0825!K11 - (F11+G11+H11+I11+J11)</f>
        <v>0</v>
      </c>
      <c r="L11" s="46">
        <f>Summary0825!L11 - (F11+G11+H11+I11+J11+K11)</f>
        <v>0</v>
      </c>
      <c r="M11" s="46">
        <f>Summary0825!M11</f>
        <v>0</v>
      </c>
      <c r="N11" s="46">
        <f>Summary0825!N11 -M11</f>
        <v>0</v>
      </c>
      <c r="O11" s="46">
        <f>Summary0825!O11 - (M11+N11)</f>
        <v>0</v>
      </c>
      <c r="P11" s="46"/>
      <c r="Q11" s="46"/>
      <c r="R11" s="46"/>
      <c r="S11" s="46"/>
      <c r="T11" s="47"/>
      <c r="U11" s="38">
        <f t="shared" si="5"/>
        <v>0</v>
      </c>
      <c r="V11" s="457">
        <f>Summary0825!U11</f>
        <v>0</v>
      </c>
      <c r="W11" s="457">
        <f>Summary0825!V11 - V11</f>
        <v>0</v>
      </c>
      <c r="X11" s="457">
        <f>Summary0825!W11 -(V11+W11)</f>
        <v>0</v>
      </c>
      <c r="Y11" s="62">
        <f>Summary0825!X11 - (V11+W11+X11)</f>
        <v>0</v>
      </c>
      <c r="Z11" s="46">
        <f>Summary0825!Y11</f>
        <v>28.57</v>
      </c>
      <c r="AA11" s="46">
        <f>Summary0825!Z11 - Z11</f>
        <v>0</v>
      </c>
      <c r="AB11" s="46">
        <f>Summary0825!AA11 - (Z11+AA11)</f>
        <v>14.43</v>
      </c>
      <c r="AC11" s="46">
        <f>Summary0825!AB11</f>
        <v>0</v>
      </c>
      <c r="AD11" s="46">
        <f>Summary0825!AC11</f>
        <v>0</v>
      </c>
      <c r="AE11" s="46">
        <f>Summary0825!AD11</f>
        <v>0</v>
      </c>
      <c r="AF11" s="46"/>
      <c r="AG11" s="46"/>
      <c r="AH11" s="46"/>
      <c r="AI11" s="46"/>
      <c r="AJ11" s="46"/>
      <c r="AK11" s="38">
        <f t="shared" si="8"/>
        <v>43</v>
      </c>
    </row>
    <row r="12" spans="1:37" ht="15.75" x14ac:dyDescent="0.25">
      <c r="A12" s="14">
        <v>4</v>
      </c>
      <c r="B12" s="15" t="s">
        <v>8</v>
      </c>
      <c r="C12" s="46">
        <v>116.77293708955935</v>
      </c>
      <c r="D12" s="46">
        <v>478.72706291044062</v>
      </c>
      <c r="E12" s="46">
        <v>595.5</v>
      </c>
      <c r="F12" s="46">
        <f>Summary0825!F12</f>
        <v>0</v>
      </c>
      <c r="G12" s="46">
        <f>Summary0825!G12 - F12</f>
        <v>0</v>
      </c>
      <c r="H12" s="46">
        <f>Summary0825!H12 - (F12+G12)</f>
        <v>0</v>
      </c>
      <c r="I12" s="46">
        <f>Summary0825!I12 - (F12+G12+H12)</f>
        <v>1149.4000000000001</v>
      </c>
      <c r="J12" s="46">
        <f>Summary0825!J12 - (F12+G12+H12+I12)</f>
        <v>0</v>
      </c>
      <c r="K12" s="46">
        <f>Summary0825!K12 - (F12+G12+H12+I12+J12)</f>
        <v>0</v>
      </c>
      <c r="L12" s="46">
        <f>Summary0825!L12 - (F12+G12+H12+I12+J12+K12)</f>
        <v>0</v>
      </c>
      <c r="M12" s="46">
        <f>Summary0825!M12</f>
        <v>0</v>
      </c>
      <c r="N12" s="46">
        <f>Summary0825!N12 -M12</f>
        <v>0</v>
      </c>
      <c r="O12" s="46">
        <f>Summary0825!O12 - (M12+N12)</f>
        <v>334</v>
      </c>
      <c r="P12" s="46"/>
      <c r="Q12" s="46"/>
      <c r="R12" s="46"/>
      <c r="S12" s="46"/>
      <c r="T12" s="47"/>
      <c r="U12" s="38">
        <f>SUM(I12:T12)</f>
        <v>1483.4</v>
      </c>
      <c r="V12" s="457">
        <f>Summary0825!U12</f>
        <v>0</v>
      </c>
      <c r="W12" s="457">
        <f>Summary0825!V12 - V12</f>
        <v>224.76500000000004</v>
      </c>
      <c r="X12" s="457">
        <f>Summary0825!W12 -(V12+W12)</f>
        <v>0</v>
      </c>
      <c r="Y12" s="62">
        <f>Summary0825!X12 - (V12+W12+X12)</f>
        <v>0</v>
      </c>
      <c r="Z12" s="46">
        <f>Summary0825!Y12</f>
        <v>0</v>
      </c>
      <c r="AA12" s="46">
        <f>Summary0825!Z12 - Z12</f>
        <v>0</v>
      </c>
      <c r="AB12" s="46">
        <f>Summary0825!AA12 - (Z12+AA12)</f>
        <v>485.59</v>
      </c>
      <c r="AC12" s="46">
        <f>Summary0825!AB12</f>
        <v>0</v>
      </c>
      <c r="AD12" s="46">
        <f>Summary0825!AC12</f>
        <v>0</v>
      </c>
      <c r="AE12" s="46">
        <f>Summary0825!AD12</f>
        <v>0</v>
      </c>
      <c r="AF12" s="46"/>
      <c r="AG12" s="46"/>
      <c r="AH12" s="46"/>
      <c r="AI12" s="46"/>
      <c r="AJ12" s="46"/>
      <c r="AK12" s="38">
        <f t="shared" si="8"/>
        <v>485.59</v>
      </c>
    </row>
    <row r="13" spans="1:37" ht="15.75" x14ac:dyDescent="0.25">
      <c r="A13" s="14">
        <v>5</v>
      </c>
      <c r="B13" s="15" t="s">
        <v>9</v>
      </c>
      <c r="C13" s="46">
        <v>236.83525268868374</v>
      </c>
      <c r="D13" s="46">
        <v>812.16474731131621</v>
      </c>
      <c r="E13" s="46">
        <v>1049</v>
      </c>
      <c r="F13" s="46">
        <f>Summary0825!F13</f>
        <v>0</v>
      </c>
      <c r="G13" s="46">
        <f>Summary0825!G13 - F13</f>
        <v>0</v>
      </c>
      <c r="H13" s="46">
        <f>Summary0825!H13 - (F13+G13)</f>
        <v>631.01</v>
      </c>
      <c r="I13" s="46">
        <f>Summary0825!I13 - (F13+G13+H13)</f>
        <v>635</v>
      </c>
      <c r="J13" s="46">
        <f>Summary0825!J13 - (F13+G13+H13+I13)</f>
        <v>0</v>
      </c>
      <c r="K13" s="46">
        <f>Summary0825!K13 - (F13+G13+H13+I13+J13)</f>
        <v>0</v>
      </c>
      <c r="L13" s="46">
        <f>Summary0825!L13 - (F13+G13+H13+I13+J13+K13)</f>
        <v>0</v>
      </c>
      <c r="M13" s="46">
        <f>Summary0825!M13</f>
        <v>2</v>
      </c>
      <c r="N13" s="46">
        <f>Summary0825!N13 -M13</f>
        <v>5.2</v>
      </c>
      <c r="O13" s="46">
        <f>Summary0825!O13 - (M13+N13)</f>
        <v>133</v>
      </c>
      <c r="P13" s="46"/>
      <c r="Q13" s="46"/>
      <c r="R13" s="46"/>
      <c r="S13" s="46"/>
      <c r="T13" s="47"/>
      <c r="U13" s="38">
        <f t="shared" si="5"/>
        <v>775.2</v>
      </c>
      <c r="V13" s="457">
        <f>Summary0825!U13</f>
        <v>126.85</v>
      </c>
      <c r="W13" s="457">
        <f>Summary0825!V13 - V13</f>
        <v>304.64999999999998</v>
      </c>
      <c r="X13" s="457">
        <f>Summary0825!W13 -W13</f>
        <v>0</v>
      </c>
      <c r="Y13" s="62">
        <f>Summary0825!X13 - (W13+X13)</f>
        <v>0</v>
      </c>
      <c r="Z13" s="46">
        <f>Summary0825!Y13</f>
        <v>271</v>
      </c>
      <c r="AA13" s="46">
        <f>Summary0825!Z13 - Z13</f>
        <v>0</v>
      </c>
      <c r="AB13" s="46">
        <f>Summary0825!AA13 - (Z13+AA13)</f>
        <v>867.25</v>
      </c>
      <c r="AC13" s="46">
        <f>Summary0825!AB13</f>
        <v>0</v>
      </c>
      <c r="AD13" s="46">
        <f>Summary0825!AC13</f>
        <v>0</v>
      </c>
      <c r="AE13" s="46">
        <f>Summary0825!AD13</f>
        <v>0</v>
      </c>
      <c r="AF13" s="46"/>
      <c r="AG13" s="46"/>
      <c r="AH13" s="46"/>
      <c r="AI13" s="46"/>
      <c r="AJ13" s="46"/>
      <c r="AK13" s="38">
        <f t="shared" si="8"/>
        <v>1138.25</v>
      </c>
    </row>
    <row r="14" spans="1:37" ht="15.75" x14ac:dyDescent="0.25">
      <c r="A14" s="14">
        <v>6</v>
      </c>
      <c r="B14" s="15" t="s">
        <v>10</v>
      </c>
      <c r="C14" s="46">
        <v>106.35657180927001</v>
      </c>
      <c r="D14" s="46">
        <v>1213.64342819073</v>
      </c>
      <c r="E14" s="46">
        <v>1320</v>
      </c>
      <c r="F14" s="46">
        <f>Summary0825!F14</f>
        <v>3</v>
      </c>
      <c r="G14" s="46">
        <f>Summary0825!G14 - F14</f>
        <v>30</v>
      </c>
      <c r="H14" s="46">
        <f>Summary0825!H14 - (F14+G14)</f>
        <v>1488.25</v>
      </c>
      <c r="I14" s="46">
        <f>Summary0825!I14 - (F14+G14+H14)</f>
        <v>0</v>
      </c>
      <c r="J14" s="46">
        <f>Summary0825!J14 - (F14+G14+H14+I14)</f>
        <v>0</v>
      </c>
      <c r="K14" s="46">
        <f>Summary0825!K14 - (F14+G14+H14+I14+J14)</f>
        <v>0</v>
      </c>
      <c r="L14" s="46">
        <f>Summary0825!L14 - (F14+G14+H14+I14+J14+K14)</f>
        <v>0</v>
      </c>
      <c r="M14" s="46">
        <f>Summary0825!M14</f>
        <v>0</v>
      </c>
      <c r="N14" s="46">
        <f>Summary0825!N14 -M14</f>
        <v>0</v>
      </c>
      <c r="O14" s="46">
        <f>Summary0825!O14 - (M14+N14)</f>
        <v>0</v>
      </c>
      <c r="P14" s="46"/>
      <c r="Q14" s="46"/>
      <c r="R14" s="46"/>
      <c r="S14" s="46"/>
      <c r="T14" s="47"/>
      <c r="U14" s="38">
        <f t="shared" si="5"/>
        <v>0</v>
      </c>
      <c r="V14" s="457">
        <f>Summary0825!U14</f>
        <v>1300.25</v>
      </c>
      <c r="W14" s="457">
        <f>Summary0825!V14 - V14</f>
        <v>0</v>
      </c>
      <c r="X14" s="457">
        <f>Summary0825!W14 -(V14+W14)</f>
        <v>210.5</v>
      </c>
      <c r="Y14" s="62">
        <f>Summary0825!X14 - (V14+W14+X14)</f>
        <v>0</v>
      </c>
      <c r="Z14" s="46">
        <f>Summary0825!Y14</f>
        <v>0</v>
      </c>
      <c r="AA14" s="46">
        <f>Summary0825!Z14 - Z14</f>
        <v>0</v>
      </c>
      <c r="AB14" s="46">
        <f>Summary0825!AA14 - (Z14+AA14)</f>
        <v>1511.02</v>
      </c>
      <c r="AC14" s="46">
        <f>Summary0825!AB14</f>
        <v>0</v>
      </c>
      <c r="AD14" s="46">
        <f>Summary0825!AC14</f>
        <v>0</v>
      </c>
      <c r="AE14" s="46">
        <f>Summary0825!AD14</f>
        <v>0</v>
      </c>
      <c r="AF14" s="46"/>
      <c r="AG14" s="46"/>
      <c r="AH14" s="46"/>
      <c r="AI14" s="46"/>
      <c r="AJ14" s="46"/>
      <c r="AK14" s="38">
        <f t="shared" si="8"/>
        <v>1511.02</v>
      </c>
    </row>
    <row r="15" spans="1:37" ht="15.75" x14ac:dyDescent="0.25">
      <c r="A15" s="14">
        <v>7</v>
      </c>
      <c r="B15" s="15" t="s">
        <v>11</v>
      </c>
      <c r="C15" s="46">
        <v>0</v>
      </c>
      <c r="D15" s="46">
        <v>86</v>
      </c>
      <c r="E15" s="46">
        <v>86</v>
      </c>
      <c r="F15" s="46">
        <f>Summary0825!F15</f>
        <v>0</v>
      </c>
      <c r="G15" s="46">
        <f>Summary0825!G15 - F15</f>
        <v>37</v>
      </c>
      <c r="H15" s="46">
        <f>Summary0825!H15 - (F15+G15)</f>
        <v>85</v>
      </c>
      <c r="I15" s="46">
        <f>Summary0825!I15 - (F15+G15+H15)</f>
        <v>0</v>
      </c>
      <c r="J15" s="46">
        <f>Summary0825!J15 - (F15+G15+H15+I15)</f>
        <v>0</v>
      </c>
      <c r="K15" s="46">
        <f>Summary0825!K15 - (F15+G15+H15+I15+J15)</f>
        <v>0</v>
      </c>
      <c r="L15" s="46">
        <f>Summary0825!L15 - (F15+G15+H15+I15+J15+K15)</f>
        <v>0</v>
      </c>
      <c r="M15" s="46">
        <f>Summary0825!M15</f>
        <v>0</v>
      </c>
      <c r="N15" s="46">
        <f>Summary0825!N15 -M15</f>
        <v>0</v>
      </c>
      <c r="O15" s="46">
        <f>Summary0825!O15 - (M15+N15)</f>
        <v>0</v>
      </c>
      <c r="P15" s="46"/>
      <c r="Q15" s="46"/>
      <c r="R15" s="46"/>
      <c r="S15" s="46"/>
      <c r="T15" s="47"/>
      <c r="U15" s="38">
        <f t="shared" si="5"/>
        <v>0</v>
      </c>
      <c r="V15" s="457">
        <f>Summary0825!U15</f>
        <v>0</v>
      </c>
      <c r="W15" s="457">
        <f>Summary0825!V15 - V15</f>
        <v>0</v>
      </c>
      <c r="X15" s="457">
        <f>Summary0825!W15 -(V15+W15)</f>
        <v>40.75</v>
      </c>
      <c r="Y15" s="62">
        <f>Summary0825!X15 - (V15+W15+X15)</f>
        <v>0</v>
      </c>
      <c r="Z15" s="46">
        <f>Summary0825!Y15</f>
        <v>0</v>
      </c>
      <c r="AA15" s="46">
        <f>Summary0825!Z15 - Z15</f>
        <v>0</v>
      </c>
      <c r="AB15" s="46">
        <f>Summary0825!AA15 - (Z15+AA15)</f>
        <v>0</v>
      </c>
      <c r="AC15" s="46">
        <f>Summary0825!AB15</f>
        <v>0</v>
      </c>
      <c r="AD15" s="46">
        <f>Summary0825!AC15</f>
        <v>0</v>
      </c>
      <c r="AE15" s="46">
        <f>Summary0825!AD15</f>
        <v>0</v>
      </c>
      <c r="AF15" s="46"/>
      <c r="AG15" s="46"/>
      <c r="AH15" s="46"/>
      <c r="AI15" s="46"/>
      <c r="AJ15" s="46"/>
      <c r="AK15" s="38">
        <f t="shared" si="8"/>
        <v>0</v>
      </c>
    </row>
    <row r="16" spans="1:37" ht="15.75" x14ac:dyDescent="0.25">
      <c r="A16" s="14">
        <v>8</v>
      </c>
      <c r="B16" s="15" t="s">
        <v>12</v>
      </c>
      <c r="C16" s="46">
        <v>3.837608261159227</v>
      </c>
      <c r="D16" s="46">
        <v>109.66239173884077</v>
      </c>
      <c r="E16" s="46">
        <v>113.5</v>
      </c>
      <c r="F16" s="46">
        <f>Summary0825!F16</f>
        <v>40.43</v>
      </c>
      <c r="G16" s="46">
        <f>Summary0825!G16 - F16</f>
        <v>0</v>
      </c>
      <c r="H16" s="46">
        <f>Summary0825!H16 - (F16+G16)</f>
        <v>14.75</v>
      </c>
      <c r="I16" s="46">
        <f>Summary0825!I16 - (F16+G16+H16)</f>
        <v>0</v>
      </c>
      <c r="J16" s="46">
        <f>Summary0825!J16 - (F16+G16+H16+I16)</f>
        <v>0</v>
      </c>
      <c r="K16" s="46">
        <f>Summary0825!K16 - (F16+G16+H16+I16+J16)</f>
        <v>0</v>
      </c>
      <c r="L16" s="46">
        <f>Summary0825!L16 - (F16+G16+H16+I16+J16+K16)</f>
        <v>0</v>
      </c>
      <c r="M16" s="46">
        <f>Summary0825!M16</f>
        <v>0</v>
      </c>
      <c r="N16" s="46">
        <f>Summary0825!N16 -M16</f>
        <v>0</v>
      </c>
      <c r="O16" s="46">
        <f>Summary0825!O16 - (M16+N16)</f>
        <v>0</v>
      </c>
      <c r="P16" s="46"/>
      <c r="Q16" s="46"/>
      <c r="R16" s="46"/>
      <c r="S16" s="46"/>
      <c r="T16" s="47"/>
      <c r="U16" s="38">
        <f t="shared" si="5"/>
        <v>0</v>
      </c>
      <c r="V16" s="457">
        <f>Summary0825!U16</f>
        <v>74.349999999999994</v>
      </c>
      <c r="W16" s="457">
        <f>Summary0825!V16 - V16</f>
        <v>0</v>
      </c>
      <c r="X16" s="457">
        <f>Summary0825!W16</f>
        <v>58.75</v>
      </c>
      <c r="Y16" s="62">
        <f>Summary0825!X16 - X16</f>
        <v>0</v>
      </c>
      <c r="Z16" s="46">
        <f>Summary0825!Y16</f>
        <v>0</v>
      </c>
      <c r="AA16" s="46">
        <f>Summary0825!Z16 - Z16</f>
        <v>7.5</v>
      </c>
      <c r="AB16" s="46">
        <f>Summary0825!AA16 - (Z16+AA16)</f>
        <v>0</v>
      </c>
      <c r="AC16" s="46">
        <f>Summary0825!AB16</f>
        <v>0</v>
      </c>
      <c r="AD16" s="46">
        <f>Summary0825!AC16</f>
        <v>0</v>
      </c>
      <c r="AE16" s="46">
        <f>Summary0825!AD16</f>
        <v>0</v>
      </c>
      <c r="AF16" s="46"/>
      <c r="AG16" s="46"/>
      <c r="AH16" s="46"/>
      <c r="AI16" s="46"/>
      <c r="AJ16" s="46"/>
      <c r="AK16" s="38">
        <f t="shared" si="8"/>
        <v>7.5</v>
      </c>
    </row>
    <row r="17" spans="1:37" ht="15.75" x14ac:dyDescent="0.25">
      <c r="A17" s="14">
        <v>9</v>
      </c>
      <c r="B17" s="15" t="s">
        <v>13</v>
      </c>
      <c r="C17" s="46">
        <v>0</v>
      </c>
      <c r="D17" s="46">
        <v>373</v>
      </c>
      <c r="E17" s="46">
        <v>373</v>
      </c>
      <c r="F17" s="46">
        <f>Summary0825!F17</f>
        <v>0</v>
      </c>
      <c r="G17" s="46">
        <f>Summary0825!G17 - F17</f>
        <v>0</v>
      </c>
      <c r="H17" s="46">
        <f>Summary0825!H17 - (F17+G17)</f>
        <v>0</v>
      </c>
      <c r="I17" s="46">
        <f>Summary0825!I17 - (F17+G17+H17)</f>
        <v>0</v>
      </c>
      <c r="J17" s="46">
        <f>Summary0825!J17 - (F17+G17+H17+I17)</f>
        <v>281</v>
      </c>
      <c r="K17" s="46">
        <f>Summary0825!K17 - (F17+G17+H17+I17+J17)</f>
        <v>0</v>
      </c>
      <c r="L17" s="46">
        <f>Summary0825!L17 - (F17+G17+H17+I17+J17+K17)</f>
        <v>0</v>
      </c>
      <c r="M17" s="46">
        <f>Summary0825!M17</f>
        <v>0</v>
      </c>
      <c r="N17" s="46">
        <f>Summary0825!N17 -M17</f>
        <v>0</v>
      </c>
      <c r="O17" s="46">
        <f>Summary0825!O17 - (M17+N17)</f>
        <v>0</v>
      </c>
      <c r="P17" s="46"/>
      <c r="Q17" s="46"/>
      <c r="R17" s="46"/>
      <c r="S17" s="46"/>
      <c r="T17" s="47"/>
      <c r="U17" s="38">
        <f t="shared" si="5"/>
        <v>281</v>
      </c>
      <c r="V17" s="457">
        <f>Summary0825!U17</f>
        <v>60.364999999999981</v>
      </c>
      <c r="W17" s="457">
        <f>Summary0825!V17 - V17</f>
        <v>0</v>
      </c>
      <c r="X17" s="457">
        <f>Summary0825!W17 -(V17+W17)</f>
        <v>0</v>
      </c>
      <c r="Y17" s="62">
        <f>Summary0825!X17 - (V17+W17+X17)</f>
        <v>0</v>
      </c>
      <c r="Z17" s="46">
        <f>Summary0825!Y17</f>
        <v>0</v>
      </c>
      <c r="AA17" s="46">
        <f>Summary0825!Z17 - Z17</f>
        <v>0</v>
      </c>
      <c r="AB17" s="46">
        <f>Summary0825!AA17 - (Z17+AA17)</f>
        <v>276.85000000000002</v>
      </c>
      <c r="AC17" s="46">
        <f>Summary0825!AB17</f>
        <v>0</v>
      </c>
      <c r="AD17" s="46">
        <f>Summary0825!AC17</f>
        <v>0</v>
      </c>
      <c r="AE17" s="46">
        <f>Summary0825!AD17</f>
        <v>0</v>
      </c>
      <c r="AF17" s="46"/>
      <c r="AG17" s="46"/>
      <c r="AH17" s="46"/>
      <c r="AI17" s="46"/>
      <c r="AJ17" s="46"/>
      <c r="AK17" s="38">
        <f t="shared" si="8"/>
        <v>276.85000000000002</v>
      </c>
    </row>
    <row r="18" spans="1:37" ht="15.75" x14ac:dyDescent="0.25">
      <c r="A18" s="14">
        <v>10</v>
      </c>
      <c r="B18" s="15" t="s">
        <v>14</v>
      </c>
      <c r="C18" s="46">
        <v>138.70212715332636</v>
      </c>
      <c r="D18" s="46">
        <v>47.797872846673641</v>
      </c>
      <c r="E18" s="46">
        <v>186.5</v>
      </c>
      <c r="F18" s="46">
        <f>Summary0825!F18</f>
        <v>0</v>
      </c>
      <c r="G18" s="46">
        <f>Summary0825!G18 - F18</f>
        <v>0</v>
      </c>
      <c r="H18" s="46">
        <f>Summary0825!H18 - (F18+G18)</f>
        <v>0</v>
      </c>
      <c r="I18" s="46">
        <f>Summary0825!I18 - (F18+G18+H18)</f>
        <v>20.939999999999998</v>
      </c>
      <c r="J18" s="46">
        <f>Summary0825!J18 - (F18+G18+H18+I18)</f>
        <v>0</v>
      </c>
      <c r="K18" s="46">
        <f>Summary0825!K18 - (F18+G18+H18+I18+J18)</f>
        <v>0</v>
      </c>
      <c r="L18" s="46">
        <f>Summary0825!L18 - (F18+G18+H18+I18+J18+K18)</f>
        <v>0</v>
      </c>
      <c r="M18" s="46">
        <f>Summary0825!M18</f>
        <v>0</v>
      </c>
      <c r="N18" s="46">
        <f>Summary0825!N18 -M18</f>
        <v>0</v>
      </c>
      <c r="O18" s="46">
        <f>Summary0825!O18 - (M18+N18)</f>
        <v>0</v>
      </c>
      <c r="P18" s="46"/>
      <c r="Q18" s="46"/>
      <c r="R18" s="46"/>
      <c r="S18" s="46"/>
      <c r="T18" s="47"/>
      <c r="U18" s="38">
        <f t="shared" si="5"/>
        <v>20.939999999999998</v>
      </c>
      <c r="V18" s="457">
        <f>Summary0825!U18</f>
        <v>0</v>
      </c>
      <c r="W18" s="457">
        <f>Summary0825!V18 - V18</f>
        <v>6.59</v>
      </c>
      <c r="X18" s="457">
        <f>Summary0825!W18 -(V18+W18)</f>
        <v>3.9000000000000004</v>
      </c>
      <c r="Y18" s="62">
        <f>Summary0825!X18 - (V18+W18+X18)</f>
        <v>0</v>
      </c>
      <c r="Z18" s="46">
        <f>Summary0825!Y18</f>
        <v>0</v>
      </c>
      <c r="AA18" s="46">
        <f>Summary0825!Z18 - Z18</f>
        <v>0</v>
      </c>
      <c r="AB18" s="46">
        <f>Summary0825!AA18 - (Z18+AA18)</f>
        <v>0</v>
      </c>
      <c r="AC18" s="46">
        <f>Summary0825!AB18</f>
        <v>0.33</v>
      </c>
      <c r="AD18" s="46">
        <f>Summary0825!AC18</f>
        <v>0</v>
      </c>
      <c r="AE18" s="46">
        <f>Summary0825!AD18</f>
        <v>0</v>
      </c>
      <c r="AF18" s="46"/>
      <c r="AG18" s="46"/>
      <c r="AH18" s="46"/>
      <c r="AI18" s="46"/>
      <c r="AJ18" s="46"/>
      <c r="AK18" s="38">
        <f t="shared" si="8"/>
        <v>0.33</v>
      </c>
    </row>
    <row r="19" spans="1:37" ht="15.75" x14ac:dyDescent="0.25">
      <c r="A19" s="14">
        <v>11</v>
      </c>
      <c r="B19" s="15" t="s">
        <v>15</v>
      </c>
      <c r="C19" s="46">
        <v>0</v>
      </c>
      <c r="D19" s="46">
        <v>247</v>
      </c>
      <c r="E19" s="46">
        <v>247</v>
      </c>
      <c r="F19" s="46">
        <f>Summary0825!F19</f>
        <v>0</v>
      </c>
      <c r="G19" s="46">
        <f>Summary0825!G19 - F19</f>
        <v>0</v>
      </c>
      <c r="H19" s="46">
        <f>Summary0825!H19 - (F19+G19)</f>
        <v>475.6</v>
      </c>
      <c r="I19" s="46">
        <f>Summary0825!I19</f>
        <v>260.95</v>
      </c>
      <c r="J19" s="46">
        <f>Summary0825!J19 - (I19)</f>
        <v>0</v>
      </c>
      <c r="K19" s="46">
        <f>Summary0825!K19 - (I19+J19)</f>
        <v>0</v>
      </c>
      <c r="L19" s="46">
        <f>Summary0825!L19 - (I19+J19+K19)</f>
        <v>0</v>
      </c>
      <c r="M19" s="46">
        <f>Summary0825!M19</f>
        <v>0</v>
      </c>
      <c r="N19" s="46">
        <f>Summary0825!N19 -M19</f>
        <v>0</v>
      </c>
      <c r="O19" s="46">
        <f>Summary0825!O19 - (M19+N19)</f>
        <v>0</v>
      </c>
      <c r="P19" s="46"/>
      <c r="Q19" s="46"/>
      <c r="R19" s="46"/>
      <c r="S19" s="46"/>
      <c r="T19" s="47"/>
      <c r="U19" s="38">
        <f t="shared" si="5"/>
        <v>260.95</v>
      </c>
      <c r="V19" s="457">
        <f>Summary0825!U19</f>
        <v>109.9</v>
      </c>
      <c r="W19" s="457">
        <f>Summary0825!V19 - V19</f>
        <v>124.75</v>
      </c>
      <c r="X19" s="457">
        <f>Summary0825!W19 -(V19+W19)</f>
        <v>0</v>
      </c>
      <c r="Y19" s="62">
        <f>Summary0825!X19 - (V19+W19+X19)</f>
        <v>0</v>
      </c>
      <c r="Z19" s="46">
        <f>Summary0825!Y19</f>
        <v>2.7</v>
      </c>
      <c r="AA19" s="46">
        <f>Summary0825!Z19 - Z19</f>
        <v>211.75</v>
      </c>
      <c r="AB19" s="46">
        <f>Summary0825!AA19 - (Z19+AA19)</f>
        <v>72.199999999999989</v>
      </c>
      <c r="AC19" s="46">
        <f>Summary0825!AB19</f>
        <v>0</v>
      </c>
      <c r="AD19" s="46">
        <f>Summary0825!AC19</f>
        <v>0</v>
      </c>
      <c r="AE19" s="46">
        <f>Summary0825!AD19</f>
        <v>0</v>
      </c>
      <c r="AF19" s="46"/>
      <c r="AG19" s="46"/>
      <c r="AH19" s="46"/>
      <c r="AI19" s="46"/>
      <c r="AJ19" s="46"/>
      <c r="AK19" s="38">
        <f t="shared" si="8"/>
        <v>286.64999999999998</v>
      </c>
    </row>
    <row r="20" spans="1:37" ht="15.75" x14ac:dyDescent="0.25">
      <c r="A20" s="14">
        <v>12</v>
      </c>
      <c r="B20" s="15" t="s">
        <v>16</v>
      </c>
      <c r="C20" s="46">
        <v>455.57892357475964</v>
      </c>
      <c r="D20" s="46">
        <v>237.92107642524036</v>
      </c>
      <c r="E20" s="46">
        <v>693.5</v>
      </c>
      <c r="F20" s="46">
        <f>Summary0825!F20</f>
        <v>0</v>
      </c>
      <c r="G20" s="46">
        <f>Summary0825!G20 - F20</f>
        <v>0</v>
      </c>
      <c r="H20" s="46">
        <f>Summary0825!H20 - (F20+G20)</f>
        <v>767.75</v>
      </c>
      <c r="I20" s="46">
        <f>Summary0825!I20 - (F20+G20+H20)</f>
        <v>202.59999999999991</v>
      </c>
      <c r="J20" s="46">
        <f>Summary0825!J20 - (F20+G20+H20+I20)</f>
        <v>0</v>
      </c>
      <c r="K20" s="46">
        <f>Summary0825!K20 - (F20+G20+H20+I20+J20)</f>
        <v>0</v>
      </c>
      <c r="L20" s="46">
        <f>Summary0825!L20 - (F20+G20+H20+I20+J20+K20)</f>
        <v>0</v>
      </c>
      <c r="M20" s="46">
        <f>Summary0825!M20</f>
        <v>0</v>
      </c>
      <c r="N20" s="46">
        <f>Summary0825!N20 -M20</f>
        <v>0</v>
      </c>
      <c r="O20" s="46">
        <f>Summary0825!O20 - (M20+N20)</f>
        <v>0</v>
      </c>
      <c r="P20" s="46"/>
      <c r="Q20" s="46"/>
      <c r="R20" s="46"/>
      <c r="S20" s="46"/>
      <c r="T20" s="47"/>
      <c r="U20" s="38">
        <f t="shared" si="5"/>
        <v>202.59999999999991</v>
      </c>
      <c r="V20" s="457">
        <f>Summary0825!U20</f>
        <v>648.63</v>
      </c>
      <c r="W20" s="457">
        <f>Summary0825!V20 - V20</f>
        <v>0</v>
      </c>
      <c r="X20" s="457">
        <f>Summary0825!W20 -(V20+W20)</f>
        <v>0</v>
      </c>
      <c r="Y20" s="62">
        <f>Summary0825!X20 - (V20+W20+X20)</f>
        <v>0</v>
      </c>
      <c r="Z20" s="46">
        <f>Summary0825!Y20</f>
        <v>0</v>
      </c>
      <c r="AA20" s="46">
        <f>Summary0825!Z20 - Z20</f>
        <v>0</v>
      </c>
      <c r="AB20" s="46">
        <f>Summary0825!AA20 - (Z20+AA20)</f>
        <v>780.55</v>
      </c>
      <c r="AC20" s="46">
        <f>Summary0825!AB20</f>
        <v>0</v>
      </c>
      <c r="AD20" s="46">
        <f>Summary0825!AC20</f>
        <v>0</v>
      </c>
      <c r="AE20" s="46">
        <f>Summary0825!AD20</f>
        <v>0</v>
      </c>
      <c r="AF20" s="46"/>
      <c r="AG20" s="46"/>
      <c r="AH20" s="46"/>
      <c r="AI20" s="46"/>
      <c r="AJ20" s="46"/>
      <c r="AK20" s="38">
        <f t="shared" si="8"/>
        <v>780.55</v>
      </c>
    </row>
    <row r="21" spans="1:37" s="55" customFormat="1" ht="15.75" x14ac:dyDescent="0.25">
      <c r="A21" s="30" t="s">
        <v>17</v>
      </c>
      <c r="B21" s="870">
        <v>14</v>
      </c>
      <c r="C21" s="32">
        <f>SUM(C22:C35)</f>
        <v>10693.111658894071</v>
      </c>
      <c r="D21" s="32">
        <f t="shared" ref="D21:E21" si="9">SUM(D22:D35)</f>
        <v>12058.398341105929</v>
      </c>
      <c r="E21" s="32">
        <f t="shared" si="9"/>
        <v>22751.510000000002</v>
      </c>
      <c r="F21" s="32">
        <f t="shared" ref="F21:H21" si="10">SUM(F22:F35)</f>
        <v>382.07</v>
      </c>
      <c r="G21" s="32">
        <f t="shared" si="10"/>
        <v>21.68</v>
      </c>
      <c r="H21" s="32">
        <f t="shared" si="10"/>
        <v>6436.630000000001</v>
      </c>
      <c r="I21" s="33">
        <f>SUM(I22:I35)</f>
        <v>12558.16</v>
      </c>
      <c r="J21" s="33">
        <f>SUM(J22:J35)</f>
        <v>733.66443999999956</v>
      </c>
      <c r="K21" s="33">
        <f t="shared" ref="K21:T21" si="11">SUM(K22:K35)</f>
        <v>15</v>
      </c>
      <c r="L21" s="33">
        <f t="shared" si="11"/>
        <v>0</v>
      </c>
      <c r="M21" s="33">
        <f t="shared" si="11"/>
        <v>0</v>
      </c>
      <c r="N21" s="33">
        <f t="shared" si="11"/>
        <v>30.990000000000002</v>
      </c>
      <c r="O21" s="33">
        <f t="shared" si="11"/>
        <v>2509.2799999999997</v>
      </c>
      <c r="P21" s="33">
        <f t="shared" si="11"/>
        <v>0</v>
      </c>
      <c r="Q21" s="33">
        <f t="shared" si="11"/>
        <v>0</v>
      </c>
      <c r="R21" s="33">
        <f t="shared" si="11"/>
        <v>0</v>
      </c>
      <c r="S21" s="33">
        <f t="shared" si="11"/>
        <v>0</v>
      </c>
      <c r="T21" s="33">
        <f t="shared" si="11"/>
        <v>0</v>
      </c>
      <c r="U21" s="38">
        <f t="shared" si="5"/>
        <v>15847.094440000001</v>
      </c>
      <c r="V21" s="80">
        <f t="shared" ref="V21:X21" si="12">SUM(V22:V35)</f>
        <v>4330.71</v>
      </c>
      <c r="W21" s="80">
        <f t="shared" si="12"/>
        <v>2766.93</v>
      </c>
      <c r="X21" s="80">
        <f t="shared" si="12"/>
        <v>9680.1412400000008</v>
      </c>
      <c r="Y21" s="80">
        <f>SUM(Y22:Y35)</f>
        <v>0</v>
      </c>
      <c r="Z21" s="54">
        <f t="shared" ref="Z21:AJ21" si="13">SUM(Z22:Z35)</f>
        <v>335.34000000000003</v>
      </c>
      <c r="AA21" s="54">
        <f t="shared" si="13"/>
        <v>4573.13</v>
      </c>
      <c r="AB21" s="54">
        <f>SUM(AB22:AB35)</f>
        <v>15885.079999999998</v>
      </c>
      <c r="AC21" s="54">
        <f t="shared" si="13"/>
        <v>712.41000000000008</v>
      </c>
      <c r="AD21" s="54">
        <f t="shared" si="13"/>
        <v>0</v>
      </c>
      <c r="AE21" s="54">
        <f t="shared" si="13"/>
        <v>0</v>
      </c>
      <c r="AF21" s="54">
        <f t="shared" si="13"/>
        <v>0</v>
      </c>
      <c r="AG21" s="54">
        <f t="shared" si="13"/>
        <v>0</v>
      </c>
      <c r="AH21" s="54">
        <f t="shared" si="13"/>
        <v>0</v>
      </c>
      <c r="AI21" s="54">
        <f t="shared" si="13"/>
        <v>0</v>
      </c>
      <c r="AJ21" s="54">
        <f t="shared" si="13"/>
        <v>0</v>
      </c>
      <c r="AK21" s="38">
        <f t="shared" si="8"/>
        <v>21505.96</v>
      </c>
    </row>
    <row r="22" spans="1:37" ht="15.75" x14ac:dyDescent="0.25">
      <c r="A22" s="14">
        <v>1</v>
      </c>
      <c r="B22" s="15" t="s">
        <v>18</v>
      </c>
      <c r="C22" s="46">
        <v>10.964595031883507</v>
      </c>
      <c r="D22" s="46">
        <v>885.45540496811645</v>
      </c>
      <c r="E22" s="46">
        <v>896.42</v>
      </c>
      <c r="F22" s="46">
        <f>Summary0825!F22</f>
        <v>0</v>
      </c>
      <c r="G22" s="46">
        <f>Summary0825!G22 - F22</f>
        <v>0</v>
      </c>
      <c r="H22" s="46">
        <f>Summary0825!H22 - (F22+G22)</f>
        <v>0</v>
      </c>
      <c r="I22" s="46">
        <f>Summary0825!I22 - (F22+G22+H22)</f>
        <v>921.5</v>
      </c>
      <c r="J22" s="46">
        <f>Summary0825!J22 - (F22+G22+H22+I22)</f>
        <v>0</v>
      </c>
      <c r="K22" s="46">
        <f>Summary0825!K22 - (F22+G22+H22+I22+J22)</f>
        <v>0</v>
      </c>
      <c r="L22" s="46">
        <f>Summary0825!L22 - (F22+G22+H22+I22+J22+K22)</f>
        <v>0</v>
      </c>
      <c r="M22" s="46">
        <f>Summary0825!M22</f>
        <v>0</v>
      </c>
      <c r="N22" s="46">
        <f>Summary0825!N22 - M22</f>
        <v>0</v>
      </c>
      <c r="O22" s="46">
        <f>Summary0825!O22 - (M22+N22)</f>
        <v>0</v>
      </c>
      <c r="P22" s="46"/>
      <c r="Q22" s="46"/>
      <c r="R22" s="22"/>
      <c r="S22" s="22"/>
      <c r="T22" s="22"/>
      <c r="U22" s="38">
        <f t="shared" si="5"/>
        <v>921.5</v>
      </c>
      <c r="V22" s="457">
        <f>Summary0825!U22</f>
        <v>831.5</v>
      </c>
      <c r="W22" s="457">
        <f>Summary0825!V22 -V22</f>
        <v>0</v>
      </c>
      <c r="X22" s="457">
        <f>Summary0825!W22 - (V22+W22)</f>
        <v>198.65000000000009</v>
      </c>
      <c r="Y22" s="62">
        <f>Summary0825!X22 - (V22+W22+X22)</f>
        <v>0</v>
      </c>
      <c r="Z22" s="46">
        <f>Summary0825!Y22</f>
        <v>0</v>
      </c>
      <c r="AA22" s="46">
        <f>Summary0825!Z22 - Z22</f>
        <v>0</v>
      </c>
      <c r="AB22" s="46">
        <f>Summary0825!AA22 - (Z22+AA22)</f>
        <v>912</v>
      </c>
      <c r="AC22" s="46">
        <f>Summary0825!AB22</f>
        <v>0</v>
      </c>
      <c r="AD22" s="46">
        <f>Summary0825!AC22</f>
        <v>0</v>
      </c>
      <c r="AE22" s="46">
        <f>Summary0825!AD22</f>
        <v>0</v>
      </c>
      <c r="AF22" s="46"/>
      <c r="AG22" s="46"/>
      <c r="AH22" s="46"/>
      <c r="AI22" s="46"/>
      <c r="AJ22" s="46"/>
      <c r="AK22" s="38">
        <f t="shared" si="8"/>
        <v>912</v>
      </c>
    </row>
    <row r="23" spans="1:37" ht="15.75" x14ac:dyDescent="0.25">
      <c r="A23" s="14">
        <v>2</v>
      </c>
      <c r="B23" s="15" t="s">
        <v>19</v>
      </c>
      <c r="C23" s="46">
        <v>32.893785095650514</v>
      </c>
      <c r="D23" s="46">
        <v>691.75621490434946</v>
      </c>
      <c r="E23" s="46">
        <v>724.65</v>
      </c>
      <c r="F23" s="46">
        <f>Summary0825!F23</f>
        <v>0</v>
      </c>
      <c r="G23" s="46">
        <f>Summary0825!G23 - F23</f>
        <v>0</v>
      </c>
      <c r="H23" s="46">
        <f>Summary0825!H23 - (F23+G23)</f>
        <v>231.95000000000002</v>
      </c>
      <c r="I23" s="46">
        <f>Summary0825!I23 - (F23+G23+H23)</f>
        <v>0</v>
      </c>
      <c r="J23" s="46">
        <f>Summary0825!J23 - (F23+G23+H23+I23)</f>
        <v>160.99999999999997</v>
      </c>
      <c r="K23" s="46">
        <f>Summary0825!K23 - (F23+G23+H23+I23+J23)</f>
        <v>15</v>
      </c>
      <c r="L23" s="46">
        <f>Summary0825!L23 - (F23+G23+H23+I23+J23+K23)</f>
        <v>0</v>
      </c>
      <c r="M23" s="46">
        <f>Summary0825!M23</f>
        <v>0</v>
      </c>
      <c r="N23" s="46">
        <f>Summary0825!N23 - M23</f>
        <v>0</v>
      </c>
      <c r="O23" s="46">
        <f>Summary0825!O23 - (M23+N23)</f>
        <v>86.75</v>
      </c>
      <c r="P23" s="46"/>
      <c r="Q23" s="46"/>
      <c r="R23" s="22"/>
      <c r="S23" s="22"/>
      <c r="T23" s="22"/>
      <c r="U23" s="38">
        <f t="shared" si="5"/>
        <v>262.75</v>
      </c>
      <c r="V23" s="457">
        <f>Summary0825!U23</f>
        <v>27.95</v>
      </c>
      <c r="W23" s="457">
        <f>Summary0825!V23 -V23</f>
        <v>138.35000000000002</v>
      </c>
      <c r="X23" s="457">
        <f>Summary0825!W23 - (V23+W23)</f>
        <v>239.57999999999998</v>
      </c>
      <c r="Y23" s="62">
        <f>Summary0825!X23 - (V23+W23+X23)</f>
        <v>0</v>
      </c>
      <c r="Z23" s="46">
        <f>Summary0825!Y23</f>
        <v>0</v>
      </c>
      <c r="AA23" s="46">
        <f>Summary0825!Z23 - Z23</f>
        <v>0</v>
      </c>
      <c r="AB23" s="46">
        <f>Summary0825!AA23 - (Z23+AA23)</f>
        <v>187.9</v>
      </c>
      <c r="AC23" s="46">
        <f>Summary0825!AB23</f>
        <v>6.35</v>
      </c>
      <c r="AD23" s="46">
        <f>Summary0825!AC23</f>
        <v>0</v>
      </c>
      <c r="AE23" s="46">
        <f>Summary0825!AD23</f>
        <v>0</v>
      </c>
      <c r="AF23" s="46"/>
      <c r="AG23" s="46"/>
      <c r="AH23" s="46"/>
      <c r="AI23" s="46"/>
      <c r="AJ23" s="46"/>
      <c r="AK23" s="38">
        <f t="shared" si="8"/>
        <v>194.25</v>
      </c>
    </row>
    <row r="24" spans="1:37" ht="15.75" x14ac:dyDescent="0.25">
      <c r="A24" s="14">
        <v>3</v>
      </c>
      <c r="B24" s="15" t="s">
        <v>20</v>
      </c>
      <c r="C24" s="46">
        <v>197.03377272294659</v>
      </c>
      <c r="D24" s="46">
        <v>127.45622727705342</v>
      </c>
      <c r="E24" s="46">
        <v>324.49</v>
      </c>
      <c r="F24" s="46">
        <f>Summary0825!F24</f>
        <v>0</v>
      </c>
      <c r="G24" s="46">
        <f>Summary0825!G24 - F24</f>
        <v>0</v>
      </c>
      <c r="H24" s="46">
        <f>Summary0825!H24 - (F24+G24)</f>
        <v>263.98</v>
      </c>
      <c r="I24" s="46">
        <f>Summary0825!I24 - (F24+G24+H24)</f>
        <v>38.740000000000009</v>
      </c>
      <c r="J24" s="46">
        <f>Summary0825!J24 - (F24+G24+H24+I24)</f>
        <v>14.519999999999982</v>
      </c>
      <c r="K24" s="46">
        <f>Summary0825!K24 - (F24+G24+H24+I24+J24)</f>
        <v>0</v>
      </c>
      <c r="L24" s="46">
        <f>Summary0825!L24 - (F24+G24+H24+I24+J24+K24)</f>
        <v>0</v>
      </c>
      <c r="M24" s="46">
        <f>Summary0825!M24</f>
        <v>0</v>
      </c>
      <c r="N24" s="46">
        <f>Summary0825!N24 - M24</f>
        <v>8.99</v>
      </c>
      <c r="O24" s="46">
        <f>Summary0825!O24 - (M24+N24)</f>
        <v>178.16</v>
      </c>
      <c r="P24" s="46"/>
      <c r="Q24" s="46"/>
      <c r="R24" s="22"/>
      <c r="S24" s="22"/>
      <c r="T24" s="22"/>
      <c r="U24" s="38">
        <f t="shared" si="5"/>
        <v>240.41</v>
      </c>
      <c r="V24" s="457">
        <f>Summary0825!U24</f>
        <v>238.32</v>
      </c>
      <c r="W24" s="457">
        <f>Summary0825!V24 -V24</f>
        <v>0</v>
      </c>
      <c r="X24" s="457">
        <f>Summary0825!W24 - (V24+W24)</f>
        <v>10.329999999999984</v>
      </c>
      <c r="Y24" s="62">
        <f>Summary0825!X24 - (V24+W24+X24)</f>
        <v>0</v>
      </c>
      <c r="Z24" s="46">
        <f>Summary0825!Y24</f>
        <v>4.54</v>
      </c>
      <c r="AA24" s="46">
        <f>Summary0825!Z24 - Z24</f>
        <v>93.88</v>
      </c>
      <c r="AB24" s="46">
        <f>Summary0825!AA24 - (Z24+AA24)</f>
        <v>161.07999999999998</v>
      </c>
      <c r="AC24" s="46">
        <f>Summary0825!AB24</f>
        <v>184.29</v>
      </c>
      <c r="AD24" s="46">
        <f>Summary0825!AC24</f>
        <v>0</v>
      </c>
      <c r="AE24" s="46">
        <f>Summary0825!AD24</f>
        <v>0</v>
      </c>
      <c r="AF24" s="46"/>
      <c r="AG24" s="46"/>
      <c r="AH24" s="46"/>
      <c r="AI24" s="46"/>
      <c r="AJ24" s="46"/>
      <c r="AK24" s="38">
        <f t="shared" si="8"/>
        <v>443.78999999999996</v>
      </c>
    </row>
    <row r="25" spans="1:37" ht="15.75" x14ac:dyDescent="0.25">
      <c r="A25" s="14">
        <v>4</v>
      </c>
      <c r="B25" s="15" t="s">
        <v>21</v>
      </c>
      <c r="C25" s="46">
        <v>2768.5602455505855</v>
      </c>
      <c r="D25" s="46">
        <v>46.869754449414359</v>
      </c>
      <c r="E25" s="46">
        <v>2815.43</v>
      </c>
      <c r="F25" s="46">
        <f>Summary0825!F25</f>
        <v>0</v>
      </c>
      <c r="G25" s="46">
        <f>Summary0825!G25 - F25</f>
        <v>0</v>
      </c>
      <c r="H25" s="46">
        <f>Summary0825!H25 - (F25+G25)</f>
        <v>2817</v>
      </c>
      <c r="I25" s="46">
        <f>Summary0825!I25 - (F25+G25+H25)</f>
        <v>1346</v>
      </c>
      <c r="J25" s="46">
        <f>Summary0825!J25 - (F25+G25+H25+I25)</f>
        <v>0</v>
      </c>
      <c r="K25" s="46">
        <f>Summary0825!K25 - (F25+G25+H25+I25+J25)</f>
        <v>0</v>
      </c>
      <c r="L25" s="46">
        <f>Summary0825!L25 - (F25+G25+H25+I25+J25+K25)</f>
        <v>0</v>
      </c>
      <c r="M25" s="46">
        <f>Summary0825!M25</f>
        <v>0</v>
      </c>
      <c r="N25" s="46">
        <f>Summary0825!N25 - M25</f>
        <v>0</v>
      </c>
      <c r="O25" s="46">
        <f>Summary0825!O25 - (M25+N25)</f>
        <v>264</v>
      </c>
      <c r="P25" s="46"/>
      <c r="Q25" s="46"/>
      <c r="R25" s="22"/>
      <c r="S25" s="22"/>
      <c r="T25" s="22"/>
      <c r="U25" s="38">
        <f t="shared" si="5"/>
        <v>1610</v>
      </c>
      <c r="V25" s="457">
        <f>Summary0825!U25</f>
        <v>2066.54</v>
      </c>
      <c r="W25" s="457">
        <f>Summary0825!V25 -V25</f>
        <v>1322</v>
      </c>
      <c r="X25" s="457">
        <f>Summary0825!W25 - (V25+W25)</f>
        <v>0</v>
      </c>
      <c r="Y25" s="62">
        <f>Summary0825!X25 - (V25+W25+X25)</f>
        <v>0</v>
      </c>
      <c r="Z25" s="46">
        <f>Summary0825!Y25</f>
        <v>0</v>
      </c>
      <c r="AA25" s="46">
        <f>Summary0825!Z25 - Z25</f>
        <v>1242</v>
      </c>
      <c r="AB25" s="46">
        <f>Summary0825!AA25 - (Z25+AA25)</f>
        <v>2942</v>
      </c>
      <c r="AC25" s="46">
        <f>Summary0825!AB25</f>
        <v>0</v>
      </c>
      <c r="AD25" s="46">
        <f>Summary0825!AC25</f>
        <v>0</v>
      </c>
      <c r="AE25" s="46">
        <f>Summary0825!AD25</f>
        <v>0</v>
      </c>
      <c r="AF25" s="46"/>
      <c r="AG25" s="46"/>
      <c r="AH25" s="46"/>
      <c r="AI25" s="46"/>
      <c r="AJ25" s="46"/>
      <c r="AK25" s="38">
        <f t="shared" si="8"/>
        <v>4184</v>
      </c>
    </row>
    <row r="26" spans="1:37" ht="15.75" x14ac:dyDescent="0.25">
      <c r="A26" s="14">
        <v>5</v>
      </c>
      <c r="B26" s="15" t="s">
        <v>22</v>
      </c>
      <c r="C26" s="46">
        <v>99.448876939183407</v>
      </c>
      <c r="D26" s="46">
        <v>597.07112306081672</v>
      </c>
      <c r="E26" s="46">
        <v>696.5200000000001</v>
      </c>
      <c r="F26" s="46">
        <f>Summary0825!F26</f>
        <v>0</v>
      </c>
      <c r="G26" s="46">
        <f>Summary0825!G26 - F26</f>
        <v>0</v>
      </c>
      <c r="H26" s="46">
        <f>Summary0825!H26 - (F26+G26)</f>
        <v>904</v>
      </c>
      <c r="I26" s="46">
        <f>Summary0825!I26 - (F26+G26+H26)</f>
        <v>0</v>
      </c>
      <c r="J26" s="46">
        <f>Summary0825!J26 - (F26+G26+H26+I26)</f>
        <v>0</v>
      </c>
      <c r="K26" s="46">
        <f>Summary0825!K26 - (F26+G26+H26+I26+J26)</f>
        <v>0</v>
      </c>
      <c r="L26" s="46">
        <f>Summary0825!L26 - (F26+G26+H26+I26+J26+K26)</f>
        <v>0</v>
      </c>
      <c r="M26" s="46">
        <f>Summary0825!M26</f>
        <v>0</v>
      </c>
      <c r="N26" s="46">
        <f>Summary0825!N26 - M26</f>
        <v>0</v>
      </c>
      <c r="O26" s="46">
        <f>Summary0825!O26 - (M26+N26)</f>
        <v>382.05</v>
      </c>
      <c r="P26" s="46"/>
      <c r="Q26" s="46"/>
      <c r="R26" s="22"/>
      <c r="S26" s="22"/>
      <c r="T26" s="22"/>
      <c r="U26" s="38">
        <f t="shared" si="5"/>
        <v>382.05</v>
      </c>
      <c r="V26" s="457">
        <f>Summary0825!U26</f>
        <v>12.55</v>
      </c>
      <c r="W26" s="457">
        <f>Summary0825!V26 -V26</f>
        <v>851.67000000000007</v>
      </c>
      <c r="X26" s="457">
        <f>Summary0825!W26 - (V26+W26)</f>
        <v>50.949999999999932</v>
      </c>
      <c r="Y26" s="62">
        <f>Summary0825!X26 - (V26+W26+X26)</f>
        <v>0</v>
      </c>
      <c r="Z26" s="46">
        <f>Summary0825!Y26</f>
        <v>0</v>
      </c>
      <c r="AA26" s="46">
        <f>Summary0825!Z26 - Z26</f>
        <v>518.85</v>
      </c>
      <c r="AB26" s="46">
        <f>Summary0825!AA26 - (Z26+AA26)</f>
        <v>364.15</v>
      </c>
      <c r="AC26" s="46">
        <f>Summary0825!AB26</f>
        <v>0</v>
      </c>
      <c r="AD26" s="46">
        <f>Summary0825!AC26</f>
        <v>0</v>
      </c>
      <c r="AE26" s="46">
        <f>Summary0825!AD26</f>
        <v>0</v>
      </c>
      <c r="AF26" s="46"/>
      <c r="AG26" s="46"/>
      <c r="AH26" s="46"/>
      <c r="AI26" s="46"/>
      <c r="AJ26" s="46"/>
      <c r="AK26" s="38">
        <f t="shared" si="8"/>
        <v>883</v>
      </c>
    </row>
    <row r="27" spans="1:37" ht="15.75" x14ac:dyDescent="0.25">
      <c r="A27" s="14">
        <v>6</v>
      </c>
      <c r="B27" s="15" t="s">
        <v>23</v>
      </c>
      <c r="C27" s="46">
        <v>15.898662796231084</v>
      </c>
      <c r="D27" s="46">
        <v>396.60133720376894</v>
      </c>
      <c r="E27" s="46">
        <v>412.5</v>
      </c>
      <c r="F27" s="46">
        <f>Summary0825!F27</f>
        <v>0</v>
      </c>
      <c r="G27" s="46">
        <f>Summary0825!G27 - F27</f>
        <v>0</v>
      </c>
      <c r="H27" s="46">
        <f>Summary0825!H27 - (F27+G27)</f>
        <v>207</v>
      </c>
      <c r="I27" s="46">
        <f>Summary0825!I27 - (F27+G27+H27)</f>
        <v>321.75</v>
      </c>
      <c r="J27" s="46">
        <f>Summary0825!J27 - (F27+G27+H27+I27)</f>
        <v>6.5</v>
      </c>
      <c r="K27" s="46">
        <f>Summary0825!K27 - (F27+G27+H27+I27+J27)</f>
        <v>0</v>
      </c>
      <c r="L27" s="46">
        <f>Summary0825!L27 - (F27+G27+H27+I27+J27+K27)</f>
        <v>0</v>
      </c>
      <c r="M27" s="46">
        <f>Summary0825!M27</f>
        <v>0</v>
      </c>
      <c r="N27" s="46">
        <f>Summary0825!N27 - M27</f>
        <v>0</v>
      </c>
      <c r="O27" s="46">
        <f>Summary0825!O27 - (M27+N27)</f>
        <v>14</v>
      </c>
      <c r="P27" s="46"/>
      <c r="Q27" s="46"/>
      <c r="R27" s="22"/>
      <c r="S27" s="22"/>
      <c r="T27" s="22"/>
      <c r="U27" s="38">
        <f t="shared" si="5"/>
        <v>342.25</v>
      </c>
      <c r="V27" s="457">
        <f>Summary0825!U27</f>
        <v>109.55</v>
      </c>
      <c r="W27" s="457">
        <f>Summary0825!V27 -V27</f>
        <v>0</v>
      </c>
      <c r="X27" s="457">
        <f>Summary0825!W27 - (V27+W27)</f>
        <v>166.39999999999998</v>
      </c>
      <c r="Y27" s="62">
        <f>Summary0825!X27 - (V27+W27+X27)</f>
        <v>0</v>
      </c>
      <c r="Z27" s="46">
        <f>Summary0825!Y27</f>
        <v>0</v>
      </c>
      <c r="AA27" s="46">
        <f>Summary0825!Z27 - Z27</f>
        <v>161.5</v>
      </c>
      <c r="AB27" s="46">
        <f>Summary0825!AA27 - (Z27+AA27)</f>
        <v>366.5</v>
      </c>
      <c r="AC27" s="46">
        <f>Summary0825!AB27</f>
        <v>369.5</v>
      </c>
      <c r="AD27" s="46">
        <f>Summary0825!AC27</f>
        <v>0</v>
      </c>
      <c r="AE27" s="46">
        <f>Summary0825!AD27</f>
        <v>0</v>
      </c>
      <c r="AF27" s="46"/>
      <c r="AG27" s="46"/>
      <c r="AH27" s="46"/>
      <c r="AI27" s="46"/>
      <c r="AJ27" s="46"/>
      <c r="AK27" s="38">
        <f t="shared" si="8"/>
        <v>897.5</v>
      </c>
    </row>
    <row r="28" spans="1:37" ht="15.75" x14ac:dyDescent="0.25">
      <c r="A28" s="14">
        <v>7</v>
      </c>
      <c r="B28" s="15" t="s">
        <v>24</v>
      </c>
      <c r="C28" s="46">
        <v>196.26625107071476</v>
      </c>
      <c r="D28" s="46">
        <v>350.73374892928524</v>
      </c>
      <c r="E28" s="46">
        <v>547</v>
      </c>
      <c r="F28" s="46">
        <f>Summary0825!F28</f>
        <v>382.07</v>
      </c>
      <c r="G28" s="46">
        <f>Summary0825!G28 - F28</f>
        <v>0</v>
      </c>
      <c r="H28" s="46">
        <f>Summary0825!H28 - (F28+G28)</f>
        <v>156.93</v>
      </c>
      <c r="I28" s="46">
        <f>Summary0825!I28 - (F28+G28+H28)</f>
        <v>55.399999999999977</v>
      </c>
      <c r="J28" s="46">
        <f>Summary0825!J28 - (F28+G28+H28+I28)</f>
        <v>0</v>
      </c>
      <c r="K28" s="46">
        <f>Summary0825!K28 - (F28+G28+H28+I28+J28)</f>
        <v>0</v>
      </c>
      <c r="L28" s="46">
        <f>Summary0825!L28 - (F28+G28+H28+I28+J28+K28)</f>
        <v>0</v>
      </c>
      <c r="M28" s="46">
        <f>Summary0825!M28</f>
        <v>0</v>
      </c>
      <c r="N28" s="46">
        <f>Summary0825!N28 - M28</f>
        <v>0</v>
      </c>
      <c r="O28" s="46">
        <f>Summary0825!O28 - (M28+N28)</f>
        <v>220.28</v>
      </c>
      <c r="P28" s="46"/>
      <c r="Q28" s="46"/>
      <c r="R28" s="22"/>
      <c r="S28" s="22"/>
      <c r="T28" s="22"/>
      <c r="U28" s="38">
        <f t="shared" si="5"/>
        <v>275.67999999999995</v>
      </c>
      <c r="V28" s="457">
        <f>Summary0825!U28</f>
        <v>0</v>
      </c>
      <c r="W28" s="457">
        <f>Summary0825!V28 -V28</f>
        <v>157.69999999999999</v>
      </c>
      <c r="X28" s="457">
        <f>Summary0825!W28 - (V28+W28)</f>
        <v>193.40000000000003</v>
      </c>
      <c r="Y28" s="62">
        <f>Summary0825!X28 - (V28+W28+X28)</f>
        <v>0</v>
      </c>
      <c r="Z28" s="46">
        <f>Summary0825!Y28</f>
        <v>324.8</v>
      </c>
      <c r="AA28" s="46">
        <f>Summary0825!Z28 - Z28</f>
        <v>3</v>
      </c>
      <c r="AB28" s="46">
        <f>Summary0825!AA28 - (Z28+AA28)</f>
        <v>28</v>
      </c>
      <c r="AC28" s="46">
        <f>Summary0825!AB28</f>
        <v>85.95</v>
      </c>
      <c r="AD28" s="46">
        <f>Summary0825!AC28</f>
        <v>0</v>
      </c>
      <c r="AE28" s="46">
        <f>Summary0825!AD28</f>
        <v>0</v>
      </c>
      <c r="AF28" s="46"/>
      <c r="AG28" s="46"/>
      <c r="AH28" s="46"/>
      <c r="AI28" s="46"/>
      <c r="AJ28" s="46"/>
      <c r="AK28" s="38">
        <f t="shared" si="8"/>
        <v>441.75</v>
      </c>
    </row>
    <row r="29" spans="1:37" ht="15.75" x14ac:dyDescent="0.25">
      <c r="A29" s="14">
        <v>8</v>
      </c>
      <c r="B29" s="15" t="s">
        <v>25</v>
      </c>
      <c r="C29" s="46">
        <v>0</v>
      </c>
      <c r="D29" s="46">
        <v>325</v>
      </c>
      <c r="E29" s="46">
        <v>325</v>
      </c>
      <c r="F29" s="46">
        <f>Summary0825!F29</f>
        <v>0</v>
      </c>
      <c r="G29" s="46">
        <f>Summary0825!G29 - F29</f>
        <v>0</v>
      </c>
      <c r="H29" s="46">
        <f>Summary0825!H29 - (F29+G29)</f>
        <v>131.93</v>
      </c>
      <c r="I29" s="46">
        <f>Summary0825!I29 - (F29+G29+H29)</f>
        <v>329.32</v>
      </c>
      <c r="J29" s="46">
        <f>Summary0825!J29 - (F29+G29+H29+I29)</f>
        <v>0</v>
      </c>
      <c r="K29" s="46">
        <f>Summary0825!K29 - (F29+G29+H29+I29+J29)</f>
        <v>0</v>
      </c>
      <c r="L29" s="46">
        <f>Summary0825!L29 - (F29+G29+H29+I29+J29+K29)</f>
        <v>0</v>
      </c>
      <c r="M29" s="46">
        <f>Summary0825!M29</f>
        <v>0</v>
      </c>
      <c r="N29" s="46">
        <f>Summary0825!N29 - M29</f>
        <v>0</v>
      </c>
      <c r="O29" s="46">
        <f>Summary0825!O29 - (M29+N29)</f>
        <v>0</v>
      </c>
      <c r="P29" s="46"/>
      <c r="Q29" s="46"/>
      <c r="R29" s="22"/>
      <c r="S29" s="22"/>
      <c r="T29" s="22"/>
      <c r="U29" s="38">
        <f t="shared" si="5"/>
        <v>329.32</v>
      </c>
      <c r="V29" s="457">
        <f>Summary0825!U29</f>
        <v>0</v>
      </c>
      <c r="W29" s="457">
        <f>Summary0825!V29 -V29</f>
        <v>292.96000000000004</v>
      </c>
      <c r="X29" s="457">
        <f>Summary0825!W29 - (V29+W29)</f>
        <v>140.13999999999999</v>
      </c>
      <c r="Y29" s="62">
        <f>Summary0825!X29 - (V29+W29+X29)</f>
        <v>0</v>
      </c>
      <c r="Z29" s="46">
        <f>Summary0825!Y29</f>
        <v>0</v>
      </c>
      <c r="AA29" s="46">
        <f>Summary0825!Z29 - Z29</f>
        <v>92.63000000000001</v>
      </c>
      <c r="AB29" s="46">
        <f>Summary0825!AA29 - (Z29+AA29)</f>
        <v>335.85</v>
      </c>
      <c r="AC29" s="46">
        <f>Summary0825!AB29</f>
        <v>0</v>
      </c>
      <c r="AD29" s="46">
        <f>Summary0825!AC29</f>
        <v>0</v>
      </c>
      <c r="AE29" s="46">
        <f>Summary0825!AD29</f>
        <v>0</v>
      </c>
      <c r="AF29" s="46"/>
      <c r="AG29" s="46"/>
      <c r="AH29" s="46"/>
      <c r="AI29" s="46"/>
      <c r="AJ29" s="46"/>
      <c r="AK29" s="38">
        <f t="shared" si="8"/>
        <v>428.48</v>
      </c>
    </row>
    <row r="30" spans="1:37" ht="15.75" x14ac:dyDescent="0.25">
      <c r="A30" s="14">
        <v>9</v>
      </c>
      <c r="B30" s="15" t="s">
        <v>26</v>
      </c>
      <c r="C30" s="46">
        <v>188.59103454839629</v>
      </c>
      <c r="D30" s="46">
        <v>530.40896545160376</v>
      </c>
      <c r="E30" s="46">
        <v>719</v>
      </c>
      <c r="F30" s="46">
        <f>Summary0825!F30</f>
        <v>0</v>
      </c>
      <c r="G30" s="46">
        <f>Summary0825!G30 - F30</f>
        <v>21.68</v>
      </c>
      <c r="H30" s="46">
        <f>Summary0825!H30 - (F30+G30)</f>
        <v>492.32</v>
      </c>
      <c r="I30" s="46">
        <f>Summary0825!I30 - (F30+G30+H30)</f>
        <v>10</v>
      </c>
      <c r="J30" s="46">
        <f>Summary0825!J30 - (F30+G30+H30+I30)</f>
        <v>0</v>
      </c>
      <c r="K30" s="46">
        <f>Summary0825!K30 - (F30+G30+H30+I30+J30)</f>
        <v>0</v>
      </c>
      <c r="L30" s="46">
        <f>Summary0825!L30 - (F30+G30+H30+I30+J30+K30)</f>
        <v>0</v>
      </c>
      <c r="M30" s="46">
        <f>Summary0825!M30</f>
        <v>0</v>
      </c>
      <c r="N30" s="46">
        <f>Summary0825!N30 - M30</f>
        <v>22</v>
      </c>
      <c r="O30" s="46">
        <f>Summary0825!O30 - (M30+N30)</f>
        <v>561</v>
      </c>
      <c r="P30" s="46"/>
      <c r="Q30" s="46"/>
      <c r="R30" s="22"/>
      <c r="S30" s="22"/>
      <c r="T30" s="22"/>
      <c r="U30" s="38">
        <f t="shared" si="5"/>
        <v>593</v>
      </c>
      <c r="V30" s="457">
        <f>Summary0825!U30</f>
        <v>0</v>
      </c>
      <c r="W30" s="457">
        <f>Summary0825!V30 -V30</f>
        <v>4.25</v>
      </c>
      <c r="X30" s="457">
        <f>Summary0825!W30 - (V30+W30)</f>
        <v>0</v>
      </c>
      <c r="Y30" s="62">
        <f>Summary0825!X30 - (V30+W30+X30)</f>
        <v>0</v>
      </c>
      <c r="Z30" s="46">
        <f>Summary0825!Y30</f>
        <v>6</v>
      </c>
      <c r="AA30" s="46">
        <f>Summary0825!Z30 - Z30</f>
        <v>555.5</v>
      </c>
      <c r="AB30" s="46">
        <f>Summary0825!AA30 - (Z30+AA30)</f>
        <v>0</v>
      </c>
      <c r="AC30" s="46">
        <f>Summary0825!AB30</f>
        <v>0</v>
      </c>
      <c r="AD30" s="46">
        <f>Summary0825!AC30</f>
        <v>0</v>
      </c>
      <c r="AE30" s="46">
        <f>Summary0825!AD30</f>
        <v>0</v>
      </c>
      <c r="AF30" s="46"/>
      <c r="AG30" s="46"/>
      <c r="AH30" s="46"/>
      <c r="AI30" s="46"/>
      <c r="AJ30" s="46"/>
      <c r="AK30" s="38">
        <f t="shared" si="8"/>
        <v>561.5</v>
      </c>
    </row>
    <row r="31" spans="1:37" ht="15.75" x14ac:dyDescent="0.25">
      <c r="A31" s="14">
        <v>10</v>
      </c>
      <c r="B31" s="15" t="s">
        <v>27</v>
      </c>
      <c r="C31" s="46">
        <v>29.056176834491293</v>
      </c>
      <c r="D31" s="46">
        <v>376.44382316550872</v>
      </c>
      <c r="E31" s="46">
        <v>405.5</v>
      </c>
      <c r="F31" s="46">
        <f>Summary0825!F31</f>
        <v>0</v>
      </c>
      <c r="G31" s="46">
        <f>Summary0825!G31 - F31</f>
        <v>0</v>
      </c>
      <c r="H31" s="46">
        <f>Summary0825!H31 - (F31+G31)</f>
        <v>0</v>
      </c>
      <c r="I31" s="46">
        <f>Summary0825!I31 - (F31+G31+H31)</f>
        <v>535</v>
      </c>
      <c r="J31" s="46">
        <f>Summary0825!J31 - (F31+G31+H31+I31)</f>
        <v>0</v>
      </c>
      <c r="K31" s="46">
        <f>Summary0825!K31 - (F31+G31+H31+I31+J31)</f>
        <v>0</v>
      </c>
      <c r="L31" s="46">
        <f>Summary0825!L31 - (F31+G31+H31+I31+J31+K31)</f>
        <v>0</v>
      </c>
      <c r="M31" s="46">
        <f>Summary0825!M31</f>
        <v>0</v>
      </c>
      <c r="N31" s="46">
        <f>Summary0825!N31 - M31</f>
        <v>0</v>
      </c>
      <c r="O31" s="46">
        <f>Summary0825!O31 - (M31+N31)</f>
        <v>354</v>
      </c>
      <c r="P31" s="46"/>
      <c r="Q31" s="46"/>
      <c r="R31" s="22"/>
      <c r="S31" s="22"/>
      <c r="T31" s="22"/>
      <c r="U31" s="38">
        <f t="shared" si="5"/>
        <v>889</v>
      </c>
      <c r="V31" s="457">
        <f>Summary0825!U31</f>
        <v>0</v>
      </c>
      <c r="W31" s="457">
        <f>Summary0825!V31 -V31</f>
        <v>0</v>
      </c>
      <c r="X31" s="457">
        <f>Summary0825!W31 - (V31+W31)</f>
        <v>0</v>
      </c>
      <c r="Y31" s="62">
        <f>Summary0825!X31 - (V31+W31+X31)</f>
        <v>0</v>
      </c>
      <c r="Z31" s="46">
        <f>Summary0825!Y31</f>
        <v>0</v>
      </c>
      <c r="AA31" s="46">
        <f>Summary0825!Z31 - Z31</f>
        <v>535</v>
      </c>
      <c r="AB31" s="46">
        <f>Summary0825!AA31 - (Z31+AA31)</f>
        <v>0</v>
      </c>
      <c r="AC31" s="46">
        <f>Summary0825!AB31</f>
        <v>0</v>
      </c>
      <c r="AD31" s="46">
        <f>Summary0825!AC31</f>
        <v>0</v>
      </c>
      <c r="AE31" s="46">
        <f>Summary0825!AD31</f>
        <v>0</v>
      </c>
      <c r="AF31" s="46"/>
      <c r="AG31" s="46"/>
      <c r="AH31" s="46"/>
      <c r="AI31" s="46"/>
      <c r="AJ31" s="46"/>
      <c r="AK31" s="38">
        <f t="shared" si="8"/>
        <v>535</v>
      </c>
    </row>
    <row r="32" spans="1:37" ht="15.75" x14ac:dyDescent="0.25">
      <c r="A32" s="14">
        <v>11</v>
      </c>
      <c r="B32" s="15" t="s">
        <v>28</v>
      </c>
      <c r="C32" s="46">
        <v>1741.1776910631008</v>
      </c>
      <c r="D32" s="46">
        <v>540.82230893689916</v>
      </c>
      <c r="E32" s="46">
        <v>2282</v>
      </c>
      <c r="F32" s="46">
        <f>Summary0825!F32</f>
        <v>0</v>
      </c>
      <c r="G32" s="46">
        <f>Summary0825!G32 - F32</f>
        <v>0</v>
      </c>
      <c r="H32" s="46">
        <f>Summary0825!H32 - (F32+G32)</f>
        <v>0</v>
      </c>
      <c r="I32" s="46">
        <f>Summary0825!I32 - (F32+G32+H32)</f>
        <v>2515.89</v>
      </c>
      <c r="J32" s="46">
        <f>Summary0825!J32 - (F32+G32+H32+I32)</f>
        <v>546.88999999999987</v>
      </c>
      <c r="K32" s="46">
        <f>Summary0825!K32 - (F32+G32+H32+I32+J32)</f>
        <v>0</v>
      </c>
      <c r="L32" s="46">
        <f>Summary0825!L32 - (F32+G32+H32+I32+J32+K32)</f>
        <v>0</v>
      </c>
      <c r="M32" s="46">
        <f>Summary0825!M32</f>
        <v>0</v>
      </c>
      <c r="N32" s="46">
        <f>Summary0825!N32 - M32</f>
        <v>0</v>
      </c>
      <c r="O32" s="46">
        <f>Summary0825!O32 - (M32+N32)</f>
        <v>201.69000000000003</v>
      </c>
      <c r="P32" s="46"/>
      <c r="Q32" s="46"/>
      <c r="R32" s="22"/>
      <c r="S32" s="22"/>
      <c r="T32" s="22"/>
      <c r="U32" s="38">
        <f t="shared" si="5"/>
        <v>3264.47</v>
      </c>
      <c r="V32" s="457">
        <f>Summary0825!U32</f>
        <v>0.25</v>
      </c>
      <c r="W32" s="457">
        <f>Summary0825!V32 -V32</f>
        <v>0</v>
      </c>
      <c r="X32" s="457">
        <f>Summary0825!W32 - (V32+W32)</f>
        <v>2062.44</v>
      </c>
      <c r="Y32" s="62">
        <f>Summary0825!X32 - (V32+W32+X32)</f>
        <v>0</v>
      </c>
      <c r="Z32" s="46">
        <f>Summary0825!Y32</f>
        <v>0</v>
      </c>
      <c r="AA32" s="46">
        <f>Summary0825!Z32 - Z32</f>
        <v>43.769999999999996</v>
      </c>
      <c r="AB32" s="46">
        <f>Summary0825!AA32 - (Z32+AA32)</f>
        <v>3579.87</v>
      </c>
      <c r="AC32" s="46">
        <f>Summary0825!AB32</f>
        <v>0</v>
      </c>
      <c r="AD32" s="46">
        <f>Summary0825!AC32</f>
        <v>0</v>
      </c>
      <c r="AE32" s="46">
        <f>Summary0825!AD32</f>
        <v>0</v>
      </c>
      <c r="AF32" s="46"/>
      <c r="AG32" s="46"/>
      <c r="AH32" s="46"/>
      <c r="AI32" s="46"/>
      <c r="AJ32" s="46"/>
      <c r="AK32" s="38">
        <f t="shared" si="8"/>
        <v>3623.64</v>
      </c>
    </row>
    <row r="33" spans="1:37" ht="15.75" x14ac:dyDescent="0.25">
      <c r="A33" s="14">
        <v>12</v>
      </c>
      <c r="B33" s="15" t="s">
        <v>29</v>
      </c>
      <c r="C33" s="46">
        <v>286.72416008375365</v>
      </c>
      <c r="D33" s="46">
        <v>2448.7758399162462</v>
      </c>
      <c r="E33" s="46">
        <v>2735.5</v>
      </c>
      <c r="F33" s="46">
        <f>Summary0825!F33</f>
        <v>0</v>
      </c>
      <c r="G33" s="46">
        <f>Summary0825!G33 - F33</f>
        <v>0</v>
      </c>
      <c r="H33" s="46">
        <f>Summary0825!H33 - (F33+G33)</f>
        <v>463.02000000000004</v>
      </c>
      <c r="I33" s="46">
        <f>Summary0825!I33 - (F33+G33+H33)</f>
        <v>2089.94</v>
      </c>
      <c r="J33" s="46">
        <f>Summary0825!J33 - (F33+G33+H33+I33)</f>
        <v>0</v>
      </c>
      <c r="K33" s="46">
        <f>Summary0825!K33 - (F33+G33+H33+I33+J33)</f>
        <v>0</v>
      </c>
      <c r="L33" s="46">
        <f>Summary0825!L33 - (F33+G33+H33+I33+J33+K33)</f>
        <v>0</v>
      </c>
      <c r="M33" s="46">
        <f>Summary0825!M33</f>
        <v>0</v>
      </c>
      <c r="N33" s="46">
        <f>Summary0825!N33 - M33</f>
        <v>0</v>
      </c>
      <c r="O33" s="46">
        <f>Summary0825!O33 - (M33+N33)</f>
        <v>128</v>
      </c>
      <c r="P33" s="46"/>
      <c r="Q33" s="46"/>
      <c r="R33" s="22"/>
      <c r="S33" s="22"/>
      <c r="T33" s="22"/>
      <c r="U33" s="38">
        <f t="shared" si="5"/>
        <v>2217.94</v>
      </c>
      <c r="V33" s="457">
        <f>Summary0825!U33</f>
        <v>520.54999999999995</v>
      </c>
      <c r="W33" s="457">
        <f>Summary0825!V33 -V33</f>
        <v>0</v>
      </c>
      <c r="X33" s="457">
        <f>Summary0825!W33 - (V33+W33)</f>
        <v>1894.5400000000002</v>
      </c>
      <c r="Y33" s="62">
        <f>Summary0825!X33 - (V33+W33+X33)</f>
        <v>0</v>
      </c>
      <c r="Z33" s="46">
        <f>Summary0825!Y33</f>
        <v>0</v>
      </c>
      <c r="AA33" s="46">
        <f>Summary0825!Z33 - Z33</f>
        <v>0</v>
      </c>
      <c r="AB33" s="46">
        <f>Summary0825!AA33 - (Z33+AA33)</f>
        <v>2381</v>
      </c>
      <c r="AC33" s="46">
        <f>Summary0825!AB33</f>
        <v>66.319999999999993</v>
      </c>
      <c r="AD33" s="46">
        <f>Summary0825!AC33</f>
        <v>0</v>
      </c>
      <c r="AE33" s="46">
        <f>Summary0825!AD33</f>
        <v>0</v>
      </c>
      <c r="AF33" s="46"/>
      <c r="AG33" s="46"/>
      <c r="AH33" s="46"/>
      <c r="AI33" s="46"/>
      <c r="AJ33" s="46"/>
      <c r="AK33" s="38">
        <f t="shared" si="8"/>
        <v>2447.3200000000002</v>
      </c>
    </row>
    <row r="34" spans="1:37" ht="15.75" x14ac:dyDescent="0.25">
      <c r="A34" s="14">
        <v>13</v>
      </c>
      <c r="B34" s="15" t="s">
        <v>30</v>
      </c>
      <c r="C34" s="46">
        <v>590.44344246692674</v>
      </c>
      <c r="D34" s="46">
        <v>3212.0565575330734</v>
      </c>
      <c r="E34" s="46">
        <v>3802.5</v>
      </c>
      <c r="F34" s="46">
        <f>Summary0825!F34</f>
        <v>0</v>
      </c>
      <c r="G34" s="46">
        <f>Summary0825!G34 - F34</f>
        <v>0</v>
      </c>
      <c r="H34" s="46">
        <f>Summary0825!H34 - (F34+G34)</f>
        <v>768.5</v>
      </c>
      <c r="I34" s="46">
        <f>Summary0825!I34 - (F34+G34+H34)</f>
        <v>90.819999999999936</v>
      </c>
      <c r="J34" s="46">
        <f>Summary0825!J34 - (F34+G34+H34+I34)</f>
        <v>0</v>
      </c>
      <c r="K34" s="46">
        <f>Summary0825!K34 - (F34+G34+H34+I34+J34)</f>
        <v>0</v>
      </c>
      <c r="L34" s="46">
        <f>Summary0825!L34 - (F34+G34+H34+I34+J34+K34)</f>
        <v>0</v>
      </c>
      <c r="M34" s="46">
        <f>Summary0825!M34</f>
        <v>0</v>
      </c>
      <c r="N34" s="46">
        <f>Summary0825!N34 - M34</f>
        <v>0</v>
      </c>
      <c r="O34" s="46">
        <f>Summary0825!O34 - (M34+N34)</f>
        <v>14.5</v>
      </c>
      <c r="P34" s="46"/>
      <c r="Q34" s="46"/>
      <c r="R34" s="22"/>
      <c r="S34" s="22"/>
      <c r="T34" s="22"/>
      <c r="U34" s="38">
        <f t="shared" si="5"/>
        <v>105.31999999999994</v>
      </c>
      <c r="V34" s="457">
        <f>Summary0825!U34</f>
        <v>523.5</v>
      </c>
      <c r="W34" s="457">
        <f>Summary0825!V34 -V34</f>
        <v>0</v>
      </c>
      <c r="X34" s="457">
        <f>Summary0825!W34 - (V34+W34)</f>
        <v>408</v>
      </c>
      <c r="Y34" s="62">
        <f>Summary0825!X34 - (V34+W34+X34)</f>
        <v>0</v>
      </c>
      <c r="Z34" s="46">
        <f>Summary0825!Y34</f>
        <v>0</v>
      </c>
      <c r="AA34" s="46">
        <f>Summary0825!Z34 - Z34</f>
        <v>1327</v>
      </c>
      <c r="AB34" s="46">
        <f>Summary0825!AA34 - (Z34+AA34)</f>
        <v>500</v>
      </c>
      <c r="AC34" s="46">
        <f>Summary0825!AB34</f>
        <v>0</v>
      </c>
      <c r="AD34" s="46">
        <f>Summary0825!AC34</f>
        <v>0</v>
      </c>
      <c r="AE34" s="46">
        <f>Summary0825!AD34</f>
        <v>0</v>
      </c>
      <c r="AF34" s="46"/>
      <c r="AG34" s="46"/>
      <c r="AH34" s="46"/>
      <c r="AI34" s="46"/>
      <c r="AJ34" s="46"/>
      <c r="AK34" s="38">
        <f t="shared" si="8"/>
        <v>1827</v>
      </c>
    </row>
    <row r="35" spans="1:37" ht="15.75" x14ac:dyDescent="0.25">
      <c r="A35" s="14">
        <v>14</v>
      </c>
      <c r="B35" s="15" t="s">
        <v>31</v>
      </c>
      <c r="C35" s="46">
        <v>4536.0529646902069</v>
      </c>
      <c r="D35" s="46">
        <v>1528.9470353097931</v>
      </c>
      <c r="E35" s="46">
        <v>6065</v>
      </c>
      <c r="F35" s="46">
        <f>Summary0825!F35</f>
        <v>0</v>
      </c>
      <c r="G35" s="46">
        <f>Summary0825!G35 - F35</f>
        <v>0</v>
      </c>
      <c r="H35" s="46">
        <f>Summary0825!H35 - (F35+G35)</f>
        <v>0</v>
      </c>
      <c r="I35" s="46">
        <f>Summary0825!I35 - (F35+G35+H35)</f>
        <v>4303.8</v>
      </c>
      <c r="J35" s="46">
        <f>Summary0825!J35 - (F35+G35+H35+I35)</f>
        <v>4.754439999999704</v>
      </c>
      <c r="K35" s="46">
        <f>Summary0825!K35 - (F35+G35+H35+I35+J35)</f>
        <v>0</v>
      </c>
      <c r="L35" s="46">
        <f>Summary0825!L35 - (F35+G35+H35+I35+J35+K35)</f>
        <v>0</v>
      </c>
      <c r="M35" s="46">
        <f>Summary0825!M35</f>
        <v>0</v>
      </c>
      <c r="N35" s="46">
        <f>Summary0825!N35 - M35</f>
        <v>0</v>
      </c>
      <c r="O35" s="46">
        <f>Summary0825!O35 - (M35+N35)</f>
        <v>104.85</v>
      </c>
      <c r="P35" s="46"/>
      <c r="Q35" s="46"/>
      <c r="R35" s="22"/>
      <c r="S35" s="22"/>
      <c r="T35" s="22"/>
      <c r="U35" s="38">
        <f t="shared" si="5"/>
        <v>4413.4044400000002</v>
      </c>
      <c r="V35" s="457">
        <f>Summary0825!U35</f>
        <v>0</v>
      </c>
      <c r="W35" s="457">
        <f>Summary0825!V35 -V35</f>
        <v>0</v>
      </c>
      <c r="X35" s="457">
        <f>Summary0825!W35 - (V35+W35)</f>
        <v>4315.7112399999996</v>
      </c>
      <c r="Y35" s="62">
        <f>Summary0825!X35 - (V35+W35+X35)</f>
        <v>0</v>
      </c>
      <c r="Z35" s="46">
        <f>Summary0825!Y35</f>
        <v>0</v>
      </c>
      <c r="AA35" s="46">
        <f>Summary0825!Z35 - Z35</f>
        <v>0</v>
      </c>
      <c r="AB35" s="46">
        <f>Summary0825!AA35 - (Z35+AA35)</f>
        <v>4126.7300000000005</v>
      </c>
      <c r="AC35" s="46">
        <f>Summary0825!AB35</f>
        <v>0</v>
      </c>
      <c r="AD35" s="46">
        <f>Summary0825!AC35</f>
        <v>0</v>
      </c>
      <c r="AE35" s="46">
        <f>Summary0825!AD35</f>
        <v>0</v>
      </c>
      <c r="AF35" s="46"/>
      <c r="AG35" s="46"/>
      <c r="AH35" s="46"/>
      <c r="AI35" s="46"/>
      <c r="AJ35" s="46"/>
      <c r="AK35" s="38">
        <f t="shared" si="8"/>
        <v>4126.7300000000005</v>
      </c>
    </row>
    <row r="36" spans="1:37" s="91" customFormat="1" ht="14.25" x14ac:dyDescent="0.2">
      <c r="A36" s="27" t="s">
        <v>32</v>
      </c>
      <c r="B36" s="28">
        <v>19</v>
      </c>
      <c r="C36" s="29">
        <f>SUM(C37:C55)</f>
        <v>11206.364352336535</v>
      </c>
      <c r="D36" s="29">
        <f t="shared" ref="D36" si="14">SUM(D37:D55)</f>
        <v>8050.1356476634619</v>
      </c>
      <c r="E36" s="29">
        <f>SUM(E37:E55)</f>
        <v>19256.5</v>
      </c>
      <c r="F36" s="29">
        <f t="shared" ref="F36:H36" si="15">SUM(F37:F55)</f>
        <v>0</v>
      </c>
      <c r="G36" s="29">
        <f t="shared" si="15"/>
        <v>0</v>
      </c>
      <c r="H36" s="29">
        <f t="shared" si="15"/>
        <v>8053.2499999999991</v>
      </c>
      <c r="I36" s="35">
        <f>SUM(I37:I55)</f>
        <v>12536.212000000001</v>
      </c>
      <c r="J36" s="35">
        <f>SUM(J37:J55)</f>
        <v>1372.3899999999999</v>
      </c>
      <c r="K36" s="35">
        <f t="shared" ref="K36:Y36" si="16">SUM(K37:K55)</f>
        <v>405.74999999999989</v>
      </c>
      <c r="L36" s="35">
        <f t="shared" si="16"/>
        <v>0</v>
      </c>
      <c r="M36" s="35">
        <f t="shared" si="16"/>
        <v>61.39</v>
      </c>
      <c r="N36" s="35">
        <f t="shared" si="16"/>
        <v>509.6</v>
      </c>
      <c r="O36" s="35">
        <f t="shared" si="16"/>
        <v>3090.6299999999997</v>
      </c>
      <c r="P36" s="35">
        <f t="shared" si="16"/>
        <v>0</v>
      </c>
      <c r="Q36" s="35">
        <f t="shared" si="16"/>
        <v>0</v>
      </c>
      <c r="R36" s="35">
        <f t="shared" si="16"/>
        <v>0</v>
      </c>
      <c r="S36" s="35">
        <f t="shared" si="16"/>
        <v>0</v>
      </c>
      <c r="T36" s="35">
        <f t="shared" si="16"/>
        <v>0</v>
      </c>
      <c r="U36" s="38">
        <f t="shared" si="5"/>
        <v>17975.972000000002</v>
      </c>
      <c r="V36" s="100">
        <f t="shared" si="16"/>
        <v>6832.3312999999998</v>
      </c>
      <c r="W36" s="100">
        <f t="shared" si="16"/>
        <v>5670.7561230000001</v>
      </c>
      <c r="X36" s="100">
        <f t="shared" si="16"/>
        <v>7741.9231230000014</v>
      </c>
      <c r="Y36" s="100">
        <f t="shared" si="16"/>
        <v>0</v>
      </c>
      <c r="Z36" s="35">
        <f t="shared" ref="Z36" si="17">SUM(Z37:Z55)</f>
        <v>254.63</v>
      </c>
      <c r="AA36" s="35">
        <f t="shared" ref="AA36" si="18">SUM(AA37:AA55)</f>
        <v>5024.7299999999996</v>
      </c>
      <c r="AB36" s="35">
        <f t="shared" ref="AB36" si="19">SUM(AB37:AB55)</f>
        <v>11025.791289800001</v>
      </c>
      <c r="AC36" s="35">
        <f t="shared" ref="AC36" si="20">SUM(AC37:AC55)</f>
        <v>4207.5999999999995</v>
      </c>
      <c r="AD36" s="35">
        <f t="shared" ref="AD36" si="21">SUM(AD37:AD55)</f>
        <v>27.37</v>
      </c>
      <c r="AE36" s="35">
        <f t="shared" ref="AE36" si="22">SUM(AE37:AE55)</f>
        <v>0</v>
      </c>
      <c r="AF36" s="35">
        <f t="shared" ref="AF36" si="23">SUM(AF37:AF55)</f>
        <v>0</v>
      </c>
      <c r="AG36" s="35">
        <f t="shared" ref="AG36" si="24">SUM(AG37:AG55)</f>
        <v>0</v>
      </c>
      <c r="AH36" s="35">
        <f t="shared" ref="AH36" si="25">SUM(AH37:AH55)</f>
        <v>0</v>
      </c>
      <c r="AI36" s="35">
        <f t="shared" ref="AI36" si="26">SUM(AI37:AI55)</f>
        <v>0</v>
      </c>
      <c r="AJ36" s="35">
        <f t="shared" ref="AJ36" si="27">SUM(AJ37:AJ55)</f>
        <v>0</v>
      </c>
      <c r="AK36" s="38">
        <f t="shared" si="8"/>
        <v>20540.121289799998</v>
      </c>
    </row>
    <row r="37" spans="1:37" ht="15.75" x14ac:dyDescent="0.25">
      <c r="A37" s="14">
        <v>1</v>
      </c>
      <c r="B37" s="15" t="s">
        <v>33</v>
      </c>
      <c r="C37" s="46">
        <v>1436.3619491767392</v>
      </c>
      <c r="D37" s="46">
        <v>764.63805082326076</v>
      </c>
      <c r="E37" s="46">
        <v>2201</v>
      </c>
      <c r="F37" s="46">
        <f>Summary0825!F37</f>
        <v>0</v>
      </c>
      <c r="G37" s="46">
        <f>Summary0825!G37</f>
        <v>0</v>
      </c>
      <c r="H37" s="46">
        <f>Summary0825!H37 - (F37+G37)</f>
        <v>1126</v>
      </c>
      <c r="I37" s="46">
        <f>Summary0825!I37 - (F37+G37+H37)</f>
        <v>548</v>
      </c>
      <c r="J37" s="867">
        <f>Summary0825!J37 - (H37 +I37)</f>
        <v>-5</v>
      </c>
      <c r="K37" s="46">
        <f>Summary0825!K37 - (H37+I37+J37)</f>
        <v>0</v>
      </c>
      <c r="L37" s="46">
        <f>Summary0825!L37 - (H37+I37+J37+K37)</f>
        <v>0</v>
      </c>
      <c r="M37" s="46">
        <f>Summary0825!M37</f>
        <v>0</v>
      </c>
      <c r="N37" s="46">
        <f>Summary0825!N37 - M37</f>
        <v>0</v>
      </c>
      <c r="O37" s="46">
        <f>Summary0825!O37 - (M37+N37)</f>
        <v>0</v>
      </c>
      <c r="P37" s="46"/>
      <c r="Q37" s="46"/>
      <c r="R37" s="5"/>
      <c r="S37" s="5"/>
      <c r="T37" s="5"/>
      <c r="U37" s="38">
        <f t="shared" si="5"/>
        <v>543</v>
      </c>
      <c r="V37" s="457">
        <f>Summary0825!U37</f>
        <v>244.5</v>
      </c>
      <c r="W37" s="457">
        <f>Summary0825!V37 -V37</f>
        <v>0</v>
      </c>
      <c r="X37" s="457">
        <f>Summary0825!W37</f>
        <v>232</v>
      </c>
      <c r="Y37" s="62">
        <f>Summary0825!X37 - (W37+X37)</f>
        <v>0</v>
      </c>
      <c r="Z37" s="46">
        <f>Summary0825!Y37</f>
        <v>0</v>
      </c>
      <c r="AA37" s="46">
        <f>Summary0825!Z37 - Z37</f>
        <v>0</v>
      </c>
      <c r="AB37" s="46">
        <f>Summary0825!AA37 - (Z37+AA37)</f>
        <v>0</v>
      </c>
      <c r="AC37" s="46">
        <f>Summary0825!AB37</f>
        <v>1719</v>
      </c>
      <c r="AD37" s="46">
        <f>Summary0825!AC37</f>
        <v>0</v>
      </c>
      <c r="AE37" s="46">
        <f>Summary0825!AD37</f>
        <v>0</v>
      </c>
      <c r="AF37" s="46"/>
      <c r="AG37" s="46"/>
      <c r="AH37" s="46"/>
      <c r="AI37" s="46"/>
      <c r="AJ37" s="46"/>
      <c r="AK37" s="38">
        <f t="shared" si="8"/>
        <v>1719</v>
      </c>
    </row>
    <row r="38" spans="1:37" ht="15.75" x14ac:dyDescent="0.25">
      <c r="A38" s="14">
        <v>2</v>
      </c>
      <c r="B38" s="15" t="s">
        <v>34</v>
      </c>
      <c r="C38" s="46">
        <v>21.929190063767013</v>
      </c>
      <c r="D38" s="46">
        <v>61.07080993623299</v>
      </c>
      <c r="E38" s="46">
        <v>83</v>
      </c>
      <c r="F38" s="46">
        <f>Summary0825!F38</f>
        <v>0</v>
      </c>
      <c r="G38" s="46">
        <f>Summary0825!G38</f>
        <v>0</v>
      </c>
      <c r="H38" s="46">
        <f>Summary0825!H38 - (F38+G38)</f>
        <v>19.649999999999999</v>
      </c>
      <c r="I38" s="46">
        <f>Summary0825!I38 - (F38+G38+H38)</f>
        <v>69.75</v>
      </c>
      <c r="J38" s="46">
        <f>Summary0825!J38 - (F38+G38+H38+I38)</f>
        <v>0</v>
      </c>
      <c r="K38" s="46">
        <f>Summary0825!K38 - (F38+G38+H38+I38+J38)</f>
        <v>0</v>
      </c>
      <c r="L38" s="46">
        <f>Summary0825!L38 - (F38+G38+H38+I38+J38+K38)</f>
        <v>0</v>
      </c>
      <c r="M38" s="46">
        <f>Summary0825!M38</f>
        <v>0</v>
      </c>
      <c r="N38" s="46">
        <f>Summary0825!N38 - M38</f>
        <v>0</v>
      </c>
      <c r="O38" s="46">
        <f>Summary0825!O38 - (M38+N38)</f>
        <v>0</v>
      </c>
      <c r="P38" s="46"/>
      <c r="Q38" s="46"/>
      <c r="R38" s="5"/>
      <c r="S38" s="5"/>
      <c r="T38" s="5"/>
      <c r="U38" s="38">
        <f t="shared" si="5"/>
        <v>69.75</v>
      </c>
      <c r="V38" s="457">
        <f>Summary0825!U38</f>
        <v>32.85</v>
      </c>
      <c r="W38" s="457">
        <f>Summary0825!V38 -V38</f>
        <v>0</v>
      </c>
      <c r="X38" s="457">
        <f>Summary0825!W38 - (V38+W38)</f>
        <v>24.25</v>
      </c>
      <c r="Y38" s="62">
        <f>Summary0825!X38 - (V38+W38+X38)</f>
        <v>0</v>
      </c>
      <c r="Z38" s="46">
        <f>Summary0825!Y38</f>
        <v>0</v>
      </c>
      <c r="AA38" s="46">
        <f>Summary0825!Z38 - Z38</f>
        <v>0</v>
      </c>
      <c r="AB38" s="46">
        <f>Summary0825!AA38 - (Z38+AA38)</f>
        <v>62.1</v>
      </c>
      <c r="AC38" s="46">
        <f>Summary0825!AB38</f>
        <v>0</v>
      </c>
      <c r="AD38" s="46">
        <f>Summary0825!AC38</f>
        <v>0</v>
      </c>
      <c r="AE38" s="46">
        <f>Summary0825!AD38</f>
        <v>0</v>
      </c>
      <c r="AF38" s="46"/>
      <c r="AG38" s="46"/>
      <c r="AH38" s="46"/>
      <c r="AI38" s="46"/>
      <c r="AJ38" s="46"/>
      <c r="AK38" s="38">
        <f t="shared" si="8"/>
        <v>62.1</v>
      </c>
    </row>
    <row r="39" spans="1:37" ht="15.75" x14ac:dyDescent="0.25">
      <c r="A39" s="14">
        <v>3</v>
      </c>
      <c r="B39" s="15" t="s">
        <v>35</v>
      </c>
      <c r="C39" s="46">
        <v>165.56538498144096</v>
      </c>
      <c r="D39" s="46">
        <v>813.43461501855904</v>
      </c>
      <c r="E39" s="46">
        <v>979</v>
      </c>
      <c r="F39" s="46">
        <f>Summary0825!F39</f>
        <v>0</v>
      </c>
      <c r="G39" s="46">
        <f>Summary0825!G39</f>
        <v>0</v>
      </c>
      <c r="H39" s="46">
        <f>Summary0825!H39 - (F39+G39)</f>
        <v>650</v>
      </c>
      <c r="I39" s="46">
        <f>Summary0825!I39 - (F39+G39+H39)</f>
        <v>187</v>
      </c>
      <c r="J39" s="46">
        <f>Summary0825!J39 - (F39+G39+H39+I39)</f>
        <v>0</v>
      </c>
      <c r="K39" s="46">
        <f>Summary0825!K39 - (F39+G39+H39+I39+J39)</f>
        <v>0</v>
      </c>
      <c r="L39" s="46">
        <f>Summary0825!L39 - (F39+G39+H39+I39+J39+K39)</f>
        <v>0</v>
      </c>
      <c r="M39" s="46">
        <f>Summary0825!M39</f>
        <v>0</v>
      </c>
      <c r="N39" s="46">
        <f>Summary0825!N39 - M39</f>
        <v>0</v>
      </c>
      <c r="O39" s="46">
        <f>Summary0825!O39 - (M39+N39)</f>
        <v>809.5</v>
      </c>
      <c r="P39" s="46"/>
      <c r="Q39" s="46"/>
      <c r="R39" s="5"/>
      <c r="S39" s="5"/>
      <c r="T39" s="5"/>
      <c r="U39" s="38">
        <f t="shared" ref="U39:U55" si="28">SUM(I39:T39)</f>
        <v>996.5</v>
      </c>
      <c r="V39" s="457">
        <f>Summary0825!U39</f>
        <v>783.5</v>
      </c>
      <c r="W39" s="457">
        <f>Summary0825!V39 -V39</f>
        <v>0</v>
      </c>
      <c r="X39" s="457">
        <f>Summary0825!W39 - (V39+W39)</f>
        <v>107</v>
      </c>
      <c r="Y39" s="62">
        <f>Summary0825!X39 - (V39+W39+X39)</f>
        <v>0</v>
      </c>
      <c r="Z39" s="46">
        <f>Summary0825!Y39</f>
        <v>0</v>
      </c>
      <c r="AA39" s="46">
        <f>Summary0825!Z39 - Z39</f>
        <v>0</v>
      </c>
      <c r="AB39" s="46">
        <f>Summary0825!AA39 - (Z39+AA39)</f>
        <v>828.5</v>
      </c>
      <c r="AC39" s="46">
        <f>Summary0825!AB39</f>
        <v>0</v>
      </c>
      <c r="AD39" s="46">
        <f>Summary0825!AC39</f>
        <v>0</v>
      </c>
      <c r="AE39" s="46">
        <f>Summary0825!AD39</f>
        <v>0</v>
      </c>
      <c r="AF39" s="46"/>
      <c r="AG39" s="46"/>
      <c r="AH39" s="46"/>
      <c r="AI39" s="46"/>
      <c r="AJ39" s="46"/>
      <c r="AK39" s="38">
        <f t="shared" si="8"/>
        <v>828.5</v>
      </c>
    </row>
    <row r="40" spans="1:37" ht="15.75" x14ac:dyDescent="0.25">
      <c r="A40" s="14">
        <v>4</v>
      </c>
      <c r="B40" s="15" t="s">
        <v>36</v>
      </c>
      <c r="C40" s="46">
        <v>811.92826211097361</v>
      </c>
      <c r="D40" s="46">
        <v>109.57173788902639</v>
      </c>
      <c r="E40" s="46">
        <v>921.5</v>
      </c>
      <c r="F40" s="46">
        <f>Summary0825!F40</f>
        <v>0</v>
      </c>
      <c r="G40" s="46">
        <f>Summary0825!G40</f>
        <v>0</v>
      </c>
      <c r="H40" s="46">
        <f>Summary0825!H40 - (F40+G40)</f>
        <v>1129.18</v>
      </c>
      <c r="I40" s="46">
        <f>Summary0825!I40 - (F40+G40+H40)</f>
        <v>0</v>
      </c>
      <c r="J40" s="46">
        <f>Summary0825!J40 - (F40+G40+H40+I40)</f>
        <v>0</v>
      </c>
      <c r="K40" s="46">
        <f>Summary0825!K40 - (F40+G40+H40+I40+J40)</f>
        <v>0</v>
      </c>
      <c r="L40" s="46">
        <f>Summary0825!L40 - (F40+G40+H40+I40+J40+K40)</f>
        <v>0</v>
      </c>
      <c r="M40" s="46">
        <f>Summary0825!M40</f>
        <v>1</v>
      </c>
      <c r="N40" s="46">
        <f>Summary0825!N40 - M40</f>
        <v>329.25</v>
      </c>
      <c r="O40" s="46">
        <f>Summary0825!O40 - (M40+N40)</f>
        <v>647.91</v>
      </c>
      <c r="P40" s="46"/>
      <c r="Q40" s="46"/>
      <c r="R40" s="5"/>
      <c r="S40" s="5"/>
      <c r="T40" s="5"/>
      <c r="U40" s="38">
        <f t="shared" si="28"/>
        <v>978.16</v>
      </c>
      <c r="V40" s="457">
        <f>Summary0825!U40</f>
        <v>1048.3433</v>
      </c>
      <c r="W40" s="457">
        <f>Summary0825!V40 -V40</f>
        <v>0</v>
      </c>
      <c r="X40" s="457">
        <f>Summary0825!W40 - (V40+W40)</f>
        <v>0</v>
      </c>
      <c r="Y40" s="62">
        <f>Summary0825!X40 - (V40+W40+X40)</f>
        <v>0</v>
      </c>
      <c r="Z40" s="46">
        <f>Summary0825!Y40</f>
        <v>228.83</v>
      </c>
      <c r="AA40" s="46">
        <f>Summary0825!Z40 - Z40</f>
        <v>495.15999999999997</v>
      </c>
      <c r="AB40" s="46">
        <f>Summary0825!AA40 - (Z40+AA40)</f>
        <v>374.51</v>
      </c>
      <c r="AC40" s="46">
        <f>Summary0825!AB40</f>
        <v>0</v>
      </c>
      <c r="AD40" s="46">
        <f>Summary0825!AC40</f>
        <v>0</v>
      </c>
      <c r="AE40" s="46">
        <f>Summary0825!AD40</f>
        <v>0</v>
      </c>
      <c r="AF40" s="46"/>
      <c r="AG40" s="46"/>
      <c r="AH40" s="46"/>
      <c r="AI40" s="46"/>
      <c r="AJ40" s="46"/>
      <c r="AK40" s="38">
        <f t="shared" si="8"/>
        <v>1098.5</v>
      </c>
    </row>
    <row r="41" spans="1:37" ht="15.75" x14ac:dyDescent="0.25">
      <c r="A41" s="14">
        <v>5</v>
      </c>
      <c r="B41" s="15" t="s">
        <v>37</v>
      </c>
      <c r="C41" s="46">
        <v>1485.7026268202151</v>
      </c>
      <c r="D41" s="46">
        <v>181.29737317978493</v>
      </c>
      <c r="E41" s="46">
        <v>1667</v>
      </c>
      <c r="F41" s="46">
        <f>Summary0825!F41</f>
        <v>0</v>
      </c>
      <c r="G41" s="46">
        <f>Summary0825!G41</f>
        <v>0</v>
      </c>
      <c r="H41" s="46">
        <f>Summary0825!H41 - (F41+G41)</f>
        <v>923.25</v>
      </c>
      <c r="I41" s="46">
        <f>Summary0825!I41 - (F41+G41+H41)</f>
        <v>731.91199999999981</v>
      </c>
      <c r="J41" s="46">
        <f>Summary0825!J41 - (F41+G41+H41+I41)</f>
        <v>0</v>
      </c>
      <c r="K41" s="46">
        <f>Summary0825!K41 - (F41+G41+H41+I41+J41)</f>
        <v>0</v>
      </c>
      <c r="L41" s="46">
        <f>Summary0825!L41 - (F41+G41+H41+I41+J41+K41)</f>
        <v>0</v>
      </c>
      <c r="M41" s="46">
        <f>Summary0825!M41</f>
        <v>0</v>
      </c>
      <c r="N41" s="46">
        <f>Summary0825!N41 - M41</f>
        <v>0</v>
      </c>
      <c r="O41" s="46">
        <f>Summary0825!O41 - (M41+N41)</f>
        <v>128.72</v>
      </c>
      <c r="P41" s="46"/>
      <c r="Q41" s="46"/>
      <c r="R41" s="5"/>
      <c r="S41" s="5"/>
      <c r="T41" s="5"/>
      <c r="U41" s="38">
        <f t="shared" si="28"/>
        <v>860.63199999999983</v>
      </c>
      <c r="V41" s="457">
        <f>Summary0825!U41</f>
        <v>948.32800000000009</v>
      </c>
      <c r="W41" s="457">
        <f>Summary0825!V41 -V41</f>
        <v>0</v>
      </c>
      <c r="X41" s="457">
        <f>Summary0825!W41 - (V41+W41)</f>
        <v>672.572</v>
      </c>
      <c r="Y41" s="62">
        <f>Summary0825!X41 - (V41+W41+X41)</f>
        <v>0</v>
      </c>
      <c r="Z41" s="46">
        <f>Summary0825!Y41</f>
        <v>0</v>
      </c>
      <c r="AA41" s="46">
        <f>Summary0825!Z41 - Z41</f>
        <v>89.37</v>
      </c>
      <c r="AB41" s="46">
        <f>Summary0825!AA41 - (Z41+AA41)</f>
        <v>1054.9000000000001</v>
      </c>
      <c r="AC41" s="46">
        <f>Summary0825!AB41</f>
        <v>269.89</v>
      </c>
      <c r="AD41" s="46">
        <f>Summary0825!AC41</f>
        <v>0</v>
      </c>
      <c r="AE41" s="46">
        <f>Summary0825!AD41</f>
        <v>0</v>
      </c>
      <c r="AF41" s="46"/>
      <c r="AG41" s="46"/>
      <c r="AH41" s="46"/>
      <c r="AI41" s="46"/>
      <c r="AJ41" s="46"/>
      <c r="AK41" s="38">
        <f t="shared" si="8"/>
        <v>1414.1599999999999</v>
      </c>
    </row>
    <row r="42" spans="1:37" ht="15.75" x14ac:dyDescent="0.25">
      <c r="A42" s="14">
        <v>6</v>
      </c>
      <c r="B42" s="15" t="s">
        <v>38</v>
      </c>
      <c r="C42" s="46">
        <v>803.70481583706101</v>
      </c>
      <c r="D42" s="46">
        <v>2082.2951841629392</v>
      </c>
      <c r="E42" s="46">
        <v>2886</v>
      </c>
      <c r="F42" s="46">
        <f>Summary0825!F42</f>
        <v>0</v>
      </c>
      <c r="G42" s="46">
        <f>Summary0825!G42</f>
        <v>0</v>
      </c>
      <c r="H42" s="46">
        <f>Summary0825!H42 - (F42+G42)</f>
        <v>0</v>
      </c>
      <c r="I42" s="46">
        <f>Summary0825!I42 - (F42+G42+H42)</f>
        <v>3330.75</v>
      </c>
      <c r="J42" s="46">
        <f>Summary0825!J42 - (F42+G42+H42+I42)</f>
        <v>78</v>
      </c>
      <c r="K42" s="46">
        <f>Summary0825!K42 - (F42+G42+H42+I42+J42)</f>
        <v>0</v>
      </c>
      <c r="L42" s="46">
        <f>Summary0825!L42 - (F42+G42+H42+I42+J42+K42)</f>
        <v>0</v>
      </c>
      <c r="M42" s="46">
        <f>Summary0825!M42</f>
        <v>11.1</v>
      </c>
      <c r="N42" s="46">
        <f>Summary0825!N42 - M42</f>
        <v>75</v>
      </c>
      <c r="O42" s="46">
        <f>Summary0825!O42 - (M42+N42)</f>
        <v>0</v>
      </c>
      <c r="P42" s="46"/>
      <c r="Q42" s="46"/>
      <c r="R42" s="5"/>
      <c r="S42" s="5"/>
      <c r="T42" s="5"/>
      <c r="U42" s="38">
        <f t="shared" si="28"/>
        <v>3494.85</v>
      </c>
      <c r="V42" s="457">
        <f>Summary0825!U42</f>
        <v>1440.3700000000001</v>
      </c>
      <c r="W42" s="457">
        <f>Summary0825!V42 -V42</f>
        <v>0</v>
      </c>
      <c r="X42" s="457">
        <f>Summary0825!W42 - (V42+W42)</f>
        <v>1696.1249999999998</v>
      </c>
      <c r="Y42" s="62">
        <f>Summary0825!X42 - (V42+W42+X42)</f>
        <v>0</v>
      </c>
      <c r="Z42" s="46">
        <f>Summary0825!Y42</f>
        <v>0</v>
      </c>
      <c r="AA42" s="46">
        <f>Summary0825!Z42 - Z42</f>
        <v>3123.8999999999996</v>
      </c>
      <c r="AB42" s="46">
        <f>Summary0825!AA42 - (Z42+AA42)</f>
        <v>607.54500000000053</v>
      </c>
      <c r="AC42" s="46">
        <f>Summary0825!AB42</f>
        <v>2</v>
      </c>
      <c r="AD42" s="46">
        <f>Summary0825!AC42</f>
        <v>0</v>
      </c>
      <c r="AE42" s="46">
        <f>Summary0825!AD42</f>
        <v>0</v>
      </c>
      <c r="AF42" s="46"/>
      <c r="AG42" s="46"/>
      <c r="AH42" s="46"/>
      <c r="AI42" s="46"/>
      <c r="AJ42" s="46"/>
      <c r="AK42" s="38">
        <f t="shared" si="8"/>
        <v>3733.4450000000002</v>
      </c>
    </row>
    <row r="43" spans="1:37" ht="15.75" x14ac:dyDescent="0.25">
      <c r="A43" s="14">
        <v>7</v>
      </c>
      <c r="B43" s="15" t="s">
        <v>39</v>
      </c>
      <c r="C43" s="46">
        <v>200.65208908346816</v>
      </c>
      <c r="D43" s="46">
        <v>126.34791091653184</v>
      </c>
      <c r="E43" s="46">
        <v>327</v>
      </c>
      <c r="F43" s="46">
        <f>Summary0825!F43</f>
        <v>0</v>
      </c>
      <c r="G43" s="46">
        <f>Summary0825!G43</f>
        <v>0</v>
      </c>
      <c r="H43" s="46">
        <f>Summary0825!H43 - (F43+G43)</f>
        <v>130.38</v>
      </c>
      <c r="I43" s="46">
        <f>Summary0825!I43 - (F43+G43+H43)</f>
        <v>350.82</v>
      </c>
      <c r="J43" s="46">
        <f>Summary0825!J43 - (F43+G43+H43+I43)</f>
        <v>0</v>
      </c>
      <c r="K43" s="46">
        <f>Summary0825!K43 - (F43+G43+H43+I43+J43)</f>
        <v>0</v>
      </c>
      <c r="L43" s="46">
        <f>Summary0825!L43 - (F43+G43+H43+I43+J43+K43)</f>
        <v>0</v>
      </c>
      <c r="M43" s="46">
        <f>Summary0825!M43</f>
        <v>0</v>
      </c>
      <c r="N43" s="46">
        <f>Summary0825!N43 - M43</f>
        <v>0</v>
      </c>
      <c r="O43" s="46">
        <f>Summary0825!O43 - (M43+N43)</f>
        <v>3</v>
      </c>
      <c r="P43" s="46"/>
      <c r="Q43" s="46"/>
      <c r="R43" s="5"/>
      <c r="S43" s="5"/>
      <c r="T43" s="5"/>
      <c r="U43" s="38">
        <f t="shared" si="28"/>
        <v>353.82</v>
      </c>
      <c r="V43" s="457">
        <f>Summary0825!U43</f>
        <v>0</v>
      </c>
      <c r="W43" s="457">
        <f>Summary0825!V43 -V43</f>
        <v>300.56</v>
      </c>
      <c r="X43" s="457">
        <f>Summary0825!W43 - (V43+W43)</f>
        <v>148.99</v>
      </c>
      <c r="Y43" s="62">
        <f>Summary0825!X43 - (V43+W43+X43)</f>
        <v>0</v>
      </c>
      <c r="Z43" s="46">
        <f>Summary0825!Y43</f>
        <v>0</v>
      </c>
      <c r="AA43" s="46">
        <f>Summary0825!Z43 - Z43</f>
        <v>142.26</v>
      </c>
      <c r="AB43" s="46">
        <f>Summary0825!AA43 - (Z43+AA43)</f>
        <v>361.74</v>
      </c>
      <c r="AC43" s="46">
        <f>Summary0825!AB43</f>
        <v>0</v>
      </c>
      <c r="AD43" s="46">
        <f>Summary0825!AC43</f>
        <v>0</v>
      </c>
      <c r="AE43" s="46">
        <f>Summary0825!AD43</f>
        <v>0</v>
      </c>
      <c r="AF43" s="46"/>
      <c r="AG43" s="46"/>
      <c r="AH43" s="46"/>
      <c r="AI43" s="46"/>
      <c r="AJ43" s="46"/>
      <c r="AK43" s="38">
        <f t="shared" si="8"/>
        <v>504</v>
      </c>
    </row>
    <row r="44" spans="1:37" ht="15.75" x14ac:dyDescent="0.25">
      <c r="A44" s="14">
        <v>8</v>
      </c>
      <c r="B44" s="15" t="s">
        <v>40</v>
      </c>
      <c r="C44" s="46">
        <v>581.12353668982587</v>
      </c>
      <c r="D44" s="46">
        <v>198.87646331017413</v>
      </c>
      <c r="E44" s="46">
        <v>780</v>
      </c>
      <c r="F44" s="46">
        <f>Summary0825!F44</f>
        <v>0</v>
      </c>
      <c r="G44" s="46">
        <f>Summary0825!G44</f>
        <v>0</v>
      </c>
      <c r="H44" s="46">
        <f>Summary0825!H44 - (F44+G44)</f>
        <v>0</v>
      </c>
      <c r="I44" s="46">
        <f>Summary0825!I44 - (F44+G44+H44)</f>
        <v>594.14</v>
      </c>
      <c r="J44" s="46">
        <f>Summary0825!J44 - (F44+G44+H44+I44)</f>
        <v>0</v>
      </c>
      <c r="K44" s="46">
        <f>Summary0825!K44 - (F44+G44+H44+I44+J44)</f>
        <v>0</v>
      </c>
      <c r="L44" s="46">
        <f>Summary0825!L44 - (F44+G44+H44+I44+J44+K44)</f>
        <v>0</v>
      </c>
      <c r="M44" s="46">
        <f>Summary0825!M44</f>
        <v>33.79</v>
      </c>
      <c r="N44" s="46">
        <f>Summary0825!N44 - M44</f>
        <v>0</v>
      </c>
      <c r="O44" s="46">
        <f>Summary0825!O44 - (M44+N44)</f>
        <v>97.390000000000015</v>
      </c>
      <c r="P44" s="46"/>
      <c r="Q44" s="46"/>
      <c r="R44" s="5"/>
      <c r="S44" s="5"/>
      <c r="T44" s="5"/>
      <c r="U44" s="38">
        <f t="shared" si="28"/>
        <v>725.31999999999994</v>
      </c>
      <c r="V44" s="457">
        <f>Summary0825!U44</f>
        <v>551.47</v>
      </c>
      <c r="W44" s="457">
        <f>Summary0825!V44 -V44</f>
        <v>16.686122999999952</v>
      </c>
      <c r="X44" s="457">
        <f>Summary0825!W44</f>
        <v>36.406122999999951</v>
      </c>
      <c r="Y44" s="62">
        <f>Summary0825!X44 - (X44)</f>
        <v>0</v>
      </c>
      <c r="Z44" s="46">
        <f>Summary0825!Y44</f>
        <v>0</v>
      </c>
      <c r="AA44" s="46">
        <f>Summary0825!Z44 - Z44</f>
        <v>0</v>
      </c>
      <c r="AB44" s="46">
        <f>Summary0825!AA44 - (Z44+AA44)</f>
        <v>497.94628980000005</v>
      </c>
      <c r="AC44" s="46">
        <f>Summary0825!AB44</f>
        <v>0</v>
      </c>
      <c r="AD44" s="46">
        <f>Summary0825!AC44</f>
        <v>0</v>
      </c>
      <c r="AE44" s="46">
        <f>Summary0825!AD44</f>
        <v>0</v>
      </c>
      <c r="AF44" s="46"/>
      <c r="AG44" s="46"/>
      <c r="AH44" s="46"/>
      <c r="AI44" s="46"/>
      <c r="AJ44" s="46"/>
      <c r="AK44" s="38">
        <f t="shared" si="8"/>
        <v>497.94628980000005</v>
      </c>
    </row>
    <row r="45" spans="1:37" ht="15.75" x14ac:dyDescent="0.25">
      <c r="A45" s="14">
        <v>9</v>
      </c>
      <c r="B45" s="15" t="s">
        <v>41</v>
      </c>
      <c r="C45" s="46">
        <v>578.38238793185496</v>
      </c>
      <c r="D45" s="46">
        <v>113.11761206814504</v>
      </c>
      <c r="E45" s="46">
        <v>691.5</v>
      </c>
      <c r="F45" s="46">
        <f>Summary0825!F45</f>
        <v>0</v>
      </c>
      <c r="G45" s="46">
        <f>Summary0825!G45</f>
        <v>0</v>
      </c>
      <c r="H45" s="46">
        <f>Summary0825!H45 - (F45+G45)</f>
        <v>436.25</v>
      </c>
      <c r="I45" s="46">
        <f>Summary0825!I45 - (F45+G45+H45)</f>
        <v>423.75</v>
      </c>
      <c r="J45" s="867">
        <f>Summary0825!J45 - (F45+G45+H45+I45)</f>
        <v>-1.75</v>
      </c>
      <c r="K45" s="46">
        <f>Summary0825!K45 - (H45+I45+J45)</f>
        <v>0</v>
      </c>
      <c r="L45" s="46">
        <f>Summary0825!L45 - (H45+I45+J45+K45)</f>
        <v>0</v>
      </c>
      <c r="M45" s="46">
        <f>Summary0825!M45</f>
        <v>0</v>
      </c>
      <c r="N45" s="46">
        <f>Summary0825!N45 - M45</f>
        <v>97.3</v>
      </c>
      <c r="O45" s="46">
        <f>Summary0825!O45 - (M45+N45)</f>
        <v>420.7</v>
      </c>
      <c r="P45" s="46"/>
      <c r="Q45" s="46"/>
      <c r="R45" s="5"/>
      <c r="S45" s="5"/>
      <c r="T45" s="5"/>
      <c r="U45" s="38">
        <f t="shared" si="28"/>
        <v>940</v>
      </c>
      <c r="V45" s="457">
        <f>Summary0825!U45</f>
        <v>518.48</v>
      </c>
      <c r="W45" s="457">
        <f>Summary0825!V45 -V45</f>
        <v>0</v>
      </c>
      <c r="X45" s="457">
        <f>Summary0825!W45 - (V45+W45)</f>
        <v>439.48</v>
      </c>
      <c r="Y45" s="62">
        <f>Summary0825!X45 - (V45+W45+X45)</f>
        <v>0</v>
      </c>
      <c r="Z45" s="46">
        <f>Summary0825!Y45</f>
        <v>0</v>
      </c>
      <c r="AA45" s="46">
        <f>Summary0825!Z45 - Z45</f>
        <v>0</v>
      </c>
      <c r="AB45" s="46">
        <f>Summary0825!AA45 - (Z45+AA45)</f>
        <v>659.75</v>
      </c>
      <c r="AC45" s="46">
        <f>Summary0825!AB45</f>
        <v>0</v>
      </c>
      <c r="AD45" s="46">
        <f>Summary0825!AC45</f>
        <v>0</v>
      </c>
      <c r="AE45" s="46">
        <f>Summary0825!AD45</f>
        <v>0</v>
      </c>
      <c r="AF45" s="46"/>
      <c r="AG45" s="46"/>
      <c r="AH45" s="46"/>
      <c r="AI45" s="46"/>
      <c r="AJ45" s="46"/>
      <c r="AK45" s="38">
        <f t="shared" si="8"/>
        <v>659.75</v>
      </c>
    </row>
    <row r="46" spans="1:37" ht="15.75" x14ac:dyDescent="0.25">
      <c r="A46" s="14">
        <v>10</v>
      </c>
      <c r="B46" s="15" t="s">
        <v>42</v>
      </c>
      <c r="C46" s="46">
        <v>329.48608070809939</v>
      </c>
      <c r="D46" s="46">
        <v>525.01391929190061</v>
      </c>
      <c r="E46" s="46">
        <v>854.5</v>
      </c>
      <c r="F46" s="46">
        <f>Summary0825!F46</f>
        <v>0</v>
      </c>
      <c r="G46" s="46">
        <f>Summary0825!G46</f>
        <v>0</v>
      </c>
      <c r="H46" s="46">
        <f>Summary0825!H46 - (F46+G46)</f>
        <v>380.52</v>
      </c>
      <c r="I46" s="46">
        <f>Summary0825!I46 - (F46+G46+H46)</f>
        <v>157.13000000000011</v>
      </c>
      <c r="J46" s="46">
        <f>Summary0825!J46 - (F46+G46+H46+I46)</f>
        <v>24.449999999999932</v>
      </c>
      <c r="K46" s="46">
        <f>Summary0825!K46 - (I46+J46)</f>
        <v>380.52</v>
      </c>
      <c r="L46" s="46">
        <f>Summary0825!L46 - (I46+J46+K46)</f>
        <v>0</v>
      </c>
      <c r="M46" s="46">
        <f>Summary0825!M46</f>
        <v>0</v>
      </c>
      <c r="N46" s="46">
        <f>Summary0825!N46 - M46</f>
        <v>0</v>
      </c>
      <c r="O46" s="46">
        <f>Summary0825!O46 - (M46+N46)</f>
        <v>296.64</v>
      </c>
      <c r="P46" s="46"/>
      <c r="Q46" s="46"/>
      <c r="R46" s="5"/>
      <c r="S46" s="5"/>
      <c r="T46" s="5"/>
      <c r="U46" s="38">
        <f t="shared" si="28"/>
        <v>858.74</v>
      </c>
      <c r="V46" s="457">
        <f>Summary0825!U46</f>
        <v>217.07</v>
      </c>
      <c r="W46" s="457">
        <f>Summary0825!V46 -V46</f>
        <v>0</v>
      </c>
      <c r="X46" s="457">
        <f>Summary0825!W46 - (V46+W46)</f>
        <v>419.36000000000007</v>
      </c>
      <c r="Y46" s="62">
        <f>Summary0825!X46 - (V46+W46+X46)</f>
        <v>0</v>
      </c>
      <c r="Z46" s="46">
        <f>Summary0825!Y46</f>
        <v>0</v>
      </c>
      <c r="AA46" s="46">
        <f>Summary0825!Z46 - Z46</f>
        <v>0</v>
      </c>
      <c r="AB46" s="46">
        <f>Summary0825!AA46 - (Z46+AA46)</f>
        <v>622</v>
      </c>
      <c r="AC46" s="46">
        <f>Summary0825!AB46</f>
        <v>103.13000000000001</v>
      </c>
      <c r="AD46" s="46">
        <f>Summary0825!AC46</f>
        <v>0</v>
      </c>
      <c r="AE46" s="46">
        <f>Summary0825!AD46</f>
        <v>0</v>
      </c>
      <c r="AF46" s="46"/>
      <c r="AG46" s="46"/>
      <c r="AH46" s="46"/>
      <c r="AI46" s="46"/>
      <c r="AJ46" s="46"/>
      <c r="AK46" s="38">
        <f t="shared" si="8"/>
        <v>725.13</v>
      </c>
    </row>
    <row r="47" spans="1:37" ht="15.75" x14ac:dyDescent="0.25">
      <c r="A47" s="14">
        <v>11</v>
      </c>
      <c r="B47" s="15" t="s">
        <v>43</v>
      </c>
      <c r="C47" s="46">
        <v>393.08073189302371</v>
      </c>
      <c r="D47" s="46">
        <v>289.41926810697629</v>
      </c>
      <c r="E47" s="46">
        <v>682.5</v>
      </c>
      <c r="F47" s="46">
        <f>Summary0825!F47</f>
        <v>0</v>
      </c>
      <c r="G47" s="46">
        <f>Summary0825!G47</f>
        <v>0</v>
      </c>
      <c r="H47" s="46">
        <f>Summary0825!H47 - (F47+G47)</f>
        <v>0</v>
      </c>
      <c r="I47" s="46">
        <f>Summary0825!I47 - (F47+G47+H47)</f>
        <v>808.17</v>
      </c>
      <c r="J47" s="46">
        <f>Summary0825!J47 - (F47+G47+H47+I47)</f>
        <v>0</v>
      </c>
      <c r="K47" s="46">
        <f>Summary0825!K47 - (F47+G47+H47+I47+J47)</f>
        <v>0</v>
      </c>
      <c r="L47" s="46">
        <f>Summary0825!L47 - (F47+G47+H47+I47+J47+K47)</f>
        <v>0</v>
      </c>
      <c r="M47" s="46">
        <f>Summary0825!M47</f>
        <v>0</v>
      </c>
      <c r="N47" s="46">
        <f>Summary0825!N47 - M47</f>
        <v>0</v>
      </c>
      <c r="O47" s="46">
        <f>Summary0825!O47 - (M47+N47)</f>
        <v>0</v>
      </c>
      <c r="P47" s="46"/>
      <c r="Q47" s="46"/>
      <c r="R47" s="5"/>
      <c r="S47" s="5"/>
      <c r="T47" s="5"/>
      <c r="U47" s="38">
        <f t="shared" si="28"/>
        <v>808.17</v>
      </c>
      <c r="V47" s="457">
        <f>Summary0825!U47</f>
        <v>0</v>
      </c>
      <c r="W47" s="457">
        <f>Summary0825!V47 -V47</f>
        <v>370.14000000000004</v>
      </c>
      <c r="X47" s="457">
        <f>Summary0825!W47 - (V47+W47)</f>
        <v>395.27000000000004</v>
      </c>
      <c r="Y47" s="62">
        <f>Summary0825!X47 - (V47+W47+X47)</f>
        <v>0</v>
      </c>
      <c r="Z47" s="46">
        <f>Summary0825!Y47</f>
        <v>0</v>
      </c>
      <c r="AA47" s="46">
        <f>Summary0825!Z47 - Z47</f>
        <v>0</v>
      </c>
      <c r="AB47" s="46">
        <f>Summary0825!AA47 - (Z47+AA47)</f>
        <v>21.919999999999998</v>
      </c>
      <c r="AC47" s="46">
        <f>Summary0825!AB47</f>
        <v>0</v>
      </c>
      <c r="AD47" s="46">
        <f>Summary0825!AC47</f>
        <v>0</v>
      </c>
      <c r="AE47" s="46">
        <f>Summary0825!AD47</f>
        <v>0</v>
      </c>
      <c r="AF47" s="46"/>
      <c r="AG47" s="46"/>
      <c r="AH47" s="46"/>
      <c r="AI47" s="46"/>
      <c r="AJ47" s="46"/>
      <c r="AK47" s="38">
        <f t="shared" si="8"/>
        <v>21.919999999999998</v>
      </c>
    </row>
    <row r="48" spans="1:37" ht="15.75" x14ac:dyDescent="0.25">
      <c r="A48" s="14">
        <v>12</v>
      </c>
      <c r="B48" s="15" t="s">
        <v>44</v>
      </c>
      <c r="C48" s="46">
        <v>37.279623108403925</v>
      </c>
      <c r="D48" s="46">
        <v>46.720376891596075</v>
      </c>
      <c r="E48" s="46">
        <v>84</v>
      </c>
      <c r="F48" s="46">
        <f>Summary0825!F48</f>
        <v>0</v>
      </c>
      <c r="G48" s="46">
        <f>Summary0825!G48</f>
        <v>0</v>
      </c>
      <c r="H48" s="46">
        <f>Summary0825!H48 - (F48+G48)</f>
        <v>0</v>
      </c>
      <c r="I48" s="46">
        <f>Summary0825!I48 - (F48+G48+H48)</f>
        <v>70.099999999999994</v>
      </c>
      <c r="J48" s="46">
        <f>Summary0825!J48 - (F48+G48+H48+I48)</f>
        <v>0</v>
      </c>
      <c r="K48" s="46">
        <f>Summary0825!K48 - (F48+G48+H48+I48+J48)</f>
        <v>0</v>
      </c>
      <c r="L48" s="46">
        <f>Summary0825!L48 - (F48+G48+H48+I48+J48+K48)</f>
        <v>0</v>
      </c>
      <c r="M48" s="46">
        <f>Summary0825!M48</f>
        <v>0</v>
      </c>
      <c r="N48" s="46">
        <f>Summary0825!N48 - M48</f>
        <v>0</v>
      </c>
      <c r="O48" s="46">
        <f>Summary0825!O48 - (M48+N48)</f>
        <v>36.5</v>
      </c>
      <c r="P48" s="46"/>
      <c r="Q48" s="46"/>
      <c r="R48" s="5"/>
      <c r="S48" s="5"/>
      <c r="T48" s="5"/>
      <c r="U48" s="38">
        <f t="shared" si="28"/>
        <v>106.6</v>
      </c>
      <c r="V48" s="457">
        <f>Summary0825!U48</f>
        <v>0</v>
      </c>
      <c r="W48" s="457">
        <f>Summary0825!V48 -V48</f>
        <v>0</v>
      </c>
      <c r="X48" s="457">
        <f>Summary0825!W48 - (V48+W48)</f>
        <v>68.099999999999994</v>
      </c>
      <c r="Y48" s="62">
        <f>Summary0825!X48 - (V48+W48+X48)</f>
        <v>0</v>
      </c>
      <c r="Z48" s="46">
        <f>Summary0825!Y48</f>
        <v>0</v>
      </c>
      <c r="AA48" s="46">
        <f>Summary0825!Z48 - Z48</f>
        <v>0</v>
      </c>
      <c r="AB48" s="46">
        <f>Summary0825!AA48 - (Z48+AA48)</f>
        <v>72.5</v>
      </c>
      <c r="AC48" s="46">
        <f>Summary0825!AB48</f>
        <v>0</v>
      </c>
      <c r="AD48" s="46">
        <f>Summary0825!AC48</f>
        <v>0</v>
      </c>
      <c r="AE48" s="46">
        <f>Summary0825!AD48</f>
        <v>0</v>
      </c>
      <c r="AF48" s="46"/>
      <c r="AG48" s="46"/>
      <c r="AH48" s="46"/>
      <c r="AI48" s="46"/>
      <c r="AJ48" s="46"/>
      <c r="AK48" s="38">
        <f t="shared" si="8"/>
        <v>72.5</v>
      </c>
    </row>
    <row r="49" spans="1:37" ht="15.75" x14ac:dyDescent="0.25">
      <c r="A49" s="14">
        <v>13</v>
      </c>
      <c r="B49" s="15" t="s">
        <v>45</v>
      </c>
      <c r="C49" s="46">
        <v>66.884029694489385</v>
      </c>
      <c r="D49" s="46">
        <v>63.115970305510615</v>
      </c>
      <c r="E49" s="46">
        <v>130</v>
      </c>
      <c r="F49" s="46">
        <f>Summary0825!F49</f>
        <v>0</v>
      </c>
      <c r="G49" s="46">
        <f>Summary0825!G49</f>
        <v>0</v>
      </c>
      <c r="H49" s="46">
        <f>Summary0825!H49 - (F49+G49)</f>
        <v>25.07</v>
      </c>
      <c r="I49" s="46">
        <f>Summary0825!I49 - (F49+G49+H49)</f>
        <v>53.220000000000006</v>
      </c>
      <c r="J49" s="46">
        <f>Summary0825!J49 - (F49+G49+H49+I49)</f>
        <v>0</v>
      </c>
      <c r="K49" s="46">
        <f>Summary0825!K49 - (F49+G49+H49+I49+J49)</f>
        <v>0</v>
      </c>
      <c r="L49" s="46">
        <f>Summary0825!L49 - (F49+G49+H49+I49+J49+K49)</f>
        <v>0</v>
      </c>
      <c r="M49" s="46">
        <f>Summary0825!M49</f>
        <v>0</v>
      </c>
      <c r="N49" s="46">
        <f>Summary0825!N49 - M49</f>
        <v>0</v>
      </c>
      <c r="O49" s="46">
        <f>Summary0825!O49 - (M49+N49)</f>
        <v>18.27</v>
      </c>
      <c r="P49" s="46"/>
      <c r="Q49" s="46"/>
      <c r="R49" s="5"/>
      <c r="S49" s="5"/>
      <c r="T49" s="5"/>
      <c r="U49" s="38">
        <f t="shared" si="28"/>
        <v>71.490000000000009</v>
      </c>
      <c r="V49" s="457">
        <f>Summary0825!U49</f>
        <v>3.3800000000000003</v>
      </c>
      <c r="W49" s="457">
        <f>Summary0825!V49 -V49</f>
        <v>0</v>
      </c>
      <c r="X49" s="457">
        <f>Summary0825!W49 - (V49+W49)</f>
        <v>89.31</v>
      </c>
      <c r="Y49" s="62">
        <f>Summary0825!X49 - (V49+W49+X49)</f>
        <v>0</v>
      </c>
      <c r="Z49" s="46">
        <f>Summary0825!Y49</f>
        <v>0</v>
      </c>
      <c r="AA49" s="46">
        <f>Summary0825!Z49 - Z49</f>
        <v>18.569999999999997</v>
      </c>
      <c r="AB49" s="46">
        <f>Summary0825!AA49 - (Z49+AA49)</f>
        <v>3.2199999999999989</v>
      </c>
      <c r="AC49" s="46">
        <f>Summary0825!AB49</f>
        <v>31.039999999999996</v>
      </c>
      <c r="AD49" s="46">
        <f>Summary0825!AC49</f>
        <v>27.37</v>
      </c>
      <c r="AE49" s="46">
        <f>Summary0825!AD49</f>
        <v>0</v>
      </c>
      <c r="AF49" s="46"/>
      <c r="AG49" s="46"/>
      <c r="AH49" s="46"/>
      <c r="AI49" s="46"/>
      <c r="AJ49" s="46"/>
      <c r="AK49" s="38">
        <f t="shared" si="8"/>
        <v>80.199999999999989</v>
      </c>
    </row>
    <row r="50" spans="1:37" ht="15.75" x14ac:dyDescent="0.25">
      <c r="A50" s="14">
        <v>14</v>
      </c>
      <c r="B50" s="15" t="s">
        <v>46</v>
      </c>
      <c r="C50" s="46">
        <v>131.57514038260206</v>
      </c>
      <c r="D50" s="46">
        <v>293.42485961739794</v>
      </c>
      <c r="E50" s="46">
        <v>425</v>
      </c>
      <c r="F50" s="46">
        <f>Summary0825!F50</f>
        <v>0</v>
      </c>
      <c r="G50" s="46">
        <f>Summary0825!G50</f>
        <v>0</v>
      </c>
      <c r="H50" s="46">
        <f>Summary0825!H50 - (F50+G50)</f>
        <v>378.9</v>
      </c>
      <c r="I50" s="46">
        <f>Summary0825!I50 - (F50+G50+H50)</f>
        <v>33.550000000000011</v>
      </c>
      <c r="J50" s="46">
        <f>Summary0825!J50 - (F50+G50+H50+I50)</f>
        <v>0</v>
      </c>
      <c r="K50" s="46">
        <f>Summary0825!K50 - (F50+G50+H50+I50+J50)</f>
        <v>0</v>
      </c>
      <c r="L50" s="46">
        <f>Summary0825!L50 - (F50+G50+H50+I50+J50+K50)</f>
        <v>0</v>
      </c>
      <c r="M50" s="46">
        <f>Summary0825!M50</f>
        <v>0</v>
      </c>
      <c r="N50" s="46">
        <f>Summary0825!N50 - M50</f>
        <v>0</v>
      </c>
      <c r="O50" s="46">
        <f>Summary0825!O50 - (M50+N50)</f>
        <v>25</v>
      </c>
      <c r="P50" s="46"/>
      <c r="Q50" s="46"/>
      <c r="R50" s="5"/>
      <c r="S50" s="5"/>
      <c r="T50" s="5"/>
      <c r="U50" s="38">
        <f t="shared" si="28"/>
        <v>58.550000000000011</v>
      </c>
      <c r="V50" s="457">
        <f>Summary0825!U50</f>
        <v>0</v>
      </c>
      <c r="W50" s="457">
        <f>Summary0825!V50 -V50</f>
        <v>391.85</v>
      </c>
      <c r="X50" s="457">
        <f>Summary0825!W50 - (V50+W50)</f>
        <v>0</v>
      </c>
      <c r="Y50" s="62">
        <f>Summary0825!X50 - (V50+W50+X50)</f>
        <v>0</v>
      </c>
      <c r="Z50" s="46">
        <f>Summary0825!Y50</f>
        <v>0</v>
      </c>
      <c r="AA50" s="46">
        <f>Summary0825!Z50 - Z50</f>
        <v>0</v>
      </c>
      <c r="AB50" s="46">
        <f>Summary0825!AA50 - (Z50+AA50)</f>
        <v>280.14999999999998</v>
      </c>
      <c r="AC50" s="46">
        <f>Summary0825!AB50</f>
        <v>379.2</v>
      </c>
      <c r="AD50" s="46">
        <f>Summary0825!AC50</f>
        <v>0</v>
      </c>
      <c r="AE50" s="46">
        <f>Summary0825!AD50</f>
        <v>0</v>
      </c>
      <c r="AF50" s="46"/>
      <c r="AG50" s="46"/>
      <c r="AH50" s="46"/>
      <c r="AI50" s="46"/>
      <c r="AJ50" s="46"/>
      <c r="AK50" s="38">
        <f t="shared" si="8"/>
        <v>659.34999999999991</v>
      </c>
    </row>
    <row r="51" spans="1:37" ht="15.75" x14ac:dyDescent="0.25">
      <c r="A51" s="14">
        <v>15</v>
      </c>
      <c r="B51" s="15" t="s">
        <v>47</v>
      </c>
      <c r="C51" s="46">
        <v>124.4481536118778</v>
      </c>
      <c r="D51" s="46">
        <v>1011.0518463881222</v>
      </c>
      <c r="E51" s="46">
        <v>1135.5</v>
      </c>
      <c r="F51" s="46">
        <f>Summary0825!F51</f>
        <v>0</v>
      </c>
      <c r="G51" s="46">
        <f>Summary0825!G51</f>
        <v>0</v>
      </c>
      <c r="H51" s="46">
        <f>Summary0825!H51 - (F51+G51)</f>
        <v>1413.8000000000002</v>
      </c>
      <c r="I51" s="46">
        <f>Summary0825!I51 - (F51+G51+H51)</f>
        <v>0</v>
      </c>
      <c r="J51" s="46">
        <f>Summary0825!J51 - (F51+G51+H51+I51)</f>
        <v>0</v>
      </c>
      <c r="K51" s="46">
        <f>Summary0825!K51 - (F51+G51+H51+I51+J51)</f>
        <v>0</v>
      </c>
      <c r="L51" s="46">
        <f>Summary0825!L51 - (F51+G51+H51+I51+J51+K51)</f>
        <v>0</v>
      </c>
      <c r="M51" s="46">
        <f>Summary0825!M51</f>
        <v>0</v>
      </c>
      <c r="N51" s="46">
        <f>Summary0825!N51 - M51</f>
        <v>0</v>
      </c>
      <c r="O51" s="46">
        <f>Summary0825!O51 - (M51+N51)</f>
        <v>0</v>
      </c>
      <c r="P51" s="46"/>
      <c r="Q51" s="46"/>
      <c r="R51" s="5"/>
      <c r="S51" s="5"/>
      <c r="T51" s="5"/>
      <c r="U51" s="38">
        <f t="shared" si="28"/>
        <v>0</v>
      </c>
      <c r="V51" s="457">
        <f>Summary0825!U51</f>
        <v>0</v>
      </c>
      <c r="W51" s="457">
        <f>Summary0825!V51 -V51</f>
        <v>0</v>
      </c>
      <c r="X51" s="457">
        <f>Summary0825!W51 - (V51+W51)</f>
        <v>1411.4299999999998</v>
      </c>
      <c r="Y51" s="62">
        <f>Summary0825!X51 - (V51+W51+X51)</f>
        <v>0</v>
      </c>
      <c r="Z51" s="46">
        <f>Summary0825!Y51</f>
        <v>0</v>
      </c>
      <c r="AA51" s="46">
        <f>Summary0825!Z51 - Z51</f>
        <v>263.25</v>
      </c>
      <c r="AB51" s="46">
        <f>Summary0825!AA51 - (Z51+AA51)</f>
        <v>1022.45</v>
      </c>
      <c r="AC51" s="46">
        <f>Summary0825!AB51</f>
        <v>0</v>
      </c>
      <c r="AD51" s="46">
        <f>Summary0825!AC51</f>
        <v>0</v>
      </c>
      <c r="AE51" s="46">
        <f>Summary0825!AD51</f>
        <v>0</v>
      </c>
      <c r="AF51" s="46"/>
      <c r="AG51" s="46"/>
      <c r="AH51" s="46"/>
      <c r="AI51" s="46"/>
      <c r="AJ51" s="46"/>
      <c r="AK51" s="38">
        <f t="shared" si="8"/>
        <v>1285.7</v>
      </c>
    </row>
    <row r="52" spans="1:37" ht="15.75" x14ac:dyDescent="0.25">
      <c r="A52" s="14">
        <v>16</v>
      </c>
      <c r="B52" s="15" t="s">
        <v>48</v>
      </c>
      <c r="C52" s="46">
        <v>2680.8434852955174</v>
      </c>
      <c r="D52" s="46">
        <v>174.15651470448256</v>
      </c>
      <c r="E52" s="46">
        <v>2855</v>
      </c>
      <c r="F52" s="46">
        <f>Summary0825!F52</f>
        <v>0</v>
      </c>
      <c r="G52" s="46">
        <f>Summary0825!G52</f>
        <v>0</v>
      </c>
      <c r="H52" s="46">
        <f>Summary0825!H52 - (F52+G52)</f>
        <v>842.55</v>
      </c>
      <c r="I52" s="46">
        <f>Summary0825!I52 - (F52+G52+H52)</f>
        <v>3127.6000000000004</v>
      </c>
      <c r="J52" s="46">
        <f>Summary0825!J52 - (F52+G52+H52+I52)</f>
        <v>0</v>
      </c>
      <c r="K52" s="46">
        <f>Summary0825!K52 - (F52+G52+H52+I52+J52)</f>
        <v>0</v>
      </c>
      <c r="L52" s="46">
        <f>Summary0825!L52 - (F52+G52+H52+I52+J52+K52)</f>
        <v>0</v>
      </c>
      <c r="M52" s="46">
        <f>Summary0825!M52</f>
        <v>0</v>
      </c>
      <c r="N52" s="46">
        <f>Summary0825!N52 - M52</f>
        <v>0</v>
      </c>
      <c r="O52" s="46">
        <f>Summary0825!O52 - (M52+N52)</f>
        <v>553</v>
      </c>
      <c r="P52" s="46"/>
      <c r="Q52" s="46"/>
      <c r="R52" s="5"/>
      <c r="S52" s="5"/>
      <c r="T52" s="5"/>
      <c r="U52" s="38">
        <f t="shared" si="28"/>
        <v>3680.6000000000004</v>
      </c>
      <c r="V52" s="457">
        <f>Summary0825!U52</f>
        <v>0</v>
      </c>
      <c r="W52" s="457">
        <f>Summary0825!V52 -V52</f>
        <v>4082.18</v>
      </c>
      <c r="X52" s="457">
        <f>Summary0825!W52 - (V52+W52)</f>
        <v>0</v>
      </c>
      <c r="Y52" s="62">
        <f>Summary0825!X52 - (V52+W52+X52)</f>
        <v>0</v>
      </c>
      <c r="Z52" s="46">
        <f>Summary0825!Y52</f>
        <v>0</v>
      </c>
      <c r="AA52" s="46">
        <f>Summary0825!Z52 - Z52</f>
        <v>649.3599999999999</v>
      </c>
      <c r="AB52" s="46">
        <f>Summary0825!AA52 - (Z52+AA52)</f>
        <v>3008.75</v>
      </c>
      <c r="AC52" s="46">
        <f>Summary0825!AB52</f>
        <v>322.3900000000001</v>
      </c>
      <c r="AD52" s="46">
        <f>Summary0825!AC52</f>
        <v>0</v>
      </c>
      <c r="AE52" s="46">
        <f>Summary0825!AD52</f>
        <v>0</v>
      </c>
      <c r="AF52" s="46"/>
      <c r="AG52" s="46"/>
      <c r="AH52" s="46"/>
      <c r="AI52" s="46"/>
      <c r="AJ52" s="46"/>
      <c r="AK52" s="38">
        <f t="shared" si="8"/>
        <v>3980.5</v>
      </c>
    </row>
    <row r="53" spans="1:37" ht="15.75" x14ac:dyDescent="0.25">
      <c r="A53" s="14">
        <v>17</v>
      </c>
      <c r="B53" s="15" t="s">
        <v>49</v>
      </c>
      <c r="C53" s="46">
        <v>21.929190063767013</v>
      </c>
      <c r="D53" s="46">
        <v>536.07080993623299</v>
      </c>
      <c r="E53" s="46">
        <v>558</v>
      </c>
      <c r="F53" s="46">
        <f>Summary0825!F53</f>
        <v>0</v>
      </c>
      <c r="G53" s="46">
        <f>Summary0825!G53</f>
        <v>0</v>
      </c>
      <c r="H53" s="46">
        <f>Summary0825!H53 - (F53+G53)</f>
        <v>556.38</v>
      </c>
      <c r="I53" s="46">
        <f>Summary0825!I53 - (F53+G53+H53)</f>
        <v>0</v>
      </c>
      <c r="J53" s="46">
        <f>Summary0825!J53 - (F53+G53+H53+I53)</f>
        <v>0</v>
      </c>
      <c r="K53" s="46">
        <f>Summary0825!K53 - (F53+G53+H53+I53+J53)</f>
        <v>0</v>
      </c>
      <c r="L53" s="46">
        <f>Summary0825!L53 - (F53+G53+H53+I53+J53+K53)</f>
        <v>0</v>
      </c>
      <c r="M53" s="46">
        <f>Summary0825!M53</f>
        <v>0</v>
      </c>
      <c r="N53" s="46">
        <f>Summary0825!N53 - M53</f>
        <v>2.8</v>
      </c>
      <c r="O53" s="46">
        <f>Summary0825!O53 - (M53+N53)</f>
        <v>0</v>
      </c>
      <c r="P53" s="46"/>
      <c r="Q53" s="46"/>
      <c r="R53" s="5"/>
      <c r="S53" s="5"/>
      <c r="T53" s="5"/>
      <c r="U53" s="38">
        <f t="shared" si="28"/>
        <v>2.8</v>
      </c>
      <c r="V53" s="457">
        <f>Summary0825!U53</f>
        <v>0</v>
      </c>
      <c r="W53" s="457">
        <f>Summary0825!V53 -V53</f>
        <v>509.34</v>
      </c>
      <c r="X53" s="457">
        <f>Summary0825!W53 - (V53+W53)</f>
        <v>0</v>
      </c>
      <c r="Y53" s="62">
        <f>Summary0825!X53 - (V53+W53+X53)</f>
        <v>0</v>
      </c>
      <c r="Z53" s="46">
        <f>Summary0825!Y53</f>
        <v>0</v>
      </c>
      <c r="AA53" s="46">
        <f>Summary0825!Z53 - Z53</f>
        <v>0</v>
      </c>
      <c r="AB53" s="46">
        <f>Summary0825!AA53 - (Z53+AA53)</f>
        <v>0</v>
      </c>
      <c r="AC53" s="46">
        <f>Summary0825!AB53</f>
        <v>0</v>
      </c>
      <c r="AD53" s="46">
        <f>Summary0825!AC53</f>
        <v>0</v>
      </c>
      <c r="AE53" s="46">
        <f>Summary0825!AD53</f>
        <v>0</v>
      </c>
      <c r="AF53" s="46"/>
      <c r="AG53" s="46"/>
      <c r="AH53" s="46"/>
      <c r="AI53" s="46"/>
      <c r="AJ53" s="46"/>
      <c r="AK53" s="38">
        <f t="shared" si="8"/>
        <v>0</v>
      </c>
    </row>
    <row r="54" spans="1:37" ht="15.75" x14ac:dyDescent="0.25">
      <c r="A54" s="14">
        <v>18</v>
      </c>
      <c r="B54" s="15" t="s">
        <v>50</v>
      </c>
      <c r="C54" s="46">
        <v>840.98443894546494</v>
      </c>
      <c r="D54" s="46">
        <v>358.01556105453506</v>
      </c>
      <c r="E54" s="46">
        <v>1199</v>
      </c>
      <c r="F54" s="46">
        <f>Summary0825!F54</f>
        <v>0</v>
      </c>
      <c r="G54" s="46">
        <f>Summary0825!G54</f>
        <v>0</v>
      </c>
      <c r="H54" s="46">
        <f>Summary0825!H54 - (F54+G54)</f>
        <v>0</v>
      </c>
      <c r="I54" s="46">
        <f>Summary0825!I54 - (F54+G54+H54)</f>
        <v>1423.1399999999999</v>
      </c>
      <c r="J54" s="46">
        <f>Summary0825!J54 - (F54+G54+H54+I54)</f>
        <v>1106.0999999999999</v>
      </c>
      <c r="K54" s="46">
        <f>Summary0825!K54 - (F54+G54+H54+I54+J54)</f>
        <v>0</v>
      </c>
      <c r="L54" s="46">
        <f>Summary0825!L54 - (F54+G54+H54+I54+J54+K54)</f>
        <v>0</v>
      </c>
      <c r="M54" s="46">
        <f>Summary0825!M54</f>
        <v>0</v>
      </c>
      <c r="N54" s="46">
        <f>Summary0825!N54 - M54</f>
        <v>0</v>
      </c>
      <c r="O54" s="46">
        <f>Summary0825!O54 - (M54+N54)</f>
        <v>55.75</v>
      </c>
      <c r="P54" s="46"/>
      <c r="Q54" s="46"/>
      <c r="R54" s="5"/>
      <c r="S54" s="5"/>
      <c r="T54" s="5"/>
      <c r="U54" s="38">
        <f t="shared" si="28"/>
        <v>2584.9899999999998</v>
      </c>
      <c r="V54" s="457">
        <f>Summary0825!U54</f>
        <v>905.57999999999993</v>
      </c>
      <c r="W54" s="457">
        <f>Summary0825!V54 -V54</f>
        <v>0</v>
      </c>
      <c r="X54" s="457">
        <f>Summary0825!W54 - (V54+W54)</f>
        <v>1436.08</v>
      </c>
      <c r="Y54" s="62">
        <f>Summary0825!X54 - (V54+W54+X54)</f>
        <v>0</v>
      </c>
      <c r="Z54" s="46">
        <f>Summary0825!Y54</f>
        <v>25.799999999999997</v>
      </c>
      <c r="AA54" s="46">
        <f>Summary0825!Z54 - Z54</f>
        <v>242.85999999999996</v>
      </c>
      <c r="AB54" s="46">
        <f>Summary0825!AA54 - (Z54+AA54)</f>
        <v>736.16</v>
      </c>
      <c r="AC54" s="46">
        <f>Summary0825!AB54</f>
        <v>1380.9499999999998</v>
      </c>
      <c r="AD54" s="46">
        <f>Summary0825!AC54</f>
        <v>0</v>
      </c>
      <c r="AE54" s="46">
        <f>Summary0825!AD54</f>
        <v>0</v>
      </c>
      <c r="AF54" s="46"/>
      <c r="AG54" s="46"/>
      <c r="AH54" s="46"/>
      <c r="AI54" s="46"/>
      <c r="AJ54" s="46"/>
      <c r="AK54" s="38">
        <f t="shared" si="8"/>
        <v>2385.7699999999995</v>
      </c>
    </row>
    <row r="55" spans="1:37" ht="15.75" x14ac:dyDescent="0.25">
      <c r="A55" s="16">
        <v>19</v>
      </c>
      <c r="B55" s="17" t="s">
        <v>51</v>
      </c>
      <c r="C55" s="49">
        <v>494.50323593794616</v>
      </c>
      <c r="D55" s="49">
        <v>302.49676406205384</v>
      </c>
      <c r="E55" s="49">
        <v>797</v>
      </c>
      <c r="F55" s="46">
        <f>Summary0825!F55</f>
        <v>0</v>
      </c>
      <c r="G55" s="46">
        <f>Summary0825!G55</f>
        <v>0</v>
      </c>
      <c r="H55" s="46">
        <f>Summary0825!H55 - (F55+G55)</f>
        <v>41.32</v>
      </c>
      <c r="I55" s="46">
        <f>Summary0825!I55 - (F55+G55+H55)</f>
        <v>627.17999999999995</v>
      </c>
      <c r="J55" s="46">
        <f>Summary0825!J55 - (F55+G55+H55+I55)</f>
        <v>170.59000000000003</v>
      </c>
      <c r="K55" s="46">
        <f>Summary0825!K55 - (F55+G55+H55+I55+J55)</f>
        <v>25.229999999999905</v>
      </c>
      <c r="L55" s="46">
        <f>Summary0825!L55 - (F55+G55+H55+I55+J55+K55)</f>
        <v>0</v>
      </c>
      <c r="M55" s="46">
        <f>Summary0825!M55</f>
        <v>15.5</v>
      </c>
      <c r="N55" s="46">
        <f>Summary0825!N55 - M55</f>
        <v>5.25</v>
      </c>
      <c r="O55" s="46">
        <f>Summary0825!O55 - (M55+N55)</f>
        <v>-1.75</v>
      </c>
      <c r="P55" s="49"/>
      <c r="Q55" s="49"/>
      <c r="R55" s="5"/>
      <c r="S55" s="5"/>
      <c r="T55" s="12"/>
      <c r="U55" s="39">
        <f t="shared" si="28"/>
        <v>841.99999999999989</v>
      </c>
      <c r="V55" s="457">
        <f>Summary0825!U55</f>
        <v>138.45999999999998</v>
      </c>
      <c r="W55" s="457">
        <f>Summary0825!V55 -V55</f>
        <v>0</v>
      </c>
      <c r="X55" s="457">
        <f>Summary0825!W55 - (V55+W55)</f>
        <v>565.54999999999995</v>
      </c>
      <c r="Y55" s="62">
        <f>Summary0825!X55 - (V55+W55+X55)</f>
        <v>0</v>
      </c>
      <c r="Z55" s="46">
        <f>Summary0825!Y55</f>
        <v>0</v>
      </c>
      <c r="AA55" s="46">
        <f>Summary0825!Z55 - Z55</f>
        <v>0</v>
      </c>
      <c r="AB55" s="46">
        <f>Summary0825!AA55 - (Z55+AA55)</f>
        <v>811.65</v>
      </c>
      <c r="AC55" s="46">
        <f>Summary0825!AB55</f>
        <v>0</v>
      </c>
      <c r="AD55" s="46">
        <f>Summary0825!AC55</f>
        <v>0</v>
      </c>
      <c r="AE55" s="46">
        <f>Summary0825!AD55</f>
        <v>0</v>
      </c>
      <c r="AF55" s="49"/>
      <c r="AG55" s="49"/>
      <c r="AH55" s="46"/>
      <c r="AI55" s="46"/>
      <c r="AJ55" s="49"/>
      <c r="AK55" s="39">
        <f t="shared" si="8"/>
        <v>811.65</v>
      </c>
    </row>
    <row r="58" spans="1:37" x14ac:dyDescent="0.2">
      <c r="A58" s="6"/>
    </row>
    <row r="59" spans="1:37" x14ac:dyDescent="0.2">
      <c r="A59" s="7"/>
    </row>
    <row r="60" spans="1:37" x14ac:dyDescent="0.2">
      <c r="A60" s="7"/>
    </row>
    <row r="61" spans="1:37" x14ac:dyDescent="0.2">
      <c r="A61" s="7"/>
    </row>
    <row r="62" spans="1:37" x14ac:dyDescent="0.2">
      <c r="A62" s="8"/>
      <c r="D62" s="9"/>
    </row>
    <row r="63" spans="1:37" x14ac:dyDescent="0.2">
      <c r="A63" s="8"/>
      <c r="D63" s="9"/>
    </row>
    <row r="64" spans="1:37" s="3" customFormat="1" x14ac:dyDescent="0.2">
      <c r="A64" s="8"/>
      <c r="B64" s="1"/>
      <c r="D64" s="9"/>
      <c r="J64" s="1"/>
      <c r="K64" s="1"/>
      <c r="L64" s="1"/>
      <c r="M64" s="1"/>
      <c r="N64" s="1"/>
      <c r="O64" s="1"/>
    </row>
    <row r="65" spans="1:15" s="3" customFormat="1" x14ac:dyDescent="0.2">
      <c r="A65" s="1"/>
      <c r="B65" s="1"/>
      <c r="D65" s="9"/>
      <c r="J65" s="1"/>
      <c r="K65" s="1"/>
      <c r="L65" s="1"/>
      <c r="M65" s="1"/>
      <c r="N65" s="1"/>
      <c r="O65" s="1"/>
    </row>
    <row r="66" spans="1:15" s="3" customFormat="1" x14ac:dyDescent="0.2">
      <c r="A66" s="1"/>
      <c r="B66" s="1"/>
      <c r="J66" s="1"/>
      <c r="K66" s="1"/>
      <c r="L66" s="1"/>
      <c r="M66" s="1"/>
      <c r="N66" s="1"/>
      <c r="O66" s="1"/>
    </row>
    <row r="67" spans="1:15" s="3" customFormat="1" x14ac:dyDescent="0.2">
      <c r="A67" s="1"/>
      <c r="B67" s="1"/>
      <c r="J67" s="1"/>
      <c r="K67" s="1"/>
      <c r="L67" s="1"/>
      <c r="M67" s="1"/>
      <c r="N67" s="1"/>
      <c r="O67" s="1"/>
    </row>
    <row r="68" spans="1:15" s="3" customFormat="1" x14ac:dyDescent="0.2">
      <c r="A68" s="1"/>
      <c r="B68" s="1"/>
      <c r="J68" s="1"/>
      <c r="K68" s="1"/>
      <c r="L68" s="1"/>
      <c r="M68" s="1"/>
      <c r="N68" s="1"/>
      <c r="O68" s="1"/>
    </row>
    <row r="69" spans="1:15" s="3" customFormat="1" x14ac:dyDescent="0.2">
      <c r="A69" s="8"/>
      <c r="B69" s="1"/>
      <c r="D69" s="9"/>
      <c r="J69" s="1"/>
      <c r="K69" s="1"/>
      <c r="L69" s="1"/>
      <c r="M69" s="1"/>
      <c r="N69" s="1"/>
      <c r="O69" s="1"/>
    </row>
    <row r="70" spans="1:15" s="3" customFormat="1" x14ac:dyDescent="0.2">
      <c r="A70" s="8"/>
      <c r="B70" s="1"/>
      <c r="D70" s="9"/>
      <c r="J70" s="1"/>
      <c r="K70" s="1"/>
      <c r="L70" s="1"/>
      <c r="M70" s="1"/>
      <c r="N70" s="1"/>
      <c r="O70" s="1"/>
    </row>
    <row r="71" spans="1:15" s="3" customFormat="1" x14ac:dyDescent="0.2">
      <c r="A71" s="8"/>
      <c r="B71" s="1"/>
      <c r="D71" s="10"/>
      <c r="J71" s="1"/>
      <c r="K71" s="1"/>
      <c r="L71" s="1"/>
      <c r="M71" s="1"/>
      <c r="N71" s="1"/>
      <c r="O71" s="1"/>
    </row>
    <row r="72" spans="1:15" s="3" customFormat="1" x14ac:dyDescent="0.2">
      <c r="A72" s="1"/>
      <c r="B72" s="1"/>
      <c r="J72" s="1"/>
      <c r="K72" s="1"/>
      <c r="L72" s="1"/>
      <c r="M72" s="1"/>
      <c r="N72" s="1"/>
      <c r="O72" s="1"/>
    </row>
  </sheetData>
  <mergeCells count="7">
    <mergeCell ref="A5:B6"/>
    <mergeCell ref="A1:AJ1"/>
    <mergeCell ref="A2:AJ2"/>
    <mergeCell ref="A3:AJ3"/>
    <mergeCell ref="C5:E5"/>
    <mergeCell ref="I5:U5"/>
    <mergeCell ref="V5:AK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0" max="16383" man="1"/>
    <brk id="35" max="16383" man="1"/>
    <brk id="55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4"/>
  <sheetViews>
    <sheetView view="pageBreakPreview" zoomScale="75" zoomScaleNormal="50" zoomScaleSheetLayoutView="75" workbookViewId="0">
      <pane xSplit="3" ySplit="14" topLeftCell="CH15" activePane="bottomRight" state="frozen"/>
      <selection pane="topRight" activeCell="D1" sqref="D1"/>
      <selection pane="bottomLeft" activeCell="A15" sqref="A15"/>
      <selection pane="bottomRight" activeCell="DT28" sqref="DT28"/>
    </sheetView>
  </sheetViews>
  <sheetFormatPr defaultColWidth="8.85546875" defaultRowHeight="15" x14ac:dyDescent="0.25"/>
  <cols>
    <col min="1" max="1" width="13.140625" style="659" customWidth="1"/>
    <col min="2" max="2" width="9.140625" style="659" customWidth="1"/>
    <col min="3" max="3" width="10.28515625" style="659" customWidth="1"/>
    <col min="4" max="4" width="11.5703125" style="659" customWidth="1"/>
    <col min="5" max="5" width="10.7109375" style="659" bestFit="1" customWidth="1"/>
    <col min="6" max="6" width="9.140625" style="659" bestFit="1" customWidth="1"/>
    <col min="7" max="7" width="10.140625" style="659" customWidth="1"/>
    <col min="8" max="8" width="10" style="659" customWidth="1"/>
    <col min="9" max="9" width="9.140625" style="659" bestFit="1" customWidth="1"/>
    <col min="10" max="10" width="9.7109375" style="659" customWidth="1"/>
    <col min="11" max="11" width="9.28515625" style="659" bestFit="1" customWidth="1"/>
    <col min="12" max="12" width="9.140625" style="659" bestFit="1" customWidth="1"/>
    <col min="13" max="13" width="10.28515625" style="659" customWidth="1"/>
    <col min="14" max="14" width="11.7109375" style="659" customWidth="1"/>
    <col min="15" max="15" width="9.140625" style="659" bestFit="1" customWidth="1"/>
    <col min="16" max="16" width="12.140625" style="659" customWidth="1"/>
    <col min="17" max="17" width="12" style="659" customWidth="1"/>
    <col min="18" max="19" width="9.140625" style="659" bestFit="1" customWidth="1"/>
    <col min="20" max="20" width="10.28515625" style="659" bestFit="1" customWidth="1"/>
    <col min="21" max="21" width="9.28515625" style="659" bestFit="1" customWidth="1"/>
    <col min="22" max="22" width="9.85546875" style="659" bestFit="1" customWidth="1"/>
    <col min="23" max="23" width="11.28515625" style="659" bestFit="1" customWidth="1"/>
    <col min="24" max="36" width="9.28515625" style="659" bestFit="1" customWidth="1"/>
    <col min="37" max="37" width="9.85546875" style="659" bestFit="1" customWidth="1"/>
    <col min="38" max="38" width="10.7109375" style="659" bestFit="1" customWidth="1"/>
    <col min="39" max="39" width="9.140625" style="659" bestFit="1" customWidth="1"/>
    <col min="40" max="40" width="10.28515625" style="659" bestFit="1" customWidth="1"/>
    <col min="41" max="41" width="10.7109375" style="659" bestFit="1" customWidth="1"/>
    <col min="42" max="42" width="9" style="659" bestFit="1" customWidth="1"/>
    <col min="43" max="43" width="10.140625" style="659" bestFit="1" customWidth="1"/>
    <col min="44" max="44" width="10.5703125" style="659" bestFit="1" customWidth="1"/>
    <col min="45" max="45" width="9" style="659" bestFit="1" customWidth="1"/>
    <col min="46" max="66" width="8.85546875" style="659" customWidth="1"/>
    <col min="67" max="69" width="9" style="659" customWidth="1"/>
    <col min="70" max="74" width="9" style="659" bestFit="1" customWidth="1"/>
    <col min="75" max="87" width="8.85546875" style="659"/>
    <col min="88" max="88" width="11.140625" style="659" customWidth="1"/>
    <col min="89" max="89" width="9.85546875" style="659" customWidth="1"/>
    <col min="90" max="90" width="8.85546875" style="659"/>
    <col min="91" max="91" width="21.7109375" style="659" hidden="1" customWidth="1"/>
    <col min="92" max="109" width="0" style="659" hidden="1" customWidth="1"/>
    <col min="110" max="117" width="9.140625" style="660" hidden="1" customWidth="1"/>
    <col min="118" max="136" width="9.140625" style="660" customWidth="1"/>
    <col min="137" max="140" width="9.140625" style="661" customWidth="1"/>
    <col min="141" max="16384" width="8.85546875" style="659"/>
  </cols>
  <sheetData>
    <row r="1" spans="1:140" x14ac:dyDescent="0.25">
      <c r="A1" s="659" t="s">
        <v>101</v>
      </c>
    </row>
    <row r="2" spans="1:140" x14ac:dyDescent="0.25">
      <c r="E2" s="659" t="s">
        <v>70</v>
      </c>
    </row>
    <row r="3" spans="1:140" x14ac:dyDescent="0.25">
      <c r="E3" s="659" t="s">
        <v>102</v>
      </c>
      <c r="DD3" s="660"/>
      <c r="DE3" s="660"/>
      <c r="EE3" s="661"/>
      <c r="EF3" s="661"/>
      <c r="EI3" s="659"/>
      <c r="EJ3" s="659"/>
    </row>
    <row r="4" spans="1:140" x14ac:dyDescent="0.25">
      <c r="E4" s="662" t="s">
        <v>72</v>
      </c>
      <c r="K4" s="663"/>
      <c r="L4" s="663"/>
      <c r="M4" s="663"/>
      <c r="N4" s="663"/>
      <c r="O4" s="663"/>
      <c r="P4" s="663"/>
      <c r="Q4" s="663"/>
      <c r="R4" s="663"/>
      <c r="S4" s="663"/>
      <c r="T4" s="663"/>
      <c r="U4" s="663"/>
      <c r="V4" s="663"/>
      <c r="W4" s="663"/>
      <c r="X4" s="663"/>
      <c r="Y4" s="663"/>
      <c r="Z4" s="663"/>
      <c r="AA4" s="663"/>
      <c r="AB4" s="663"/>
      <c r="AC4" s="661"/>
      <c r="AD4" s="661"/>
      <c r="AN4" s="664"/>
      <c r="AO4" s="664"/>
    </row>
    <row r="5" spans="1:140" x14ac:dyDescent="0.25">
      <c r="A5" s="665"/>
      <c r="B5" s="665"/>
      <c r="C5" s="665"/>
      <c r="D5" s="665"/>
      <c r="E5" s="666">
        <v>42118</v>
      </c>
      <c r="F5" s="665"/>
      <c r="G5" s="665"/>
      <c r="H5" s="665"/>
      <c r="I5" s="665"/>
      <c r="J5" s="665"/>
      <c r="K5" s="667"/>
      <c r="L5" s="667"/>
      <c r="M5" s="667"/>
      <c r="N5" s="667"/>
      <c r="O5" s="667"/>
      <c r="P5" s="667"/>
      <c r="Q5" s="667"/>
      <c r="R5" s="667"/>
      <c r="S5" s="661"/>
      <c r="T5" s="667"/>
      <c r="U5" s="667"/>
      <c r="V5" s="667"/>
      <c r="W5" s="667"/>
      <c r="X5" s="667"/>
      <c r="Y5" s="667"/>
      <c r="Z5" s="667"/>
      <c r="AA5" s="667"/>
      <c r="AB5" s="667"/>
      <c r="AC5" s="667"/>
      <c r="AD5" s="667"/>
      <c r="AE5" s="665"/>
      <c r="AF5" s="665"/>
      <c r="AG5" s="665"/>
      <c r="AH5" s="665"/>
      <c r="AI5" s="665"/>
      <c r="AJ5" s="665"/>
      <c r="AK5" s="665"/>
      <c r="AL5" s="665"/>
      <c r="AM5" s="665"/>
      <c r="AN5" s="665"/>
      <c r="AO5" s="665"/>
      <c r="AP5" s="665"/>
      <c r="AQ5" s="665"/>
      <c r="AR5" s="665"/>
      <c r="AS5" s="665"/>
      <c r="AT5" s="665"/>
      <c r="AU5" s="665"/>
      <c r="AV5" s="665"/>
      <c r="AW5" s="665"/>
      <c r="AX5" s="665"/>
      <c r="AY5" s="665"/>
      <c r="AZ5" s="665"/>
      <c r="BA5" s="665"/>
      <c r="BB5" s="665"/>
      <c r="BC5" s="665"/>
      <c r="BD5" s="665"/>
      <c r="BE5" s="665"/>
      <c r="BF5" s="665"/>
      <c r="BG5" s="665"/>
      <c r="BH5" s="665"/>
      <c r="BI5" s="665"/>
      <c r="BJ5" s="665"/>
      <c r="BK5" s="665"/>
      <c r="BL5" s="665"/>
      <c r="BM5" s="665"/>
      <c r="BN5" s="665"/>
      <c r="BO5" s="665"/>
      <c r="BP5" s="665"/>
      <c r="BQ5" s="665"/>
      <c r="BR5" s="665"/>
      <c r="BS5" s="665"/>
      <c r="BT5" s="665"/>
      <c r="BU5" s="665"/>
      <c r="BV5" s="665"/>
      <c r="BW5" s="665"/>
      <c r="BX5" s="665"/>
      <c r="BY5" s="665"/>
      <c r="BZ5" s="665"/>
      <c r="CA5" s="665"/>
      <c r="CB5" s="665"/>
      <c r="CC5" s="665"/>
      <c r="CD5" s="665"/>
      <c r="CE5" s="665"/>
      <c r="CF5" s="665"/>
      <c r="CG5" s="665"/>
      <c r="CH5" s="665"/>
      <c r="CI5" s="665"/>
      <c r="CJ5" s="665"/>
      <c r="CK5" s="665"/>
      <c r="CL5" s="665"/>
    </row>
    <row r="6" spans="1:140" x14ac:dyDescent="0.25">
      <c r="A6" s="665" t="s">
        <v>73</v>
      </c>
      <c r="B6" s="665"/>
      <c r="C6" s="665"/>
      <c r="D6" s="665"/>
      <c r="E6" s="665"/>
      <c r="F6" s="665"/>
      <c r="G6" s="665"/>
      <c r="I6" s="665"/>
      <c r="J6" s="665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  <c r="X6" s="668"/>
      <c r="Y6" s="668"/>
      <c r="Z6" s="668"/>
      <c r="AA6" s="668"/>
      <c r="AB6" s="667"/>
      <c r="AC6" s="667"/>
      <c r="AD6" s="667"/>
      <c r="AE6" s="665"/>
      <c r="AF6" s="665"/>
      <c r="AG6" s="665"/>
      <c r="AH6" s="665"/>
      <c r="AI6" s="665"/>
      <c r="AJ6" s="665"/>
      <c r="AK6" s="665"/>
      <c r="AL6" s="665"/>
      <c r="AM6" s="665"/>
      <c r="AN6" s="669"/>
      <c r="AO6" s="665"/>
      <c r="AP6" s="665"/>
      <c r="AQ6" s="665"/>
      <c r="AR6" s="665"/>
      <c r="AS6" s="665"/>
      <c r="AT6" s="665"/>
      <c r="AU6" s="665"/>
      <c r="AV6" s="665"/>
      <c r="AW6" s="665"/>
      <c r="AX6" s="665"/>
      <c r="AY6" s="665"/>
      <c r="AZ6" s="665"/>
      <c r="BA6" s="665"/>
      <c r="BB6" s="665"/>
      <c r="BC6" s="665"/>
      <c r="BD6" s="665"/>
      <c r="BE6" s="665"/>
      <c r="BF6" s="665"/>
      <c r="BG6" s="665"/>
      <c r="BH6" s="665"/>
      <c r="BI6" s="665"/>
      <c r="BJ6" s="665"/>
      <c r="BK6" s="665"/>
      <c r="BL6" s="665"/>
      <c r="BM6" s="665"/>
      <c r="BN6" s="665"/>
      <c r="BO6" s="665"/>
      <c r="BP6" s="665"/>
      <c r="BQ6" s="665"/>
      <c r="BR6" s="665"/>
      <c r="BS6" s="665"/>
      <c r="BT6" s="665"/>
      <c r="BU6" s="665"/>
      <c r="BV6" s="665"/>
      <c r="BW6" s="665"/>
      <c r="BX6" s="665"/>
      <c r="BY6" s="665"/>
      <c r="BZ6" s="665"/>
      <c r="CA6" s="665"/>
      <c r="CB6" s="665"/>
      <c r="CC6" s="665"/>
      <c r="CD6" s="665"/>
      <c r="CE6" s="665"/>
      <c r="CF6" s="665"/>
      <c r="CG6" s="665"/>
      <c r="CH6" s="665"/>
      <c r="CI6" s="665"/>
      <c r="CJ6" s="665"/>
      <c r="CK6" s="665"/>
      <c r="CL6" s="665"/>
    </row>
    <row r="7" spans="1:140" x14ac:dyDescent="0.25">
      <c r="A7" s="665" t="s">
        <v>74</v>
      </c>
      <c r="B7" s="665"/>
      <c r="C7" s="665"/>
      <c r="D7" s="665"/>
      <c r="E7" s="665"/>
      <c r="F7" s="665"/>
      <c r="G7" s="665"/>
      <c r="H7" s="665"/>
      <c r="I7" s="665"/>
      <c r="J7" s="665"/>
      <c r="K7" s="665"/>
      <c r="L7" s="665"/>
      <c r="M7" s="665"/>
      <c r="N7" s="665"/>
      <c r="O7" s="665"/>
      <c r="P7" s="665"/>
      <c r="Q7" s="665"/>
      <c r="R7" s="665"/>
      <c r="S7" s="665"/>
      <c r="T7" s="665"/>
      <c r="U7" s="665"/>
      <c r="V7" s="665"/>
      <c r="W7" s="665"/>
      <c r="X7" s="665"/>
      <c r="Y7" s="665"/>
      <c r="Z7" s="665"/>
      <c r="AA7" s="665"/>
      <c r="AB7" s="665"/>
      <c r="AC7" s="665"/>
      <c r="AD7" s="665"/>
      <c r="AE7" s="665"/>
      <c r="AF7" s="665"/>
      <c r="AG7" s="665"/>
      <c r="AH7" s="665"/>
      <c r="AI7" s="665"/>
      <c r="AJ7" s="665"/>
      <c r="AK7" s="665"/>
      <c r="AL7" s="665"/>
      <c r="AM7" s="665"/>
      <c r="AN7" s="665"/>
      <c r="AO7" s="665"/>
      <c r="AP7" s="665"/>
      <c r="AQ7" s="665"/>
      <c r="AR7" s="665"/>
      <c r="AS7" s="665"/>
      <c r="AT7" s="665"/>
      <c r="AU7" s="665"/>
      <c r="AV7" s="665"/>
      <c r="AW7" s="665"/>
      <c r="AX7" s="665"/>
      <c r="AY7" s="665"/>
      <c r="AZ7" s="665"/>
      <c r="BA7" s="665"/>
      <c r="BB7" s="665"/>
      <c r="BC7" s="665"/>
      <c r="BD7" s="665"/>
      <c r="BE7" s="665"/>
      <c r="BF7" s="665"/>
      <c r="BG7" s="665"/>
      <c r="BH7" s="665"/>
      <c r="BI7" s="665"/>
      <c r="BJ7" s="665"/>
      <c r="BK7" s="665"/>
      <c r="BL7" s="665"/>
      <c r="BM7" s="665"/>
      <c r="BN7" s="665"/>
      <c r="BO7" s="665"/>
      <c r="BP7" s="665"/>
      <c r="BQ7" s="665"/>
      <c r="BR7" s="665"/>
      <c r="BS7" s="665"/>
      <c r="BT7" s="665"/>
      <c r="BU7" s="665"/>
      <c r="BV7" s="665"/>
      <c r="BW7" s="665"/>
      <c r="BX7" s="665"/>
      <c r="BY7" s="665"/>
      <c r="BZ7" s="665"/>
      <c r="CA7" s="665"/>
      <c r="CB7" s="665"/>
      <c r="CC7" s="665"/>
      <c r="CD7" s="665"/>
      <c r="CE7" s="665"/>
      <c r="CF7" s="665"/>
      <c r="CG7" s="665"/>
      <c r="CH7" s="665"/>
      <c r="CI7" s="665"/>
      <c r="CJ7" s="665"/>
      <c r="CK7" s="665"/>
      <c r="CL7" s="665"/>
    </row>
    <row r="8" spans="1:140" s="671" customFormat="1" ht="24" customHeight="1" x14ac:dyDescent="0.2">
      <c r="A8" s="1348" t="s">
        <v>0</v>
      </c>
      <c r="B8" s="670"/>
      <c r="C8" s="670"/>
      <c r="D8" s="1349" t="s">
        <v>75</v>
      </c>
      <c r="E8" s="1350"/>
      <c r="F8" s="1350"/>
      <c r="G8" s="1350"/>
      <c r="H8" s="1350"/>
      <c r="I8" s="1350"/>
      <c r="J8" s="1350"/>
      <c r="K8" s="1350"/>
      <c r="L8" s="1350"/>
      <c r="M8" s="1350"/>
      <c r="N8" s="1350"/>
      <c r="O8" s="1350"/>
      <c r="P8" s="1350"/>
      <c r="Q8" s="1350"/>
      <c r="R8" s="1350"/>
      <c r="S8" s="1350"/>
      <c r="T8" s="1350"/>
      <c r="U8" s="1350"/>
      <c r="V8" s="1350"/>
      <c r="W8" s="1350"/>
      <c r="X8" s="1351"/>
      <c r="Y8" s="1349" t="s">
        <v>76</v>
      </c>
      <c r="Z8" s="1350"/>
      <c r="AA8" s="1350"/>
      <c r="AB8" s="1350"/>
      <c r="AC8" s="1350"/>
      <c r="AD8" s="1350"/>
      <c r="AE8" s="1350"/>
      <c r="AF8" s="1350"/>
      <c r="AG8" s="1350"/>
      <c r="AH8" s="1350"/>
      <c r="AI8" s="1350"/>
      <c r="AJ8" s="1350"/>
      <c r="AK8" s="1350"/>
      <c r="AL8" s="1350"/>
      <c r="AM8" s="1350"/>
      <c r="AN8" s="1350"/>
      <c r="AO8" s="1350"/>
      <c r="AP8" s="1350"/>
      <c r="AQ8" s="1350"/>
      <c r="AR8" s="1350"/>
      <c r="AS8" s="1351"/>
      <c r="AT8" s="1355" t="s">
        <v>77</v>
      </c>
      <c r="AU8" s="1356"/>
      <c r="AV8" s="1356"/>
      <c r="AW8" s="1356"/>
      <c r="AX8" s="1356"/>
      <c r="AY8" s="1356"/>
      <c r="AZ8" s="1356"/>
      <c r="BA8" s="1356"/>
      <c r="BB8" s="1356"/>
      <c r="BC8" s="1356"/>
      <c r="BD8" s="1356"/>
      <c r="BE8" s="1356"/>
      <c r="BF8" s="1356"/>
      <c r="BG8" s="1356"/>
      <c r="BH8" s="1356"/>
      <c r="BI8" s="1356"/>
      <c r="BJ8" s="1356"/>
      <c r="BK8" s="1356"/>
      <c r="BL8" s="1356"/>
      <c r="BM8" s="1356"/>
      <c r="BN8" s="1357"/>
      <c r="BO8" s="1348" t="s">
        <v>77</v>
      </c>
      <c r="BP8" s="1348"/>
      <c r="BQ8" s="1348"/>
      <c r="BR8" s="1355" t="s">
        <v>79</v>
      </c>
      <c r="BS8" s="1356"/>
      <c r="BT8" s="1356"/>
      <c r="BU8" s="1356"/>
      <c r="BV8" s="1356"/>
      <c r="BW8" s="1356"/>
      <c r="BX8" s="1356"/>
      <c r="BY8" s="1356"/>
      <c r="BZ8" s="1356"/>
      <c r="CA8" s="1356"/>
      <c r="CB8" s="1356"/>
      <c r="CC8" s="1356"/>
      <c r="CD8" s="1356"/>
      <c r="CE8" s="1356"/>
      <c r="CF8" s="1356"/>
      <c r="CG8" s="1356"/>
      <c r="CH8" s="1356"/>
      <c r="CI8" s="1356"/>
      <c r="CJ8" s="1356"/>
      <c r="CK8" s="1356"/>
      <c r="CL8" s="1357"/>
      <c r="DF8" s="672"/>
      <c r="DG8" s="672"/>
      <c r="DH8" s="672"/>
      <c r="DI8" s="672"/>
      <c r="DJ8" s="672"/>
      <c r="DK8" s="672"/>
      <c r="DL8" s="672"/>
      <c r="DM8" s="672"/>
      <c r="DN8" s="672"/>
      <c r="DO8" s="672"/>
      <c r="DP8" s="672"/>
      <c r="DQ8" s="672"/>
      <c r="DR8" s="672"/>
      <c r="DS8" s="672"/>
      <c r="DT8" s="672"/>
      <c r="DU8" s="672"/>
      <c r="DV8" s="672"/>
      <c r="DW8" s="672"/>
      <c r="DX8" s="672"/>
      <c r="DY8" s="672"/>
      <c r="DZ8" s="672"/>
      <c r="EA8" s="672"/>
      <c r="EB8" s="672"/>
      <c r="EC8" s="672"/>
      <c r="ED8" s="672"/>
      <c r="EE8" s="672"/>
      <c r="EF8" s="672"/>
      <c r="EG8" s="673"/>
      <c r="EH8" s="673"/>
      <c r="EI8" s="673"/>
      <c r="EJ8" s="673"/>
    </row>
    <row r="9" spans="1:140" s="671" customFormat="1" ht="15" customHeight="1" x14ac:dyDescent="0.2">
      <c r="A9" s="1348"/>
      <c r="B9" s="674"/>
      <c r="C9" s="674"/>
      <c r="D9" s="1352"/>
      <c r="E9" s="1353"/>
      <c r="F9" s="1353"/>
      <c r="G9" s="1353"/>
      <c r="H9" s="1353"/>
      <c r="I9" s="1353"/>
      <c r="J9" s="1353"/>
      <c r="K9" s="1353"/>
      <c r="L9" s="1353"/>
      <c r="M9" s="1353"/>
      <c r="N9" s="1353"/>
      <c r="O9" s="1353"/>
      <c r="P9" s="1353"/>
      <c r="Q9" s="1353"/>
      <c r="R9" s="1353"/>
      <c r="S9" s="1353"/>
      <c r="T9" s="1353"/>
      <c r="U9" s="1353"/>
      <c r="V9" s="1353"/>
      <c r="W9" s="1353"/>
      <c r="X9" s="1354"/>
      <c r="Y9" s="1352"/>
      <c r="Z9" s="1353"/>
      <c r="AA9" s="1353"/>
      <c r="AB9" s="1353"/>
      <c r="AC9" s="1353"/>
      <c r="AD9" s="1353"/>
      <c r="AE9" s="1353"/>
      <c r="AF9" s="1353"/>
      <c r="AG9" s="1353"/>
      <c r="AH9" s="1353"/>
      <c r="AI9" s="1353"/>
      <c r="AJ9" s="1353"/>
      <c r="AK9" s="1353"/>
      <c r="AL9" s="1353"/>
      <c r="AM9" s="1353"/>
      <c r="AN9" s="1353"/>
      <c r="AO9" s="1353"/>
      <c r="AP9" s="1353"/>
      <c r="AQ9" s="1353"/>
      <c r="AR9" s="1353"/>
      <c r="AS9" s="1354"/>
      <c r="AT9" s="1358"/>
      <c r="AU9" s="1359"/>
      <c r="AV9" s="1359"/>
      <c r="AW9" s="1359"/>
      <c r="AX9" s="1359"/>
      <c r="AY9" s="1359"/>
      <c r="AZ9" s="1359"/>
      <c r="BA9" s="1359"/>
      <c r="BB9" s="1359"/>
      <c r="BC9" s="1359"/>
      <c r="BD9" s="1359"/>
      <c r="BE9" s="1359"/>
      <c r="BF9" s="1359"/>
      <c r="BG9" s="1359"/>
      <c r="BH9" s="1359"/>
      <c r="BI9" s="1359"/>
      <c r="BJ9" s="1359"/>
      <c r="BK9" s="1359"/>
      <c r="BL9" s="1359"/>
      <c r="BM9" s="1359"/>
      <c r="BN9" s="1360"/>
      <c r="BO9" s="1348"/>
      <c r="BP9" s="1348"/>
      <c r="BQ9" s="1348"/>
      <c r="BR9" s="1358"/>
      <c r="BS9" s="1359"/>
      <c r="BT9" s="1359"/>
      <c r="BU9" s="1359"/>
      <c r="BV9" s="1359"/>
      <c r="BW9" s="1359"/>
      <c r="BX9" s="1359"/>
      <c r="BY9" s="1359"/>
      <c r="BZ9" s="1359"/>
      <c r="CA9" s="1359"/>
      <c r="CB9" s="1359"/>
      <c r="CC9" s="1359"/>
      <c r="CD9" s="1359"/>
      <c r="CE9" s="1359"/>
      <c r="CF9" s="1359"/>
      <c r="CG9" s="1359"/>
      <c r="CH9" s="1359"/>
      <c r="CI9" s="1359"/>
      <c r="CJ9" s="1359"/>
      <c r="CK9" s="1359"/>
      <c r="CL9" s="1360"/>
      <c r="DF9" s="672"/>
      <c r="DG9" s="672"/>
      <c r="DH9" s="672"/>
      <c r="DI9" s="672"/>
      <c r="DJ9" s="672"/>
      <c r="DK9" s="672"/>
      <c r="DL9" s="672"/>
      <c r="DM9" s="672"/>
      <c r="DN9" s="672"/>
      <c r="DO9" s="672"/>
      <c r="DP9" s="672"/>
      <c r="DQ9" s="672"/>
      <c r="DR9" s="672"/>
      <c r="DS9" s="672"/>
      <c r="DT9" s="672"/>
      <c r="DU9" s="672"/>
      <c r="DV9" s="672"/>
      <c r="DW9" s="672"/>
      <c r="DX9" s="672"/>
      <c r="DY9" s="672"/>
      <c r="DZ9" s="672"/>
      <c r="EA9" s="672"/>
      <c r="EB9" s="672"/>
      <c r="EC9" s="672"/>
      <c r="ED9" s="672"/>
      <c r="EE9" s="672"/>
      <c r="EF9" s="672"/>
      <c r="EG9" s="673"/>
      <c r="EH9" s="673"/>
      <c r="EI9" s="673"/>
      <c r="EJ9" s="673"/>
    </row>
    <row r="10" spans="1:140" s="671" customFormat="1" ht="21.6" customHeight="1" x14ac:dyDescent="0.2">
      <c r="A10" s="1348"/>
      <c r="B10" s="675"/>
      <c r="C10" s="675"/>
      <c r="D10" s="1347" t="s">
        <v>103</v>
      </c>
      <c r="E10" s="1347"/>
      <c r="F10" s="1347"/>
      <c r="G10" s="1347" t="s">
        <v>104</v>
      </c>
      <c r="H10" s="1347"/>
      <c r="I10" s="1347"/>
      <c r="J10" s="1347"/>
      <c r="K10" s="1347"/>
      <c r="L10" s="1347"/>
      <c r="M10" s="1347" t="s">
        <v>83</v>
      </c>
      <c r="N10" s="1347"/>
      <c r="O10" s="1347"/>
      <c r="P10" s="1347" t="s">
        <v>84</v>
      </c>
      <c r="Q10" s="1347"/>
      <c r="R10" s="1347"/>
      <c r="S10" s="1347" t="s">
        <v>105</v>
      </c>
      <c r="T10" s="1347"/>
      <c r="U10" s="1347"/>
      <c r="V10" s="1347" t="s">
        <v>86</v>
      </c>
      <c r="W10" s="1347"/>
      <c r="X10" s="1347"/>
      <c r="Y10" s="1347" t="s">
        <v>103</v>
      </c>
      <c r="Z10" s="1347"/>
      <c r="AA10" s="1347"/>
      <c r="AB10" s="1347" t="s">
        <v>104</v>
      </c>
      <c r="AC10" s="1347"/>
      <c r="AD10" s="1347"/>
      <c r="AE10" s="1347"/>
      <c r="AF10" s="1347"/>
      <c r="AG10" s="1347"/>
      <c r="AH10" s="1347" t="s">
        <v>83</v>
      </c>
      <c r="AI10" s="1347"/>
      <c r="AJ10" s="1347"/>
      <c r="AK10" s="1347" t="s">
        <v>84</v>
      </c>
      <c r="AL10" s="1347"/>
      <c r="AM10" s="1347"/>
      <c r="AN10" s="1347" t="s">
        <v>105</v>
      </c>
      <c r="AO10" s="1347"/>
      <c r="AP10" s="1347"/>
      <c r="AQ10" s="1347" t="s">
        <v>86</v>
      </c>
      <c r="AR10" s="1347"/>
      <c r="AS10" s="1347"/>
      <c r="AT10" s="1347" t="s">
        <v>103</v>
      </c>
      <c r="AU10" s="1347"/>
      <c r="AV10" s="1347"/>
      <c r="AW10" s="1347" t="s">
        <v>104</v>
      </c>
      <c r="AX10" s="1347"/>
      <c r="AY10" s="1347"/>
      <c r="AZ10" s="1347"/>
      <c r="BA10" s="1347"/>
      <c r="BB10" s="1347"/>
      <c r="BC10" s="1347" t="s">
        <v>83</v>
      </c>
      <c r="BD10" s="1347"/>
      <c r="BE10" s="1347"/>
      <c r="BF10" s="1347" t="s">
        <v>84</v>
      </c>
      <c r="BG10" s="1347"/>
      <c r="BH10" s="1347"/>
      <c r="BI10" s="1347" t="s">
        <v>105</v>
      </c>
      <c r="BJ10" s="1347"/>
      <c r="BK10" s="1347"/>
      <c r="BL10" s="1347" t="s">
        <v>86</v>
      </c>
      <c r="BM10" s="1347"/>
      <c r="BN10" s="1347"/>
      <c r="BO10" s="1348"/>
      <c r="BP10" s="1348"/>
      <c r="BQ10" s="1348"/>
      <c r="BR10" s="1347" t="s">
        <v>103</v>
      </c>
      <c r="BS10" s="1347"/>
      <c r="BT10" s="1347"/>
      <c r="BU10" s="1347" t="s">
        <v>104</v>
      </c>
      <c r="BV10" s="1347"/>
      <c r="BW10" s="1347"/>
      <c r="BX10" s="1347"/>
      <c r="BY10" s="1347"/>
      <c r="BZ10" s="1347"/>
      <c r="CA10" s="1347" t="s">
        <v>83</v>
      </c>
      <c r="CB10" s="1347"/>
      <c r="CC10" s="1347"/>
      <c r="CD10" s="1347" t="s">
        <v>84</v>
      </c>
      <c r="CE10" s="1347"/>
      <c r="CF10" s="1347"/>
      <c r="CG10" s="1347" t="s">
        <v>105</v>
      </c>
      <c r="CH10" s="1347"/>
      <c r="CI10" s="1347"/>
      <c r="CJ10" s="1347" t="s">
        <v>86</v>
      </c>
      <c r="CK10" s="1347"/>
      <c r="CL10" s="1347"/>
      <c r="DF10" s="672"/>
      <c r="DG10" s="672"/>
      <c r="DH10" s="672"/>
      <c r="DI10" s="672"/>
      <c r="DJ10" s="672"/>
      <c r="DK10" s="672"/>
      <c r="DL10" s="672"/>
      <c r="DM10" s="672"/>
      <c r="DN10" s="672"/>
      <c r="DO10" s="672"/>
      <c r="DP10" s="672"/>
      <c r="DQ10" s="672"/>
      <c r="DR10" s="672"/>
      <c r="DS10" s="672"/>
      <c r="DT10" s="672"/>
      <c r="DU10" s="672"/>
      <c r="DV10" s="672"/>
      <c r="DW10" s="672"/>
      <c r="DX10" s="672"/>
      <c r="DY10" s="672"/>
      <c r="DZ10" s="672"/>
      <c r="EA10" s="672"/>
      <c r="EB10" s="672"/>
      <c r="EC10" s="672"/>
      <c r="ED10" s="672"/>
      <c r="EE10" s="672"/>
      <c r="EF10" s="672"/>
      <c r="EG10" s="673"/>
      <c r="EH10" s="673"/>
      <c r="EI10" s="673"/>
      <c r="EJ10" s="673"/>
    </row>
    <row r="11" spans="1:140" s="671" customFormat="1" ht="21.6" customHeight="1" x14ac:dyDescent="0.2">
      <c r="A11" s="1348"/>
      <c r="B11" s="675"/>
      <c r="C11" s="675"/>
      <c r="D11" s="1347"/>
      <c r="E11" s="1347"/>
      <c r="F11" s="1347"/>
      <c r="G11" s="1347" t="s">
        <v>91</v>
      </c>
      <c r="H11" s="1347"/>
      <c r="I11" s="1347"/>
      <c r="J11" s="1347" t="s">
        <v>90</v>
      </c>
      <c r="K11" s="1347"/>
      <c r="L11" s="1347"/>
      <c r="M11" s="1347"/>
      <c r="N11" s="1347"/>
      <c r="O11" s="1347"/>
      <c r="P11" s="1347"/>
      <c r="Q11" s="1347"/>
      <c r="R11" s="1347"/>
      <c r="S11" s="1347"/>
      <c r="T11" s="1347"/>
      <c r="U11" s="1347"/>
      <c r="V11" s="1347"/>
      <c r="W11" s="1347"/>
      <c r="X11" s="1347"/>
      <c r="Y11" s="1347"/>
      <c r="Z11" s="1347"/>
      <c r="AA11" s="1347"/>
      <c r="AB11" s="1347" t="s">
        <v>91</v>
      </c>
      <c r="AC11" s="1347"/>
      <c r="AD11" s="1347"/>
      <c r="AE11" s="1347" t="s">
        <v>90</v>
      </c>
      <c r="AF11" s="1347"/>
      <c r="AG11" s="1347"/>
      <c r="AH11" s="1347"/>
      <c r="AI11" s="1347"/>
      <c r="AJ11" s="1347"/>
      <c r="AK11" s="1347"/>
      <c r="AL11" s="1347"/>
      <c r="AM11" s="1347"/>
      <c r="AN11" s="1347"/>
      <c r="AO11" s="1347"/>
      <c r="AP11" s="1347"/>
      <c r="AQ11" s="1347"/>
      <c r="AR11" s="1347"/>
      <c r="AS11" s="1347"/>
      <c r="AT11" s="1347"/>
      <c r="AU11" s="1347"/>
      <c r="AV11" s="1347"/>
      <c r="AW11" s="1347" t="s">
        <v>91</v>
      </c>
      <c r="AX11" s="1347"/>
      <c r="AY11" s="1347"/>
      <c r="AZ11" s="1347" t="s">
        <v>90</v>
      </c>
      <c r="BA11" s="1347"/>
      <c r="BB11" s="1347"/>
      <c r="BC11" s="1347"/>
      <c r="BD11" s="1347"/>
      <c r="BE11" s="1347"/>
      <c r="BF11" s="1347"/>
      <c r="BG11" s="1347"/>
      <c r="BH11" s="1347"/>
      <c r="BI11" s="1347"/>
      <c r="BJ11" s="1347"/>
      <c r="BK11" s="1347"/>
      <c r="BL11" s="1347"/>
      <c r="BM11" s="1347"/>
      <c r="BN11" s="1347"/>
      <c r="BO11" s="1348"/>
      <c r="BP11" s="1348"/>
      <c r="BQ11" s="1348"/>
      <c r="BR11" s="1347"/>
      <c r="BS11" s="1347"/>
      <c r="BT11" s="1347"/>
      <c r="BU11" s="1347" t="s">
        <v>91</v>
      </c>
      <c r="BV11" s="1347"/>
      <c r="BW11" s="1347"/>
      <c r="BX11" s="1347" t="s">
        <v>90</v>
      </c>
      <c r="BY11" s="1347"/>
      <c r="BZ11" s="1347"/>
      <c r="CA11" s="1347"/>
      <c r="CB11" s="1347"/>
      <c r="CC11" s="1347"/>
      <c r="CD11" s="1347"/>
      <c r="CE11" s="1347"/>
      <c r="CF11" s="1347"/>
      <c r="CG11" s="1347"/>
      <c r="CH11" s="1347"/>
      <c r="CI11" s="1347"/>
      <c r="CJ11" s="1347"/>
      <c r="CK11" s="1347"/>
      <c r="CL11" s="1347"/>
      <c r="DF11" s="672"/>
      <c r="DG11" s="672"/>
      <c r="DH11" s="672"/>
      <c r="DI11" s="672"/>
      <c r="DJ11" s="672"/>
      <c r="DK11" s="672"/>
      <c r="DL11" s="672"/>
      <c r="DM11" s="672"/>
      <c r="DN11" s="672"/>
      <c r="DO11" s="672"/>
      <c r="DP11" s="672"/>
      <c r="DQ11" s="672"/>
      <c r="DR11" s="672"/>
      <c r="DS11" s="672"/>
      <c r="DT11" s="672"/>
      <c r="DU11" s="672"/>
      <c r="DV11" s="672"/>
      <c r="DW11" s="672"/>
      <c r="DX11" s="672"/>
      <c r="DY11" s="672"/>
      <c r="DZ11" s="672"/>
      <c r="EA11" s="672"/>
      <c r="EB11" s="672"/>
      <c r="EC11" s="672"/>
      <c r="ED11" s="672"/>
      <c r="EE11" s="672"/>
      <c r="EF11" s="672"/>
      <c r="EG11" s="673"/>
      <c r="EH11" s="673"/>
      <c r="EI11" s="673"/>
      <c r="EJ11" s="673"/>
    </row>
    <row r="12" spans="1:140" s="671" customFormat="1" ht="38.25" x14ac:dyDescent="0.2">
      <c r="A12" s="1348"/>
      <c r="B12" s="675"/>
      <c r="C12" s="675"/>
      <c r="D12" s="676" t="s">
        <v>106</v>
      </c>
      <c r="E12" s="676" t="s">
        <v>107</v>
      </c>
      <c r="F12" s="676" t="s">
        <v>108</v>
      </c>
      <c r="G12" s="676" t="s">
        <v>106</v>
      </c>
      <c r="H12" s="676" t="s">
        <v>107</v>
      </c>
      <c r="I12" s="676" t="s">
        <v>108</v>
      </c>
      <c r="J12" s="676" t="s">
        <v>106</v>
      </c>
      <c r="K12" s="676" t="s">
        <v>107</v>
      </c>
      <c r="L12" s="676" t="s">
        <v>108</v>
      </c>
      <c r="M12" s="676" t="s">
        <v>106</v>
      </c>
      <c r="N12" s="676" t="s">
        <v>107</v>
      </c>
      <c r="O12" s="676" t="s">
        <v>108</v>
      </c>
      <c r="P12" s="676" t="s">
        <v>106</v>
      </c>
      <c r="Q12" s="676" t="s">
        <v>107</v>
      </c>
      <c r="R12" s="676" t="s">
        <v>108</v>
      </c>
      <c r="S12" s="676" t="s">
        <v>106</v>
      </c>
      <c r="T12" s="676" t="s">
        <v>107</v>
      </c>
      <c r="U12" s="676" t="s">
        <v>108</v>
      </c>
      <c r="V12" s="676" t="s">
        <v>106</v>
      </c>
      <c r="W12" s="676" t="s">
        <v>107</v>
      </c>
      <c r="X12" s="676" t="s">
        <v>108</v>
      </c>
      <c r="Y12" s="676" t="s">
        <v>106</v>
      </c>
      <c r="Z12" s="676" t="s">
        <v>107</v>
      </c>
      <c r="AA12" s="676" t="s">
        <v>108</v>
      </c>
      <c r="AB12" s="676" t="s">
        <v>106</v>
      </c>
      <c r="AC12" s="676" t="s">
        <v>107</v>
      </c>
      <c r="AD12" s="676" t="s">
        <v>108</v>
      </c>
      <c r="AE12" s="676" t="s">
        <v>106</v>
      </c>
      <c r="AF12" s="676" t="s">
        <v>107</v>
      </c>
      <c r="AG12" s="676" t="s">
        <v>108</v>
      </c>
      <c r="AH12" s="676" t="s">
        <v>106</v>
      </c>
      <c r="AI12" s="676" t="s">
        <v>107</v>
      </c>
      <c r="AJ12" s="676" t="s">
        <v>108</v>
      </c>
      <c r="AK12" s="676" t="s">
        <v>106</v>
      </c>
      <c r="AL12" s="676" t="s">
        <v>107</v>
      </c>
      <c r="AM12" s="676" t="s">
        <v>108</v>
      </c>
      <c r="AN12" s="676" t="s">
        <v>106</v>
      </c>
      <c r="AO12" s="676" t="s">
        <v>107</v>
      </c>
      <c r="AP12" s="676" t="s">
        <v>108</v>
      </c>
      <c r="AQ12" s="676" t="s">
        <v>106</v>
      </c>
      <c r="AR12" s="676" t="s">
        <v>107</v>
      </c>
      <c r="AS12" s="676" t="s">
        <v>108</v>
      </c>
      <c r="AT12" s="676" t="s">
        <v>106</v>
      </c>
      <c r="AU12" s="676" t="s">
        <v>107</v>
      </c>
      <c r="AV12" s="676" t="s">
        <v>108</v>
      </c>
      <c r="AW12" s="676" t="s">
        <v>106</v>
      </c>
      <c r="AX12" s="676" t="s">
        <v>107</v>
      </c>
      <c r="AY12" s="676" t="s">
        <v>108</v>
      </c>
      <c r="AZ12" s="676" t="s">
        <v>106</v>
      </c>
      <c r="BA12" s="676" t="s">
        <v>107</v>
      </c>
      <c r="BB12" s="676" t="s">
        <v>108</v>
      </c>
      <c r="BC12" s="676" t="s">
        <v>106</v>
      </c>
      <c r="BD12" s="676" t="s">
        <v>107</v>
      </c>
      <c r="BE12" s="676" t="s">
        <v>108</v>
      </c>
      <c r="BF12" s="676" t="s">
        <v>106</v>
      </c>
      <c r="BG12" s="676" t="s">
        <v>107</v>
      </c>
      <c r="BH12" s="676" t="s">
        <v>108</v>
      </c>
      <c r="BI12" s="676" t="s">
        <v>106</v>
      </c>
      <c r="BJ12" s="676" t="s">
        <v>107</v>
      </c>
      <c r="BK12" s="676" t="s">
        <v>108</v>
      </c>
      <c r="BL12" s="676" t="s">
        <v>106</v>
      </c>
      <c r="BM12" s="676" t="s">
        <v>107</v>
      </c>
      <c r="BN12" s="676" t="s">
        <v>108</v>
      </c>
      <c r="BO12" s="676" t="s">
        <v>94</v>
      </c>
      <c r="BP12" s="676" t="s">
        <v>109</v>
      </c>
      <c r="BQ12" s="676" t="s">
        <v>110</v>
      </c>
      <c r="BR12" s="676" t="s">
        <v>106</v>
      </c>
      <c r="BS12" s="676" t="s">
        <v>107</v>
      </c>
      <c r="BT12" s="676" t="s">
        <v>108</v>
      </c>
      <c r="BU12" s="676" t="s">
        <v>106</v>
      </c>
      <c r="BV12" s="676" t="s">
        <v>107</v>
      </c>
      <c r="BW12" s="676" t="s">
        <v>108</v>
      </c>
      <c r="BX12" s="676" t="s">
        <v>106</v>
      </c>
      <c r="BY12" s="676" t="s">
        <v>107</v>
      </c>
      <c r="BZ12" s="676" t="s">
        <v>108</v>
      </c>
      <c r="CA12" s="676" t="s">
        <v>106</v>
      </c>
      <c r="CB12" s="676" t="s">
        <v>107</v>
      </c>
      <c r="CC12" s="676" t="s">
        <v>108</v>
      </c>
      <c r="CD12" s="676" t="s">
        <v>106</v>
      </c>
      <c r="CE12" s="676" t="s">
        <v>107</v>
      </c>
      <c r="CF12" s="676" t="s">
        <v>108</v>
      </c>
      <c r="CG12" s="676" t="s">
        <v>106</v>
      </c>
      <c r="CH12" s="676" t="s">
        <v>107</v>
      </c>
      <c r="CI12" s="676" t="s">
        <v>108</v>
      </c>
      <c r="CJ12" s="676" t="s">
        <v>106</v>
      </c>
      <c r="CK12" s="676" t="s">
        <v>107</v>
      </c>
      <c r="CL12" s="676" t="s">
        <v>108</v>
      </c>
      <c r="DF12" s="672"/>
      <c r="DG12" s="672"/>
      <c r="DH12" s="672"/>
      <c r="DI12" s="672" t="s">
        <v>129</v>
      </c>
      <c r="DJ12" s="672"/>
      <c r="DK12" s="672"/>
      <c r="DL12" s="672"/>
      <c r="DM12" s="672"/>
      <c r="DN12" s="672"/>
      <c r="DO12" s="672"/>
      <c r="DP12" s="672"/>
      <c r="DQ12" s="672"/>
      <c r="DR12" s="672"/>
      <c r="DS12" s="672"/>
      <c r="DT12" s="672"/>
      <c r="DU12" s="672"/>
      <c r="DV12" s="672"/>
      <c r="DW12" s="672"/>
      <c r="DX12" s="672"/>
      <c r="DY12" s="672"/>
      <c r="DZ12" s="672"/>
      <c r="EA12" s="672"/>
      <c r="EB12" s="672"/>
      <c r="EC12" s="672"/>
      <c r="ED12" s="672"/>
      <c r="EE12" s="672"/>
      <c r="EF12" s="672"/>
      <c r="EG12" s="673"/>
      <c r="EH12" s="673"/>
      <c r="EI12" s="673"/>
      <c r="EJ12" s="673"/>
    </row>
    <row r="13" spans="1:140" s="671" customFormat="1" ht="25.9" customHeight="1" x14ac:dyDescent="0.2">
      <c r="A13" s="1348"/>
      <c r="B13" s="675" t="s">
        <v>120</v>
      </c>
      <c r="C13" s="675" t="s">
        <v>121</v>
      </c>
      <c r="D13" s="676" t="s">
        <v>106</v>
      </c>
      <c r="E13" s="676" t="s">
        <v>107</v>
      </c>
      <c r="F13" s="676" t="s">
        <v>108</v>
      </c>
      <c r="G13" s="676" t="s">
        <v>106</v>
      </c>
      <c r="H13" s="676" t="s">
        <v>107</v>
      </c>
      <c r="I13" s="676" t="s">
        <v>108</v>
      </c>
      <c r="J13" s="676" t="s">
        <v>106</v>
      </c>
      <c r="K13" s="676" t="s">
        <v>107</v>
      </c>
      <c r="L13" s="676" t="s">
        <v>108</v>
      </c>
      <c r="M13" s="676" t="s">
        <v>106</v>
      </c>
      <c r="N13" s="676" t="s">
        <v>107</v>
      </c>
      <c r="O13" s="676" t="s">
        <v>108</v>
      </c>
      <c r="P13" s="676" t="s">
        <v>106</v>
      </c>
      <c r="Q13" s="676" t="s">
        <v>107</v>
      </c>
      <c r="R13" s="676" t="s">
        <v>108</v>
      </c>
      <c r="S13" s="676" t="s">
        <v>106</v>
      </c>
      <c r="T13" s="676" t="s">
        <v>107</v>
      </c>
      <c r="U13" s="676" t="s">
        <v>108</v>
      </c>
      <c r="V13" s="676" t="s">
        <v>106</v>
      </c>
      <c r="W13" s="676" t="s">
        <v>107</v>
      </c>
      <c r="X13" s="676" t="s">
        <v>108</v>
      </c>
      <c r="Y13" s="676" t="s">
        <v>106</v>
      </c>
      <c r="Z13" s="676" t="s">
        <v>107</v>
      </c>
      <c r="AA13" s="676" t="s">
        <v>108</v>
      </c>
      <c r="AB13" s="676" t="s">
        <v>106</v>
      </c>
      <c r="AC13" s="676" t="s">
        <v>107</v>
      </c>
      <c r="AD13" s="676" t="s">
        <v>108</v>
      </c>
      <c r="AE13" s="676" t="s">
        <v>106</v>
      </c>
      <c r="AF13" s="676" t="s">
        <v>107</v>
      </c>
      <c r="AG13" s="676" t="s">
        <v>108</v>
      </c>
      <c r="AH13" s="676" t="s">
        <v>106</v>
      </c>
      <c r="AI13" s="676" t="s">
        <v>107</v>
      </c>
      <c r="AJ13" s="676" t="s">
        <v>108</v>
      </c>
      <c r="AK13" s="676" t="s">
        <v>106</v>
      </c>
      <c r="AL13" s="676" t="s">
        <v>107</v>
      </c>
      <c r="AM13" s="676" t="s">
        <v>108</v>
      </c>
      <c r="AN13" s="676" t="s">
        <v>106</v>
      </c>
      <c r="AO13" s="676" t="s">
        <v>107</v>
      </c>
      <c r="AP13" s="676" t="s">
        <v>108</v>
      </c>
      <c r="AQ13" s="676" t="s">
        <v>106</v>
      </c>
      <c r="AR13" s="676" t="s">
        <v>107</v>
      </c>
      <c r="AS13" s="676" t="s">
        <v>108</v>
      </c>
      <c r="AT13" s="676" t="s">
        <v>106</v>
      </c>
      <c r="AU13" s="676" t="s">
        <v>107</v>
      </c>
      <c r="AV13" s="676" t="s">
        <v>108</v>
      </c>
      <c r="AW13" s="676" t="s">
        <v>106</v>
      </c>
      <c r="AX13" s="676" t="s">
        <v>107</v>
      </c>
      <c r="AY13" s="676" t="s">
        <v>108</v>
      </c>
      <c r="AZ13" s="676" t="s">
        <v>106</v>
      </c>
      <c r="BA13" s="676" t="s">
        <v>107</v>
      </c>
      <c r="BB13" s="676" t="s">
        <v>108</v>
      </c>
      <c r="BC13" s="676" t="s">
        <v>106</v>
      </c>
      <c r="BD13" s="676" t="s">
        <v>107</v>
      </c>
      <c r="BE13" s="676" t="s">
        <v>108</v>
      </c>
      <c r="BF13" s="676" t="s">
        <v>106</v>
      </c>
      <c r="BG13" s="676" t="s">
        <v>107</v>
      </c>
      <c r="BH13" s="676" t="s">
        <v>108</v>
      </c>
      <c r="BI13" s="676" t="s">
        <v>106</v>
      </c>
      <c r="BJ13" s="676" t="s">
        <v>107</v>
      </c>
      <c r="BK13" s="676" t="s">
        <v>108</v>
      </c>
      <c r="BL13" s="676" t="s">
        <v>106</v>
      </c>
      <c r="BM13" s="676" t="s">
        <v>107</v>
      </c>
      <c r="BN13" s="676" t="s">
        <v>108</v>
      </c>
      <c r="BO13" s="676" t="s">
        <v>94</v>
      </c>
      <c r="BP13" s="676" t="s">
        <v>109</v>
      </c>
      <c r="BQ13" s="676" t="s">
        <v>110</v>
      </c>
      <c r="BR13" s="676" t="s">
        <v>106</v>
      </c>
      <c r="BS13" s="676" t="s">
        <v>107</v>
      </c>
      <c r="BT13" s="676" t="s">
        <v>108</v>
      </c>
      <c r="BU13" s="676" t="s">
        <v>106</v>
      </c>
      <c r="BV13" s="676" t="s">
        <v>107</v>
      </c>
      <c r="BW13" s="676" t="s">
        <v>108</v>
      </c>
      <c r="BX13" s="676" t="s">
        <v>106</v>
      </c>
      <c r="BY13" s="676" t="s">
        <v>107</v>
      </c>
      <c r="BZ13" s="676" t="s">
        <v>108</v>
      </c>
      <c r="CA13" s="676" t="s">
        <v>106</v>
      </c>
      <c r="CB13" s="676" t="s">
        <v>107</v>
      </c>
      <c r="CC13" s="676" t="s">
        <v>108</v>
      </c>
      <c r="CD13" s="676" t="s">
        <v>106</v>
      </c>
      <c r="CE13" s="676" t="s">
        <v>107</v>
      </c>
      <c r="CF13" s="676" t="s">
        <v>108</v>
      </c>
      <c r="CG13" s="676" t="s">
        <v>106</v>
      </c>
      <c r="CH13" s="676" t="s">
        <v>107</v>
      </c>
      <c r="CI13" s="676" t="s">
        <v>108</v>
      </c>
      <c r="CJ13" s="676" t="s">
        <v>106</v>
      </c>
      <c r="CK13" s="676" t="s">
        <v>107</v>
      </c>
      <c r="CL13" s="676" t="s">
        <v>108</v>
      </c>
      <c r="DF13" s="672"/>
      <c r="DG13" s="672"/>
      <c r="DH13" s="672"/>
      <c r="DI13" s="672"/>
      <c r="DJ13" s="672"/>
      <c r="DK13" s="672"/>
      <c r="DL13" s="672"/>
      <c r="DM13" s="672"/>
      <c r="DN13" s="672"/>
      <c r="DO13" s="672"/>
      <c r="DP13" s="672"/>
      <c r="DQ13" s="672"/>
      <c r="DR13" s="672"/>
      <c r="DS13" s="672"/>
      <c r="DT13" s="672"/>
      <c r="DU13" s="672"/>
      <c r="DV13" s="672"/>
      <c r="DW13" s="672"/>
      <c r="DX13" s="672"/>
      <c r="DY13" s="672"/>
      <c r="DZ13" s="672"/>
      <c r="EA13" s="672"/>
      <c r="EB13" s="672"/>
      <c r="EC13" s="672"/>
      <c r="ED13" s="672"/>
      <c r="EE13" s="672"/>
      <c r="EF13" s="672"/>
      <c r="EG13" s="673"/>
      <c r="EH13" s="673"/>
      <c r="EI13" s="673"/>
      <c r="EJ13" s="673"/>
    </row>
    <row r="14" spans="1:140" s="680" customFormat="1" ht="24.6" customHeight="1" x14ac:dyDescent="0.25">
      <c r="A14" s="677" t="s">
        <v>86</v>
      </c>
      <c r="B14" s="678">
        <v>56913.205199999997</v>
      </c>
      <c r="C14" s="678">
        <f t="shared" ref="C14:C59" si="0">CJ14/B14*100</f>
        <v>74.183594372224889</v>
      </c>
      <c r="D14" s="679">
        <f>SUM(D15:D59)</f>
        <v>4049.3682150000009</v>
      </c>
      <c r="E14" s="679">
        <f>SUM(E15:E59)</f>
        <v>18897.8778255</v>
      </c>
      <c r="F14" s="679">
        <f t="shared" ref="F14:F59" si="1">IF(D14,E14/D14,0)</f>
        <v>4.6668706875055062</v>
      </c>
      <c r="G14" s="679">
        <f>SUM(G15:G59)</f>
        <v>390.52</v>
      </c>
      <c r="H14" s="679">
        <f>SUM(H15:H59)</f>
        <v>1514.93</v>
      </c>
      <c r="I14" s="679">
        <f t="shared" ref="I14:I59" si="2">IF(G14,H14/G14,0)</f>
        <v>3.8792635460411762</v>
      </c>
      <c r="J14" s="679">
        <f>SUM(J15:J59)</f>
        <v>278.76</v>
      </c>
      <c r="K14" s="679">
        <f>SUM(K15:K59)</f>
        <v>1131.7750000000001</v>
      </c>
      <c r="L14" s="679">
        <f t="shared" ref="L14:L59" si="3">IF(J14,K14/J14,0)</f>
        <v>4.0600337207633812</v>
      </c>
      <c r="M14" s="679">
        <f>SUM(M15:M59)</f>
        <v>2547.2815061000001</v>
      </c>
      <c r="N14" s="679">
        <f>SUM(N15:N59)</f>
        <v>9600.6520609999989</v>
      </c>
      <c r="O14" s="679">
        <f t="shared" ref="O14:O59" si="4">IF(M14,N14/M14,0)</f>
        <v>3.7689796114050305</v>
      </c>
      <c r="P14" s="679">
        <f>SUM(P15:P59)</f>
        <v>6236.5665687000001</v>
      </c>
      <c r="Q14" s="679">
        <f>SUM(Q15:Q59)</f>
        <v>22345.826774800007</v>
      </c>
      <c r="R14" s="679">
        <f t="shared" ref="R14:R59" si="5">IF(P14,Q14/P14,0)</f>
        <v>3.5830334734097051</v>
      </c>
      <c r="S14" s="679">
        <f>SUM(S15:S59)</f>
        <v>6958.7200000000012</v>
      </c>
      <c r="T14" s="679">
        <f>SUM(T15:T59)</f>
        <v>18988.560000000001</v>
      </c>
      <c r="U14" s="679">
        <f t="shared" ref="U14:U59" si="6">IF(S14,T14/S14,0)</f>
        <v>2.7287432171433825</v>
      </c>
      <c r="V14" s="679">
        <f>SUM(V15:V59)</f>
        <v>20739.976289800001</v>
      </c>
      <c r="W14" s="679">
        <f>SUM(W15:W59)</f>
        <v>73611.396661300008</v>
      </c>
      <c r="X14" s="679">
        <f t="shared" ref="X14:X59" si="7">IF(V14,W14/V14,0)</f>
        <v>3.5492517268451445</v>
      </c>
      <c r="Y14" s="679">
        <f>SUM(Y15:Y59)</f>
        <v>1033.83</v>
      </c>
      <c r="Z14" s="679">
        <f>SUM(Z15:Z59)</f>
        <v>4132.2899999999991</v>
      </c>
      <c r="AA14" s="679">
        <f t="shared" ref="AA14:AA59" si="8">IF(Y14,Z14/Y14,0)</f>
        <v>3.9970691506340494</v>
      </c>
      <c r="AB14" s="679">
        <f>SUM(AB15:AB59)</f>
        <v>97.8</v>
      </c>
      <c r="AC14" s="679">
        <f>SUM(AC15:AC59)</f>
        <v>336.13</v>
      </c>
      <c r="AD14" s="679">
        <f t="shared" ref="AD14:AD59" si="9">IF(AB14,AC14/AB14,0)</f>
        <v>3.4369120654396728</v>
      </c>
      <c r="AE14" s="679">
        <f>SUM(AE15:AE59)</f>
        <v>90.5</v>
      </c>
      <c r="AF14" s="679">
        <f>SUM(AF15:AF59)</f>
        <v>363.35999999999996</v>
      </c>
      <c r="AG14" s="679">
        <f t="shared" ref="AG14:AG59" si="10">IF(AE14,AF14/AE14,0)</f>
        <v>4.0150276243093916</v>
      </c>
      <c r="AH14" s="679">
        <f>SUM(AH15:AH59)</f>
        <v>3307.78</v>
      </c>
      <c r="AI14" s="679">
        <f>SUM(AI15:AI59)</f>
        <v>10156.379000000003</v>
      </c>
      <c r="AJ14" s="679">
        <f t="shared" ref="AJ14:AJ59" si="11">IF(AH14,AI14/AH14,0)</f>
        <v>3.0704517833713254</v>
      </c>
      <c r="AK14" s="679">
        <f>SUM(AK15:AK59)</f>
        <v>5621.3750000000009</v>
      </c>
      <c r="AL14" s="679">
        <f>SUM(AL15:AL59)</f>
        <v>16084.551999999998</v>
      </c>
      <c r="AM14" s="679">
        <f t="shared" ref="AM14:AM59" si="12">IF(AK14,AL14/AK14,0)</f>
        <v>2.8613198728069191</v>
      </c>
      <c r="AN14" s="679">
        <f>SUM(AN15:AN59)</f>
        <v>11238.499999999998</v>
      </c>
      <c r="AO14" s="679">
        <f>SUM(AO15:AO59)</f>
        <v>30210.040000000005</v>
      </c>
      <c r="AP14" s="679">
        <f t="shared" ref="AP14:AP59" si="13">IF(AN14,AO14/AN14,0)</f>
        <v>2.6880847088134545</v>
      </c>
      <c r="AQ14" s="679">
        <f>SUM(AH14,AN14,AE14,AB14,Y14,AK14)</f>
        <v>21389.785</v>
      </c>
      <c r="AR14" s="679">
        <f>SUM(AR15:AR59)</f>
        <v>61646.111000000004</v>
      </c>
      <c r="AS14" s="679">
        <f t="shared" ref="AS14:AS59" si="14">IF(AQ14,AR14/AQ14,0)</f>
        <v>2.8820350929193541</v>
      </c>
      <c r="AT14" s="679">
        <f>SUM(AT15:AT59)</f>
        <v>0</v>
      </c>
      <c r="AU14" s="679">
        <f>SUM(AU15:AU59)</f>
        <v>0</v>
      </c>
      <c r="AV14" s="679">
        <f t="shared" ref="AV14:AV59" si="15">IF(AT14,AU14/AT14,0)</f>
        <v>0</v>
      </c>
      <c r="AW14" s="679">
        <f>SUM(AW15:AW59)</f>
        <v>2</v>
      </c>
      <c r="AX14" s="679">
        <f>SUM(AX15:AX59)</f>
        <v>8</v>
      </c>
      <c r="AY14" s="679">
        <f t="shared" ref="AY14:AY59" si="16">IF(AW14,AX14/AW14,0)</f>
        <v>4</v>
      </c>
      <c r="AZ14" s="679">
        <f>SUM(AZ15:AZ59)</f>
        <v>4.5999999999999996</v>
      </c>
      <c r="BA14" s="679">
        <f>SUM(BA15:BA59)</f>
        <v>18.899999999999999</v>
      </c>
      <c r="BB14" s="679">
        <f t="shared" ref="BB14:BB59" si="17">IF(AZ14,BA14/AZ14,0)</f>
        <v>4.1086956521739131</v>
      </c>
      <c r="BC14" s="679">
        <f>SUM(BC15:BC59)</f>
        <v>0</v>
      </c>
      <c r="BD14" s="679">
        <f>SUM(BD15:BD59)</f>
        <v>0</v>
      </c>
      <c r="BE14" s="679">
        <f t="shared" ref="BE14:BE59" si="18">IF(BC14,BD14/BC14,0)</f>
        <v>0</v>
      </c>
      <c r="BF14" s="679">
        <f>SUM(BF15:BF59)</f>
        <v>0</v>
      </c>
      <c r="BG14" s="679">
        <f>SUM(BG15:BG59)</f>
        <v>0</v>
      </c>
      <c r="BH14" s="679">
        <f t="shared" ref="BH14:BH59" si="19">IF(BF14,BG14/BF14,0)</f>
        <v>0</v>
      </c>
      <c r="BI14" s="679">
        <f>SUM(BI15:BI59)</f>
        <v>3</v>
      </c>
      <c r="BJ14" s="679">
        <f>SUM(BJ15:BJ59)</f>
        <v>8.4</v>
      </c>
      <c r="BK14" s="679">
        <f t="shared" ref="BK14:BK59" si="20">IF(BI14,BJ14/BI14,0)</f>
        <v>2.8000000000000003</v>
      </c>
      <c r="BL14" s="679">
        <f>SUM(BL15:BL59)</f>
        <v>0</v>
      </c>
      <c r="BM14" s="679">
        <f>SUM(BM15:BM59)</f>
        <v>0</v>
      </c>
      <c r="BN14" s="679">
        <f t="shared" ref="BN14:BN59" si="21">IF(BL14,BM14/BL14,0)</f>
        <v>0</v>
      </c>
      <c r="BO14" s="679">
        <f>SUM(BO15:BO59)</f>
        <v>0</v>
      </c>
      <c r="BP14" s="679">
        <f>SUM(BP15:BP59)</f>
        <v>0</v>
      </c>
      <c r="BQ14" s="679">
        <f t="shared" ref="BQ14:BQ59" si="22">IF(BO14,BP14/BO14,0)</f>
        <v>0</v>
      </c>
      <c r="BR14" s="679">
        <f>SUM(BR15:BR59)</f>
        <v>5083.1982150000013</v>
      </c>
      <c r="BS14" s="679">
        <f>SUM(BS15:BS59)</f>
        <v>23030.167825500001</v>
      </c>
      <c r="BT14" s="679">
        <f t="shared" ref="BT14:BT59" si="23">IF(BR14,BS14/BR14,0)</f>
        <v>4.5306452456526909</v>
      </c>
      <c r="BU14" s="679">
        <f>SUM(BU15:BU59)</f>
        <v>488.32</v>
      </c>
      <c r="BV14" s="679">
        <f>SUM(BV15:BV59)</f>
        <v>1851.0600000000002</v>
      </c>
      <c r="BW14" s="679">
        <f t="shared" ref="BW14:BW59" si="24">IF(BU14,BV14/BU14,0)</f>
        <v>3.7906700524246402</v>
      </c>
      <c r="BX14" s="679">
        <f>SUM(BX15:BX59)</f>
        <v>369.25999999999993</v>
      </c>
      <c r="BY14" s="679">
        <f>SUM(BY15:BY59)</f>
        <v>1495.135</v>
      </c>
      <c r="BZ14" s="679">
        <f t="shared" ref="BZ14:BZ59" si="25">IF(BX14,BY14/BX14,0)</f>
        <v>4.0490034122298662</v>
      </c>
      <c r="CA14" s="679">
        <f>SUM(CA15:CA59)</f>
        <v>5855.0615060999999</v>
      </c>
      <c r="CB14" s="679">
        <f>SUM(CB15:CB59)</f>
        <v>19757.031060999998</v>
      </c>
      <c r="CC14" s="679">
        <f t="shared" ref="CC14:CC59" si="26">IF(CA14,CB14/CA14,0)</f>
        <v>3.3743507289234209</v>
      </c>
      <c r="CD14" s="679">
        <f>SUM(CD15:CD59)</f>
        <v>11857.941568699998</v>
      </c>
      <c r="CE14" s="679">
        <f>SUM(CE15:CE59)</f>
        <v>38430.378774800003</v>
      </c>
      <c r="CF14" s="679">
        <f t="shared" ref="CF14:CF59" si="27">IF(CD14,CE14/CD14,0)</f>
        <v>3.2408979713848578</v>
      </c>
      <c r="CG14" s="679">
        <f>SUM(CG15:CG59)</f>
        <v>18197.22</v>
      </c>
      <c r="CH14" s="679">
        <f>SUM(CH15:CH59)</f>
        <v>49198.600000000013</v>
      </c>
      <c r="CI14" s="679">
        <f t="shared" ref="CI14:CI59" si="28">IF(CG14,CH14/CG14,0)</f>
        <v>2.7036327526951927</v>
      </c>
      <c r="CJ14" s="679">
        <f>SUM(CJ15:CJ59)</f>
        <v>42220.261289799993</v>
      </c>
      <c r="CK14" s="679">
        <f>SUM(CK15:CK59)</f>
        <v>135257.50766130001</v>
      </c>
      <c r="CL14" s="679">
        <f t="shared" ref="CL14:CL59" si="29">IF(CJ14,CK14/CJ14,0)</f>
        <v>3.2036160726929683</v>
      </c>
      <c r="DF14" s="681" t="s">
        <v>62</v>
      </c>
      <c r="DG14" s="681" t="s">
        <v>63</v>
      </c>
      <c r="DH14" s="681" t="s">
        <v>64</v>
      </c>
      <c r="DI14" s="682">
        <v>41943</v>
      </c>
      <c r="DJ14" s="681"/>
      <c r="DK14" s="681"/>
      <c r="DL14" s="681"/>
      <c r="DM14" s="681"/>
      <c r="DN14" s="681"/>
      <c r="DO14" s="681"/>
      <c r="DP14" s="681"/>
      <c r="DQ14" s="681"/>
      <c r="DR14" s="681"/>
      <c r="DS14" s="681"/>
      <c r="DT14" s="681"/>
      <c r="DU14" s="681"/>
      <c r="DV14" s="681"/>
      <c r="DW14" s="681"/>
      <c r="DX14" s="681"/>
      <c r="DY14" s="681"/>
      <c r="DZ14" s="681"/>
      <c r="EA14" s="681"/>
      <c r="EB14" s="681"/>
      <c r="EC14" s="681"/>
      <c r="ED14" s="681"/>
      <c r="EE14" s="681"/>
      <c r="EF14" s="681"/>
      <c r="EG14" s="683"/>
      <c r="EH14" s="683"/>
      <c r="EI14" s="683"/>
      <c r="EJ14" s="683"/>
    </row>
    <row r="15" spans="1:140" x14ac:dyDescent="0.25">
      <c r="A15" s="684" t="s">
        <v>5</v>
      </c>
      <c r="B15" s="685">
        <v>78</v>
      </c>
      <c r="C15" s="686">
        <f t="shared" si="0"/>
        <v>21.025641025641022</v>
      </c>
      <c r="D15" s="687"/>
      <c r="E15" s="687"/>
      <c r="F15" s="688">
        <f t="shared" si="1"/>
        <v>0</v>
      </c>
      <c r="G15" s="687"/>
      <c r="H15" s="687"/>
      <c r="I15" s="688">
        <f t="shared" si="2"/>
        <v>0</v>
      </c>
      <c r="J15" s="687"/>
      <c r="K15" s="687"/>
      <c r="L15" s="688">
        <f t="shared" si="3"/>
        <v>0</v>
      </c>
      <c r="M15" s="687"/>
      <c r="N15" s="687"/>
      <c r="O15" s="688">
        <f t="shared" si="4"/>
        <v>0</v>
      </c>
      <c r="P15" s="687"/>
      <c r="Q15" s="687"/>
      <c r="R15" s="688">
        <f t="shared" si="5"/>
        <v>0</v>
      </c>
      <c r="S15" s="687"/>
      <c r="T15" s="687"/>
      <c r="U15" s="688">
        <f t="shared" si="6"/>
        <v>0</v>
      </c>
      <c r="V15" s="687">
        <f>S15+P15+M15+J15+J15+G15+D15</f>
        <v>0</v>
      </c>
      <c r="W15" s="687">
        <f>T15+Q15+N15+K15+K15+H15+E15</f>
        <v>0</v>
      </c>
      <c r="X15" s="688">
        <f t="shared" si="7"/>
        <v>0</v>
      </c>
      <c r="Y15" s="687">
        <v>3</v>
      </c>
      <c r="Z15" s="687">
        <v>19</v>
      </c>
      <c r="AA15" s="688">
        <f t="shared" si="8"/>
        <v>6.333333333333333</v>
      </c>
      <c r="AB15" s="687"/>
      <c r="AC15" s="687"/>
      <c r="AD15" s="688">
        <f t="shared" si="9"/>
        <v>0</v>
      </c>
      <c r="AE15" s="687">
        <v>5</v>
      </c>
      <c r="AF15" s="687">
        <v>40</v>
      </c>
      <c r="AG15" s="688">
        <f t="shared" si="10"/>
        <v>8</v>
      </c>
      <c r="AH15" s="687">
        <v>0.4</v>
      </c>
      <c r="AI15" s="687">
        <v>0.6</v>
      </c>
      <c r="AJ15" s="688">
        <f t="shared" si="11"/>
        <v>1.4999999999999998</v>
      </c>
      <c r="AK15" s="687">
        <v>3</v>
      </c>
      <c r="AL15" s="687">
        <v>12</v>
      </c>
      <c r="AM15" s="688">
        <f t="shared" si="12"/>
        <v>4</v>
      </c>
      <c r="AN15" s="687"/>
      <c r="AO15" s="687"/>
      <c r="AP15" s="688">
        <f t="shared" si="13"/>
        <v>0</v>
      </c>
      <c r="AQ15" s="687">
        <f>AN15+AK15+AH15+AE15+AE15+AB15+Y15</f>
        <v>16.399999999999999</v>
      </c>
      <c r="AR15" s="687">
        <f>AO15+AL15+AI15+AF15+AF15+AC15+Z15</f>
        <v>111.6</v>
      </c>
      <c r="AS15" s="688">
        <f t="shared" si="14"/>
        <v>6.8048780487804876</v>
      </c>
      <c r="AT15" s="687">
        <v>0</v>
      </c>
      <c r="AU15" s="687">
        <v>0</v>
      </c>
      <c r="AV15" s="688">
        <f t="shared" si="15"/>
        <v>0</v>
      </c>
      <c r="AW15" s="687">
        <v>0</v>
      </c>
      <c r="AX15" s="687">
        <v>0</v>
      </c>
      <c r="AY15" s="688">
        <f t="shared" si="16"/>
        <v>0</v>
      </c>
      <c r="AZ15" s="687">
        <v>0</v>
      </c>
      <c r="BA15" s="687">
        <v>0</v>
      </c>
      <c r="BB15" s="688">
        <f t="shared" si="17"/>
        <v>0</v>
      </c>
      <c r="BC15" s="687">
        <v>0</v>
      </c>
      <c r="BD15" s="687">
        <v>0</v>
      </c>
      <c r="BE15" s="688">
        <f t="shared" si="18"/>
        <v>0</v>
      </c>
      <c r="BF15" s="687">
        <v>0</v>
      </c>
      <c r="BG15" s="687">
        <v>0</v>
      </c>
      <c r="BH15" s="688">
        <f t="shared" si="19"/>
        <v>0</v>
      </c>
      <c r="BI15" s="687">
        <v>0</v>
      </c>
      <c r="BJ15" s="687">
        <v>0</v>
      </c>
      <c r="BK15" s="688">
        <f t="shared" si="20"/>
        <v>0</v>
      </c>
      <c r="BL15" s="687">
        <v>0</v>
      </c>
      <c r="BM15" s="687">
        <v>0</v>
      </c>
      <c r="BN15" s="688">
        <f t="shared" si="21"/>
        <v>0</v>
      </c>
      <c r="BO15" s="687">
        <v>0</v>
      </c>
      <c r="BP15" s="687">
        <v>0</v>
      </c>
      <c r="BQ15" s="688">
        <f t="shared" si="22"/>
        <v>0</v>
      </c>
      <c r="BR15" s="687">
        <f t="shared" ref="BR15:BS50" si="30">D15+Y15</f>
        <v>3</v>
      </c>
      <c r="BS15" s="687">
        <f t="shared" si="30"/>
        <v>19</v>
      </c>
      <c r="BT15" s="688">
        <f t="shared" si="23"/>
        <v>6.333333333333333</v>
      </c>
      <c r="BU15" s="687">
        <f t="shared" ref="BU15:BV59" si="31">G15+AB15</f>
        <v>0</v>
      </c>
      <c r="BV15" s="687">
        <f t="shared" si="31"/>
        <v>0</v>
      </c>
      <c r="BW15" s="688">
        <f t="shared" si="24"/>
        <v>0</v>
      </c>
      <c r="BX15" s="687">
        <f t="shared" ref="BX15:BY50" si="32">J15+AE15</f>
        <v>5</v>
      </c>
      <c r="BY15" s="687">
        <f t="shared" si="32"/>
        <v>40</v>
      </c>
      <c r="BZ15" s="688">
        <f t="shared" si="25"/>
        <v>8</v>
      </c>
      <c r="CA15" s="687">
        <f t="shared" ref="CA15:CB58" si="33">M15+AH15</f>
        <v>0.4</v>
      </c>
      <c r="CB15" s="687">
        <f t="shared" si="33"/>
        <v>0.6</v>
      </c>
      <c r="CC15" s="688">
        <f t="shared" si="26"/>
        <v>1.4999999999999998</v>
      </c>
      <c r="CD15" s="687">
        <f t="shared" ref="CD15:CE58" si="34">P15+AK15</f>
        <v>3</v>
      </c>
      <c r="CE15" s="687">
        <f t="shared" si="34"/>
        <v>12</v>
      </c>
      <c r="CF15" s="688">
        <f t="shared" si="27"/>
        <v>4</v>
      </c>
      <c r="CG15" s="687">
        <f t="shared" ref="CG15:CH58" si="35">S15+AN15</f>
        <v>0</v>
      </c>
      <c r="CH15" s="687">
        <f t="shared" si="35"/>
        <v>0</v>
      </c>
      <c r="CI15" s="688">
        <f t="shared" si="28"/>
        <v>0</v>
      </c>
      <c r="CJ15" s="687">
        <f t="shared" ref="CJ15:CK58" si="36">V15+AQ15</f>
        <v>16.399999999999999</v>
      </c>
      <c r="CK15" s="687">
        <f t="shared" si="36"/>
        <v>111.6</v>
      </c>
      <c r="CL15" s="688">
        <f t="shared" si="29"/>
        <v>6.8048780487804876</v>
      </c>
      <c r="DN15" s="689" t="s">
        <v>163</v>
      </c>
      <c r="DO15" s="689" t="s">
        <v>178</v>
      </c>
    </row>
    <row r="16" spans="1:140" x14ac:dyDescent="0.25">
      <c r="A16" s="684" t="s">
        <v>6</v>
      </c>
      <c r="B16" s="685">
        <v>607</v>
      </c>
      <c r="C16" s="686">
        <f t="shared" si="0"/>
        <v>94.851729818780896</v>
      </c>
      <c r="D16" s="687">
        <v>11.75</v>
      </c>
      <c r="E16" s="687">
        <v>59</v>
      </c>
      <c r="F16" s="688">
        <f t="shared" si="1"/>
        <v>5.0212765957446805</v>
      </c>
      <c r="G16" s="687"/>
      <c r="H16" s="687"/>
      <c r="I16" s="688">
        <f t="shared" si="2"/>
        <v>0</v>
      </c>
      <c r="J16" s="687"/>
      <c r="K16" s="687"/>
      <c r="L16" s="688">
        <f t="shared" si="3"/>
        <v>0</v>
      </c>
      <c r="M16" s="687"/>
      <c r="N16" s="687"/>
      <c r="O16" s="688">
        <f t="shared" si="4"/>
        <v>0</v>
      </c>
      <c r="P16" s="687">
        <v>115</v>
      </c>
      <c r="Q16" s="687">
        <v>444</v>
      </c>
      <c r="R16" s="688">
        <f t="shared" si="5"/>
        <v>3.8608695652173912</v>
      </c>
      <c r="S16" s="687"/>
      <c r="T16" s="687"/>
      <c r="U16" s="688">
        <f t="shared" si="6"/>
        <v>0</v>
      </c>
      <c r="V16" s="687">
        <f t="shared" ref="V16:W59" si="37">S16+P16+M16+J16+J16+G16+D16</f>
        <v>126.75</v>
      </c>
      <c r="W16" s="687">
        <f t="shared" si="37"/>
        <v>503</v>
      </c>
      <c r="X16" s="688">
        <f t="shared" si="7"/>
        <v>3.9684418145956606</v>
      </c>
      <c r="Y16" s="687"/>
      <c r="Z16" s="687"/>
      <c r="AA16" s="688">
        <f t="shared" si="8"/>
        <v>0</v>
      </c>
      <c r="AB16" s="687"/>
      <c r="AC16" s="687"/>
      <c r="AD16" s="688">
        <f t="shared" si="9"/>
        <v>0</v>
      </c>
      <c r="AE16" s="687"/>
      <c r="AF16" s="687"/>
      <c r="AG16" s="688">
        <f t="shared" si="10"/>
        <v>0</v>
      </c>
      <c r="AH16" s="687"/>
      <c r="AI16" s="687"/>
      <c r="AJ16" s="688">
        <f t="shared" si="11"/>
        <v>0</v>
      </c>
      <c r="AK16" s="687">
        <v>449</v>
      </c>
      <c r="AL16" s="687">
        <v>1493.2</v>
      </c>
      <c r="AM16" s="688">
        <f t="shared" si="12"/>
        <v>3.3256124721603566</v>
      </c>
      <c r="AN16" s="687"/>
      <c r="AO16" s="687"/>
      <c r="AP16" s="688">
        <f t="shared" si="13"/>
        <v>0</v>
      </c>
      <c r="AQ16" s="687">
        <f t="shared" ref="AQ16:AR59" si="38">AN16+AK16+AH16+AE16+AE16+AB16+Y16</f>
        <v>449</v>
      </c>
      <c r="AR16" s="687">
        <f t="shared" si="38"/>
        <v>1493.2</v>
      </c>
      <c r="AS16" s="688">
        <f t="shared" si="14"/>
        <v>3.3256124721603566</v>
      </c>
      <c r="AT16" s="687">
        <v>0</v>
      </c>
      <c r="AU16" s="687">
        <v>0</v>
      </c>
      <c r="AV16" s="688">
        <f t="shared" si="15"/>
        <v>0</v>
      </c>
      <c r="AW16" s="687">
        <v>0</v>
      </c>
      <c r="AX16" s="687">
        <v>0</v>
      </c>
      <c r="AY16" s="688">
        <f t="shared" si="16"/>
        <v>0</v>
      </c>
      <c r="AZ16" s="687">
        <v>0</v>
      </c>
      <c r="BA16" s="687">
        <v>0</v>
      </c>
      <c r="BB16" s="688">
        <f t="shared" si="17"/>
        <v>0</v>
      </c>
      <c r="BC16" s="687">
        <v>0</v>
      </c>
      <c r="BD16" s="687">
        <v>0</v>
      </c>
      <c r="BE16" s="688">
        <f t="shared" si="18"/>
        <v>0</v>
      </c>
      <c r="BF16" s="687">
        <v>0</v>
      </c>
      <c r="BG16" s="687">
        <v>0</v>
      </c>
      <c r="BH16" s="688">
        <f t="shared" si="19"/>
        <v>0</v>
      </c>
      <c r="BI16" s="687">
        <v>0</v>
      </c>
      <c r="BJ16" s="687">
        <v>0</v>
      </c>
      <c r="BK16" s="688">
        <f t="shared" si="20"/>
        <v>0</v>
      </c>
      <c r="BL16" s="687">
        <v>0</v>
      </c>
      <c r="BM16" s="687">
        <v>0</v>
      </c>
      <c r="BN16" s="688">
        <f t="shared" si="21"/>
        <v>0</v>
      </c>
      <c r="BO16" s="687">
        <v>0</v>
      </c>
      <c r="BP16" s="687">
        <v>0</v>
      </c>
      <c r="BQ16" s="688">
        <f t="shared" si="22"/>
        <v>0</v>
      </c>
      <c r="BR16" s="687">
        <f t="shared" si="30"/>
        <v>11.75</v>
      </c>
      <c r="BS16" s="687">
        <f t="shared" si="30"/>
        <v>59</v>
      </c>
      <c r="BT16" s="688">
        <f t="shared" si="23"/>
        <v>5.0212765957446805</v>
      </c>
      <c r="BU16" s="687">
        <f t="shared" si="31"/>
        <v>0</v>
      </c>
      <c r="BV16" s="687">
        <f t="shared" si="31"/>
        <v>0</v>
      </c>
      <c r="BW16" s="688">
        <f t="shared" si="24"/>
        <v>0</v>
      </c>
      <c r="BX16" s="687">
        <f t="shared" si="32"/>
        <v>0</v>
      </c>
      <c r="BY16" s="687">
        <f t="shared" si="32"/>
        <v>0</v>
      </c>
      <c r="BZ16" s="688">
        <f t="shared" si="25"/>
        <v>0</v>
      </c>
      <c r="CA16" s="687">
        <f t="shared" si="33"/>
        <v>0</v>
      </c>
      <c r="CB16" s="687">
        <f t="shared" si="33"/>
        <v>0</v>
      </c>
      <c r="CC16" s="688">
        <f t="shared" si="26"/>
        <v>0</v>
      </c>
      <c r="CD16" s="687">
        <f t="shared" si="34"/>
        <v>564</v>
      </c>
      <c r="CE16" s="687">
        <f t="shared" si="34"/>
        <v>1937.2</v>
      </c>
      <c r="CF16" s="688">
        <f t="shared" si="27"/>
        <v>3.4347517730496455</v>
      </c>
      <c r="CG16" s="687">
        <f t="shared" si="35"/>
        <v>0</v>
      </c>
      <c r="CH16" s="687">
        <f t="shared" si="35"/>
        <v>0</v>
      </c>
      <c r="CI16" s="688">
        <f t="shared" si="28"/>
        <v>0</v>
      </c>
      <c r="CJ16" s="687">
        <f t="shared" si="36"/>
        <v>575.75</v>
      </c>
      <c r="CK16" s="687">
        <f t="shared" si="36"/>
        <v>1996.2</v>
      </c>
      <c r="CL16" s="688">
        <f t="shared" si="29"/>
        <v>3.4671298306556668</v>
      </c>
      <c r="DN16" s="689" t="s">
        <v>163</v>
      </c>
      <c r="DO16" s="689" t="s">
        <v>178</v>
      </c>
    </row>
    <row r="17" spans="1:119" x14ac:dyDescent="0.25">
      <c r="A17" s="684" t="s">
        <v>7</v>
      </c>
      <c r="B17" s="685">
        <v>80</v>
      </c>
      <c r="C17" s="686">
        <f t="shared" si="0"/>
        <v>53.75</v>
      </c>
      <c r="D17" s="687"/>
      <c r="E17" s="687"/>
      <c r="F17" s="688">
        <f t="shared" si="1"/>
        <v>0</v>
      </c>
      <c r="G17" s="687"/>
      <c r="H17" s="687"/>
      <c r="I17" s="688">
        <f t="shared" si="2"/>
        <v>0</v>
      </c>
      <c r="J17" s="687"/>
      <c r="K17" s="687"/>
      <c r="L17" s="688">
        <f t="shared" si="3"/>
        <v>0</v>
      </c>
      <c r="M17" s="687"/>
      <c r="N17" s="687"/>
      <c r="O17" s="688">
        <f t="shared" si="4"/>
        <v>0</v>
      </c>
      <c r="P17" s="687"/>
      <c r="Q17" s="687"/>
      <c r="R17" s="688">
        <f t="shared" si="5"/>
        <v>0</v>
      </c>
      <c r="S17" s="687"/>
      <c r="T17" s="687"/>
      <c r="U17" s="688">
        <f t="shared" si="6"/>
        <v>0</v>
      </c>
      <c r="V17" s="687">
        <f t="shared" si="37"/>
        <v>0</v>
      </c>
      <c r="W17" s="687">
        <f t="shared" si="37"/>
        <v>0</v>
      </c>
      <c r="X17" s="688">
        <f t="shared" si="7"/>
        <v>0</v>
      </c>
      <c r="Y17" s="687"/>
      <c r="Z17" s="687"/>
      <c r="AA17" s="688">
        <f t="shared" si="8"/>
        <v>0</v>
      </c>
      <c r="AB17" s="687"/>
      <c r="AC17" s="687"/>
      <c r="AD17" s="688">
        <f t="shared" si="9"/>
        <v>0</v>
      </c>
      <c r="AE17" s="687"/>
      <c r="AF17" s="687"/>
      <c r="AG17" s="688">
        <f t="shared" si="10"/>
        <v>0</v>
      </c>
      <c r="AH17" s="687"/>
      <c r="AI17" s="687"/>
      <c r="AJ17" s="688">
        <f t="shared" si="11"/>
        <v>0</v>
      </c>
      <c r="AK17" s="687">
        <v>43</v>
      </c>
      <c r="AL17" s="687">
        <v>43.96</v>
      </c>
      <c r="AM17" s="688">
        <f t="shared" si="12"/>
        <v>1.0223255813953489</v>
      </c>
      <c r="AN17" s="687"/>
      <c r="AO17" s="687"/>
      <c r="AP17" s="688">
        <f t="shared" si="13"/>
        <v>0</v>
      </c>
      <c r="AQ17" s="687">
        <f t="shared" si="38"/>
        <v>43</v>
      </c>
      <c r="AR17" s="687">
        <f t="shared" si="38"/>
        <v>43.96</v>
      </c>
      <c r="AS17" s="688">
        <f t="shared" si="14"/>
        <v>1.0223255813953489</v>
      </c>
      <c r="AT17" s="687">
        <v>0</v>
      </c>
      <c r="AU17" s="687">
        <v>0</v>
      </c>
      <c r="AV17" s="688">
        <f t="shared" si="15"/>
        <v>0</v>
      </c>
      <c r="AW17" s="687">
        <v>0</v>
      </c>
      <c r="AX17" s="687">
        <v>0</v>
      </c>
      <c r="AY17" s="688">
        <f t="shared" si="16"/>
        <v>0</v>
      </c>
      <c r="AZ17" s="687">
        <v>0</v>
      </c>
      <c r="BA17" s="687">
        <v>0</v>
      </c>
      <c r="BB17" s="688">
        <f t="shared" si="17"/>
        <v>0</v>
      </c>
      <c r="BC17" s="687">
        <v>0</v>
      </c>
      <c r="BD17" s="687">
        <v>0</v>
      </c>
      <c r="BE17" s="688">
        <f t="shared" si="18"/>
        <v>0</v>
      </c>
      <c r="BF17" s="687">
        <v>0</v>
      </c>
      <c r="BG17" s="687">
        <v>0</v>
      </c>
      <c r="BH17" s="688">
        <f t="shared" si="19"/>
        <v>0</v>
      </c>
      <c r="BI17" s="687">
        <v>0</v>
      </c>
      <c r="BJ17" s="687">
        <v>0</v>
      </c>
      <c r="BK17" s="688">
        <f t="shared" si="20"/>
        <v>0</v>
      </c>
      <c r="BL17" s="687">
        <v>0</v>
      </c>
      <c r="BM17" s="687">
        <v>0</v>
      </c>
      <c r="BN17" s="688">
        <f t="shared" si="21"/>
        <v>0</v>
      </c>
      <c r="BO17" s="687">
        <v>0</v>
      </c>
      <c r="BP17" s="687">
        <v>0</v>
      </c>
      <c r="BQ17" s="688">
        <f t="shared" si="22"/>
        <v>0</v>
      </c>
      <c r="BR17" s="687">
        <f t="shared" si="30"/>
        <v>0</v>
      </c>
      <c r="BS17" s="687">
        <f t="shared" si="30"/>
        <v>0</v>
      </c>
      <c r="BT17" s="688">
        <f t="shared" si="23"/>
        <v>0</v>
      </c>
      <c r="BU17" s="687">
        <f t="shared" si="31"/>
        <v>0</v>
      </c>
      <c r="BV17" s="687">
        <f t="shared" si="31"/>
        <v>0</v>
      </c>
      <c r="BW17" s="688">
        <f t="shared" si="24"/>
        <v>0</v>
      </c>
      <c r="BX17" s="687">
        <f t="shared" si="32"/>
        <v>0</v>
      </c>
      <c r="BY17" s="687">
        <f t="shared" si="32"/>
        <v>0</v>
      </c>
      <c r="BZ17" s="688">
        <f t="shared" si="25"/>
        <v>0</v>
      </c>
      <c r="CA17" s="687">
        <f t="shared" si="33"/>
        <v>0</v>
      </c>
      <c r="CB17" s="687">
        <f t="shared" si="33"/>
        <v>0</v>
      </c>
      <c r="CC17" s="688">
        <f t="shared" si="26"/>
        <v>0</v>
      </c>
      <c r="CD17" s="687">
        <f t="shared" si="34"/>
        <v>43</v>
      </c>
      <c r="CE17" s="687">
        <f t="shared" si="34"/>
        <v>43.96</v>
      </c>
      <c r="CF17" s="688">
        <f t="shared" si="27"/>
        <v>1.0223255813953489</v>
      </c>
      <c r="CG17" s="687">
        <f t="shared" si="35"/>
        <v>0</v>
      </c>
      <c r="CH17" s="687">
        <f t="shared" si="35"/>
        <v>0</v>
      </c>
      <c r="CI17" s="688">
        <f t="shared" si="28"/>
        <v>0</v>
      </c>
      <c r="CJ17" s="687">
        <f t="shared" si="36"/>
        <v>43</v>
      </c>
      <c r="CK17" s="687">
        <f t="shared" si="36"/>
        <v>43.96</v>
      </c>
      <c r="CL17" s="688">
        <f t="shared" si="29"/>
        <v>1.0223255813953489</v>
      </c>
      <c r="DN17" s="689"/>
      <c r="DO17" s="689"/>
    </row>
    <row r="18" spans="1:119" x14ac:dyDescent="0.25">
      <c r="A18" s="684" t="s">
        <v>8</v>
      </c>
      <c r="B18" s="685">
        <v>738.61</v>
      </c>
      <c r="C18" s="686">
        <f t="shared" si="0"/>
        <v>65.743761931195081</v>
      </c>
      <c r="D18" s="687">
        <v>2.4</v>
      </c>
      <c r="E18" s="687">
        <v>10.35</v>
      </c>
      <c r="F18" s="688">
        <f t="shared" si="1"/>
        <v>4.3125</v>
      </c>
      <c r="G18" s="687"/>
      <c r="H18" s="687"/>
      <c r="I18" s="688">
        <f t="shared" si="2"/>
        <v>0</v>
      </c>
      <c r="J18" s="687"/>
      <c r="K18" s="687"/>
      <c r="L18" s="688">
        <f t="shared" si="3"/>
        <v>0</v>
      </c>
      <c r="M18" s="687"/>
      <c r="N18" s="687"/>
      <c r="O18" s="688">
        <f t="shared" si="4"/>
        <v>0</v>
      </c>
      <c r="P18" s="687"/>
      <c r="Q18" s="687"/>
      <c r="R18" s="688">
        <f t="shared" si="5"/>
        <v>0</v>
      </c>
      <c r="S18" s="687">
        <v>7.49</v>
      </c>
      <c r="T18" s="687">
        <v>14.46</v>
      </c>
      <c r="U18" s="688">
        <f t="shared" si="6"/>
        <v>1.9305740987983979</v>
      </c>
      <c r="V18" s="687">
        <f t="shared" si="37"/>
        <v>9.89</v>
      </c>
      <c r="W18" s="687">
        <f t="shared" si="37"/>
        <v>24.810000000000002</v>
      </c>
      <c r="X18" s="688">
        <f t="shared" si="7"/>
        <v>2.5085945399393328</v>
      </c>
      <c r="Y18" s="687">
        <v>28.4</v>
      </c>
      <c r="Z18" s="687">
        <v>111</v>
      </c>
      <c r="AA18" s="688">
        <f t="shared" si="8"/>
        <v>3.9084507042253525</v>
      </c>
      <c r="AB18" s="687">
        <v>0.3</v>
      </c>
      <c r="AC18" s="687">
        <v>1.52</v>
      </c>
      <c r="AD18" s="688">
        <f t="shared" si="9"/>
        <v>5.0666666666666673</v>
      </c>
      <c r="AE18" s="687">
        <v>21</v>
      </c>
      <c r="AF18" s="687">
        <v>89</v>
      </c>
      <c r="AG18" s="688">
        <f t="shared" si="10"/>
        <v>4.2380952380952381</v>
      </c>
      <c r="AH18" s="687"/>
      <c r="AI18" s="687"/>
      <c r="AJ18" s="688">
        <f t="shared" si="11"/>
        <v>0</v>
      </c>
      <c r="AK18" s="687"/>
      <c r="AL18" s="687"/>
      <c r="AM18" s="688">
        <f t="shared" si="12"/>
        <v>0</v>
      </c>
      <c r="AN18" s="687">
        <v>405</v>
      </c>
      <c r="AO18" s="687">
        <v>787</v>
      </c>
      <c r="AP18" s="688">
        <f t="shared" si="13"/>
        <v>1.94320987654321</v>
      </c>
      <c r="AQ18" s="687">
        <f t="shared" si="38"/>
        <v>475.7</v>
      </c>
      <c r="AR18" s="687">
        <f t="shared" si="38"/>
        <v>1077.52</v>
      </c>
      <c r="AS18" s="688">
        <f t="shared" si="14"/>
        <v>2.2651250788311961</v>
      </c>
      <c r="AT18" s="687">
        <v>0</v>
      </c>
      <c r="AU18" s="687">
        <v>0</v>
      </c>
      <c r="AV18" s="688">
        <f t="shared" si="15"/>
        <v>0</v>
      </c>
      <c r="AW18" s="687">
        <v>0</v>
      </c>
      <c r="AX18" s="687">
        <v>0</v>
      </c>
      <c r="AY18" s="688">
        <f t="shared" si="16"/>
        <v>0</v>
      </c>
      <c r="AZ18" s="687">
        <v>0</v>
      </c>
      <c r="BA18" s="687">
        <v>0</v>
      </c>
      <c r="BB18" s="688">
        <f t="shared" si="17"/>
        <v>0</v>
      </c>
      <c r="BC18" s="687">
        <v>0</v>
      </c>
      <c r="BD18" s="687">
        <v>0</v>
      </c>
      <c r="BE18" s="688">
        <f t="shared" si="18"/>
        <v>0</v>
      </c>
      <c r="BF18" s="687">
        <v>0</v>
      </c>
      <c r="BG18" s="687">
        <v>0</v>
      </c>
      <c r="BH18" s="688">
        <f t="shared" si="19"/>
        <v>0</v>
      </c>
      <c r="BI18" s="687">
        <v>0</v>
      </c>
      <c r="BJ18" s="687">
        <v>0</v>
      </c>
      <c r="BK18" s="688">
        <f t="shared" si="20"/>
        <v>0</v>
      </c>
      <c r="BL18" s="687">
        <v>0</v>
      </c>
      <c r="BM18" s="687">
        <v>0</v>
      </c>
      <c r="BN18" s="688">
        <f t="shared" si="21"/>
        <v>0</v>
      </c>
      <c r="BO18" s="687">
        <v>0</v>
      </c>
      <c r="BP18" s="687">
        <v>0</v>
      </c>
      <c r="BQ18" s="688">
        <f t="shared" si="22"/>
        <v>0</v>
      </c>
      <c r="BR18" s="687">
        <f t="shared" si="30"/>
        <v>30.799999999999997</v>
      </c>
      <c r="BS18" s="687">
        <f t="shared" si="30"/>
        <v>121.35</v>
      </c>
      <c r="BT18" s="688">
        <f t="shared" si="23"/>
        <v>3.9399350649350651</v>
      </c>
      <c r="BU18" s="687">
        <f t="shared" si="31"/>
        <v>0.3</v>
      </c>
      <c r="BV18" s="687">
        <f t="shared" si="31"/>
        <v>1.52</v>
      </c>
      <c r="BW18" s="688">
        <f t="shared" si="24"/>
        <v>5.0666666666666673</v>
      </c>
      <c r="BX18" s="687">
        <f t="shared" si="32"/>
        <v>21</v>
      </c>
      <c r="BY18" s="687">
        <f t="shared" si="32"/>
        <v>89</v>
      </c>
      <c r="BZ18" s="688">
        <f t="shared" si="25"/>
        <v>4.2380952380952381</v>
      </c>
      <c r="CA18" s="687">
        <f t="shared" si="33"/>
        <v>0</v>
      </c>
      <c r="CB18" s="687">
        <f t="shared" si="33"/>
        <v>0</v>
      </c>
      <c r="CC18" s="688">
        <f t="shared" si="26"/>
        <v>0</v>
      </c>
      <c r="CD18" s="687">
        <f t="shared" si="34"/>
        <v>0</v>
      </c>
      <c r="CE18" s="687">
        <f t="shared" si="34"/>
        <v>0</v>
      </c>
      <c r="CF18" s="688">
        <f t="shared" si="27"/>
        <v>0</v>
      </c>
      <c r="CG18" s="687">
        <f t="shared" si="35"/>
        <v>412.49</v>
      </c>
      <c r="CH18" s="687">
        <f t="shared" si="35"/>
        <v>801.46</v>
      </c>
      <c r="CI18" s="688">
        <f t="shared" si="28"/>
        <v>1.942980435889355</v>
      </c>
      <c r="CJ18" s="687">
        <f t="shared" si="36"/>
        <v>485.59</v>
      </c>
      <c r="CK18" s="687">
        <f t="shared" si="36"/>
        <v>1102.33</v>
      </c>
      <c r="CL18" s="688">
        <f t="shared" si="29"/>
        <v>2.2700838155645711</v>
      </c>
      <c r="DN18" s="689" t="s">
        <v>163</v>
      </c>
      <c r="DO18" s="689" t="s">
        <v>178</v>
      </c>
    </row>
    <row r="19" spans="1:119" x14ac:dyDescent="0.25">
      <c r="A19" s="684" t="s">
        <v>9</v>
      </c>
      <c r="B19" s="685">
        <v>1294</v>
      </c>
      <c r="C19" s="686">
        <f t="shared" si="0"/>
        <v>87.963678516228754</v>
      </c>
      <c r="D19" s="687">
        <v>18</v>
      </c>
      <c r="E19" s="687">
        <v>105</v>
      </c>
      <c r="F19" s="688">
        <f t="shared" si="1"/>
        <v>5.833333333333333</v>
      </c>
      <c r="G19" s="687"/>
      <c r="H19" s="687"/>
      <c r="I19" s="688">
        <f t="shared" si="2"/>
        <v>0</v>
      </c>
      <c r="J19" s="687"/>
      <c r="K19" s="687"/>
      <c r="L19" s="688">
        <f t="shared" si="3"/>
        <v>0</v>
      </c>
      <c r="M19" s="687">
        <v>7</v>
      </c>
      <c r="N19" s="687">
        <v>28</v>
      </c>
      <c r="O19" s="688">
        <f t="shared" si="4"/>
        <v>4</v>
      </c>
      <c r="P19" s="687">
        <v>132</v>
      </c>
      <c r="Q19" s="687">
        <v>501</v>
      </c>
      <c r="R19" s="688">
        <f t="shared" si="5"/>
        <v>3.7954545454545454</v>
      </c>
      <c r="S19" s="687">
        <v>106</v>
      </c>
      <c r="T19" s="687">
        <v>377</v>
      </c>
      <c r="U19" s="688">
        <f t="shared" si="6"/>
        <v>3.5566037735849059</v>
      </c>
      <c r="V19" s="687">
        <f t="shared" si="37"/>
        <v>263</v>
      </c>
      <c r="W19" s="687">
        <f t="shared" si="37"/>
        <v>1011</v>
      </c>
      <c r="X19" s="688">
        <f t="shared" si="7"/>
        <v>3.8441064638783269</v>
      </c>
      <c r="Y19" s="687">
        <v>25.3</v>
      </c>
      <c r="Z19" s="687">
        <v>127</v>
      </c>
      <c r="AA19" s="688">
        <f t="shared" si="8"/>
        <v>5.0197628458498018</v>
      </c>
      <c r="AB19" s="687"/>
      <c r="AC19" s="687"/>
      <c r="AD19" s="688">
        <f t="shared" si="9"/>
        <v>0</v>
      </c>
      <c r="AE19" s="687"/>
      <c r="AF19" s="687"/>
      <c r="AG19" s="688">
        <f t="shared" si="10"/>
        <v>0</v>
      </c>
      <c r="AH19" s="687">
        <v>3</v>
      </c>
      <c r="AI19" s="687">
        <v>10</v>
      </c>
      <c r="AJ19" s="688">
        <f t="shared" si="11"/>
        <v>3.3333333333333335</v>
      </c>
      <c r="AK19" s="687">
        <v>326.95</v>
      </c>
      <c r="AL19" s="687">
        <v>1198</v>
      </c>
      <c r="AM19" s="688">
        <f t="shared" si="12"/>
        <v>3.6641688331549167</v>
      </c>
      <c r="AN19" s="687">
        <v>520</v>
      </c>
      <c r="AO19" s="687">
        <v>1606</v>
      </c>
      <c r="AP19" s="688">
        <f t="shared" si="13"/>
        <v>3.0884615384615386</v>
      </c>
      <c r="AQ19" s="687">
        <f t="shared" si="38"/>
        <v>875.25</v>
      </c>
      <c r="AR19" s="687">
        <f t="shared" si="38"/>
        <v>2941</v>
      </c>
      <c r="AS19" s="688">
        <f t="shared" si="14"/>
        <v>3.3601828049128821</v>
      </c>
      <c r="AT19" s="687">
        <v>0</v>
      </c>
      <c r="AU19" s="687">
        <v>0</v>
      </c>
      <c r="AV19" s="688">
        <f t="shared" si="15"/>
        <v>0</v>
      </c>
      <c r="AW19" s="687">
        <v>0</v>
      </c>
      <c r="AX19" s="687">
        <v>0</v>
      </c>
      <c r="AY19" s="688">
        <f t="shared" si="16"/>
        <v>0</v>
      </c>
      <c r="AZ19" s="687">
        <v>0</v>
      </c>
      <c r="BA19" s="687">
        <v>0</v>
      </c>
      <c r="BB19" s="688">
        <f t="shared" si="17"/>
        <v>0</v>
      </c>
      <c r="BC19" s="687">
        <v>0</v>
      </c>
      <c r="BD19" s="687">
        <v>0</v>
      </c>
      <c r="BE19" s="688">
        <f t="shared" si="18"/>
        <v>0</v>
      </c>
      <c r="BF19" s="687">
        <v>0</v>
      </c>
      <c r="BG19" s="687">
        <v>0</v>
      </c>
      <c r="BH19" s="688">
        <f t="shared" si="19"/>
        <v>0</v>
      </c>
      <c r="BI19" s="687">
        <v>0</v>
      </c>
      <c r="BJ19" s="687">
        <v>0</v>
      </c>
      <c r="BK19" s="688">
        <f t="shared" si="20"/>
        <v>0</v>
      </c>
      <c r="BL19" s="687">
        <v>0</v>
      </c>
      <c r="BM19" s="687">
        <v>0</v>
      </c>
      <c r="BN19" s="688">
        <f t="shared" si="21"/>
        <v>0</v>
      </c>
      <c r="BO19" s="687">
        <v>0</v>
      </c>
      <c r="BP19" s="687">
        <v>0</v>
      </c>
      <c r="BQ19" s="688">
        <f t="shared" si="22"/>
        <v>0</v>
      </c>
      <c r="BR19" s="687">
        <f t="shared" si="30"/>
        <v>43.3</v>
      </c>
      <c r="BS19" s="687">
        <f t="shared" si="30"/>
        <v>232</v>
      </c>
      <c r="BT19" s="688">
        <f t="shared" si="23"/>
        <v>5.3579676674364896</v>
      </c>
      <c r="BU19" s="687">
        <f t="shared" si="31"/>
        <v>0</v>
      </c>
      <c r="BV19" s="687">
        <f t="shared" si="31"/>
        <v>0</v>
      </c>
      <c r="BW19" s="688">
        <f t="shared" si="24"/>
        <v>0</v>
      </c>
      <c r="BX19" s="687">
        <f t="shared" si="32"/>
        <v>0</v>
      </c>
      <c r="BY19" s="687">
        <f t="shared" si="32"/>
        <v>0</v>
      </c>
      <c r="BZ19" s="688">
        <f t="shared" si="25"/>
        <v>0</v>
      </c>
      <c r="CA19" s="687">
        <f t="shared" si="33"/>
        <v>10</v>
      </c>
      <c r="CB19" s="687">
        <f t="shared" si="33"/>
        <v>38</v>
      </c>
      <c r="CC19" s="688">
        <f t="shared" si="26"/>
        <v>3.8</v>
      </c>
      <c r="CD19" s="687">
        <f t="shared" si="34"/>
        <v>458.95</v>
      </c>
      <c r="CE19" s="687">
        <f t="shared" si="34"/>
        <v>1699</v>
      </c>
      <c r="CF19" s="688">
        <f t="shared" si="27"/>
        <v>3.7019283146312234</v>
      </c>
      <c r="CG19" s="687">
        <f t="shared" si="35"/>
        <v>626</v>
      </c>
      <c r="CH19" s="687">
        <f t="shared" si="35"/>
        <v>1983</v>
      </c>
      <c r="CI19" s="688">
        <f t="shared" si="28"/>
        <v>3.1677316293929714</v>
      </c>
      <c r="CJ19" s="687">
        <f t="shared" si="36"/>
        <v>1138.25</v>
      </c>
      <c r="CK19" s="687">
        <f t="shared" si="36"/>
        <v>3952</v>
      </c>
      <c r="CL19" s="688">
        <f t="shared" si="29"/>
        <v>3.4719964858335164</v>
      </c>
      <c r="DH19" s="690" t="s">
        <v>130</v>
      </c>
      <c r="DN19" s="689" t="s">
        <v>163</v>
      </c>
      <c r="DO19" s="689" t="s">
        <v>178</v>
      </c>
    </row>
    <row r="20" spans="1:119" x14ac:dyDescent="0.25">
      <c r="A20" s="684" t="s">
        <v>10</v>
      </c>
      <c r="B20" s="685">
        <v>1521</v>
      </c>
      <c r="C20" s="686">
        <f t="shared" si="0"/>
        <v>99.343852728468107</v>
      </c>
      <c r="D20" s="687">
        <v>15.25</v>
      </c>
      <c r="E20" s="687">
        <v>77.2</v>
      </c>
      <c r="F20" s="688">
        <f t="shared" si="1"/>
        <v>5.0622950819672132</v>
      </c>
      <c r="G20" s="687">
        <v>81.27</v>
      </c>
      <c r="H20" s="687">
        <v>265.13</v>
      </c>
      <c r="I20" s="688">
        <f t="shared" si="2"/>
        <v>3.262335425126123</v>
      </c>
      <c r="J20" s="687"/>
      <c r="K20" s="687"/>
      <c r="L20" s="688">
        <f t="shared" si="3"/>
        <v>0</v>
      </c>
      <c r="M20" s="687"/>
      <c r="N20" s="687"/>
      <c r="O20" s="688">
        <f t="shared" si="4"/>
        <v>0</v>
      </c>
      <c r="P20" s="687"/>
      <c r="Q20" s="687"/>
      <c r="R20" s="688">
        <f t="shared" si="5"/>
        <v>0</v>
      </c>
      <c r="S20" s="687"/>
      <c r="T20" s="687"/>
      <c r="U20" s="688">
        <f t="shared" si="6"/>
        <v>0</v>
      </c>
      <c r="V20" s="687">
        <f t="shared" si="37"/>
        <v>96.52</v>
      </c>
      <c r="W20" s="687">
        <f t="shared" si="37"/>
        <v>342.33</v>
      </c>
      <c r="X20" s="688">
        <f t="shared" si="7"/>
        <v>3.546726067136345</v>
      </c>
      <c r="Y20" s="687">
        <v>106.5</v>
      </c>
      <c r="Z20" s="687">
        <v>520.95000000000005</v>
      </c>
      <c r="AA20" s="688">
        <f t="shared" si="8"/>
        <v>4.8915492957746487</v>
      </c>
      <c r="AB20" s="687">
        <v>8</v>
      </c>
      <c r="AC20" s="687">
        <v>38.4</v>
      </c>
      <c r="AD20" s="688">
        <f t="shared" si="9"/>
        <v>4.8</v>
      </c>
      <c r="AE20" s="687"/>
      <c r="AF20" s="687"/>
      <c r="AG20" s="688">
        <f t="shared" si="10"/>
        <v>0</v>
      </c>
      <c r="AH20" s="687">
        <v>10</v>
      </c>
      <c r="AI20" s="687">
        <v>35</v>
      </c>
      <c r="AJ20" s="688">
        <f t="shared" si="11"/>
        <v>3.5</v>
      </c>
      <c r="AK20" s="687"/>
      <c r="AL20" s="687"/>
      <c r="AM20" s="688">
        <f t="shared" si="12"/>
        <v>0</v>
      </c>
      <c r="AN20" s="687">
        <v>1290</v>
      </c>
      <c r="AO20" s="687">
        <v>3978</v>
      </c>
      <c r="AP20" s="688">
        <f t="shared" si="13"/>
        <v>3.0837209302325581</v>
      </c>
      <c r="AQ20" s="687">
        <f t="shared" si="38"/>
        <v>1414.5</v>
      </c>
      <c r="AR20" s="687">
        <f t="shared" si="38"/>
        <v>4572.3500000000004</v>
      </c>
      <c r="AS20" s="688">
        <f t="shared" si="14"/>
        <v>3.2324849770236836</v>
      </c>
      <c r="AT20" s="687">
        <v>0</v>
      </c>
      <c r="AU20" s="687">
        <v>0</v>
      </c>
      <c r="AV20" s="688">
        <f t="shared" si="15"/>
        <v>0</v>
      </c>
      <c r="AW20" s="687">
        <v>0</v>
      </c>
      <c r="AX20" s="687">
        <v>0</v>
      </c>
      <c r="AY20" s="688">
        <f t="shared" si="16"/>
        <v>0</v>
      </c>
      <c r="AZ20" s="687">
        <v>0</v>
      </c>
      <c r="BA20" s="687">
        <v>0</v>
      </c>
      <c r="BB20" s="688">
        <f t="shared" si="17"/>
        <v>0</v>
      </c>
      <c r="BC20" s="687">
        <v>0</v>
      </c>
      <c r="BD20" s="687">
        <v>0</v>
      </c>
      <c r="BE20" s="688">
        <f t="shared" si="18"/>
        <v>0</v>
      </c>
      <c r="BF20" s="687">
        <v>0</v>
      </c>
      <c r="BG20" s="687">
        <v>0</v>
      </c>
      <c r="BH20" s="688">
        <f t="shared" si="19"/>
        <v>0</v>
      </c>
      <c r="BI20" s="687">
        <v>3</v>
      </c>
      <c r="BJ20" s="687">
        <v>8.4</v>
      </c>
      <c r="BK20" s="688">
        <f t="shared" si="20"/>
        <v>2.8000000000000003</v>
      </c>
      <c r="BL20" s="687">
        <v>0</v>
      </c>
      <c r="BM20" s="687">
        <v>0</v>
      </c>
      <c r="BN20" s="688">
        <f t="shared" si="21"/>
        <v>0</v>
      </c>
      <c r="BO20" s="687">
        <v>0</v>
      </c>
      <c r="BP20" s="687">
        <v>0</v>
      </c>
      <c r="BQ20" s="688">
        <f t="shared" si="22"/>
        <v>0</v>
      </c>
      <c r="BR20" s="687">
        <f t="shared" si="30"/>
        <v>121.75</v>
      </c>
      <c r="BS20" s="687">
        <f t="shared" si="30"/>
        <v>598.15000000000009</v>
      </c>
      <c r="BT20" s="688">
        <f t="shared" si="23"/>
        <v>4.9129363449692001</v>
      </c>
      <c r="BU20" s="687">
        <f t="shared" si="31"/>
        <v>89.27</v>
      </c>
      <c r="BV20" s="687">
        <f t="shared" si="31"/>
        <v>303.52999999999997</v>
      </c>
      <c r="BW20" s="688">
        <f t="shared" si="24"/>
        <v>3.4001344236585638</v>
      </c>
      <c r="BX20" s="687">
        <f t="shared" si="32"/>
        <v>0</v>
      </c>
      <c r="BY20" s="687">
        <f t="shared" si="32"/>
        <v>0</v>
      </c>
      <c r="BZ20" s="688">
        <f t="shared" si="25"/>
        <v>0</v>
      </c>
      <c r="CA20" s="687">
        <f t="shared" si="33"/>
        <v>10</v>
      </c>
      <c r="CB20" s="687">
        <f t="shared" si="33"/>
        <v>35</v>
      </c>
      <c r="CC20" s="688">
        <f t="shared" si="26"/>
        <v>3.5</v>
      </c>
      <c r="CD20" s="687">
        <f t="shared" si="34"/>
        <v>0</v>
      </c>
      <c r="CE20" s="687">
        <f t="shared" si="34"/>
        <v>0</v>
      </c>
      <c r="CF20" s="688">
        <f t="shared" si="27"/>
        <v>0</v>
      </c>
      <c r="CG20" s="687">
        <f t="shared" si="35"/>
        <v>1290</v>
      </c>
      <c r="CH20" s="687">
        <f t="shared" si="35"/>
        <v>3978</v>
      </c>
      <c r="CI20" s="688">
        <f t="shared" si="28"/>
        <v>3.0837209302325581</v>
      </c>
      <c r="CJ20" s="687">
        <f t="shared" si="36"/>
        <v>1511.02</v>
      </c>
      <c r="CK20" s="687">
        <f t="shared" si="36"/>
        <v>4914.68</v>
      </c>
      <c r="CL20" s="688">
        <f t="shared" si="29"/>
        <v>3.2525578748130406</v>
      </c>
      <c r="DI20" s="690" t="s">
        <v>130</v>
      </c>
      <c r="DJ20" s="660" t="s">
        <v>136</v>
      </c>
      <c r="DN20" s="689" t="s">
        <v>163</v>
      </c>
      <c r="DO20" s="689" t="s">
        <v>178</v>
      </c>
    </row>
    <row r="21" spans="1:119" x14ac:dyDescent="0.25">
      <c r="A21" s="684" t="s">
        <v>11</v>
      </c>
      <c r="B21" s="685">
        <v>184</v>
      </c>
      <c r="C21" s="686">
        <f t="shared" si="0"/>
        <v>0</v>
      </c>
      <c r="D21" s="687"/>
      <c r="E21" s="687"/>
      <c r="F21" s="688">
        <f t="shared" si="1"/>
        <v>0</v>
      </c>
      <c r="G21" s="687"/>
      <c r="H21" s="687"/>
      <c r="I21" s="688">
        <f t="shared" si="2"/>
        <v>0</v>
      </c>
      <c r="J21" s="687"/>
      <c r="K21" s="687"/>
      <c r="L21" s="688">
        <f t="shared" si="3"/>
        <v>0</v>
      </c>
      <c r="M21" s="687"/>
      <c r="N21" s="687"/>
      <c r="O21" s="688">
        <f t="shared" si="4"/>
        <v>0</v>
      </c>
      <c r="P21" s="687"/>
      <c r="Q21" s="687"/>
      <c r="R21" s="688">
        <f t="shared" si="5"/>
        <v>0</v>
      </c>
      <c r="S21" s="687"/>
      <c r="T21" s="687"/>
      <c r="U21" s="688">
        <f t="shared" si="6"/>
        <v>0</v>
      </c>
      <c r="V21" s="687">
        <f t="shared" si="37"/>
        <v>0</v>
      </c>
      <c r="W21" s="687">
        <f t="shared" si="37"/>
        <v>0</v>
      </c>
      <c r="X21" s="688">
        <f t="shared" si="7"/>
        <v>0</v>
      </c>
      <c r="Y21" s="687"/>
      <c r="Z21" s="687"/>
      <c r="AA21" s="688">
        <f t="shared" si="8"/>
        <v>0</v>
      </c>
      <c r="AB21" s="687"/>
      <c r="AC21" s="687"/>
      <c r="AD21" s="688">
        <f t="shared" si="9"/>
        <v>0</v>
      </c>
      <c r="AE21" s="687"/>
      <c r="AF21" s="687"/>
      <c r="AG21" s="688">
        <f t="shared" si="10"/>
        <v>0</v>
      </c>
      <c r="AH21" s="687"/>
      <c r="AI21" s="687"/>
      <c r="AJ21" s="688">
        <f t="shared" si="11"/>
        <v>0</v>
      </c>
      <c r="AK21" s="687"/>
      <c r="AL21" s="687"/>
      <c r="AM21" s="688">
        <f t="shared" si="12"/>
        <v>0</v>
      </c>
      <c r="AN21" s="687"/>
      <c r="AO21" s="687"/>
      <c r="AP21" s="688">
        <f t="shared" si="13"/>
        <v>0</v>
      </c>
      <c r="AQ21" s="687">
        <f t="shared" si="38"/>
        <v>0</v>
      </c>
      <c r="AR21" s="687">
        <f t="shared" si="38"/>
        <v>0</v>
      </c>
      <c r="AS21" s="688">
        <f t="shared" si="14"/>
        <v>0</v>
      </c>
      <c r="AT21" s="687">
        <v>0</v>
      </c>
      <c r="AU21" s="687">
        <v>0</v>
      </c>
      <c r="AV21" s="688">
        <f t="shared" si="15"/>
        <v>0</v>
      </c>
      <c r="AW21" s="687">
        <v>0</v>
      </c>
      <c r="AX21" s="687">
        <v>0</v>
      </c>
      <c r="AY21" s="688">
        <f t="shared" si="16"/>
        <v>0</v>
      </c>
      <c r="AZ21" s="687">
        <v>0</v>
      </c>
      <c r="BA21" s="687">
        <v>0</v>
      </c>
      <c r="BB21" s="688">
        <f t="shared" si="17"/>
        <v>0</v>
      </c>
      <c r="BC21" s="687">
        <v>0</v>
      </c>
      <c r="BD21" s="687">
        <v>0</v>
      </c>
      <c r="BE21" s="688">
        <f t="shared" si="18"/>
        <v>0</v>
      </c>
      <c r="BF21" s="687">
        <v>0</v>
      </c>
      <c r="BG21" s="687">
        <v>0</v>
      </c>
      <c r="BH21" s="688">
        <f t="shared" si="19"/>
        <v>0</v>
      </c>
      <c r="BI21" s="687">
        <v>0</v>
      </c>
      <c r="BJ21" s="687">
        <v>0</v>
      </c>
      <c r="BK21" s="688">
        <f t="shared" si="20"/>
        <v>0</v>
      </c>
      <c r="BL21" s="687">
        <v>0</v>
      </c>
      <c r="BM21" s="687">
        <v>0</v>
      </c>
      <c r="BN21" s="688">
        <f t="shared" si="21"/>
        <v>0</v>
      </c>
      <c r="BO21" s="687">
        <v>0</v>
      </c>
      <c r="BP21" s="687">
        <v>0</v>
      </c>
      <c r="BQ21" s="688">
        <f t="shared" si="22"/>
        <v>0</v>
      </c>
      <c r="BR21" s="687">
        <f t="shared" si="30"/>
        <v>0</v>
      </c>
      <c r="BS21" s="687">
        <f t="shared" si="30"/>
        <v>0</v>
      </c>
      <c r="BT21" s="688">
        <f t="shared" si="23"/>
        <v>0</v>
      </c>
      <c r="BU21" s="687">
        <f t="shared" si="31"/>
        <v>0</v>
      </c>
      <c r="BV21" s="687">
        <f t="shared" si="31"/>
        <v>0</v>
      </c>
      <c r="BW21" s="688">
        <f t="shared" si="24"/>
        <v>0</v>
      </c>
      <c r="BX21" s="687">
        <f t="shared" si="32"/>
        <v>0</v>
      </c>
      <c r="BY21" s="687">
        <f t="shared" si="32"/>
        <v>0</v>
      </c>
      <c r="BZ21" s="688">
        <f t="shared" si="25"/>
        <v>0</v>
      </c>
      <c r="CA21" s="687">
        <f t="shared" si="33"/>
        <v>0</v>
      </c>
      <c r="CB21" s="687">
        <f t="shared" si="33"/>
        <v>0</v>
      </c>
      <c r="CC21" s="688">
        <f t="shared" si="26"/>
        <v>0</v>
      </c>
      <c r="CD21" s="687">
        <f t="shared" si="34"/>
        <v>0</v>
      </c>
      <c r="CE21" s="687">
        <f t="shared" si="34"/>
        <v>0</v>
      </c>
      <c r="CF21" s="688">
        <f t="shared" si="27"/>
        <v>0</v>
      </c>
      <c r="CG21" s="687">
        <f t="shared" si="35"/>
        <v>0</v>
      </c>
      <c r="CH21" s="687">
        <f t="shared" si="35"/>
        <v>0</v>
      </c>
      <c r="CI21" s="688">
        <f t="shared" si="28"/>
        <v>0</v>
      </c>
      <c r="CJ21" s="687">
        <f t="shared" si="36"/>
        <v>0</v>
      </c>
      <c r="CK21" s="687">
        <f t="shared" si="36"/>
        <v>0</v>
      </c>
      <c r="CL21" s="688">
        <f t="shared" si="29"/>
        <v>0</v>
      </c>
    </row>
    <row r="22" spans="1:119" x14ac:dyDescent="0.25">
      <c r="A22" s="684" t="s">
        <v>12</v>
      </c>
      <c r="B22" s="685">
        <v>197.5</v>
      </c>
      <c r="C22" s="686">
        <f t="shared" si="0"/>
        <v>3.79746835443038</v>
      </c>
      <c r="D22" s="687"/>
      <c r="E22" s="687"/>
      <c r="F22" s="688">
        <f t="shared" si="1"/>
        <v>0</v>
      </c>
      <c r="G22" s="687"/>
      <c r="H22" s="687"/>
      <c r="I22" s="688">
        <f t="shared" si="2"/>
        <v>0</v>
      </c>
      <c r="J22" s="687"/>
      <c r="K22" s="687"/>
      <c r="L22" s="688">
        <f t="shared" si="3"/>
        <v>0</v>
      </c>
      <c r="M22" s="687"/>
      <c r="N22" s="687"/>
      <c r="O22" s="688">
        <f t="shared" si="4"/>
        <v>0</v>
      </c>
      <c r="P22" s="687"/>
      <c r="Q22" s="687"/>
      <c r="R22" s="688">
        <f t="shared" si="5"/>
        <v>0</v>
      </c>
      <c r="S22" s="687"/>
      <c r="T22" s="687"/>
      <c r="U22" s="688">
        <f t="shared" si="6"/>
        <v>0</v>
      </c>
      <c r="V22" s="687">
        <f t="shared" si="37"/>
        <v>0</v>
      </c>
      <c r="W22" s="687">
        <f t="shared" si="37"/>
        <v>0</v>
      </c>
      <c r="X22" s="688">
        <f t="shared" si="7"/>
        <v>0</v>
      </c>
      <c r="Y22" s="687"/>
      <c r="Z22" s="687"/>
      <c r="AA22" s="688">
        <f t="shared" si="8"/>
        <v>0</v>
      </c>
      <c r="AB22" s="687"/>
      <c r="AC22" s="687"/>
      <c r="AD22" s="688">
        <f t="shared" si="9"/>
        <v>0</v>
      </c>
      <c r="AE22" s="687"/>
      <c r="AF22" s="687"/>
      <c r="AG22" s="688">
        <f t="shared" si="10"/>
        <v>0</v>
      </c>
      <c r="AH22" s="687">
        <v>7.5</v>
      </c>
      <c r="AI22" s="687">
        <v>27.78</v>
      </c>
      <c r="AJ22" s="688">
        <f t="shared" si="11"/>
        <v>3.7040000000000002</v>
      </c>
      <c r="AK22" s="687"/>
      <c r="AL22" s="687"/>
      <c r="AM22" s="688">
        <f t="shared" si="12"/>
        <v>0</v>
      </c>
      <c r="AN22" s="687"/>
      <c r="AO22" s="687"/>
      <c r="AP22" s="688">
        <f t="shared" si="13"/>
        <v>0</v>
      </c>
      <c r="AQ22" s="687">
        <f t="shared" si="38"/>
        <v>7.5</v>
      </c>
      <c r="AR22" s="687">
        <f t="shared" si="38"/>
        <v>27.78</v>
      </c>
      <c r="AS22" s="688">
        <f t="shared" si="14"/>
        <v>3.7040000000000002</v>
      </c>
      <c r="AT22" s="687">
        <v>0</v>
      </c>
      <c r="AU22" s="687">
        <v>0</v>
      </c>
      <c r="AV22" s="688">
        <f t="shared" si="15"/>
        <v>0</v>
      </c>
      <c r="AW22" s="687">
        <v>0</v>
      </c>
      <c r="AX22" s="687">
        <v>0</v>
      </c>
      <c r="AY22" s="688">
        <f t="shared" si="16"/>
        <v>0</v>
      </c>
      <c r="AZ22" s="687">
        <v>0</v>
      </c>
      <c r="BA22" s="687">
        <v>0</v>
      </c>
      <c r="BB22" s="688">
        <f t="shared" si="17"/>
        <v>0</v>
      </c>
      <c r="BC22" s="687">
        <v>0</v>
      </c>
      <c r="BD22" s="687">
        <v>0</v>
      </c>
      <c r="BE22" s="688">
        <f t="shared" si="18"/>
        <v>0</v>
      </c>
      <c r="BF22" s="687">
        <v>0</v>
      </c>
      <c r="BG22" s="687">
        <v>0</v>
      </c>
      <c r="BH22" s="688">
        <f t="shared" si="19"/>
        <v>0</v>
      </c>
      <c r="BI22" s="687">
        <v>0</v>
      </c>
      <c r="BJ22" s="687">
        <v>0</v>
      </c>
      <c r="BK22" s="688">
        <f t="shared" si="20"/>
        <v>0</v>
      </c>
      <c r="BL22" s="687">
        <v>0</v>
      </c>
      <c r="BM22" s="687">
        <v>0</v>
      </c>
      <c r="BN22" s="688">
        <f t="shared" si="21"/>
        <v>0</v>
      </c>
      <c r="BO22" s="687">
        <v>0</v>
      </c>
      <c r="BP22" s="687">
        <v>0</v>
      </c>
      <c r="BQ22" s="688">
        <f t="shared" si="22"/>
        <v>0</v>
      </c>
      <c r="BR22" s="687">
        <f t="shared" si="30"/>
        <v>0</v>
      </c>
      <c r="BS22" s="687">
        <f t="shared" si="30"/>
        <v>0</v>
      </c>
      <c r="BT22" s="688">
        <f t="shared" si="23"/>
        <v>0</v>
      </c>
      <c r="BU22" s="687">
        <f t="shared" si="31"/>
        <v>0</v>
      </c>
      <c r="BV22" s="687">
        <f t="shared" si="31"/>
        <v>0</v>
      </c>
      <c r="BW22" s="688">
        <f t="shared" si="24"/>
        <v>0</v>
      </c>
      <c r="BX22" s="687">
        <f t="shared" si="32"/>
        <v>0</v>
      </c>
      <c r="BY22" s="687">
        <f t="shared" si="32"/>
        <v>0</v>
      </c>
      <c r="BZ22" s="688">
        <f t="shared" si="25"/>
        <v>0</v>
      </c>
      <c r="CA22" s="687">
        <f t="shared" si="33"/>
        <v>7.5</v>
      </c>
      <c r="CB22" s="687">
        <f t="shared" si="33"/>
        <v>27.78</v>
      </c>
      <c r="CC22" s="688">
        <f t="shared" si="26"/>
        <v>3.7040000000000002</v>
      </c>
      <c r="CD22" s="687">
        <f t="shared" si="34"/>
        <v>0</v>
      </c>
      <c r="CE22" s="687">
        <f t="shared" si="34"/>
        <v>0</v>
      </c>
      <c r="CF22" s="688">
        <f t="shared" si="27"/>
        <v>0</v>
      </c>
      <c r="CG22" s="687">
        <f t="shared" si="35"/>
        <v>0</v>
      </c>
      <c r="CH22" s="687">
        <f t="shared" si="35"/>
        <v>0</v>
      </c>
      <c r="CI22" s="688">
        <f t="shared" si="28"/>
        <v>0</v>
      </c>
      <c r="CJ22" s="687">
        <f t="shared" si="36"/>
        <v>7.5</v>
      </c>
      <c r="CK22" s="687">
        <f t="shared" si="36"/>
        <v>27.78</v>
      </c>
      <c r="CL22" s="688">
        <f t="shared" si="29"/>
        <v>3.7040000000000002</v>
      </c>
      <c r="DI22" s="690" t="s">
        <v>130</v>
      </c>
      <c r="DJ22" s="660" t="s">
        <v>137</v>
      </c>
      <c r="DN22" s="689" t="s">
        <v>163</v>
      </c>
      <c r="DO22" s="689" t="s">
        <v>193</v>
      </c>
    </row>
    <row r="23" spans="1:119" x14ac:dyDescent="0.25">
      <c r="A23" s="684" t="s">
        <v>13</v>
      </c>
      <c r="B23" s="685">
        <v>369</v>
      </c>
      <c r="C23" s="686">
        <f t="shared" si="0"/>
        <v>75.027100271002709</v>
      </c>
      <c r="D23" s="687"/>
      <c r="E23" s="687"/>
      <c r="F23" s="688">
        <f t="shared" si="1"/>
        <v>0</v>
      </c>
      <c r="G23" s="687"/>
      <c r="H23" s="687"/>
      <c r="I23" s="688">
        <f t="shared" si="2"/>
        <v>0</v>
      </c>
      <c r="J23" s="687"/>
      <c r="K23" s="687"/>
      <c r="L23" s="688">
        <f t="shared" si="3"/>
        <v>0</v>
      </c>
      <c r="M23" s="687"/>
      <c r="N23" s="687"/>
      <c r="O23" s="688">
        <f t="shared" si="4"/>
        <v>0</v>
      </c>
      <c r="P23" s="687"/>
      <c r="Q23" s="687"/>
      <c r="R23" s="688">
        <f t="shared" si="5"/>
        <v>0</v>
      </c>
      <c r="S23" s="687"/>
      <c r="T23" s="687"/>
      <c r="U23" s="688">
        <f t="shared" si="6"/>
        <v>0</v>
      </c>
      <c r="V23" s="687">
        <f t="shared" si="37"/>
        <v>0</v>
      </c>
      <c r="W23" s="687">
        <f t="shared" si="37"/>
        <v>0</v>
      </c>
      <c r="X23" s="688">
        <f t="shared" si="7"/>
        <v>0</v>
      </c>
      <c r="Y23" s="687"/>
      <c r="Z23" s="687"/>
      <c r="AA23" s="688">
        <f t="shared" si="8"/>
        <v>0</v>
      </c>
      <c r="AB23" s="687"/>
      <c r="AC23" s="687"/>
      <c r="AD23" s="688">
        <f t="shared" si="9"/>
        <v>0</v>
      </c>
      <c r="AE23" s="687"/>
      <c r="AF23" s="687"/>
      <c r="AG23" s="688">
        <f t="shared" si="10"/>
        <v>0</v>
      </c>
      <c r="AH23" s="687">
        <v>276.85000000000002</v>
      </c>
      <c r="AI23" s="687">
        <v>357.56</v>
      </c>
      <c r="AJ23" s="688">
        <f t="shared" si="11"/>
        <v>1.2915297092288243</v>
      </c>
      <c r="AK23" s="687"/>
      <c r="AL23" s="687"/>
      <c r="AM23" s="688">
        <f t="shared" si="12"/>
        <v>0</v>
      </c>
      <c r="AN23" s="687"/>
      <c r="AO23" s="687"/>
      <c r="AP23" s="688">
        <f t="shared" si="13"/>
        <v>0</v>
      </c>
      <c r="AQ23" s="687">
        <f t="shared" si="38"/>
        <v>276.85000000000002</v>
      </c>
      <c r="AR23" s="687">
        <f t="shared" si="38"/>
        <v>357.56</v>
      </c>
      <c r="AS23" s="688">
        <f t="shared" si="14"/>
        <v>1.2915297092288243</v>
      </c>
      <c r="AT23" s="687">
        <v>0</v>
      </c>
      <c r="AU23" s="687">
        <v>0</v>
      </c>
      <c r="AV23" s="688">
        <f t="shared" si="15"/>
        <v>0</v>
      </c>
      <c r="AW23" s="687">
        <v>0</v>
      </c>
      <c r="AX23" s="687">
        <v>0</v>
      </c>
      <c r="AY23" s="688">
        <f t="shared" si="16"/>
        <v>0</v>
      </c>
      <c r="AZ23" s="687">
        <v>0</v>
      </c>
      <c r="BA23" s="687">
        <v>0</v>
      </c>
      <c r="BB23" s="688">
        <f t="shared" si="17"/>
        <v>0</v>
      </c>
      <c r="BC23" s="687">
        <v>0</v>
      </c>
      <c r="BD23" s="687">
        <v>0</v>
      </c>
      <c r="BE23" s="688">
        <f t="shared" si="18"/>
        <v>0</v>
      </c>
      <c r="BF23" s="687">
        <v>0</v>
      </c>
      <c r="BG23" s="687">
        <v>0</v>
      </c>
      <c r="BH23" s="688">
        <f t="shared" si="19"/>
        <v>0</v>
      </c>
      <c r="BI23" s="687">
        <v>0</v>
      </c>
      <c r="BJ23" s="687">
        <v>0</v>
      </c>
      <c r="BK23" s="688">
        <f t="shared" si="20"/>
        <v>0</v>
      </c>
      <c r="BL23" s="687">
        <v>0</v>
      </c>
      <c r="BM23" s="687">
        <v>0</v>
      </c>
      <c r="BN23" s="688">
        <f t="shared" si="21"/>
        <v>0</v>
      </c>
      <c r="BO23" s="687">
        <v>0</v>
      </c>
      <c r="BP23" s="687">
        <v>0</v>
      </c>
      <c r="BQ23" s="688">
        <f t="shared" si="22"/>
        <v>0</v>
      </c>
      <c r="BR23" s="687">
        <f t="shared" si="30"/>
        <v>0</v>
      </c>
      <c r="BS23" s="687">
        <f t="shared" si="30"/>
        <v>0</v>
      </c>
      <c r="BT23" s="688">
        <f t="shared" si="23"/>
        <v>0</v>
      </c>
      <c r="BU23" s="687">
        <f t="shared" si="31"/>
        <v>0</v>
      </c>
      <c r="BV23" s="687">
        <f t="shared" si="31"/>
        <v>0</v>
      </c>
      <c r="BW23" s="688">
        <f t="shared" si="24"/>
        <v>0</v>
      </c>
      <c r="BX23" s="687">
        <f t="shared" si="32"/>
        <v>0</v>
      </c>
      <c r="BY23" s="687">
        <f t="shared" si="32"/>
        <v>0</v>
      </c>
      <c r="BZ23" s="688">
        <f t="shared" si="25"/>
        <v>0</v>
      </c>
      <c r="CA23" s="687">
        <f t="shared" si="33"/>
        <v>276.85000000000002</v>
      </c>
      <c r="CB23" s="687">
        <f t="shared" si="33"/>
        <v>357.56</v>
      </c>
      <c r="CC23" s="688">
        <f t="shared" si="26"/>
        <v>1.2915297092288243</v>
      </c>
      <c r="CD23" s="687">
        <f t="shared" si="34"/>
        <v>0</v>
      </c>
      <c r="CE23" s="687">
        <f t="shared" si="34"/>
        <v>0</v>
      </c>
      <c r="CF23" s="688">
        <f t="shared" si="27"/>
        <v>0</v>
      </c>
      <c r="CG23" s="687">
        <f t="shared" si="35"/>
        <v>0</v>
      </c>
      <c r="CH23" s="687">
        <f t="shared" si="35"/>
        <v>0</v>
      </c>
      <c r="CI23" s="688">
        <f t="shared" si="28"/>
        <v>0</v>
      </c>
      <c r="CJ23" s="687">
        <f t="shared" si="36"/>
        <v>276.85000000000002</v>
      </c>
      <c r="CK23" s="687">
        <f t="shared" si="36"/>
        <v>357.56</v>
      </c>
      <c r="CL23" s="688">
        <f t="shared" si="29"/>
        <v>1.2915297092288243</v>
      </c>
      <c r="DI23" s="690" t="s">
        <v>130</v>
      </c>
      <c r="DJ23" s="660" t="s">
        <v>137</v>
      </c>
      <c r="DN23" s="689" t="s">
        <v>194</v>
      </c>
      <c r="DO23" s="689" t="s">
        <v>178</v>
      </c>
    </row>
    <row r="24" spans="1:119" x14ac:dyDescent="0.25">
      <c r="A24" s="684" t="s">
        <v>14</v>
      </c>
      <c r="B24" s="685">
        <v>146.47999999999999</v>
      </c>
      <c r="C24" s="686">
        <f t="shared" si="0"/>
        <v>0</v>
      </c>
      <c r="D24" s="687"/>
      <c r="E24" s="687"/>
      <c r="F24" s="688">
        <f t="shared" si="1"/>
        <v>0</v>
      </c>
      <c r="G24" s="687"/>
      <c r="H24" s="687"/>
      <c r="I24" s="688">
        <f t="shared" si="2"/>
        <v>0</v>
      </c>
      <c r="J24" s="687"/>
      <c r="K24" s="687"/>
      <c r="L24" s="688">
        <f t="shared" si="3"/>
        <v>0</v>
      </c>
      <c r="M24" s="687"/>
      <c r="N24" s="687"/>
      <c r="O24" s="688">
        <f t="shared" si="4"/>
        <v>0</v>
      </c>
      <c r="P24" s="687"/>
      <c r="Q24" s="687"/>
      <c r="R24" s="688">
        <f t="shared" si="5"/>
        <v>0</v>
      </c>
      <c r="S24" s="687"/>
      <c r="T24" s="687"/>
      <c r="U24" s="688">
        <f t="shared" si="6"/>
        <v>0</v>
      </c>
      <c r="V24" s="687">
        <f t="shared" si="37"/>
        <v>0</v>
      </c>
      <c r="W24" s="687">
        <f t="shared" si="37"/>
        <v>0</v>
      </c>
      <c r="X24" s="688">
        <f t="shared" si="7"/>
        <v>0</v>
      </c>
      <c r="Y24" s="687"/>
      <c r="Z24" s="687"/>
      <c r="AA24" s="688">
        <f t="shared" si="8"/>
        <v>0</v>
      </c>
      <c r="AB24" s="687"/>
      <c r="AC24" s="687"/>
      <c r="AD24" s="688">
        <f t="shared" si="9"/>
        <v>0</v>
      </c>
      <c r="AE24" s="687"/>
      <c r="AF24" s="687"/>
      <c r="AG24" s="688">
        <f t="shared" si="10"/>
        <v>0</v>
      </c>
      <c r="AH24" s="687"/>
      <c r="AI24" s="687"/>
      <c r="AJ24" s="688">
        <f t="shared" si="11"/>
        <v>0</v>
      </c>
      <c r="AK24" s="687"/>
      <c r="AL24" s="687"/>
      <c r="AM24" s="688">
        <f t="shared" si="12"/>
        <v>0</v>
      </c>
      <c r="AN24" s="687"/>
      <c r="AO24" s="687"/>
      <c r="AP24" s="688">
        <f t="shared" si="13"/>
        <v>0</v>
      </c>
      <c r="AQ24" s="687">
        <f t="shared" si="38"/>
        <v>0</v>
      </c>
      <c r="AR24" s="687">
        <f t="shared" si="38"/>
        <v>0</v>
      </c>
      <c r="AS24" s="688">
        <f t="shared" si="14"/>
        <v>0</v>
      </c>
      <c r="AT24" s="687">
        <v>0</v>
      </c>
      <c r="AU24" s="687">
        <v>0</v>
      </c>
      <c r="AV24" s="688">
        <f t="shared" si="15"/>
        <v>0</v>
      </c>
      <c r="AW24" s="687">
        <v>0</v>
      </c>
      <c r="AX24" s="687">
        <v>0</v>
      </c>
      <c r="AY24" s="688">
        <f t="shared" si="16"/>
        <v>0</v>
      </c>
      <c r="AZ24" s="687">
        <v>0</v>
      </c>
      <c r="BA24" s="687">
        <v>0</v>
      </c>
      <c r="BB24" s="688">
        <f t="shared" si="17"/>
        <v>0</v>
      </c>
      <c r="BC24" s="687">
        <v>0</v>
      </c>
      <c r="BD24" s="687">
        <v>0</v>
      </c>
      <c r="BE24" s="688">
        <f t="shared" si="18"/>
        <v>0</v>
      </c>
      <c r="BF24" s="687">
        <v>0</v>
      </c>
      <c r="BG24" s="687">
        <v>0</v>
      </c>
      <c r="BH24" s="688">
        <f t="shared" si="19"/>
        <v>0</v>
      </c>
      <c r="BI24" s="687">
        <v>0</v>
      </c>
      <c r="BJ24" s="687">
        <v>0</v>
      </c>
      <c r="BK24" s="688">
        <f t="shared" si="20"/>
        <v>0</v>
      </c>
      <c r="BL24" s="687">
        <v>0</v>
      </c>
      <c r="BM24" s="687">
        <v>0</v>
      </c>
      <c r="BN24" s="688">
        <f t="shared" si="21"/>
        <v>0</v>
      </c>
      <c r="BO24" s="687">
        <v>0</v>
      </c>
      <c r="BP24" s="687">
        <v>0</v>
      </c>
      <c r="BQ24" s="688">
        <f t="shared" si="22"/>
        <v>0</v>
      </c>
      <c r="BR24" s="687">
        <f t="shared" si="30"/>
        <v>0</v>
      </c>
      <c r="BS24" s="687">
        <f t="shared" si="30"/>
        <v>0</v>
      </c>
      <c r="BT24" s="688">
        <f t="shared" si="23"/>
        <v>0</v>
      </c>
      <c r="BU24" s="687">
        <f t="shared" si="31"/>
        <v>0</v>
      </c>
      <c r="BV24" s="687">
        <f t="shared" si="31"/>
        <v>0</v>
      </c>
      <c r="BW24" s="688">
        <f t="shared" si="24"/>
        <v>0</v>
      </c>
      <c r="BX24" s="687">
        <f t="shared" si="32"/>
        <v>0</v>
      </c>
      <c r="BY24" s="687">
        <f t="shared" si="32"/>
        <v>0</v>
      </c>
      <c r="BZ24" s="688">
        <f t="shared" si="25"/>
        <v>0</v>
      </c>
      <c r="CA24" s="687">
        <f t="shared" si="33"/>
        <v>0</v>
      </c>
      <c r="CB24" s="687">
        <f t="shared" si="33"/>
        <v>0</v>
      </c>
      <c r="CC24" s="688">
        <f t="shared" si="26"/>
        <v>0</v>
      </c>
      <c r="CD24" s="687">
        <f t="shared" si="34"/>
        <v>0</v>
      </c>
      <c r="CE24" s="687">
        <f t="shared" si="34"/>
        <v>0</v>
      </c>
      <c r="CF24" s="688">
        <f t="shared" si="27"/>
        <v>0</v>
      </c>
      <c r="CG24" s="687">
        <f t="shared" si="35"/>
        <v>0</v>
      </c>
      <c r="CH24" s="687">
        <f t="shared" si="35"/>
        <v>0</v>
      </c>
      <c r="CI24" s="688">
        <f t="shared" si="28"/>
        <v>0</v>
      </c>
      <c r="CJ24" s="687">
        <f t="shared" si="36"/>
        <v>0</v>
      </c>
      <c r="CK24" s="687">
        <f t="shared" si="36"/>
        <v>0</v>
      </c>
      <c r="CL24" s="688">
        <f t="shared" si="29"/>
        <v>0</v>
      </c>
    </row>
    <row r="25" spans="1:119" x14ac:dyDescent="0.25">
      <c r="A25" s="684" t="s">
        <v>15</v>
      </c>
      <c r="B25" s="685">
        <v>278</v>
      </c>
      <c r="C25" s="686">
        <f t="shared" si="0"/>
        <v>103.1115107913669</v>
      </c>
      <c r="D25" s="687"/>
      <c r="E25" s="687"/>
      <c r="F25" s="688">
        <f t="shared" si="1"/>
        <v>0</v>
      </c>
      <c r="G25" s="687"/>
      <c r="H25" s="687"/>
      <c r="I25" s="688">
        <f t="shared" si="2"/>
        <v>0</v>
      </c>
      <c r="J25" s="687"/>
      <c r="K25" s="687"/>
      <c r="L25" s="688">
        <f t="shared" si="3"/>
        <v>0</v>
      </c>
      <c r="M25" s="687"/>
      <c r="N25" s="687"/>
      <c r="O25" s="688">
        <f t="shared" si="4"/>
        <v>0</v>
      </c>
      <c r="P25" s="687"/>
      <c r="Q25" s="687"/>
      <c r="R25" s="688">
        <f t="shared" si="5"/>
        <v>0</v>
      </c>
      <c r="S25" s="687"/>
      <c r="T25" s="687"/>
      <c r="U25" s="688">
        <f t="shared" si="6"/>
        <v>0</v>
      </c>
      <c r="V25" s="687">
        <f t="shared" si="37"/>
        <v>0</v>
      </c>
      <c r="W25" s="687">
        <f t="shared" si="37"/>
        <v>0</v>
      </c>
      <c r="X25" s="688">
        <f t="shared" si="7"/>
        <v>0</v>
      </c>
      <c r="Y25" s="687">
        <v>34</v>
      </c>
      <c r="Z25" s="687">
        <v>82</v>
      </c>
      <c r="AA25" s="688">
        <f t="shared" si="8"/>
        <v>2.4117647058823528</v>
      </c>
      <c r="AB25" s="687"/>
      <c r="AC25" s="687"/>
      <c r="AD25" s="688">
        <f t="shared" si="9"/>
        <v>0</v>
      </c>
      <c r="AE25" s="687"/>
      <c r="AF25" s="687"/>
      <c r="AG25" s="688">
        <f t="shared" si="10"/>
        <v>0</v>
      </c>
      <c r="AH25" s="687">
        <v>33.85</v>
      </c>
      <c r="AI25" s="687">
        <v>80.460000000000008</v>
      </c>
      <c r="AJ25" s="688">
        <f t="shared" si="11"/>
        <v>2.3769571639586413</v>
      </c>
      <c r="AK25" s="687">
        <v>11.799999999999999</v>
      </c>
      <c r="AL25" s="687">
        <v>28.15</v>
      </c>
      <c r="AM25" s="688">
        <f t="shared" si="12"/>
        <v>2.3855932203389831</v>
      </c>
      <c r="AN25" s="687">
        <v>207</v>
      </c>
      <c r="AO25" s="687">
        <v>411</v>
      </c>
      <c r="AP25" s="688">
        <f t="shared" si="13"/>
        <v>1.9855072463768115</v>
      </c>
      <c r="AQ25" s="687">
        <f t="shared" si="38"/>
        <v>286.64999999999998</v>
      </c>
      <c r="AR25" s="687">
        <f t="shared" si="38"/>
        <v>601.61</v>
      </c>
      <c r="AS25" s="688">
        <f t="shared" si="14"/>
        <v>2.0987615559044133</v>
      </c>
      <c r="AT25" s="687">
        <v>0</v>
      </c>
      <c r="AU25" s="687">
        <v>0</v>
      </c>
      <c r="AV25" s="688">
        <f t="shared" si="15"/>
        <v>0</v>
      </c>
      <c r="AW25" s="687">
        <v>0</v>
      </c>
      <c r="AX25" s="687">
        <v>0</v>
      </c>
      <c r="AY25" s="688">
        <f t="shared" si="16"/>
        <v>0</v>
      </c>
      <c r="AZ25" s="687">
        <v>0</v>
      </c>
      <c r="BA25" s="687">
        <v>0</v>
      </c>
      <c r="BB25" s="688">
        <f t="shared" si="17"/>
        <v>0</v>
      </c>
      <c r="BC25" s="687">
        <v>0</v>
      </c>
      <c r="BD25" s="687">
        <v>0</v>
      </c>
      <c r="BE25" s="688">
        <f t="shared" si="18"/>
        <v>0</v>
      </c>
      <c r="BF25" s="687">
        <v>0</v>
      </c>
      <c r="BG25" s="687">
        <v>0</v>
      </c>
      <c r="BH25" s="688">
        <f t="shared" si="19"/>
        <v>0</v>
      </c>
      <c r="BI25" s="687">
        <v>0</v>
      </c>
      <c r="BJ25" s="687">
        <v>0</v>
      </c>
      <c r="BK25" s="688">
        <f t="shared" si="20"/>
        <v>0</v>
      </c>
      <c r="BL25" s="687">
        <v>0</v>
      </c>
      <c r="BM25" s="687">
        <v>0</v>
      </c>
      <c r="BN25" s="688">
        <f t="shared" si="21"/>
        <v>0</v>
      </c>
      <c r="BO25" s="687">
        <v>0</v>
      </c>
      <c r="BP25" s="687">
        <v>0</v>
      </c>
      <c r="BQ25" s="688">
        <f t="shared" si="22"/>
        <v>0</v>
      </c>
      <c r="BR25" s="687">
        <f t="shared" si="30"/>
        <v>34</v>
      </c>
      <c r="BS25" s="687">
        <f t="shared" si="30"/>
        <v>82</v>
      </c>
      <c r="BT25" s="688">
        <f t="shared" si="23"/>
        <v>2.4117647058823528</v>
      </c>
      <c r="BU25" s="687">
        <f t="shared" si="31"/>
        <v>0</v>
      </c>
      <c r="BV25" s="687">
        <f t="shared" si="31"/>
        <v>0</v>
      </c>
      <c r="BW25" s="688">
        <f t="shared" si="24"/>
        <v>0</v>
      </c>
      <c r="BX25" s="687">
        <f t="shared" si="32"/>
        <v>0</v>
      </c>
      <c r="BY25" s="687">
        <f t="shared" si="32"/>
        <v>0</v>
      </c>
      <c r="BZ25" s="688">
        <f t="shared" si="25"/>
        <v>0</v>
      </c>
      <c r="CA25" s="687">
        <f t="shared" si="33"/>
        <v>33.85</v>
      </c>
      <c r="CB25" s="687">
        <f t="shared" si="33"/>
        <v>80.460000000000008</v>
      </c>
      <c r="CC25" s="688">
        <f t="shared" si="26"/>
        <v>2.3769571639586413</v>
      </c>
      <c r="CD25" s="687">
        <f t="shared" si="34"/>
        <v>11.799999999999999</v>
      </c>
      <c r="CE25" s="687">
        <f t="shared" si="34"/>
        <v>28.15</v>
      </c>
      <c r="CF25" s="688">
        <f t="shared" si="27"/>
        <v>2.3855932203389831</v>
      </c>
      <c r="CG25" s="687">
        <f t="shared" si="35"/>
        <v>207</v>
      </c>
      <c r="CH25" s="687">
        <f t="shared" si="35"/>
        <v>411</v>
      </c>
      <c r="CI25" s="688">
        <f t="shared" si="28"/>
        <v>1.9855072463768115</v>
      </c>
      <c r="CJ25" s="687">
        <f t="shared" si="36"/>
        <v>286.64999999999998</v>
      </c>
      <c r="CK25" s="687">
        <f t="shared" si="36"/>
        <v>601.61</v>
      </c>
      <c r="CL25" s="688">
        <f t="shared" si="29"/>
        <v>2.0987615559044133</v>
      </c>
      <c r="DI25" s="690" t="s">
        <v>130</v>
      </c>
      <c r="DJ25" s="660" t="s">
        <v>138</v>
      </c>
      <c r="DN25" s="689" t="s">
        <v>163</v>
      </c>
      <c r="DO25" s="689" t="s">
        <v>178</v>
      </c>
    </row>
    <row r="26" spans="1:119" x14ac:dyDescent="0.25">
      <c r="A26" s="684" t="s">
        <v>16</v>
      </c>
      <c r="B26" s="685">
        <v>980.5</v>
      </c>
      <c r="C26" s="686">
        <f t="shared" si="0"/>
        <v>79.607343192248848</v>
      </c>
      <c r="D26" s="687">
        <v>3.3</v>
      </c>
      <c r="E26" s="687">
        <v>11.4</v>
      </c>
      <c r="F26" s="688">
        <f t="shared" si="1"/>
        <v>3.454545454545455</v>
      </c>
      <c r="G26" s="687"/>
      <c r="H26" s="687"/>
      <c r="I26" s="688">
        <f t="shared" si="2"/>
        <v>0</v>
      </c>
      <c r="J26" s="687">
        <v>12.8</v>
      </c>
      <c r="K26" s="687">
        <v>35.700000000000003</v>
      </c>
      <c r="L26" s="688">
        <f t="shared" si="3"/>
        <v>2.7890625</v>
      </c>
      <c r="M26" s="687"/>
      <c r="N26" s="687"/>
      <c r="O26" s="688">
        <f t="shared" si="4"/>
        <v>0</v>
      </c>
      <c r="P26" s="687"/>
      <c r="Q26" s="687"/>
      <c r="R26" s="688">
        <f t="shared" si="5"/>
        <v>0</v>
      </c>
      <c r="S26" s="687">
        <v>495.6</v>
      </c>
      <c r="T26" s="687">
        <v>1393.4</v>
      </c>
      <c r="U26" s="688">
        <f t="shared" si="6"/>
        <v>2.8115415657788541</v>
      </c>
      <c r="V26" s="687">
        <f t="shared" si="37"/>
        <v>524.5</v>
      </c>
      <c r="W26" s="687">
        <f t="shared" si="37"/>
        <v>1476.2000000000003</v>
      </c>
      <c r="X26" s="688">
        <f t="shared" si="7"/>
        <v>2.8144899904671119</v>
      </c>
      <c r="Y26" s="687">
        <v>0.25</v>
      </c>
      <c r="Z26" s="687">
        <v>0.75</v>
      </c>
      <c r="AA26" s="688">
        <f t="shared" si="8"/>
        <v>3</v>
      </c>
      <c r="AB26" s="687"/>
      <c r="AC26" s="687"/>
      <c r="AD26" s="688">
        <f t="shared" si="9"/>
        <v>0</v>
      </c>
      <c r="AE26" s="687"/>
      <c r="AF26" s="687"/>
      <c r="AG26" s="688">
        <f t="shared" si="10"/>
        <v>0</v>
      </c>
      <c r="AH26" s="687">
        <v>2</v>
      </c>
      <c r="AI26" s="687">
        <v>6</v>
      </c>
      <c r="AJ26" s="688">
        <f t="shared" si="11"/>
        <v>3</v>
      </c>
      <c r="AK26" s="687"/>
      <c r="AL26" s="687"/>
      <c r="AM26" s="688">
        <f t="shared" si="12"/>
        <v>0</v>
      </c>
      <c r="AN26" s="687">
        <v>253.8</v>
      </c>
      <c r="AO26" s="687">
        <v>654.70000000000005</v>
      </c>
      <c r="AP26" s="688">
        <f t="shared" si="13"/>
        <v>2.5795902285263987</v>
      </c>
      <c r="AQ26" s="687">
        <f t="shared" si="38"/>
        <v>256.05</v>
      </c>
      <c r="AR26" s="687">
        <f t="shared" si="38"/>
        <v>661.45</v>
      </c>
      <c r="AS26" s="688">
        <f t="shared" si="14"/>
        <v>2.5832845147432142</v>
      </c>
      <c r="AT26" s="687">
        <v>0</v>
      </c>
      <c r="AU26" s="687">
        <v>0</v>
      </c>
      <c r="AV26" s="688">
        <f t="shared" si="15"/>
        <v>0</v>
      </c>
      <c r="AW26" s="687">
        <v>0</v>
      </c>
      <c r="AX26" s="687">
        <v>0</v>
      </c>
      <c r="AY26" s="688">
        <f t="shared" si="16"/>
        <v>0</v>
      </c>
      <c r="AZ26" s="687">
        <v>0</v>
      </c>
      <c r="BA26" s="687">
        <v>0</v>
      </c>
      <c r="BB26" s="688">
        <f t="shared" si="17"/>
        <v>0</v>
      </c>
      <c r="BC26" s="687">
        <v>0</v>
      </c>
      <c r="BD26" s="687">
        <v>0</v>
      </c>
      <c r="BE26" s="688">
        <f t="shared" si="18"/>
        <v>0</v>
      </c>
      <c r="BF26" s="687">
        <v>0</v>
      </c>
      <c r="BG26" s="687">
        <v>0</v>
      </c>
      <c r="BH26" s="688">
        <f t="shared" si="19"/>
        <v>0</v>
      </c>
      <c r="BI26" s="687">
        <v>0</v>
      </c>
      <c r="BJ26" s="687">
        <v>0</v>
      </c>
      <c r="BK26" s="688">
        <f t="shared" si="20"/>
        <v>0</v>
      </c>
      <c r="BL26" s="687">
        <v>0</v>
      </c>
      <c r="BM26" s="687">
        <v>0</v>
      </c>
      <c r="BN26" s="688">
        <f t="shared" si="21"/>
        <v>0</v>
      </c>
      <c r="BO26" s="687">
        <v>0</v>
      </c>
      <c r="BP26" s="687">
        <v>0</v>
      </c>
      <c r="BQ26" s="688">
        <f t="shared" si="22"/>
        <v>0</v>
      </c>
      <c r="BR26" s="687">
        <f t="shared" si="30"/>
        <v>3.55</v>
      </c>
      <c r="BS26" s="687">
        <f t="shared" si="30"/>
        <v>12.15</v>
      </c>
      <c r="BT26" s="688">
        <f t="shared" si="23"/>
        <v>3.422535211267606</v>
      </c>
      <c r="BU26" s="687">
        <f t="shared" si="31"/>
        <v>0</v>
      </c>
      <c r="BV26" s="687">
        <f t="shared" si="31"/>
        <v>0</v>
      </c>
      <c r="BW26" s="688">
        <f t="shared" si="24"/>
        <v>0</v>
      </c>
      <c r="BX26" s="687">
        <f t="shared" si="32"/>
        <v>12.8</v>
      </c>
      <c r="BY26" s="687">
        <f t="shared" si="32"/>
        <v>35.700000000000003</v>
      </c>
      <c r="BZ26" s="688">
        <f t="shared" si="25"/>
        <v>2.7890625</v>
      </c>
      <c r="CA26" s="687">
        <f t="shared" si="33"/>
        <v>2</v>
      </c>
      <c r="CB26" s="687">
        <f t="shared" si="33"/>
        <v>6</v>
      </c>
      <c r="CC26" s="688">
        <f t="shared" si="26"/>
        <v>3</v>
      </c>
      <c r="CD26" s="687">
        <f t="shared" si="34"/>
        <v>0</v>
      </c>
      <c r="CE26" s="687">
        <f t="shared" si="34"/>
        <v>0</v>
      </c>
      <c r="CF26" s="688">
        <f t="shared" si="27"/>
        <v>0</v>
      </c>
      <c r="CG26" s="687">
        <f t="shared" si="35"/>
        <v>749.40000000000009</v>
      </c>
      <c r="CH26" s="687">
        <f t="shared" si="35"/>
        <v>2048.1000000000004</v>
      </c>
      <c r="CI26" s="688">
        <f t="shared" si="28"/>
        <v>2.7329863891112893</v>
      </c>
      <c r="CJ26" s="687">
        <f t="shared" si="36"/>
        <v>780.55</v>
      </c>
      <c r="CK26" s="687">
        <f t="shared" si="36"/>
        <v>2137.6500000000005</v>
      </c>
      <c r="CL26" s="688">
        <f t="shared" si="29"/>
        <v>2.7386458266606888</v>
      </c>
      <c r="DI26" s="690" t="s">
        <v>130</v>
      </c>
      <c r="DJ26" s="691" t="s">
        <v>139</v>
      </c>
      <c r="DN26" s="689" t="s">
        <v>163</v>
      </c>
      <c r="DO26" s="689" t="s">
        <v>178</v>
      </c>
    </row>
    <row r="27" spans="1:119" x14ac:dyDescent="0.25">
      <c r="A27" s="692" t="s">
        <v>18</v>
      </c>
      <c r="B27" s="685">
        <v>1250</v>
      </c>
      <c r="C27" s="686">
        <f t="shared" si="0"/>
        <v>72.960000000000008</v>
      </c>
      <c r="D27" s="687"/>
      <c r="E27" s="687"/>
      <c r="F27" s="688">
        <f t="shared" si="1"/>
        <v>0</v>
      </c>
      <c r="G27" s="687"/>
      <c r="H27" s="687"/>
      <c r="I27" s="688">
        <f t="shared" si="2"/>
        <v>0</v>
      </c>
      <c r="J27" s="687"/>
      <c r="K27" s="687"/>
      <c r="L27" s="688">
        <f t="shared" si="3"/>
        <v>0</v>
      </c>
      <c r="M27" s="687"/>
      <c r="N27" s="687"/>
      <c r="O27" s="688">
        <f t="shared" si="4"/>
        <v>0</v>
      </c>
      <c r="P27" s="687"/>
      <c r="Q27" s="687"/>
      <c r="R27" s="688">
        <f t="shared" si="5"/>
        <v>0</v>
      </c>
      <c r="S27" s="687"/>
      <c r="T27" s="687"/>
      <c r="U27" s="688">
        <f t="shared" si="6"/>
        <v>0</v>
      </c>
      <c r="V27" s="687">
        <f t="shared" si="37"/>
        <v>0</v>
      </c>
      <c r="W27" s="687">
        <f t="shared" si="37"/>
        <v>0</v>
      </c>
      <c r="X27" s="688">
        <f t="shared" si="7"/>
        <v>0</v>
      </c>
      <c r="Y27" s="687">
        <v>13</v>
      </c>
      <c r="Z27" s="687">
        <v>25</v>
      </c>
      <c r="AA27" s="688">
        <f t="shared" si="8"/>
        <v>1.9230769230769231</v>
      </c>
      <c r="AB27" s="687">
        <v>3</v>
      </c>
      <c r="AC27" s="687">
        <v>3</v>
      </c>
      <c r="AD27" s="688">
        <f t="shared" si="9"/>
        <v>1</v>
      </c>
      <c r="AE27" s="687"/>
      <c r="AF27" s="687"/>
      <c r="AG27" s="688">
        <f t="shared" si="10"/>
        <v>0</v>
      </c>
      <c r="AH27" s="687">
        <v>1</v>
      </c>
      <c r="AI27" s="687">
        <v>1</v>
      </c>
      <c r="AJ27" s="688">
        <f t="shared" si="11"/>
        <v>1</v>
      </c>
      <c r="AK27" s="687">
        <v>225.5</v>
      </c>
      <c r="AL27" s="687">
        <v>180.4</v>
      </c>
      <c r="AM27" s="688">
        <f t="shared" si="12"/>
        <v>0.8</v>
      </c>
      <c r="AN27" s="687">
        <v>669.5</v>
      </c>
      <c r="AO27" s="687">
        <v>267.95999999999998</v>
      </c>
      <c r="AP27" s="688">
        <f t="shared" si="13"/>
        <v>0.40023898431665417</v>
      </c>
      <c r="AQ27" s="687">
        <f t="shared" si="38"/>
        <v>912</v>
      </c>
      <c r="AR27" s="687">
        <f t="shared" si="38"/>
        <v>477.36</v>
      </c>
      <c r="AS27" s="688">
        <f t="shared" si="14"/>
        <v>0.52342105263157901</v>
      </c>
      <c r="AT27" s="687">
        <v>0</v>
      </c>
      <c r="AU27" s="687">
        <v>0</v>
      </c>
      <c r="AV27" s="688">
        <f t="shared" si="15"/>
        <v>0</v>
      </c>
      <c r="AW27" s="687">
        <v>0</v>
      </c>
      <c r="AX27" s="687">
        <v>0</v>
      </c>
      <c r="AY27" s="688">
        <f t="shared" si="16"/>
        <v>0</v>
      </c>
      <c r="AZ27" s="687">
        <v>0</v>
      </c>
      <c r="BA27" s="687">
        <v>0</v>
      </c>
      <c r="BB27" s="688">
        <f t="shared" si="17"/>
        <v>0</v>
      </c>
      <c r="BC27" s="687">
        <v>0</v>
      </c>
      <c r="BD27" s="687">
        <v>0</v>
      </c>
      <c r="BE27" s="688">
        <f t="shared" si="18"/>
        <v>0</v>
      </c>
      <c r="BF27" s="687">
        <v>0</v>
      </c>
      <c r="BG27" s="687">
        <v>0</v>
      </c>
      <c r="BH27" s="688">
        <f t="shared" si="19"/>
        <v>0</v>
      </c>
      <c r="BI27" s="687">
        <v>0</v>
      </c>
      <c r="BJ27" s="687">
        <v>0</v>
      </c>
      <c r="BK27" s="688">
        <f t="shared" si="20"/>
        <v>0</v>
      </c>
      <c r="BL27" s="687">
        <v>0</v>
      </c>
      <c r="BM27" s="687">
        <v>0</v>
      </c>
      <c r="BN27" s="688">
        <f t="shared" si="21"/>
        <v>0</v>
      </c>
      <c r="BO27" s="687">
        <v>0</v>
      </c>
      <c r="BP27" s="687">
        <v>0</v>
      </c>
      <c r="BQ27" s="688">
        <f t="shared" si="22"/>
        <v>0</v>
      </c>
      <c r="BR27" s="687">
        <f t="shared" si="30"/>
        <v>13</v>
      </c>
      <c r="BS27" s="687">
        <f t="shared" si="30"/>
        <v>25</v>
      </c>
      <c r="BT27" s="688">
        <f t="shared" si="23"/>
        <v>1.9230769230769231</v>
      </c>
      <c r="BU27" s="687">
        <f t="shared" si="31"/>
        <v>3</v>
      </c>
      <c r="BV27" s="687">
        <f t="shared" si="31"/>
        <v>3</v>
      </c>
      <c r="BW27" s="688">
        <f t="shared" si="24"/>
        <v>1</v>
      </c>
      <c r="BX27" s="687">
        <f t="shared" si="32"/>
        <v>0</v>
      </c>
      <c r="BY27" s="687">
        <f t="shared" si="32"/>
        <v>0</v>
      </c>
      <c r="BZ27" s="688">
        <f t="shared" si="25"/>
        <v>0</v>
      </c>
      <c r="CA27" s="687">
        <f t="shared" si="33"/>
        <v>1</v>
      </c>
      <c r="CB27" s="687">
        <f t="shared" si="33"/>
        <v>1</v>
      </c>
      <c r="CC27" s="688">
        <f t="shared" si="26"/>
        <v>1</v>
      </c>
      <c r="CD27" s="687">
        <f t="shared" si="34"/>
        <v>225.5</v>
      </c>
      <c r="CE27" s="687">
        <f t="shared" si="34"/>
        <v>180.4</v>
      </c>
      <c r="CF27" s="688">
        <f t="shared" si="27"/>
        <v>0.8</v>
      </c>
      <c r="CG27" s="687">
        <f t="shared" si="35"/>
        <v>669.5</v>
      </c>
      <c r="CH27" s="687">
        <f t="shared" si="35"/>
        <v>267.95999999999998</v>
      </c>
      <c r="CI27" s="688">
        <f t="shared" si="28"/>
        <v>0.40023898431665417</v>
      </c>
      <c r="CJ27" s="687">
        <f t="shared" si="36"/>
        <v>912</v>
      </c>
      <c r="CK27" s="687">
        <f t="shared" si="36"/>
        <v>477.36</v>
      </c>
      <c r="CL27" s="688">
        <f t="shared" si="29"/>
        <v>0.52342105263157901</v>
      </c>
      <c r="DH27" s="690" t="s">
        <v>130</v>
      </c>
      <c r="DI27" s="690" t="s">
        <v>130</v>
      </c>
      <c r="DJ27" s="660" t="s">
        <v>140</v>
      </c>
      <c r="DN27" s="689" t="s">
        <v>163</v>
      </c>
      <c r="DO27" s="689" t="s">
        <v>178</v>
      </c>
    </row>
    <row r="28" spans="1:119" x14ac:dyDescent="0.25">
      <c r="A28" s="692" t="s">
        <v>19</v>
      </c>
      <c r="B28" s="685">
        <v>608.35</v>
      </c>
      <c r="C28" s="686">
        <f t="shared" si="0"/>
        <v>30.88682501849264</v>
      </c>
      <c r="D28" s="687">
        <v>1.5</v>
      </c>
      <c r="E28" s="687">
        <v>3.5</v>
      </c>
      <c r="F28" s="688">
        <f t="shared" si="1"/>
        <v>2.3333333333333335</v>
      </c>
      <c r="G28" s="687"/>
      <c r="H28" s="687"/>
      <c r="I28" s="688">
        <f t="shared" si="2"/>
        <v>0</v>
      </c>
      <c r="J28" s="687"/>
      <c r="K28" s="687"/>
      <c r="L28" s="688">
        <f t="shared" si="3"/>
        <v>0</v>
      </c>
      <c r="M28" s="687"/>
      <c r="N28" s="687"/>
      <c r="O28" s="688">
        <f t="shared" si="4"/>
        <v>0</v>
      </c>
      <c r="P28" s="687"/>
      <c r="Q28" s="687"/>
      <c r="R28" s="688">
        <f t="shared" si="5"/>
        <v>0</v>
      </c>
      <c r="S28" s="687">
        <v>11.5</v>
      </c>
      <c r="T28" s="687">
        <v>18.5</v>
      </c>
      <c r="U28" s="688">
        <f t="shared" si="6"/>
        <v>1.6086956521739131</v>
      </c>
      <c r="V28" s="687">
        <f t="shared" si="37"/>
        <v>13</v>
      </c>
      <c r="W28" s="687">
        <f t="shared" si="37"/>
        <v>22</v>
      </c>
      <c r="X28" s="688">
        <f t="shared" si="7"/>
        <v>1.6923076923076923</v>
      </c>
      <c r="Y28" s="687">
        <v>11.9</v>
      </c>
      <c r="Z28" s="687">
        <v>37</v>
      </c>
      <c r="AA28" s="688">
        <f t="shared" si="8"/>
        <v>3.1092436974789917</v>
      </c>
      <c r="AB28" s="687"/>
      <c r="AC28" s="687"/>
      <c r="AD28" s="688">
        <f t="shared" si="9"/>
        <v>0</v>
      </c>
      <c r="AE28" s="687">
        <v>2.5</v>
      </c>
      <c r="AF28" s="687">
        <v>5.9</v>
      </c>
      <c r="AG28" s="688">
        <f t="shared" si="10"/>
        <v>2.3600000000000003</v>
      </c>
      <c r="AH28" s="687"/>
      <c r="AI28" s="687"/>
      <c r="AJ28" s="688">
        <f t="shared" si="11"/>
        <v>0</v>
      </c>
      <c r="AK28" s="687"/>
      <c r="AL28" s="687"/>
      <c r="AM28" s="688">
        <f t="shared" si="12"/>
        <v>0</v>
      </c>
      <c r="AN28" s="687">
        <v>158</v>
      </c>
      <c r="AO28" s="687">
        <v>281</v>
      </c>
      <c r="AP28" s="688">
        <f t="shared" si="13"/>
        <v>1.7784810126582278</v>
      </c>
      <c r="AQ28" s="687">
        <f t="shared" si="38"/>
        <v>174.9</v>
      </c>
      <c r="AR28" s="687">
        <f t="shared" si="38"/>
        <v>329.79999999999995</v>
      </c>
      <c r="AS28" s="688">
        <f t="shared" si="14"/>
        <v>1.8856489422527156</v>
      </c>
      <c r="AT28" s="687">
        <v>0</v>
      </c>
      <c r="AU28" s="687">
        <v>0</v>
      </c>
      <c r="AV28" s="688">
        <f t="shared" si="15"/>
        <v>0</v>
      </c>
      <c r="AW28" s="687">
        <v>0</v>
      </c>
      <c r="AX28" s="687">
        <v>0</v>
      </c>
      <c r="AY28" s="688">
        <f t="shared" si="16"/>
        <v>0</v>
      </c>
      <c r="AZ28" s="687">
        <v>0</v>
      </c>
      <c r="BA28" s="687">
        <v>0</v>
      </c>
      <c r="BB28" s="688">
        <f t="shared" si="17"/>
        <v>0</v>
      </c>
      <c r="BC28" s="687">
        <v>0</v>
      </c>
      <c r="BD28" s="687">
        <v>0</v>
      </c>
      <c r="BE28" s="688">
        <f t="shared" si="18"/>
        <v>0</v>
      </c>
      <c r="BF28" s="687">
        <v>0</v>
      </c>
      <c r="BG28" s="687">
        <v>0</v>
      </c>
      <c r="BH28" s="688">
        <f t="shared" si="19"/>
        <v>0</v>
      </c>
      <c r="BI28" s="687">
        <v>0</v>
      </c>
      <c r="BJ28" s="687">
        <v>0</v>
      </c>
      <c r="BK28" s="688">
        <f t="shared" si="20"/>
        <v>0</v>
      </c>
      <c r="BL28" s="687">
        <v>0</v>
      </c>
      <c r="BM28" s="687">
        <v>0</v>
      </c>
      <c r="BN28" s="688">
        <f t="shared" si="21"/>
        <v>0</v>
      </c>
      <c r="BO28" s="687">
        <v>0</v>
      </c>
      <c r="BP28" s="687">
        <v>0</v>
      </c>
      <c r="BQ28" s="688">
        <f t="shared" si="22"/>
        <v>0</v>
      </c>
      <c r="BR28" s="687">
        <f t="shared" si="30"/>
        <v>13.4</v>
      </c>
      <c r="BS28" s="687">
        <f t="shared" si="30"/>
        <v>40.5</v>
      </c>
      <c r="BT28" s="688">
        <f t="shared" si="23"/>
        <v>3.0223880597014925</v>
      </c>
      <c r="BU28" s="687">
        <f t="shared" si="31"/>
        <v>0</v>
      </c>
      <c r="BV28" s="687">
        <f t="shared" si="31"/>
        <v>0</v>
      </c>
      <c r="BW28" s="688">
        <f t="shared" si="24"/>
        <v>0</v>
      </c>
      <c r="BX28" s="687">
        <f t="shared" si="32"/>
        <v>2.5</v>
      </c>
      <c r="BY28" s="687">
        <f t="shared" si="32"/>
        <v>5.9</v>
      </c>
      <c r="BZ28" s="688">
        <f t="shared" si="25"/>
        <v>2.3600000000000003</v>
      </c>
      <c r="CA28" s="687">
        <f t="shared" si="33"/>
        <v>0</v>
      </c>
      <c r="CB28" s="687">
        <f t="shared" si="33"/>
        <v>0</v>
      </c>
      <c r="CC28" s="688">
        <f t="shared" si="26"/>
        <v>0</v>
      </c>
      <c r="CD28" s="687">
        <f t="shared" si="34"/>
        <v>0</v>
      </c>
      <c r="CE28" s="687">
        <f t="shared" si="34"/>
        <v>0</v>
      </c>
      <c r="CF28" s="688">
        <f t="shared" si="27"/>
        <v>0</v>
      </c>
      <c r="CG28" s="687">
        <f t="shared" si="35"/>
        <v>169.5</v>
      </c>
      <c r="CH28" s="687">
        <f t="shared" si="35"/>
        <v>299.5</v>
      </c>
      <c r="CI28" s="688">
        <f t="shared" si="28"/>
        <v>1.7669616519174041</v>
      </c>
      <c r="CJ28" s="687">
        <f t="shared" si="36"/>
        <v>187.9</v>
      </c>
      <c r="CK28" s="687">
        <f t="shared" si="36"/>
        <v>351.79999999999995</v>
      </c>
      <c r="CL28" s="688">
        <f t="shared" si="29"/>
        <v>1.8722724853645554</v>
      </c>
      <c r="DI28" s="690" t="s">
        <v>130</v>
      </c>
      <c r="DJ28" s="660" t="s">
        <v>138</v>
      </c>
      <c r="DN28" s="689" t="s">
        <v>163</v>
      </c>
      <c r="DO28" s="689" t="s">
        <v>178</v>
      </c>
    </row>
    <row r="29" spans="1:119" x14ac:dyDescent="0.25">
      <c r="A29" s="692" t="s">
        <v>20</v>
      </c>
      <c r="B29" s="685">
        <v>324.49</v>
      </c>
      <c r="C29" s="686">
        <f t="shared" si="0"/>
        <v>79.971647816573693</v>
      </c>
      <c r="D29" s="687">
        <v>24.9</v>
      </c>
      <c r="E29" s="687">
        <v>148.47999999999999</v>
      </c>
      <c r="F29" s="688">
        <f t="shared" si="1"/>
        <v>5.9630522088353413</v>
      </c>
      <c r="G29" s="687"/>
      <c r="H29" s="687"/>
      <c r="I29" s="688">
        <f t="shared" si="2"/>
        <v>0</v>
      </c>
      <c r="J29" s="687"/>
      <c r="K29" s="687"/>
      <c r="L29" s="688">
        <f t="shared" si="3"/>
        <v>0</v>
      </c>
      <c r="M29" s="687">
        <v>12</v>
      </c>
      <c r="N29" s="687">
        <v>44</v>
      </c>
      <c r="O29" s="688">
        <f t="shared" si="4"/>
        <v>3.6666666666666665</v>
      </c>
      <c r="P29" s="687">
        <v>2.52</v>
      </c>
      <c r="Q29" s="687">
        <v>11</v>
      </c>
      <c r="R29" s="688">
        <f t="shared" si="5"/>
        <v>4.3650793650793647</v>
      </c>
      <c r="S29" s="687">
        <v>81</v>
      </c>
      <c r="T29" s="687">
        <v>274</v>
      </c>
      <c r="U29" s="688">
        <f t="shared" si="6"/>
        <v>3.382716049382716</v>
      </c>
      <c r="V29" s="687">
        <f t="shared" si="37"/>
        <v>120.41999999999999</v>
      </c>
      <c r="W29" s="687">
        <f t="shared" si="37"/>
        <v>477.48</v>
      </c>
      <c r="X29" s="688">
        <f t="shared" si="7"/>
        <v>3.9651220727453915</v>
      </c>
      <c r="Y29" s="687">
        <v>22</v>
      </c>
      <c r="Z29" s="687">
        <v>111.28</v>
      </c>
      <c r="AA29" s="688">
        <f t="shared" si="8"/>
        <v>5.0581818181818186</v>
      </c>
      <c r="AB29" s="687"/>
      <c r="AC29" s="687"/>
      <c r="AD29" s="688">
        <f t="shared" si="9"/>
        <v>0</v>
      </c>
      <c r="AE29" s="687"/>
      <c r="AF29" s="687"/>
      <c r="AG29" s="688">
        <f t="shared" si="10"/>
        <v>0</v>
      </c>
      <c r="AH29" s="687">
        <v>7.16</v>
      </c>
      <c r="AI29" s="687">
        <v>14.93</v>
      </c>
      <c r="AJ29" s="688">
        <f t="shared" si="11"/>
        <v>2.0851955307262569</v>
      </c>
      <c r="AK29" s="687"/>
      <c r="AL29" s="687"/>
      <c r="AM29" s="688">
        <f t="shared" si="12"/>
        <v>0</v>
      </c>
      <c r="AN29" s="687">
        <v>109.92</v>
      </c>
      <c r="AO29" s="687">
        <v>247.36</v>
      </c>
      <c r="AP29" s="688">
        <f t="shared" si="13"/>
        <v>2.2503639010189231</v>
      </c>
      <c r="AQ29" s="687">
        <f t="shared" si="38"/>
        <v>139.07999999999998</v>
      </c>
      <c r="AR29" s="687">
        <f t="shared" si="38"/>
        <v>373.57000000000005</v>
      </c>
      <c r="AS29" s="688">
        <f t="shared" si="14"/>
        <v>2.6860080529191839</v>
      </c>
      <c r="AT29" s="687">
        <v>0</v>
      </c>
      <c r="AU29" s="687">
        <v>0</v>
      </c>
      <c r="AV29" s="688">
        <f t="shared" si="15"/>
        <v>0</v>
      </c>
      <c r="AW29" s="687">
        <v>0</v>
      </c>
      <c r="AX29" s="687">
        <v>0</v>
      </c>
      <c r="AY29" s="688">
        <f t="shared" si="16"/>
        <v>0</v>
      </c>
      <c r="AZ29" s="687">
        <v>0</v>
      </c>
      <c r="BA29" s="687">
        <v>0</v>
      </c>
      <c r="BB29" s="688">
        <f t="shared" si="17"/>
        <v>0</v>
      </c>
      <c r="BC29" s="687">
        <v>0</v>
      </c>
      <c r="BD29" s="687">
        <v>0</v>
      </c>
      <c r="BE29" s="688">
        <f t="shared" si="18"/>
        <v>0</v>
      </c>
      <c r="BF29" s="687">
        <v>0</v>
      </c>
      <c r="BG29" s="687">
        <v>0</v>
      </c>
      <c r="BH29" s="688">
        <f t="shared" si="19"/>
        <v>0</v>
      </c>
      <c r="BI29" s="687">
        <v>0</v>
      </c>
      <c r="BJ29" s="687">
        <v>0</v>
      </c>
      <c r="BK29" s="688">
        <f t="shared" si="20"/>
        <v>0</v>
      </c>
      <c r="BL29" s="687">
        <v>0</v>
      </c>
      <c r="BM29" s="687">
        <v>0</v>
      </c>
      <c r="BN29" s="688">
        <f t="shared" si="21"/>
        <v>0</v>
      </c>
      <c r="BO29" s="687">
        <v>0</v>
      </c>
      <c r="BP29" s="687">
        <v>0</v>
      </c>
      <c r="BQ29" s="688">
        <f t="shared" si="22"/>
        <v>0</v>
      </c>
      <c r="BR29" s="687">
        <f t="shared" si="30"/>
        <v>46.9</v>
      </c>
      <c r="BS29" s="687">
        <f t="shared" si="30"/>
        <v>259.76</v>
      </c>
      <c r="BT29" s="688">
        <f t="shared" si="23"/>
        <v>5.5385927505330494</v>
      </c>
      <c r="BU29" s="687">
        <f t="shared" si="31"/>
        <v>0</v>
      </c>
      <c r="BV29" s="687">
        <f t="shared" si="31"/>
        <v>0</v>
      </c>
      <c r="BW29" s="688">
        <f t="shared" si="24"/>
        <v>0</v>
      </c>
      <c r="BX29" s="687">
        <f t="shared" si="32"/>
        <v>0</v>
      </c>
      <c r="BY29" s="687">
        <f t="shared" si="32"/>
        <v>0</v>
      </c>
      <c r="BZ29" s="688">
        <f t="shared" si="25"/>
        <v>0</v>
      </c>
      <c r="CA29" s="687">
        <f t="shared" si="33"/>
        <v>19.16</v>
      </c>
      <c r="CB29" s="687">
        <f t="shared" si="33"/>
        <v>58.93</v>
      </c>
      <c r="CC29" s="688">
        <f t="shared" si="26"/>
        <v>3.0756784968684761</v>
      </c>
      <c r="CD29" s="687">
        <f t="shared" si="34"/>
        <v>2.52</v>
      </c>
      <c r="CE29" s="687">
        <f t="shared" si="34"/>
        <v>11</v>
      </c>
      <c r="CF29" s="688">
        <f t="shared" si="27"/>
        <v>4.3650793650793647</v>
      </c>
      <c r="CG29" s="687">
        <f t="shared" si="35"/>
        <v>190.92000000000002</v>
      </c>
      <c r="CH29" s="687">
        <f t="shared" si="35"/>
        <v>521.36</v>
      </c>
      <c r="CI29" s="688">
        <f t="shared" si="28"/>
        <v>2.7307772889168236</v>
      </c>
      <c r="CJ29" s="687">
        <f t="shared" si="36"/>
        <v>259.5</v>
      </c>
      <c r="CK29" s="687">
        <f t="shared" si="36"/>
        <v>851.05000000000007</v>
      </c>
      <c r="CL29" s="688">
        <f t="shared" si="29"/>
        <v>3.2795761078998078</v>
      </c>
      <c r="DI29" s="690" t="s">
        <v>130</v>
      </c>
      <c r="DJ29" s="660" t="s">
        <v>138</v>
      </c>
      <c r="DN29" s="689" t="s">
        <v>163</v>
      </c>
      <c r="DO29" s="689" t="s">
        <v>178</v>
      </c>
    </row>
    <row r="30" spans="1:119" x14ac:dyDescent="0.25">
      <c r="A30" s="692" t="s">
        <v>21</v>
      </c>
      <c r="B30" s="685">
        <v>4130</v>
      </c>
      <c r="C30" s="686">
        <f t="shared" si="0"/>
        <v>101.30750605326877</v>
      </c>
      <c r="D30" s="687">
        <v>225</v>
      </c>
      <c r="E30" s="687">
        <v>892</v>
      </c>
      <c r="F30" s="688">
        <f t="shared" si="1"/>
        <v>3.9644444444444447</v>
      </c>
      <c r="G30" s="687">
        <v>42</v>
      </c>
      <c r="H30" s="687">
        <v>163</v>
      </c>
      <c r="I30" s="688">
        <f t="shared" si="2"/>
        <v>3.8809523809523809</v>
      </c>
      <c r="J30" s="687"/>
      <c r="K30" s="687"/>
      <c r="L30" s="688">
        <f t="shared" si="3"/>
        <v>0</v>
      </c>
      <c r="M30" s="687">
        <v>170</v>
      </c>
      <c r="N30" s="687">
        <v>530</v>
      </c>
      <c r="O30" s="688">
        <f t="shared" si="4"/>
        <v>3.1176470588235294</v>
      </c>
      <c r="P30" s="687"/>
      <c r="Q30" s="687"/>
      <c r="R30" s="688">
        <f t="shared" si="5"/>
        <v>0</v>
      </c>
      <c r="S30" s="687">
        <v>3066</v>
      </c>
      <c r="T30" s="687">
        <v>6744</v>
      </c>
      <c r="U30" s="688">
        <f t="shared" si="6"/>
        <v>2.1996086105675148</v>
      </c>
      <c r="V30" s="687">
        <f t="shared" si="37"/>
        <v>3503</v>
      </c>
      <c r="W30" s="687">
        <f t="shared" si="37"/>
        <v>8329</v>
      </c>
      <c r="X30" s="688">
        <f t="shared" si="7"/>
        <v>2.3776762774764486</v>
      </c>
      <c r="Y30" s="687">
        <v>168</v>
      </c>
      <c r="Z30" s="687">
        <v>723</v>
      </c>
      <c r="AA30" s="688">
        <f t="shared" si="8"/>
        <v>4.3035714285714288</v>
      </c>
      <c r="AB30" s="687">
        <v>35</v>
      </c>
      <c r="AC30" s="687">
        <v>140</v>
      </c>
      <c r="AD30" s="688">
        <f t="shared" si="9"/>
        <v>4</v>
      </c>
      <c r="AE30" s="687"/>
      <c r="AF30" s="687"/>
      <c r="AG30" s="688">
        <f t="shared" si="10"/>
        <v>0</v>
      </c>
      <c r="AH30" s="687">
        <v>68</v>
      </c>
      <c r="AI30" s="687">
        <v>244</v>
      </c>
      <c r="AJ30" s="688">
        <f t="shared" si="11"/>
        <v>3.5882352941176472</v>
      </c>
      <c r="AK30" s="687"/>
      <c r="AL30" s="687"/>
      <c r="AM30" s="688">
        <f t="shared" si="12"/>
        <v>0</v>
      </c>
      <c r="AN30" s="687">
        <v>410</v>
      </c>
      <c r="AO30" s="687">
        <v>1003</v>
      </c>
      <c r="AP30" s="688">
        <f t="shared" si="13"/>
        <v>2.4463414634146341</v>
      </c>
      <c r="AQ30" s="687">
        <f t="shared" si="38"/>
        <v>681</v>
      </c>
      <c r="AR30" s="687">
        <f t="shared" si="38"/>
        <v>2110</v>
      </c>
      <c r="AS30" s="688">
        <f t="shared" si="14"/>
        <v>3.0983847283406756</v>
      </c>
      <c r="AT30" s="687">
        <v>0</v>
      </c>
      <c r="AU30" s="687">
        <v>0</v>
      </c>
      <c r="AV30" s="688">
        <f t="shared" si="15"/>
        <v>0</v>
      </c>
      <c r="AW30" s="687">
        <v>0</v>
      </c>
      <c r="AX30" s="687">
        <v>0</v>
      </c>
      <c r="AY30" s="688">
        <f t="shared" si="16"/>
        <v>0</v>
      </c>
      <c r="AZ30" s="687">
        <v>0</v>
      </c>
      <c r="BA30" s="687">
        <v>0</v>
      </c>
      <c r="BB30" s="688">
        <f t="shared" si="17"/>
        <v>0</v>
      </c>
      <c r="BC30" s="687">
        <v>0</v>
      </c>
      <c r="BD30" s="687">
        <v>0</v>
      </c>
      <c r="BE30" s="688">
        <f t="shared" si="18"/>
        <v>0</v>
      </c>
      <c r="BF30" s="687">
        <v>0</v>
      </c>
      <c r="BG30" s="687">
        <v>0</v>
      </c>
      <c r="BH30" s="688">
        <f t="shared" si="19"/>
        <v>0</v>
      </c>
      <c r="BI30" s="687">
        <v>0</v>
      </c>
      <c r="BJ30" s="687">
        <v>0</v>
      </c>
      <c r="BK30" s="688">
        <f t="shared" si="20"/>
        <v>0</v>
      </c>
      <c r="BL30" s="687">
        <v>0</v>
      </c>
      <c r="BM30" s="687">
        <v>0</v>
      </c>
      <c r="BN30" s="688">
        <f t="shared" si="21"/>
        <v>0</v>
      </c>
      <c r="BO30" s="687">
        <v>0</v>
      </c>
      <c r="BP30" s="687">
        <v>0</v>
      </c>
      <c r="BQ30" s="688">
        <f t="shared" si="22"/>
        <v>0</v>
      </c>
      <c r="BR30" s="687">
        <f t="shared" si="30"/>
        <v>393</v>
      </c>
      <c r="BS30" s="687">
        <f t="shared" si="30"/>
        <v>1615</v>
      </c>
      <c r="BT30" s="688">
        <f t="shared" si="23"/>
        <v>4.10941475826972</v>
      </c>
      <c r="BU30" s="687">
        <f t="shared" si="31"/>
        <v>77</v>
      </c>
      <c r="BV30" s="687">
        <f t="shared" si="31"/>
        <v>303</v>
      </c>
      <c r="BW30" s="688">
        <f t="shared" si="24"/>
        <v>3.9350649350649349</v>
      </c>
      <c r="BX30" s="687">
        <f t="shared" si="32"/>
        <v>0</v>
      </c>
      <c r="BY30" s="687">
        <f t="shared" si="32"/>
        <v>0</v>
      </c>
      <c r="BZ30" s="688">
        <f t="shared" si="25"/>
        <v>0</v>
      </c>
      <c r="CA30" s="687">
        <f t="shared" si="33"/>
        <v>238</v>
      </c>
      <c r="CB30" s="687">
        <f t="shared" si="33"/>
        <v>774</v>
      </c>
      <c r="CC30" s="688">
        <f t="shared" si="26"/>
        <v>3.2521008403361344</v>
      </c>
      <c r="CD30" s="687">
        <f t="shared" si="34"/>
        <v>0</v>
      </c>
      <c r="CE30" s="687">
        <f t="shared" si="34"/>
        <v>0</v>
      </c>
      <c r="CF30" s="688">
        <f t="shared" si="27"/>
        <v>0</v>
      </c>
      <c r="CG30" s="687">
        <f t="shared" si="35"/>
        <v>3476</v>
      </c>
      <c r="CH30" s="687">
        <f t="shared" si="35"/>
        <v>7747</v>
      </c>
      <c r="CI30" s="688">
        <f t="shared" si="28"/>
        <v>2.2287111622554661</v>
      </c>
      <c r="CJ30" s="687">
        <f t="shared" si="36"/>
        <v>4184</v>
      </c>
      <c r="CK30" s="687">
        <f t="shared" si="36"/>
        <v>10439</v>
      </c>
      <c r="CL30" s="688">
        <f t="shared" si="29"/>
        <v>2.4949808795411088</v>
      </c>
      <c r="DI30" s="690" t="s">
        <v>130</v>
      </c>
      <c r="DJ30" s="660" t="s">
        <v>138</v>
      </c>
      <c r="DN30" s="689" t="s">
        <v>163</v>
      </c>
      <c r="DO30" s="689" t="s">
        <v>178</v>
      </c>
    </row>
    <row r="31" spans="1:119" x14ac:dyDescent="0.25">
      <c r="A31" s="692" t="s">
        <v>22</v>
      </c>
      <c r="B31" s="685">
        <v>926</v>
      </c>
      <c r="C31" s="686">
        <f t="shared" si="0"/>
        <v>95.356371490280779</v>
      </c>
      <c r="D31" s="687">
        <v>32.5</v>
      </c>
      <c r="E31" s="687">
        <v>202.53</v>
      </c>
      <c r="F31" s="688">
        <f t="shared" si="1"/>
        <v>6.2316923076923079</v>
      </c>
      <c r="G31" s="687"/>
      <c r="H31" s="687"/>
      <c r="I31" s="688">
        <f t="shared" si="2"/>
        <v>0</v>
      </c>
      <c r="J31" s="687"/>
      <c r="K31" s="687"/>
      <c r="L31" s="688">
        <f t="shared" si="3"/>
        <v>0</v>
      </c>
      <c r="M31" s="687"/>
      <c r="N31" s="687"/>
      <c r="O31" s="688">
        <f t="shared" si="4"/>
        <v>0</v>
      </c>
      <c r="P31" s="687">
        <v>100.3</v>
      </c>
      <c r="Q31" s="687">
        <v>427.91</v>
      </c>
      <c r="R31" s="688">
        <f t="shared" si="5"/>
        <v>4.2663010967098707</v>
      </c>
      <c r="S31" s="687">
        <v>116.2</v>
      </c>
      <c r="T31" s="687">
        <v>481.58</v>
      </c>
      <c r="U31" s="688">
        <f t="shared" si="6"/>
        <v>4.1444061962134251</v>
      </c>
      <c r="V31" s="687">
        <f t="shared" si="37"/>
        <v>249</v>
      </c>
      <c r="W31" s="687">
        <f t="shared" si="37"/>
        <v>1112.02</v>
      </c>
      <c r="X31" s="688">
        <f t="shared" si="7"/>
        <v>4.4659437751004019</v>
      </c>
      <c r="Y31" s="687">
        <v>8</v>
      </c>
      <c r="Z31" s="687">
        <v>43.73</v>
      </c>
      <c r="AA31" s="688">
        <f t="shared" si="8"/>
        <v>5.4662499999999996</v>
      </c>
      <c r="AB31" s="687"/>
      <c r="AC31" s="687"/>
      <c r="AD31" s="688">
        <f t="shared" si="9"/>
        <v>0</v>
      </c>
      <c r="AE31" s="687"/>
      <c r="AF31" s="687"/>
      <c r="AG31" s="688">
        <f t="shared" si="10"/>
        <v>0</v>
      </c>
      <c r="AH31" s="687"/>
      <c r="AI31" s="687"/>
      <c r="AJ31" s="688">
        <f t="shared" si="11"/>
        <v>0</v>
      </c>
      <c r="AK31" s="687">
        <v>147.75</v>
      </c>
      <c r="AL31" s="687">
        <v>585.58000000000004</v>
      </c>
      <c r="AM31" s="688">
        <f t="shared" si="12"/>
        <v>3.9633164128595602</v>
      </c>
      <c r="AN31" s="687">
        <v>478.25</v>
      </c>
      <c r="AO31" s="687">
        <v>1755.98</v>
      </c>
      <c r="AP31" s="688">
        <f t="shared" si="13"/>
        <v>3.6716779926816518</v>
      </c>
      <c r="AQ31" s="687">
        <f t="shared" si="38"/>
        <v>634</v>
      </c>
      <c r="AR31" s="687">
        <f t="shared" si="38"/>
        <v>2385.29</v>
      </c>
      <c r="AS31" s="688">
        <f t="shared" si="14"/>
        <v>3.7622870662460568</v>
      </c>
      <c r="AT31" s="687">
        <v>0</v>
      </c>
      <c r="AU31" s="687">
        <v>0</v>
      </c>
      <c r="AV31" s="688">
        <f t="shared" si="15"/>
        <v>0</v>
      </c>
      <c r="AW31" s="687">
        <v>0</v>
      </c>
      <c r="AX31" s="687">
        <v>0</v>
      </c>
      <c r="AY31" s="688">
        <f t="shared" si="16"/>
        <v>0</v>
      </c>
      <c r="AZ31" s="687">
        <v>0</v>
      </c>
      <c r="BA31" s="687">
        <v>0</v>
      </c>
      <c r="BB31" s="688">
        <f t="shared" si="17"/>
        <v>0</v>
      </c>
      <c r="BC31" s="687">
        <v>0</v>
      </c>
      <c r="BD31" s="687">
        <v>0</v>
      </c>
      <c r="BE31" s="688">
        <f t="shared" si="18"/>
        <v>0</v>
      </c>
      <c r="BF31" s="687">
        <v>0</v>
      </c>
      <c r="BG31" s="687">
        <v>0</v>
      </c>
      <c r="BH31" s="688">
        <f t="shared" si="19"/>
        <v>0</v>
      </c>
      <c r="BI31" s="687">
        <v>0</v>
      </c>
      <c r="BJ31" s="687">
        <v>0</v>
      </c>
      <c r="BK31" s="688">
        <f t="shared" si="20"/>
        <v>0</v>
      </c>
      <c r="BL31" s="687">
        <v>0</v>
      </c>
      <c r="BM31" s="687">
        <v>0</v>
      </c>
      <c r="BN31" s="688">
        <f t="shared" si="21"/>
        <v>0</v>
      </c>
      <c r="BO31" s="687">
        <v>0</v>
      </c>
      <c r="BP31" s="687">
        <v>0</v>
      </c>
      <c r="BQ31" s="688">
        <f t="shared" si="22"/>
        <v>0</v>
      </c>
      <c r="BR31" s="687">
        <f t="shared" si="30"/>
        <v>40.5</v>
      </c>
      <c r="BS31" s="687">
        <f t="shared" si="30"/>
        <v>246.26</v>
      </c>
      <c r="BT31" s="688">
        <f t="shared" si="23"/>
        <v>6.0804938271604936</v>
      </c>
      <c r="BU31" s="687">
        <f t="shared" si="31"/>
        <v>0</v>
      </c>
      <c r="BV31" s="687">
        <f t="shared" si="31"/>
        <v>0</v>
      </c>
      <c r="BW31" s="688">
        <f t="shared" si="24"/>
        <v>0</v>
      </c>
      <c r="BX31" s="687">
        <f t="shared" si="32"/>
        <v>0</v>
      </c>
      <c r="BY31" s="687">
        <f t="shared" si="32"/>
        <v>0</v>
      </c>
      <c r="BZ31" s="688">
        <f t="shared" si="25"/>
        <v>0</v>
      </c>
      <c r="CA31" s="687">
        <f t="shared" si="33"/>
        <v>0</v>
      </c>
      <c r="CB31" s="687">
        <f t="shared" si="33"/>
        <v>0</v>
      </c>
      <c r="CC31" s="688">
        <f t="shared" si="26"/>
        <v>0</v>
      </c>
      <c r="CD31" s="687">
        <f t="shared" si="34"/>
        <v>248.05</v>
      </c>
      <c r="CE31" s="687">
        <f t="shared" si="34"/>
        <v>1013.49</v>
      </c>
      <c r="CF31" s="688">
        <f t="shared" si="27"/>
        <v>4.0858294698649464</v>
      </c>
      <c r="CG31" s="687">
        <f t="shared" si="35"/>
        <v>594.45000000000005</v>
      </c>
      <c r="CH31" s="687">
        <f t="shared" si="35"/>
        <v>2237.56</v>
      </c>
      <c r="CI31" s="688">
        <f t="shared" si="28"/>
        <v>3.7640844478088984</v>
      </c>
      <c r="CJ31" s="687">
        <f t="shared" si="36"/>
        <v>883</v>
      </c>
      <c r="CK31" s="687">
        <f t="shared" si="36"/>
        <v>3497.31</v>
      </c>
      <c r="CL31" s="688">
        <f t="shared" si="29"/>
        <v>3.9607134767836918</v>
      </c>
      <c r="DI31" s="693" t="s">
        <v>130</v>
      </c>
      <c r="DJ31" s="660" t="s">
        <v>137</v>
      </c>
      <c r="DN31" s="689" t="s">
        <v>170</v>
      </c>
      <c r="DO31" s="689" t="s">
        <v>178</v>
      </c>
    </row>
    <row r="32" spans="1:119" x14ac:dyDescent="0.25">
      <c r="A32" s="692" t="s">
        <v>23</v>
      </c>
      <c r="B32" s="685">
        <v>529</v>
      </c>
      <c r="C32" s="686">
        <f t="shared" si="0"/>
        <v>99.810964083175804</v>
      </c>
      <c r="D32" s="687"/>
      <c r="E32" s="687"/>
      <c r="F32" s="688">
        <f t="shared" si="1"/>
        <v>0</v>
      </c>
      <c r="G32" s="687"/>
      <c r="H32" s="687"/>
      <c r="I32" s="688">
        <f t="shared" si="2"/>
        <v>0</v>
      </c>
      <c r="J32" s="687"/>
      <c r="K32" s="687"/>
      <c r="L32" s="688">
        <f t="shared" si="3"/>
        <v>0</v>
      </c>
      <c r="M32" s="687"/>
      <c r="N32" s="687"/>
      <c r="O32" s="688">
        <f t="shared" si="4"/>
        <v>0</v>
      </c>
      <c r="P32" s="687"/>
      <c r="Q32" s="687"/>
      <c r="R32" s="688">
        <f t="shared" si="5"/>
        <v>0</v>
      </c>
      <c r="S32" s="687"/>
      <c r="T32" s="687"/>
      <c r="U32" s="688">
        <f t="shared" si="6"/>
        <v>0</v>
      </c>
      <c r="V32" s="687">
        <f t="shared" si="37"/>
        <v>0</v>
      </c>
      <c r="W32" s="687">
        <f t="shared" si="37"/>
        <v>0</v>
      </c>
      <c r="X32" s="688">
        <f t="shared" si="7"/>
        <v>0</v>
      </c>
      <c r="Y32" s="687"/>
      <c r="Z32" s="687"/>
      <c r="AA32" s="688">
        <f t="shared" si="8"/>
        <v>0</v>
      </c>
      <c r="AB32" s="687">
        <v>5</v>
      </c>
      <c r="AC32" s="687">
        <v>1</v>
      </c>
      <c r="AD32" s="688">
        <f t="shared" si="9"/>
        <v>0.2</v>
      </c>
      <c r="AE32" s="687"/>
      <c r="AF32" s="687"/>
      <c r="AG32" s="688">
        <f t="shared" si="10"/>
        <v>0</v>
      </c>
      <c r="AH32" s="687">
        <v>13</v>
      </c>
      <c r="AI32" s="687">
        <v>12</v>
      </c>
      <c r="AJ32" s="688">
        <f t="shared" si="11"/>
        <v>0.92307692307692313</v>
      </c>
      <c r="AK32" s="687">
        <v>11</v>
      </c>
      <c r="AL32" s="687">
        <v>14.65</v>
      </c>
      <c r="AM32" s="688">
        <f t="shared" si="12"/>
        <v>1.3318181818181818</v>
      </c>
      <c r="AN32" s="687">
        <v>499</v>
      </c>
      <c r="AO32" s="687">
        <v>440</v>
      </c>
      <c r="AP32" s="688">
        <f t="shared" si="13"/>
        <v>0.88176352705410821</v>
      </c>
      <c r="AQ32" s="687">
        <f t="shared" si="38"/>
        <v>528</v>
      </c>
      <c r="AR32" s="687">
        <f t="shared" si="38"/>
        <v>467.65</v>
      </c>
      <c r="AS32" s="688">
        <f t="shared" si="14"/>
        <v>0.8857007575757575</v>
      </c>
      <c r="AT32" s="687">
        <v>0</v>
      </c>
      <c r="AU32" s="687">
        <v>0</v>
      </c>
      <c r="AV32" s="688">
        <f t="shared" si="15"/>
        <v>0</v>
      </c>
      <c r="AW32" s="687">
        <v>0</v>
      </c>
      <c r="AX32" s="687">
        <v>0</v>
      </c>
      <c r="AY32" s="688">
        <f t="shared" si="16"/>
        <v>0</v>
      </c>
      <c r="AZ32" s="687">
        <v>0</v>
      </c>
      <c r="BA32" s="687">
        <v>0</v>
      </c>
      <c r="BB32" s="688">
        <f t="shared" si="17"/>
        <v>0</v>
      </c>
      <c r="BC32" s="687">
        <v>0</v>
      </c>
      <c r="BD32" s="687">
        <v>0</v>
      </c>
      <c r="BE32" s="688">
        <f t="shared" si="18"/>
        <v>0</v>
      </c>
      <c r="BF32" s="687">
        <v>0</v>
      </c>
      <c r="BG32" s="687">
        <v>0</v>
      </c>
      <c r="BH32" s="688">
        <f t="shared" si="19"/>
        <v>0</v>
      </c>
      <c r="BI32" s="687">
        <v>0</v>
      </c>
      <c r="BJ32" s="687">
        <v>0</v>
      </c>
      <c r="BK32" s="688">
        <f t="shared" si="20"/>
        <v>0</v>
      </c>
      <c r="BL32" s="687">
        <v>0</v>
      </c>
      <c r="BM32" s="687">
        <v>0</v>
      </c>
      <c r="BN32" s="688">
        <f t="shared" si="21"/>
        <v>0</v>
      </c>
      <c r="BO32" s="687">
        <v>0</v>
      </c>
      <c r="BP32" s="687">
        <v>0</v>
      </c>
      <c r="BQ32" s="688">
        <f t="shared" si="22"/>
        <v>0</v>
      </c>
      <c r="BR32" s="687">
        <f t="shared" si="30"/>
        <v>0</v>
      </c>
      <c r="BS32" s="687">
        <f t="shared" si="30"/>
        <v>0</v>
      </c>
      <c r="BT32" s="688">
        <f t="shared" si="23"/>
        <v>0</v>
      </c>
      <c r="BU32" s="687">
        <f t="shared" si="31"/>
        <v>5</v>
      </c>
      <c r="BV32" s="687">
        <f t="shared" si="31"/>
        <v>1</v>
      </c>
      <c r="BW32" s="688">
        <f t="shared" si="24"/>
        <v>0.2</v>
      </c>
      <c r="BX32" s="687">
        <f t="shared" si="32"/>
        <v>0</v>
      </c>
      <c r="BY32" s="687">
        <f t="shared" si="32"/>
        <v>0</v>
      </c>
      <c r="BZ32" s="688">
        <f t="shared" si="25"/>
        <v>0</v>
      </c>
      <c r="CA32" s="687">
        <f t="shared" si="33"/>
        <v>13</v>
      </c>
      <c r="CB32" s="687">
        <f t="shared" si="33"/>
        <v>12</v>
      </c>
      <c r="CC32" s="688">
        <f t="shared" si="26"/>
        <v>0.92307692307692313</v>
      </c>
      <c r="CD32" s="687">
        <f t="shared" si="34"/>
        <v>11</v>
      </c>
      <c r="CE32" s="687">
        <f t="shared" si="34"/>
        <v>14.65</v>
      </c>
      <c r="CF32" s="688">
        <f t="shared" si="27"/>
        <v>1.3318181818181818</v>
      </c>
      <c r="CG32" s="687">
        <f t="shared" si="35"/>
        <v>499</v>
      </c>
      <c r="CH32" s="687">
        <f t="shared" si="35"/>
        <v>440</v>
      </c>
      <c r="CI32" s="688">
        <f t="shared" si="28"/>
        <v>0.88176352705410821</v>
      </c>
      <c r="CJ32" s="687">
        <f t="shared" si="36"/>
        <v>528</v>
      </c>
      <c r="CK32" s="687">
        <f t="shared" si="36"/>
        <v>467.65</v>
      </c>
      <c r="CL32" s="688">
        <f t="shared" si="29"/>
        <v>0.8857007575757575</v>
      </c>
      <c r="DH32" s="690" t="s">
        <v>130</v>
      </c>
      <c r="DI32" s="690" t="s">
        <v>130</v>
      </c>
      <c r="DJ32" s="660" t="s">
        <v>138</v>
      </c>
      <c r="DN32" s="689" t="s">
        <v>163</v>
      </c>
      <c r="DO32" s="689" t="s">
        <v>178</v>
      </c>
    </row>
    <row r="33" spans="1:140" x14ac:dyDescent="0.25">
      <c r="A33" s="692" t="s">
        <v>24</v>
      </c>
      <c r="B33" s="685">
        <v>547</v>
      </c>
      <c r="C33" s="686">
        <f t="shared" si="0"/>
        <v>65.045703839122496</v>
      </c>
      <c r="D33" s="687"/>
      <c r="E33" s="687"/>
      <c r="F33" s="688">
        <f t="shared" si="1"/>
        <v>0</v>
      </c>
      <c r="G33" s="687"/>
      <c r="H33" s="687"/>
      <c r="I33" s="688">
        <f t="shared" si="2"/>
        <v>0</v>
      </c>
      <c r="J33" s="687"/>
      <c r="K33" s="687"/>
      <c r="L33" s="688">
        <f t="shared" si="3"/>
        <v>0</v>
      </c>
      <c r="M33" s="687"/>
      <c r="N33" s="687"/>
      <c r="O33" s="688">
        <f t="shared" si="4"/>
        <v>0</v>
      </c>
      <c r="P33" s="687">
        <v>50.2</v>
      </c>
      <c r="Q33" s="687">
        <v>157.9</v>
      </c>
      <c r="R33" s="688">
        <f t="shared" si="5"/>
        <v>3.145418326693227</v>
      </c>
      <c r="S33" s="687"/>
      <c r="T33" s="687"/>
      <c r="U33" s="688">
        <f t="shared" si="6"/>
        <v>0</v>
      </c>
      <c r="V33" s="687">
        <f t="shared" si="37"/>
        <v>50.2</v>
      </c>
      <c r="W33" s="687">
        <f t="shared" si="37"/>
        <v>157.9</v>
      </c>
      <c r="X33" s="688">
        <f t="shared" si="7"/>
        <v>3.145418326693227</v>
      </c>
      <c r="Y33" s="687"/>
      <c r="Z33" s="687"/>
      <c r="AA33" s="688">
        <f t="shared" si="8"/>
        <v>0</v>
      </c>
      <c r="AB33" s="687"/>
      <c r="AC33" s="687"/>
      <c r="AD33" s="688">
        <f t="shared" si="9"/>
        <v>0</v>
      </c>
      <c r="AE33" s="687"/>
      <c r="AF33" s="687"/>
      <c r="AG33" s="688">
        <f t="shared" si="10"/>
        <v>0</v>
      </c>
      <c r="AH33" s="687">
        <v>5.6</v>
      </c>
      <c r="AI33" s="687">
        <v>22.3</v>
      </c>
      <c r="AJ33" s="688">
        <f t="shared" si="11"/>
        <v>3.9821428571428577</v>
      </c>
      <c r="AK33" s="687">
        <v>300</v>
      </c>
      <c r="AL33" s="687">
        <v>1027</v>
      </c>
      <c r="AM33" s="688">
        <f t="shared" si="12"/>
        <v>3.4233333333333333</v>
      </c>
      <c r="AN33" s="687"/>
      <c r="AO33" s="687"/>
      <c r="AP33" s="688">
        <f t="shared" si="13"/>
        <v>0</v>
      </c>
      <c r="AQ33" s="687">
        <f t="shared" si="38"/>
        <v>305.60000000000002</v>
      </c>
      <c r="AR33" s="687">
        <f t="shared" si="38"/>
        <v>1049.3</v>
      </c>
      <c r="AS33" s="688">
        <f t="shared" si="14"/>
        <v>3.433573298429319</v>
      </c>
      <c r="AT33" s="687">
        <v>0</v>
      </c>
      <c r="AU33" s="687">
        <v>0</v>
      </c>
      <c r="AV33" s="688">
        <f t="shared" si="15"/>
        <v>0</v>
      </c>
      <c r="AW33" s="687">
        <v>0</v>
      </c>
      <c r="AX33" s="687">
        <v>0</v>
      </c>
      <c r="AY33" s="688">
        <f t="shared" si="16"/>
        <v>0</v>
      </c>
      <c r="AZ33" s="687">
        <v>0</v>
      </c>
      <c r="BA33" s="687">
        <v>0</v>
      </c>
      <c r="BB33" s="688">
        <f t="shared" si="17"/>
        <v>0</v>
      </c>
      <c r="BC33" s="687">
        <v>0</v>
      </c>
      <c r="BD33" s="687">
        <v>0</v>
      </c>
      <c r="BE33" s="688">
        <f t="shared" si="18"/>
        <v>0</v>
      </c>
      <c r="BF33" s="687">
        <v>0</v>
      </c>
      <c r="BG33" s="687">
        <v>0</v>
      </c>
      <c r="BH33" s="688">
        <f t="shared" si="19"/>
        <v>0</v>
      </c>
      <c r="BI33" s="687">
        <v>0</v>
      </c>
      <c r="BJ33" s="687">
        <v>0</v>
      </c>
      <c r="BK33" s="688">
        <f t="shared" si="20"/>
        <v>0</v>
      </c>
      <c r="BL33" s="687">
        <v>0</v>
      </c>
      <c r="BM33" s="687">
        <v>0</v>
      </c>
      <c r="BN33" s="688">
        <f t="shared" si="21"/>
        <v>0</v>
      </c>
      <c r="BO33" s="687">
        <v>0</v>
      </c>
      <c r="BP33" s="687">
        <v>0</v>
      </c>
      <c r="BQ33" s="688">
        <f t="shared" si="22"/>
        <v>0</v>
      </c>
      <c r="BR33" s="687">
        <f t="shared" si="30"/>
        <v>0</v>
      </c>
      <c r="BS33" s="687">
        <f t="shared" si="30"/>
        <v>0</v>
      </c>
      <c r="BT33" s="688">
        <f t="shared" si="23"/>
        <v>0</v>
      </c>
      <c r="BU33" s="687">
        <f t="shared" si="31"/>
        <v>0</v>
      </c>
      <c r="BV33" s="687">
        <f t="shared" si="31"/>
        <v>0</v>
      </c>
      <c r="BW33" s="688">
        <f t="shared" si="24"/>
        <v>0</v>
      </c>
      <c r="BX33" s="687">
        <f t="shared" si="32"/>
        <v>0</v>
      </c>
      <c r="BY33" s="687">
        <f t="shared" si="32"/>
        <v>0</v>
      </c>
      <c r="BZ33" s="688">
        <f t="shared" si="25"/>
        <v>0</v>
      </c>
      <c r="CA33" s="687">
        <f t="shared" si="33"/>
        <v>5.6</v>
      </c>
      <c r="CB33" s="687">
        <f t="shared" si="33"/>
        <v>22.3</v>
      </c>
      <c r="CC33" s="688">
        <f t="shared" si="26"/>
        <v>3.9821428571428577</v>
      </c>
      <c r="CD33" s="687">
        <f t="shared" si="34"/>
        <v>350.2</v>
      </c>
      <c r="CE33" s="687">
        <f t="shared" si="34"/>
        <v>1184.9000000000001</v>
      </c>
      <c r="CF33" s="688">
        <f t="shared" si="27"/>
        <v>3.3834951456310685</v>
      </c>
      <c r="CG33" s="687">
        <f t="shared" si="35"/>
        <v>0</v>
      </c>
      <c r="CH33" s="687">
        <f t="shared" si="35"/>
        <v>0</v>
      </c>
      <c r="CI33" s="688">
        <f t="shared" si="28"/>
        <v>0</v>
      </c>
      <c r="CJ33" s="687">
        <f t="shared" si="36"/>
        <v>355.8</v>
      </c>
      <c r="CK33" s="687">
        <f t="shared" si="36"/>
        <v>1207.2</v>
      </c>
      <c r="CL33" s="688">
        <f t="shared" si="29"/>
        <v>3.3929173693086003</v>
      </c>
      <c r="DN33" s="689" t="s">
        <v>163</v>
      </c>
      <c r="DO33" s="689" t="s">
        <v>178</v>
      </c>
    </row>
    <row r="34" spans="1:140" s="701" customFormat="1" ht="12.75" x14ac:dyDescent="0.2">
      <c r="A34" s="694" t="s">
        <v>100</v>
      </c>
      <c r="B34" s="695">
        <v>461</v>
      </c>
      <c r="C34" s="696">
        <f t="shared" si="0"/>
        <v>92.945770065075934</v>
      </c>
      <c r="D34" s="697"/>
      <c r="E34" s="697"/>
      <c r="F34" s="698">
        <f t="shared" si="1"/>
        <v>0</v>
      </c>
      <c r="G34" s="697"/>
      <c r="H34" s="697"/>
      <c r="I34" s="698">
        <f t="shared" si="2"/>
        <v>0</v>
      </c>
      <c r="J34" s="697"/>
      <c r="K34" s="697"/>
      <c r="L34" s="698">
        <f t="shared" si="3"/>
        <v>0</v>
      </c>
      <c r="M34" s="697"/>
      <c r="N34" s="697"/>
      <c r="O34" s="698">
        <f t="shared" si="4"/>
        <v>0</v>
      </c>
      <c r="P34" s="697"/>
      <c r="Q34" s="697"/>
      <c r="R34" s="698">
        <f t="shared" si="5"/>
        <v>0</v>
      </c>
      <c r="S34" s="697"/>
      <c r="T34" s="697"/>
      <c r="U34" s="698">
        <f t="shared" si="6"/>
        <v>0</v>
      </c>
      <c r="V34" s="697">
        <f t="shared" si="37"/>
        <v>0</v>
      </c>
      <c r="W34" s="697">
        <f t="shared" si="37"/>
        <v>0</v>
      </c>
      <c r="X34" s="698">
        <f t="shared" si="7"/>
        <v>0</v>
      </c>
      <c r="Y34" s="699">
        <v>11</v>
      </c>
      <c r="Z34" s="699">
        <v>20.350000000000001</v>
      </c>
      <c r="AA34" s="698">
        <f t="shared" si="8"/>
        <v>1.85</v>
      </c>
      <c r="AB34" s="697"/>
      <c r="AC34" s="697"/>
      <c r="AD34" s="698">
        <f t="shared" si="9"/>
        <v>0</v>
      </c>
      <c r="AE34" s="697"/>
      <c r="AF34" s="697"/>
      <c r="AG34" s="698">
        <f t="shared" si="10"/>
        <v>0</v>
      </c>
      <c r="AH34" s="697"/>
      <c r="AI34" s="697"/>
      <c r="AJ34" s="698">
        <f t="shared" si="11"/>
        <v>0</v>
      </c>
      <c r="AK34" s="699">
        <v>2.5499999999999998</v>
      </c>
      <c r="AL34" s="699">
        <v>3.51</v>
      </c>
      <c r="AM34" s="698">
        <f t="shared" si="12"/>
        <v>1.3764705882352941</v>
      </c>
      <c r="AN34" s="699">
        <v>414.93</v>
      </c>
      <c r="AO34" s="700">
        <v>530.9</v>
      </c>
      <c r="AP34" s="698">
        <f t="shared" si="13"/>
        <v>1.2794929265177257</v>
      </c>
      <c r="AQ34" s="697">
        <f t="shared" si="38"/>
        <v>428.48</v>
      </c>
      <c r="AR34" s="697">
        <f t="shared" si="38"/>
        <v>554.76</v>
      </c>
      <c r="AS34" s="698">
        <f t="shared" si="14"/>
        <v>1.294716206123973</v>
      </c>
      <c r="AT34" s="697">
        <v>0</v>
      </c>
      <c r="AU34" s="697">
        <v>0</v>
      </c>
      <c r="AV34" s="698">
        <f t="shared" si="15"/>
        <v>0</v>
      </c>
      <c r="AW34" s="697">
        <v>0</v>
      </c>
      <c r="AX34" s="697">
        <v>0</v>
      </c>
      <c r="AY34" s="698">
        <f t="shared" si="16"/>
        <v>0</v>
      </c>
      <c r="AZ34" s="697">
        <v>0</v>
      </c>
      <c r="BA34" s="697">
        <v>0</v>
      </c>
      <c r="BB34" s="698">
        <f t="shared" si="17"/>
        <v>0</v>
      </c>
      <c r="BC34" s="697">
        <v>0</v>
      </c>
      <c r="BD34" s="697">
        <v>0</v>
      </c>
      <c r="BE34" s="698">
        <f t="shared" si="18"/>
        <v>0</v>
      </c>
      <c r="BF34" s="697">
        <v>0</v>
      </c>
      <c r="BG34" s="697">
        <v>0</v>
      </c>
      <c r="BH34" s="698">
        <f t="shared" si="19"/>
        <v>0</v>
      </c>
      <c r="BI34" s="697">
        <v>0</v>
      </c>
      <c r="BJ34" s="697">
        <v>0</v>
      </c>
      <c r="BK34" s="698">
        <f t="shared" si="20"/>
        <v>0</v>
      </c>
      <c r="BL34" s="697">
        <v>0</v>
      </c>
      <c r="BM34" s="697">
        <v>0</v>
      </c>
      <c r="BN34" s="698">
        <f t="shared" si="21"/>
        <v>0</v>
      </c>
      <c r="BO34" s="697">
        <v>0</v>
      </c>
      <c r="BP34" s="697">
        <v>0</v>
      </c>
      <c r="BQ34" s="698">
        <f t="shared" si="22"/>
        <v>0</v>
      </c>
      <c r="BR34" s="697">
        <f t="shared" si="30"/>
        <v>11</v>
      </c>
      <c r="BS34" s="697">
        <f t="shared" si="30"/>
        <v>20.350000000000001</v>
      </c>
      <c r="BT34" s="698">
        <f t="shared" si="23"/>
        <v>1.85</v>
      </c>
      <c r="BU34" s="697">
        <f t="shared" si="31"/>
        <v>0</v>
      </c>
      <c r="BV34" s="697">
        <f t="shared" si="31"/>
        <v>0</v>
      </c>
      <c r="BW34" s="698">
        <f t="shared" si="24"/>
        <v>0</v>
      </c>
      <c r="BX34" s="697">
        <f t="shared" si="32"/>
        <v>0</v>
      </c>
      <c r="BY34" s="697">
        <f t="shared" si="32"/>
        <v>0</v>
      </c>
      <c r="BZ34" s="698">
        <f t="shared" si="25"/>
        <v>0</v>
      </c>
      <c r="CA34" s="697">
        <f t="shared" si="33"/>
        <v>0</v>
      </c>
      <c r="CB34" s="697">
        <f t="shared" si="33"/>
        <v>0</v>
      </c>
      <c r="CC34" s="698">
        <f t="shared" si="26"/>
        <v>0</v>
      </c>
      <c r="CD34" s="697">
        <f t="shared" si="34"/>
        <v>2.5499999999999998</v>
      </c>
      <c r="CE34" s="697">
        <f t="shared" si="34"/>
        <v>3.51</v>
      </c>
      <c r="CF34" s="698">
        <f t="shared" si="27"/>
        <v>1.3764705882352941</v>
      </c>
      <c r="CG34" s="697">
        <f t="shared" si="35"/>
        <v>414.93</v>
      </c>
      <c r="CH34" s="697">
        <f t="shared" si="35"/>
        <v>530.9</v>
      </c>
      <c r="CI34" s="698">
        <f t="shared" si="28"/>
        <v>1.2794929265177257</v>
      </c>
      <c r="CJ34" s="697">
        <f t="shared" si="36"/>
        <v>428.48</v>
      </c>
      <c r="CK34" s="697">
        <f t="shared" si="36"/>
        <v>554.76</v>
      </c>
      <c r="CL34" s="698">
        <f t="shared" si="29"/>
        <v>1.294716206123973</v>
      </c>
      <c r="DF34" s="702"/>
      <c r="DG34" s="702"/>
      <c r="DH34" s="702"/>
      <c r="DI34" s="703" t="s">
        <v>130</v>
      </c>
      <c r="DJ34" s="702" t="s">
        <v>141</v>
      </c>
      <c r="DK34" s="702"/>
      <c r="DL34" s="702"/>
      <c r="DM34" s="702"/>
      <c r="DN34" s="702" t="s">
        <v>170</v>
      </c>
      <c r="DO34" s="702" t="s">
        <v>178</v>
      </c>
      <c r="DP34" s="702"/>
      <c r="DQ34" s="702"/>
      <c r="DR34" s="702"/>
      <c r="DS34" s="702"/>
      <c r="DT34" s="702"/>
      <c r="DU34" s="702"/>
      <c r="DV34" s="702"/>
      <c r="DW34" s="702"/>
      <c r="DX34" s="702"/>
      <c r="DY34" s="702"/>
      <c r="DZ34" s="702"/>
      <c r="EA34" s="702"/>
      <c r="EB34" s="702"/>
      <c r="EC34" s="702"/>
      <c r="ED34" s="702"/>
      <c r="EE34" s="702"/>
      <c r="EF34" s="702"/>
      <c r="EG34" s="704"/>
      <c r="EH34" s="704"/>
      <c r="EI34" s="704"/>
      <c r="EJ34" s="704"/>
    </row>
    <row r="35" spans="1:140" x14ac:dyDescent="0.25">
      <c r="A35" s="692" t="s">
        <v>26</v>
      </c>
      <c r="B35" s="685">
        <v>984.53</v>
      </c>
      <c r="C35" s="686">
        <f t="shared" si="0"/>
        <v>57.032289518856714</v>
      </c>
      <c r="D35" s="687">
        <v>22.75</v>
      </c>
      <c r="E35" s="687">
        <v>92.8</v>
      </c>
      <c r="F35" s="688">
        <f t="shared" si="1"/>
        <v>4.0791208791208788</v>
      </c>
      <c r="G35" s="687"/>
      <c r="H35" s="687"/>
      <c r="I35" s="688">
        <f t="shared" si="2"/>
        <v>0</v>
      </c>
      <c r="J35" s="687"/>
      <c r="K35" s="687"/>
      <c r="L35" s="688">
        <f t="shared" si="3"/>
        <v>0</v>
      </c>
      <c r="M35" s="687"/>
      <c r="N35" s="687"/>
      <c r="O35" s="688">
        <f t="shared" si="4"/>
        <v>0</v>
      </c>
      <c r="P35" s="687"/>
      <c r="Q35" s="687"/>
      <c r="R35" s="688">
        <f t="shared" si="5"/>
        <v>0</v>
      </c>
      <c r="S35" s="687"/>
      <c r="T35" s="687"/>
      <c r="U35" s="688">
        <f t="shared" si="6"/>
        <v>0</v>
      </c>
      <c r="V35" s="687">
        <f t="shared" si="37"/>
        <v>22.75</v>
      </c>
      <c r="W35" s="687">
        <f t="shared" si="37"/>
        <v>92.8</v>
      </c>
      <c r="X35" s="688">
        <f t="shared" si="7"/>
        <v>4.0791208791208788</v>
      </c>
      <c r="Y35" s="687">
        <v>3.5</v>
      </c>
      <c r="Z35" s="687">
        <v>13.7</v>
      </c>
      <c r="AA35" s="688">
        <f t="shared" si="8"/>
        <v>3.9142857142857141</v>
      </c>
      <c r="AB35" s="687"/>
      <c r="AC35" s="687"/>
      <c r="AD35" s="688">
        <f t="shared" si="9"/>
        <v>0</v>
      </c>
      <c r="AE35" s="687">
        <v>36</v>
      </c>
      <c r="AF35" s="687">
        <v>108</v>
      </c>
      <c r="AG35" s="688">
        <f t="shared" si="10"/>
        <v>3</v>
      </c>
      <c r="AH35" s="687">
        <v>125.75</v>
      </c>
      <c r="AI35" s="687">
        <v>351</v>
      </c>
      <c r="AJ35" s="688">
        <f t="shared" si="11"/>
        <v>2.7912524850894633</v>
      </c>
      <c r="AK35" s="687">
        <v>70</v>
      </c>
      <c r="AL35" s="687">
        <v>196</v>
      </c>
      <c r="AM35" s="688">
        <f t="shared" si="12"/>
        <v>2.8</v>
      </c>
      <c r="AN35" s="687">
        <v>267.5</v>
      </c>
      <c r="AO35" s="687">
        <v>765.5</v>
      </c>
      <c r="AP35" s="688">
        <f t="shared" si="13"/>
        <v>2.8616822429906543</v>
      </c>
      <c r="AQ35" s="687">
        <f t="shared" si="38"/>
        <v>538.75</v>
      </c>
      <c r="AR35" s="687">
        <f t="shared" si="38"/>
        <v>1542.2</v>
      </c>
      <c r="AS35" s="688">
        <f t="shared" si="14"/>
        <v>2.862552204176334</v>
      </c>
      <c r="AT35" s="687">
        <v>0</v>
      </c>
      <c r="AU35" s="687">
        <v>0</v>
      </c>
      <c r="AV35" s="688">
        <f t="shared" si="15"/>
        <v>0</v>
      </c>
      <c r="AW35" s="687">
        <v>0</v>
      </c>
      <c r="AX35" s="687">
        <v>0</v>
      </c>
      <c r="AY35" s="688">
        <f t="shared" si="16"/>
        <v>0</v>
      </c>
      <c r="AZ35" s="687">
        <v>0</v>
      </c>
      <c r="BA35" s="687">
        <v>0</v>
      </c>
      <c r="BB35" s="688">
        <f t="shared" si="17"/>
        <v>0</v>
      </c>
      <c r="BC35" s="687">
        <v>0</v>
      </c>
      <c r="BD35" s="687">
        <v>0</v>
      </c>
      <c r="BE35" s="688">
        <f t="shared" si="18"/>
        <v>0</v>
      </c>
      <c r="BF35" s="687">
        <v>0</v>
      </c>
      <c r="BG35" s="687">
        <v>0</v>
      </c>
      <c r="BH35" s="688">
        <f t="shared" si="19"/>
        <v>0</v>
      </c>
      <c r="BI35" s="687">
        <v>0</v>
      </c>
      <c r="BJ35" s="687">
        <v>0</v>
      </c>
      <c r="BK35" s="688">
        <f t="shared" si="20"/>
        <v>0</v>
      </c>
      <c r="BL35" s="687">
        <v>0</v>
      </c>
      <c r="BM35" s="687">
        <v>0</v>
      </c>
      <c r="BN35" s="688">
        <f t="shared" si="21"/>
        <v>0</v>
      </c>
      <c r="BO35" s="687">
        <v>0</v>
      </c>
      <c r="BP35" s="687">
        <v>0</v>
      </c>
      <c r="BQ35" s="688">
        <f t="shared" si="22"/>
        <v>0</v>
      </c>
      <c r="BR35" s="687">
        <f t="shared" si="30"/>
        <v>26.25</v>
      </c>
      <c r="BS35" s="687">
        <f t="shared" si="30"/>
        <v>106.5</v>
      </c>
      <c r="BT35" s="688">
        <f t="shared" si="23"/>
        <v>4.0571428571428569</v>
      </c>
      <c r="BU35" s="687">
        <f t="shared" si="31"/>
        <v>0</v>
      </c>
      <c r="BV35" s="687">
        <f t="shared" si="31"/>
        <v>0</v>
      </c>
      <c r="BW35" s="688">
        <f t="shared" si="24"/>
        <v>0</v>
      </c>
      <c r="BX35" s="687">
        <f t="shared" si="32"/>
        <v>36</v>
      </c>
      <c r="BY35" s="687">
        <f t="shared" si="32"/>
        <v>108</v>
      </c>
      <c r="BZ35" s="688">
        <f t="shared" si="25"/>
        <v>3</v>
      </c>
      <c r="CA35" s="687">
        <f t="shared" si="33"/>
        <v>125.75</v>
      </c>
      <c r="CB35" s="687">
        <f t="shared" si="33"/>
        <v>351</v>
      </c>
      <c r="CC35" s="688">
        <f t="shared" si="26"/>
        <v>2.7912524850894633</v>
      </c>
      <c r="CD35" s="687">
        <f t="shared" si="34"/>
        <v>70</v>
      </c>
      <c r="CE35" s="687">
        <f t="shared" si="34"/>
        <v>196</v>
      </c>
      <c r="CF35" s="688">
        <f t="shared" si="27"/>
        <v>2.8</v>
      </c>
      <c r="CG35" s="687">
        <f t="shared" si="35"/>
        <v>267.5</v>
      </c>
      <c r="CH35" s="687">
        <f t="shared" si="35"/>
        <v>765.5</v>
      </c>
      <c r="CI35" s="688">
        <f t="shared" si="28"/>
        <v>2.8616822429906543</v>
      </c>
      <c r="CJ35" s="687">
        <f t="shared" si="36"/>
        <v>561.5</v>
      </c>
      <c r="CK35" s="687">
        <f t="shared" si="36"/>
        <v>1635</v>
      </c>
      <c r="CL35" s="688">
        <f t="shared" si="29"/>
        <v>2.9118432769367764</v>
      </c>
      <c r="DN35" s="689" t="s">
        <v>163</v>
      </c>
      <c r="DO35" s="689" t="s">
        <v>195</v>
      </c>
    </row>
    <row r="36" spans="1:140" x14ac:dyDescent="0.25">
      <c r="A36" s="692" t="s">
        <v>27</v>
      </c>
      <c r="B36" s="685">
        <v>590</v>
      </c>
      <c r="C36" s="686">
        <f t="shared" si="0"/>
        <v>90.677966101694921</v>
      </c>
      <c r="D36" s="687"/>
      <c r="E36" s="687"/>
      <c r="F36" s="688">
        <f t="shared" si="1"/>
        <v>0</v>
      </c>
      <c r="G36" s="687"/>
      <c r="H36" s="687"/>
      <c r="I36" s="688">
        <f t="shared" si="2"/>
        <v>0</v>
      </c>
      <c r="J36" s="687"/>
      <c r="K36" s="687"/>
      <c r="L36" s="688">
        <f t="shared" si="3"/>
        <v>0</v>
      </c>
      <c r="M36" s="687">
        <v>19</v>
      </c>
      <c r="N36" s="687">
        <v>47.5</v>
      </c>
      <c r="O36" s="688">
        <f t="shared" si="4"/>
        <v>2.5</v>
      </c>
      <c r="P36" s="687"/>
      <c r="Q36" s="687"/>
      <c r="R36" s="688">
        <f t="shared" si="5"/>
        <v>0</v>
      </c>
      <c r="S36" s="687">
        <v>516</v>
      </c>
      <c r="T36" s="687">
        <v>1032</v>
      </c>
      <c r="U36" s="688">
        <f t="shared" si="6"/>
        <v>2</v>
      </c>
      <c r="V36" s="687">
        <f t="shared" si="37"/>
        <v>535</v>
      </c>
      <c r="W36" s="687">
        <f t="shared" si="37"/>
        <v>1079.5</v>
      </c>
      <c r="X36" s="688">
        <f t="shared" si="7"/>
        <v>2.0177570093457944</v>
      </c>
      <c r="Y36" s="687"/>
      <c r="Z36" s="687"/>
      <c r="AA36" s="688">
        <f t="shared" si="8"/>
        <v>0</v>
      </c>
      <c r="AB36" s="687"/>
      <c r="AC36" s="687"/>
      <c r="AD36" s="688">
        <f t="shared" si="9"/>
        <v>0</v>
      </c>
      <c r="AE36" s="687"/>
      <c r="AF36" s="687"/>
      <c r="AG36" s="688">
        <f t="shared" si="10"/>
        <v>0</v>
      </c>
      <c r="AH36" s="687"/>
      <c r="AI36" s="687"/>
      <c r="AJ36" s="688">
        <f t="shared" si="11"/>
        <v>0</v>
      </c>
      <c r="AK36" s="687"/>
      <c r="AL36" s="687"/>
      <c r="AM36" s="688">
        <f t="shared" si="12"/>
        <v>0</v>
      </c>
      <c r="AN36" s="687"/>
      <c r="AO36" s="687"/>
      <c r="AP36" s="688">
        <f t="shared" si="13"/>
        <v>0</v>
      </c>
      <c r="AQ36" s="687">
        <f t="shared" si="38"/>
        <v>0</v>
      </c>
      <c r="AR36" s="687">
        <f t="shared" si="38"/>
        <v>0</v>
      </c>
      <c r="AS36" s="688">
        <f t="shared" si="14"/>
        <v>0</v>
      </c>
      <c r="AT36" s="687">
        <v>0</v>
      </c>
      <c r="AU36" s="687">
        <v>0</v>
      </c>
      <c r="AV36" s="688">
        <f t="shared" si="15"/>
        <v>0</v>
      </c>
      <c r="AW36" s="687">
        <v>0</v>
      </c>
      <c r="AX36" s="687">
        <v>0</v>
      </c>
      <c r="AY36" s="688">
        <f t="shared" si="16"/>
        <v>0</v>
      </c>
      <c r="AZ36" s="687">
        <v>0</v>
      </c>
      <c r="BA36" s="687">
        <v>0</v>
      </c>
      <c r="BB36" s="688">
        <f t="shared" si="17"/>
        <v>0</v>
      </c>
      <c r="BC36" s="687">
        <v>0</v>
      </c>
      <c r="BD36" s="687">
        <v>0</v>
      </c>
      <c r="BE36" s="688">
        <f t="shared" si="18"/>
        <v>0</v>
      </c>
      <c r="BF36" s="687">
        <v>0</v>
      </c>
      <c r="BG36" s="687">
        <v>0</v>
      </c>
      <c r="BH36" s="688">
        <f t="shared" si="19"/>
        <v>0</v>
      </c>
      <c r="BI36" s="687">
        <v>0</v>
      </c>
      <c r="BJ36" s="687">
        <v>0</v>
      </c>
      <c r="BK36" s="688">
        <f t="shared" si="20"/>
        <v>0</v>
      </c>
      <c r="BL36" s="687">
        <v>0</v>
      </c>
      <c r="BM36" s="687">
        <v>0</v>
      </c>
      <c r="BN36" s="688">
        <f t="shared" si="21"/>
        <v>0</v>
      </c>
      <c r="BO36" s="687">
        <v>0</v>
      </c>
      <c r="BP36" s="687">
        <v>0</v>
      </c>
      <c r="BQ36" s="688">
        <f t="shared" si="22"/>
        <v>0</v>
      </c>
      <c r="BR36" s="687">
        <f t="shared" si="30"/>
        <v>0</v>
      </c>
      <c r="BS36" s="687">
        <f t="shared" si="30"/>
        <v>0</v>
      </c>
      <c r="BT36" s="688">
        <f t="shared" si="23"/>
        <v>0</v>
      </c>
      <c r="BU36" s="687">
        <f t="shared" si="31"/>
        <v>0</v>
      </c>
      <c r="BV36" s="687">
        <f t="shared" si="31"/>
        <v>0</v>
      </c>
      <c r="BW36" s="688">
        <f t="shared" si="24"/>
        <v>0</v>
      </c>
      <c r="BX36" s="687">
        <f t="shared" si="32"/>
        <v>0</v>
      </c>
      <c r="BY36" s="687">
        <f t="shared" si="32"/>
        <v>0</v>
      </c>
      <c r="BZ36" s="688">
        <f t="shared" si="25"/>
        <v>0</v>
      </c>
      <c r="CA36" s="687">
        <f t="shared" si="33"/>
        <v>19</v>
      </c>
      <c r="CB36" s="687">
        <f t="shared" si="33"/>
        <v>47.5</v>
      </c>
      <c r="CC36" s="688">
        <f t="shared" si="26"/>
        <v>2.5</v>
      </c>
      <c r="CD36" s="687">
        <f t="shared" si="34"/>
        <v>0</v>
      </c>
      <c r="CE36" s="687">
        <f t="shared" si="34"/>
        <v>0</v>
      </c>
      <c r="CF36" s="688">
        <f t="shared" si="27"/>
        <v>0</v>
      </c>
      <c r="CG36" s="687">
        <f t="shared" si="35"/>
        <v>516</v>
      </c>
      <c r="CH36" s="687">
        <f t="shared" si="35"/>
        <v>1032</v>
      </c>
      <c r="CI36" s="688">
        <f t="shared" si="28"/>
        <v>2</v>
      </c>
      <c r="CJ36" s="687">
        <f t="shared" si="36"/>
        <v>535</v>
      </c>
      <c r="CK36" s="687">
        <f t="shared" si="36"/>
        <v>1079.5</v>
      </c>
      <c r="CL36" s="688">
        <f t="shared" si="29"/>
        <v>2.0177570093457944</v>
      </c>
      <c r="DN36" s="689" t="s">
        <v>163</v>
      </c>
      <c r="DO36" s="660" t="s">
        <v>196</v>
      </c>
    </row>
    <row r="37" spans="1:140" x14ac:dyDescent="0.25">
      <c r="A37" s="692" t="s">
        <v>28</v>
      </c>
      <c r="B37" s="685">
        <v>3649.92</v>
      </c>
      <c r="C37" s="686">
        <f t="shared" si="0"/>
        <v>99.279984218832183</v>
      </c>
      <c r="D37" s="687">
        <v>393</v>
      </c>
      <c r="E37" s="687">
        <v>1990</v>
      </c>
      <c r="F37" s="688">
        <f t="shared" si="1"/>
        <v>5.0636132315521625</v>
      </c>
      <c r="G37" s="687">
        <v>36.5</v>
      </c>
      <c r="H37" s="687">
        <v>149</v>
      </c>
      <c r="I37" s="688">
        <f t="shared" si="2"/>
        <v>4.0821917808219181</v>
      </c>
      <c r="J37" s="687">
        <v>4</v>
      </c>
      <c r="K37" s="687">
        <v>19.5</v>
      </c>
      <c r="L37" s="688">
        <f t="shared" si="3"/>
        <v>4.875</v>
      </c>
      <c r="M37" s="687">
        <v>183</v>
      </c>
      <c r="N37" s="687">
        <v>679</v>
      </c>
      <c r="O37" s="688">
        <f t="shared" si="4"/>
        <v>3.7103825136612021</v>
      </c>
      <c r="P37" s="687">
        <v>1991.33</v>
      </c>
      <c r="Q37" s="687">
        <v>6469</v>
      </c>
      <c r="R37" s="688">
        <f t="shared" si="5"/>
        <v>3.2485826055952556</v>
      </c>
      <c r="S37" s="687">
        <v>5.5</v>
      </c>
      <c r="T37" s="687">
        <v>15</v>
      </c>
      <c r="U37" s="688">
        <f t="shared" si="6"/>
        <v>2.7272727272727271</v>
      </c>
      <c r="V37" s="687">
        <f t="shared" si="37"/>
        <v>2617.33</v>
      </c>
      <c r="W37" s="687">
        <f t="shared" si="37"/>
        <v>9341</v>
      </c>
      <c r="X37" s="688">
        <f t="shared" si="7"/>
        <v>3.5689041886197002</v>
      </c>
      <c r="Y37" s="687">
        <v>72.430000000000007</v>
      </c>
      <c r="Z37" s="687">
        <v>258.33</v>
      </c>
      <c r="AA37" s="688">
        <f t="shared" si="8"/>
        <v>3.5666160430760727</v>
      </c>
      <c r="AB37" s="687"/>
      <c r="AC37" s="687"/>
      <c r="AD37" s="688">
        <f t="shared" si="9"/>
        <v>0</v>
      </c>
      <c r="AE37" s="687">
        <v>1</v>
      </c>
      <c r="AF37" s="687">
        <v>4</v>
      </c>
      <c r="AG37" s="688">
        <f t="shared" si="10"/>
        <v>4</v>
      </c>
      <c r="AH37" s="687">
        <v>67</v>
      </c>
      <c r="AI37" s="687">
        <v>218</v>
      </c>
      <c r="AJ37" s="688">
        <f t="shared" si="11"/>
        <v>3.2537313432835822</v>
      </c>
      <c r="AK37" s="687">
        <v>726.43</v>
      </c>
      <c r="AL37" s="687">
        <v>1459</v>
      </c>
      <c r="AM37" s="688">
        <f t="shared" si="12"/>
        <v>2.0084522940957834</v>
      </c>
      <c r="AN37" s="687">
        <v>138.44999999999999</v>
      </c>
      <c r="AO37" s="687">
        <v>280</v>
      </c>
      <c r="AP37" s="688">
        <f t="shared" si="13"/>
        <v>2.0223907547851212</v>
      </c>
      <c r="AQ37" s="687">
        <f t="shared" si="38"/>
        <v>1006.31</v>
      </c>
      <c r="AR37" s="687">
        <f t="shared" si="38"/>
        <v>2223.33</v>
      </c>
      <c r="AS37" s="688">
        <f t="shared" si="14"/>
        <v>2.2093887569436852</v>
      </c>
      <c r="AT37" s="687">
        <v>0</v>
      </c>
      <c r="AU37" s="687">
        <v>0</v>
      </c>
      <c r="AV37" s="688">
        <f t="shared" si="15"/>
        <v>0</v>
      </c>
      <c r="AW37" s="687">
        <v>0</v>
      </c>
      <c r="AX37" s="687">
        <v>0</v>
      </c>
      <c r="AY37" s="688">
        <f t="shared" si="16"/>
        <v>0</v>
      </c>
      <c r="AZ37" s="687">
        <v>0</v>
      </c>
      <c r="BA37" s="687">
        <v>0</v>
      </c>
      <c r="BB37" s="688">
        <f t="shared" si="17"/>
        <v>0</v>
      </c>
      <c r="BC37" s="687">
        <v>0</v>
      </c>
      <c r="BD37" s="687">
        <v>0</v>
      </c>
      <c r="BE37" s="688">
        <f t="shared" si="18"/>
        <v>0</v>
      </c>
      <c r="BF37" s="687">
        <v>0</v>
      </c>
      <c r="BG37" s="687">
        <v>0</v>
      </c>
      <c r="BH37" s="688">
        <f t="shared" si="19"/>
        <v>0</v>
      </c>
      <c r="BI37" s="687">
        <v>0</v>
      </c>
      <c r="BJ37" s="687">
        <v>0</v>
      </c>
      <c r="BK37" s="688">
        <f t="shared" si="20"/>
        <v>0</v>
      </c>
      <c r="BL37" s="687">
        <v>0</v>
      </c>
      <c r="BM37" s="687">
        <v>0</v>
      </c>
      <c r="BN37" s="688">
        <f t="shared" si="21"/>
        <v>0</v>
      </c>
      <c r="BO37" s="687">
        <v>0</v>
      </c>
      <c r="BP37" s="687">
        <v>0</v>
      </c>
      <c r="BQ37" s="688">
        <f t="shared" si="22"/>
        <v>0</v>
      </c>
      <c r="BR37" s="687">
        <f t="shared" si="30"/>
        <v>465.43</v>
      </c>
      <c r="BS37" s="687">
        <f t="shared" si="30"/>
        <v>2248.33</v>
      </c>
      <c r="BT37" s="688">
        <f t="shared" si="23"/>
        <v>4.830651225748233</v>
      </c>
      <c r="BU37" s="687">
        <f t="shared" si="31"/>
        <v>36.5</v>
      </c>
      <c r="BV37" s="687">
        <f t="shared" si="31"/>
        <v>149</v>
      </c>
      <c r="BW37" s="688">
        <f t="shared" si="24"/>
        <v>4.0821917808219181</v>
      </c>
      <c r="BX37" s="687">
        <f t="shared" si="32"/>
        <v>5</v>
      </c>
      <c r="BY37" s="687">
        <f t="shared" si="32"/>
        <v>23.5</v>
      </c>
      <c r="BZ37" s="688">
        <f t="shared" si="25"/>
        <v>4.7</v>
      </c>
      <c r="CA37" s="687">
        <f t="shared" si="33"/>
        <v>250</v>
      </c>
      <c r="CB37" s="687">
        <f t="shared" si="33"/>
        <v>897</v>
      </c>
      <c r="CC37" s="688">
        <f t="shared" si="26"/>
        <v>3.5880000000000001</v>
      </c>
      <c r="CD37" s="687">
        <f t="shared" si="34"/>
        <v>2717.7599999999998</v>
      </c>
      <c r="CE37" s="687">
        <f t="shared" si="34"/>
        <v>7928</v>
      </c>
      <c r="CF37" s="688">
        <f t="shared" si="27"/>
        <v>2.9171082067585075</v>
      </c>
      <c r="CG37" s="687">
        <f t="shared" si="35"/>
        <v>143.94999999999999</v>
      </c>
      <c r="CH37" s="687">
        <f t="shared" si="35"/>
        <v>295</v>
      </c>
      <c r="CI37" s="688">
        <f t="shared" si="28"/>
        <v>2.0493226814866277</v>
      </c>
      <c r="CJ37" s="687">
        <f t="shared" si="36"/>
        <v>3623.64</v>
      </c>
      <c r="CK37" s="687">
        <f t="shared" si="36"/>
        <v>11564.33</v>
      </c>
      <c r="CL37" s="688">
        <f t="shared" si="29"/>
        <v>3.1913573092249785</v>
      </c>
      <c r="DN37" s="689" t="s">
        <v>163</v>
      </c>
      <c r="DO37" s="689" t="s">
        <v>178</v>
      </c>
    </row>
    <row r="38" spans="1:140" x14ac:dyDescent="0.25">
      <c r="A38" s="692" t="s">
        <v>29</v>
      </c>
      <c r="B38" s="685">
        <v>2527</v>
      </c>
      <c r="C38" s="705">
        <f t="shared" si="0"/>
        <v>94.222398100514454</v>
      </c>
      <c r="D38" s="687">
        <v>306</v>
      </c>
      <c r="E38" s="687">
        <v>1654</v>
      </c>
      <c r="F38" s="688">
        <f t="shared" si="1"/>
        <v>5.405228758169935</v>
      </c>
      <c r="G38" s="687">
        <v>20</v>
      </c>
      <c r="H38" s="687">
        <v>104</v>
      </c>
      <c r="I38" s="688">
        <f t="shared" si="2"/>
        <v>5.2</v>
      </c>
      <c r="J38" s="687">
        <v>29</v>
      </c>
      <c r="K38" s="687">
        <v>143</v>
      </c>
      <c r="L38" s="688">
        <f t="shared" si="3"/>
        <v>4.931034482758621</v>
      </c>
      <c r="M38" s="687">
        <v>254</v>
      </c>
      <c r="N38" s="687">
        <v>1016</v>
      </c>
      <c r="O38" s="688">
        <f t="shared" si="4"/>
        <v>4</v>
      </c>
      <c r="P38" s="687"/>
      <c r="Q38" s="687"/>
      <c r="R38" s="688">
        <f t="shared" si="5"/>
        <v>0</v>
      </c>
      <c r="S38" s="687"/>
      <c r="T38" s="687"/>
      <c r="U38" s="688">
        <f t="shared" si="6"/>
        <v>0</v>
      </c>
      <c r="V38" s="687">
        <f t="shared" si="37"/>
        <v>638</v>
      </c>
      <c r="W38" s="687">
        <f t="shared" si="37"/>
        <v>3060</v>
      </c>
      <c r="X38" s="688">
        <f t="shared" si="7"/>
        <v>4.7962382445141065</v>
      </c>
      <c r="Y38" s="687">
        <v>4</v>
      </c>
      <c r="Z38" s="687">
        <v>17</v>
      </c>
      <c r="AA38" s="688">
        <f t="shared" si="8"/>
        <v>4.25</v>
      </c>
      <c r="AB38" s="687"/>
      <c r="AC38" s="687"/>
      <c r="AD38" s="688">
        <f t="shared" si="9"/>
        <v>0</v>
      </c>
      <c r="AE38" s="687">
        <v>9.5</v>
      </c>
      <c r="AF38" s="687">
        <v>38</v>
      </c>
      <c r="AG38" s="688">
        <f t="shared" si="10"/>
        <v>4</v>
      </c>
      <c r="AH38" s="687">
        <v>1720</v>
      </c>
      <c r="AI38" s="687">
        <v>6192</v>
      </c>
      <c r="AJ38" s="688">
        <f t="shared" si="11"/>
        <v>3.6</v>
      </c>
      <c r="AK38" s="687"/>
      <c r="AL38" s="687"/>
      <c r="AM38" s="688">
        <f t="shared" si="12"/>
        <v>0</v>
      </c>
      <c r="AN38" s="687"/>
      <c r="AO38" s="687"/>
      <c r="AP38" s="688">
        <f t="shared" si="13"/>
        <v>0</v>
      </c>
      <c r="AQ38" s="687">
        <f t="shared" si="38"/>
        <v>1743</v>
      </c>
      <c r="AR38" s="687">
        <f t="shared" si="38"/>
        <v>6285</v>
      </c>
      <c r="AS38" s="688">
        <f t="shared" si="14"/>
        <v>3.6058519793459554</v>
      </c>
      <c r="AT38" s="687">
        <v>0</v>
      </c>
      <c r="AU38" s="687">
        <v>0</v>
      </c>
      <c r="AV38" s="688">
        <f t="shared" si="15"/>
        <v>0</v>
      </c>
      <c r="AW38" s="687">
        <v>0</v>
      </c>
      <c r="AX38" s="687">
        <v>0</v>
      </c>
      <c r="AY38" s="688">
        <f t="shared" si="16"/>
        <v>0</v>
      </c>
      <c r="AZ38" s="687">
        <v>0</v>
      </c>
      <c r="BA38" s="687">
        <v>0</v>
      </c>
      <c r="BB38" s="688">
        <f t="shared" si="17"/>
        <v>0</v>
      </c>
      <c r="BC38" s="687">
        <v>0</v>
      </c>
      <c r="BD38" s="687">
        <v>0</v>
      </c>
      <c r="BE38" s="688">
        <f t="shared" si="18"/>
        <v>0</v>
      </c>
      <c r="BF38" s="687">
        <v>0</v>
      </c>
      <c r="BG38" s="687">
        <v>0</v>
      </c>
      <c r="BH38" s="688">
        <f t="shared" si="19"/>
        <v>0</v>
      </c>
      <c r="BI38" s="687">
        <v>0</v>
      </c>
      <c r="BJ38" s="687">
        <v>0</v>
      </c>
      <c r="BK38" s="688">
        <f t="shared" si="20"/>
        <v>0</v>
      </c>
      <c r="BL38" s="687">
        <v>0</v>
      </c>
      <c r="BM38" s="687">
        <v>0</v>
      </c>
      <c r="BN38" s="688">
        <f t="shared" si="21"/>
        <v>0</v>
      </c>
      <c r="BO38" s="687">
        <v>0</v>
      </c>
      <c r="BP38" s="687">
        <v>0</v>
      </c>
      <c r="BQ38" s="688">
        <f t="shared" si="22"/>
        <v>0</v>
      </c>
      <c r="BR38" s="687">
        <f t="shared" si="30"/>
        <v>310</v>
      </c>
      <c r="BS38" s="687">
        <f t="shared" si="30"/>
        <v>1671</v>
      </c>
      <c r="BT38" s="688">
        <f t="shared" si="23"/>
        <v>5.3903225806451616</v>
      </c>
      <c r="BU38" s="687">
        <f t="shared" si="31"/>
        <v>20</v>
      </c>
      <c r="BV38" s="687">
        <f t="shared" si="31"/>
        <v>104</v>
      </c>
      <c r="BW38" s="688">
        <f t="shared" si="24"/>
        <v>5.2</v>
      </c>
      <c r="BX38" s="687">
        <f t="shared" si="32"/>
        <v>38.5</v>
      </c>
      <c r="BY38" s="687">
        <f t="shared" si="32"/>
        <v>181</v>
      </c>
      <c r="BZ38" s="688">
        <f t="shared" si="25"/>
        <v>4.7012987012987013</v>
      </c>
      <c r="CA38" s="687">
        <f t="shared" si="33"/>
        <v>1974</v>
      </c>
      <c r="CB38" s="687">
        <f t="shared" si="33"/>
        <v>7208</v>
      </c>
      <c r="CC38" s="688">
        <f t="shared" si="26"/>
        <v>3.6514690982776088</v>
      </c>
      <c r="CD38" s="687">
        <f t="shared" si="34"/>
        <v>0</v>
      </c>
      <c r="CE38" s="687">
        <f t="shared" si="34"/>
        <v>0</v>
      </c>
      <c r="CF38" s="688">
        <f t="shared" si="27"/>
        <v>0</v>
      </c>
      <c r="CG38" s="687">
        <f t="shared" si="35"/>
        <v>0</v>
      </c>
      <c r="CH38" s="687">
        <f t="shared" si="35"/>
        <v>0</v>
      </c>
      <c r="CI38" s="688">
        <f t="shared" si="28"/>
        <v>0</v>
      </c>
      <c r="CJ38" s="687">
        <f t="shared" si="36"/>
        <v>2381</v>
      </c>
      <c r="CK38" s="687">
        <f t="shared" si="36"/>
        <v>9345</v>
      </c>
      <c r="CL38" s="688">
        <f t="shared" si="29"/>
        <v>3.9248215035699285</v>
      </c>
      <c r="DI38" s="706" t="s">
        <v>130</v>
      </c>
      <c r="DJ38" s="660" t="s">
        <v>142</v>
      </c>
      <c r="DN38" s="689" t="s">
        <v>163</v>
      </c>
      <c r="DO38" s="689" t="s">
        <v>178</v>
      </c>
    </row>
    <row r="39" spans="1:140" x14ac:dyDescent="0.25">
      <c r="A39" s="692" t="s">
        <v>30</v>
      </c>
      <c r="B39" s="685">
        <v>2182.5</v>
      </c>
      <c r="C39" s="686">
        <f t="shared" si="0"/>
        <v>83.711340206185568</v>
      </c>
      <c r="D39" s="687">
        <v>37</v>
      </c>
      <c r="E39" s="687">
        <v>249</v>
      </c>
      <c r="F39" s="688">
        <f t="shared" si="1"/>
        <v>6.7297297297297298</v>
      </c>
      <c r="G39" s="687">
        <v>36</v>
      </c>
      <c r="H39" s="687">
        <v>122</v>
      </c>
      <c r="I39" s="688">
        <f t="shared" si="2"/>
        <v>3.3888888888888888</v>
      </c>
      <c r="J39" s="687"/>
      <c r="K39" s="687"/>
      <c r="L39" s="688">
        <f t="shared" si="3"/>
        <v>0</v>
      </c>
      <c r="M39" s="687">
        <v>35</v>
      </c>
      <c r="N39" s="687">
        <v>104</v>
      </c>
      <c r="O39" s="688">
        <f t="shared" si="4"/>
        <v>2.9714285714285715</v>
      </c>
      <c r="P39" s="687"/>
      <c r="Q39" s="687"/>
      <c r="R39" s="688">
        <f t="shared" si="5"/>
        <v>0</v>
      </c>
      <c r="S39" s="687">
        <v>74</v>
      </c>
      <c r="T39" s="687">
        <v>224</v>
      </c>
      <c r="U39" s="688">
        <f t="shared" si="6"/>
        <v>3.0270270270270272</v>
      </c>
      <c r="V39" s="687">
        <f t="shared" si="37"/>
        <v>182</v>
      </c>
      <c r="W39" s="687">
        <f t="shared" si="37"/>
        <v>699</v>
      </c>
      <c r="X39" s="688">
        <f t="shared" si="7"/>
        <v>3.8406593406593408</v>
      </c>
      <c r="Y39" s="687">
        <v>135</v>
      </c>
      <c r="Z39" s="687">
        <v>480</v>
      </c>
      <c r="AA39" s="688">
        <f t="shared" si="8"/>
        <v>3.5555555555555554</v>
      </c>
      <c r="AB39" s="687">
        <v>15</v>
      </c>
      <c r="AC39" s="687">
        <v>49</v>
      </c>
      <c r="AD39" s="688">
        <f t="shared" si="9"/>
        <v>3.2666666666666666</v>
      </c>
      <c r="AE39" s="687"/>
      <c r="AF39" s="687"/>
      <c r="AG39" s="688">
        <f t="shared" si="10"/>
        <v>0</v>
      </c>
      <c r="AH39" s="687">
        <v>158</v>
      </c>
      <c r="AI39" s="687">
        <v>590</v>
      </c>
      <c r="AJ39" s="688">
        <f t="shared" si="11"/>
        <v>3.7341772151898733</v>
      </c>
      <c r="AK39" s="687">
        <v>25</v>
      </c>
      <c r="AL39" s="687">
        <v>75</v>
      </c>
      <c r="AM39" s="688">
        <f t="shared" si="12"/>
        <v>3</v>
      </c>
      <c r="AN39" s="687">
        <v>1312</v>
      </c>
      <c r="AO39" s="687">
        <v>4122</v>
      </c>
      <c r="AP39" s="688">
        <f t="shared" si="13"/>
        <v>3.1417682926829267</v>
      </c>
      <c r="AQ39" s="687">
        <f t="shared" si="38"/>
        <v>1645</v>
      </c>
      <c r="AR39" s="687">
        <f t="shared" si="38"/>
        <v>5316</v>
      </c>
      <c r="AS39" s="688">
        <f t="shared" si="14"/>
        <v>3.2316109422492403</v>
      </c>
      <c r="AT39" s="687">
        <v>0</v>
      </c>
      <c r="AU39" s="687">
        <v>0</v>
      </c>
      <c r="AV39" s="688">
        <f t="shared" si="15"/>
        <v>0</v>
      </c>
      <c r="AW39" s="687">
        <v>0</v>
      </c>
      <c r="AX39" s="687">
        <v>0</v>
      </c>
      <c r="AY39" s="688">
        <f t="shared" si="16"/>
        <v>0</v>
      </c>
      <c r="AZ39" s="687">
        <v>0</v>
      </c>
      <c r="BA39" s="687">
        <v>0</v>
      </c>
      <c r="BB39" s="688">
        <f t="shared" si="17"/>
        <v>0</v>
      </c>
      <c r="BC39" s="687">
        <v>0</v>
      </c>
      <c r="BD39" s="687">
        <v>0</v>
      </c>
      <c r="BE39" s="688">
        <f t="shared" si="18"/>
        <v>0</v>
      </c>
      <c r="BF39" s="687">
        <v>0</v>
      </c>
      <c r="BG39" s="687">
        <v>0</v>
      </c>
      <c r="BH39" s="688">
        <f t="shared" si="19"/>
        <v>0</v>
      </c>
      <c r="BI39" s="687">
        <v>0</v>
      </c>
      <c r="BJ39" s="687">
        <v>0</v>
      </c>
      <c r="BK39" s="688">
        <f t="shared" si="20"/>
        <v>0</v>
      </c>
      <c r="BL39" s="687">
        <v>0</v>
      </c>
      <c r="BM39" s="687">
        <v>0</v>
      </c>
      <c r="BN39" s="688">
        <f t="shared" si="21"/>
        <v>0</v>
      </c>
      <c r="BO39" s="687">
        <v>0</v>
      </c>
      <c r="BP39" s="687">
        <v>0</v>
      </c>
      <c r="BQ39" s="688">
        <f t="shared" si="22"/>
        <v>0</v>
      </c>
      <c r="BR39" s="687">
        <f t="shared" si="30"/>
        <v>172</v>
      </c>
      <c r="BS39" s="687">
        <f t="shared" si="30"/>
        <v>729</v>
      </c>
      <c r="BT39" s="688">
        <f t="shared" si="23"/>
        <v>4.2383720930232558</v>
      </c>
      <c r="BU39" s="687">
        <f t="shared" si="31"/>
        <v>51</v>
      </c>
      <c r="BV39" s="687">
        <f t="shared" si="31"/>
        <v>171</v>
      </c>
      <c r="BW39" s="688">
        <f t="shared" si="24"/>
        <v>3.3529411764705883</v>
      </c>
      <c r="BX39" s="687">
        <f t="shared" si="32"/>
        <v>0</v>
      </c>
      <c r="BY39" s="687">
        <f t="shared" si="32"/>
        <v>0</v>
      </c>
      <c r="BZ39" s="688">
        <f t="shared" si="25"/>
        <v>0</v>
      </c>
      <c r="CA39" s="687">
        <f t="shared" si="33"/>
        <v>193</v>
      </c>
      <c r="CB39" s="687">
        <f t="shared" si="33"/>
        <v>694</v>
      </c>
      <c r="CC39" s="688">
        <f t="shared" si="26"/>
        <v>3.5958549222797926</v>
      </c>
      <c r="CD39" s="687">
        <f t="shared" si="34"/>
        <v>25</v>
      </c>
      <c r="CE39" s="687">
        <f t="shared" si="34"/>
        <v>75</v>
      </c>
      <c r="CF39" s="688">
        <f t="shared" si="27"/>
        <v>3</v>
      </c>
      <c r="CG39" s="687">
        <f t="shared" si="35"/>
        <v>1386</v>
      </c>
      <c r="CH39" s="687">
        <f t="shared" si="35"/>
        <v>4346</v>
      </c>
      <c r="CI39" s="688">
        <f t="shared" si="28"/>
        <v>3.1356421356421356</v>
      </c>
      <c r="CJ39" s="687">
        <f t="shared" si="36"/>
        <v>1827</v>
      </c>
      <c r="CK39" s="687">
        <f t="shared" si="36"/>
        <v>6015</v>
      </c>
      <c r="CL39" s="688">
        <f t="shared" si="29"/>
        <v>3.2922824302134646</v>
      </c>
      <c r="DH39" s="690" t="s">
        <v>130</v>
      </c>
      <c r="DI39" s="690" t="s">
        <v>130</v>
      </c>
      <c r="DJ39" s="660" t="s">
        <v>138</v>
      </c>
      <c r="DN39" s="689" t="s">
        <v>163</v>
      </c>
      <c r="DO39" s="689" t="s">
        <v>178</v>
      </c>
    </row>
    <row r="40" spans="1:140" x14ac:dyDescent="0.25">
      <c r="A40" s="692" t="s">
        <v>31</v>
      </c>
      <c r="B40" s="685">
        <v>7199</v>
      </c>
      <c r="C40" s="686">
        <f t="shared" si="0"/>
        <v>57.323656063342135</v>
      </c>
      <c r="D40" s="687">
        <v>747</v>
      </c>
      <c r="E40" s="687">
        <v>2879</v>
      </c>
      <c r="F40" s="688">
        <f t="shared" si="1"/>
        <v>3.8540829986613119</v>
      </c>
      <c r="G40" s="687">
        <v>68</v>
      </c>
      <c r="H40" s="687">
        <v>266</v>
      </c>
      <c r="I40" s="688">
        <f t="shared" si="2"/>
        <v>3.9117647058823528</v>
      </c>
      <c r="J40" s="687">
        <v>113</v>
      </c>
      <c r="K40" s="687">
        <v>445</v>
      </c>
      <c r="L40" s="688">
        <f t="shared" si="3"/>
        <v>3.9380530973451329</v>
      </c>
      <c r="M40" s="687">
        <v>831</v>
      </c>
      <c r="N40" s="687">
        <v>3040</v>
      </c>
      <c r="O40" s="688">
        <f t="shared" si="4"/>
        <v>3.658243080625752</v>
      </c>
      <c r="P40" s="687">
        <v>104</v>
      </c>
      <c r="Q40" s="687">
        <v>334</v>
      </c>
      <c r="R40" s="688">
        <f t="shared" si="5"/>
        <v>3.2115384615384617</v>
      </c>
      <c r="S40" s="687">
        <v>41.8</v>
      </c>
      <c r="T40" s="687">
        <v>144</v>
      </c>
      <c r="U40" s="688">
        <f t="shared" si="6"/>
        <v>3.4449760765550241</v>
      </c>
      <c r="V40" s="687">
        <f t="shared" si="37"/>
        <v>2017.8</v>
      </c>
      <c r="W40" s="687">
        <f t="shared" si="37"/>
        <v>7553</v>
      </c>
      <c r="X40" s="688">
        <f t="shared" si="7"/>
        <v>3.7431856477351571</v>
      </c>
      <c r="Y40" s="687">
        <v>71.12</v>
      </c>
      <c r="Z40" s="687">
        <v>250.54</v>
      </c>
      <c r="AA40" s="688">
        <f t="shared" si="8"/>
        <v>3.5227784026996622</v>
      </c>
      <c r="AB40" s="687">
        <v>15.25</v>
      </c>
      <c r="AC40" s="687">
        <v>38.18</v>
      </c>
      <c r="AD40" s="688">
        <f t="shared" si="9"/>
        <v>2.503606557377049</v>
      </c>
      <c r="AE40" s="687"/>
      <c r="AF40" s="687"/>
      <c r="AG40" s="688">
        <f t="shared" si="10"/>
        <v>0</v>
      </c>
      <c r="AH40" s="687">
        <v>748.25</v>
      </c>
      <c r="AI40" s="687">
        <v>1761</v>
      </c>
      <c r="AJ40" s="688">
        <f t="shared" si="11"/>
        <v>2.3534914801202809</v>
      </c>
      <c r="AK40" s="687">
        <v>196.93</v>
      </c>
      <c r="AL40" s="687">
        <v>449.69</v>
      </c>
      <c r="AM40" s="688">
        <f t="shared" si="12"/>
        <v>2.283501751891535</v>
      </c>
      <c r="AN40" s="687">
        <v>1077.3800000000001</v>
      </c>
      <c r="AO40" s="687">
        <v>3074</v>
      </c>
      <c r="AP40" s="688">
        <f t="shared" si="13"/>
        <v>2.8532179917949096</v>
      </c>
      <c r="AQ40" s="687">
        <f t="shared" si="38"/>
        <v>2108.9300000000003</v>
      </c>
      <c r="AR40" s="687">
        <f t="shared" si="38"/>
        <v>5573.4100000000008</v>
      </c>
      <c r="AS40" s="688">
        <f t="shared" si="14"/>
        <v>2.6427667110809745</v>
      </c>
      <c r="AT40" s="687">
        <v>0</v>
      </c>
      <c r="AU40" s="687">
        <v>0</v>
      </c>
      <c r="AV40" s="688">
        <f t="shared" si="15"/>
        <v>0</v>
      </c>
      <c r="AW40" s="687">
        <v>0</v>
      </c>
      <c r="AX40" s="687">
        <v>0</v>
      </c>
      <c r="AY40" s="688">
        <f t="shared" si="16"/>
        <v>0</v>
      </c>
      <c r="AZ40" s="687">
        <v>0</v>
      </c>
      <c r="BA40" s="687">
        <v>0</v>
      </c>
      <c r="BB40" s="688">
        <f t="shared" si="17"/>
        <v>0</v>
      </c>
      <c r="BC40" s="687">
        <v>0</v>
      </c>
      <c r="BD40" s="687">
        <v>0</v>
      </c>
      <c r="BE40" s="688">
        <f t="shared" si="18"/>
        <v>0</v>
      </c>
      <c r="BF40" s="687">
        <v>0</v>
      </c>
      <c r="BG40" s="687">
        <v>0</v>
      </c>
      <c r="BH40" s="688">
        <f t="shared" si="19"/>
        <v>0</v>
      </c>
      <c r="BI40" s="687">
        <v>0</v>
      </c>
      <c r="BJ40" s="687">
        <v>0</v>
      </c>
      <c r="BK40" s="688">
        <f t="shared" si="20"/>
        <v>0</v>
      </c>
      <c r="BL40" s="687">
        <v>0</v>
      </c>
      <c r="BM40" s="687">
        <v>0</v>
      </c>
      <c r="BN40" s="688">
        <f t="shared" si="21"/>
        <v>0</v>
      </c>
      <c r="BO40" s="687">
        <v>0</v>
      </c>
      <c r="BP40" s="687">
        <v>0</v>
      </c>
      <c r="BQ40" s="688">
        <f t="shared" si="22"/>
        <v>0</v>
      </c>
      <c r="BR40" s="687">
        <f t="shared" si="30"/>
        <v>818.12</v>
      </c>
      <c r="BS40" s="687">
        <f t="shared" si="30"/>
        <v>3129.54</v>
      </c>
      <c r="BT40" s="688">
        <f t="shared" si="23"/>
        <v>3.8252823546667969</v>
      </c>
      <c r="BU40" s="687">
        <f t="shared" si="31"/>
        <v>83.25</v>
      </c>
      <c r="BV40" s="687">
        <f t="shared" si="31"/>
        <v>304.18</v>
      </c>
      <c r="BW40" s="688">
        <f t="shared" si="24"/>
        <v>3.6538138138138141</v>
      </c>
      <c r="BX40" s="687">
        <f t="shared" si="32"/>
        <v>113</v>
      </c>
      <c r="BY40" s="687">
        <f t="shared" si="32"/>
        <v>445</v>
      </c>
      <c r="BZ40" s="688">
        <f t="shared" si="25"/>
        <v>3.9380530973451329</v>
      </c>
      <c r="CA40" s="687">
        <f t="shared" si="33"/>
        <v>1579.25</v>
      </c>
      <c r="CB40" s="687">
        <f t="shared" si="33"/>
        <v>4801</v>
      </c>
      <c r="CC40" s="688">
        <f t="shared" si="26"/>
        <v>3.0400506569574164</v>
      </c>
      <c r="CD40" s="687">
        <f t="shared" si="34"/>
        <v>300.93</v>
      </c>
      <c r="CE40" s="687">
        <f t="shared" si="34"/>
        <v>783.69</v>
      </c>
      <c r="CF40" s="688">
        <f t="shared" si="27"/>
        <v>2.6042268966204767</v>
      </c>
      <c r="CG40" s="687">
        <f t="shared" si="35"/>
        <v>1119.18</v>
      </c>
      <c r="CH40" s="687">
        <f t="shared" si="35"/>
        <v>3218</v>
      </c>
      <c r="CI40" s="688">
        <f t="shared" si="28"/>
        <v>2.8753194302971816</v>
      </c>
      <c r="CJ40" s="687">
        <f t="shared" si="36"/>
        <v>4126.7300000000005</v>
      </c>
      <c r="CK40" s="687">
        <f t="shared" si="36"/>
        <v>13126.41</v>
      </c>
      <c r="CL40" s="688">
        <f t="shared" si="29"/>
        <v>3.1808259808613597</v>
      </c>
      <c r="DN40" s="689" t="s">
        <v>163</v>
      </c>
      <c r="DO40" s="689" t="s">
        <v>178</v>
      </c>
    </row>
    <row r="41" spans="1:140" x14ac:dyDescent="0.25">
      <c r="A41" s="707" t="s">
        <v>33</v>
      </c>
      <c r="B41" s="685">
        <v>1701</v>
      </c>
      <c r="C41" s="686">
        <f t="shared" si="0"/>
        <v>0</v>
      </c>
      <c r="D41" s="687"/>
      <c r="E41" s="687"/>
      <c r="F41" s="688">
        <f t="shared" si="1"/>
        <v>0</v>
      </c>
      <c r="G41" s="687"/>
      <c r="H41" s="687"/>
      <c r="I41" s="688">
        <f t="shared" si="2"/>
        <v>0</v>
      </c>
      <c r="J41" s="687"/>
      <c r="K41" s="687"/>
      <c r="L41" s="688">
        <f t="shared" si="3"/>
        <v>0</v>
      </c>
      <c r="M41" s="687"/>
      <c r="N41" s="687"/>
      <c r="O41" s="688">
        <f t="shared" si="4"/>
        <v>0</v>
      </c>
      <c r="P41" s="687"/>
      <c r="Q41" s="687"/>
      <c r="R41" s="688">
        <f t="shared" si="5"/>
        <v>0</v>
      </c>
      <c r="S41" s="687"/>
      <c r="T41" s="687"/>
      <c r="U41" s="688">
        <f t="shared" si="6"/>
        <v>0</v>
      </c>
      <c r="V41" s="687">
        <f t="shared" si="37"/>
        <v>0</v>
      </c>
      <c r="W41" s="687">
        <f t="shared" si="37"/>
        <v>0</v>
      </c>
      <c r="X41" s="688">
        <f t="shared" si="7"/>
        <v>0</v>
      </c>
      <c r="Y41" s="687"/>
      <c r="Z41" s="687"/>
      <c r="AA41" s="688">
        <f t="shared" si="8"/>
        <v>0</v>
      </c>
      <c r="AB41" s="687"/>
      <c r="AC41" s="687"/>
      <c r="AD41" s="688">
        <f t="shared" si="9"/>
        <v>0</v>
      </c>
      <c r="AE41" s="687"/>
      <c r="AF41" s="687"/>
      <c r="AG41" s="688">
        <f t="shared" si="10"/>
        <v>0</v>
      </c>
      <c r="AH41" s="687"/>
      <c r="AI41" s="687"/>
      <c r="AJ41" s="688">
        <f t="shared" si="11"/>
        <v>0</v>
      </c>
      <c r="AK41" s="687"/>
      <c r="AL41" s="687"/>
      <c r="AM41" s="688">
        <f t="shared" si="12"/>
        <v>0</v>
      </c>
      <c r="AN41" s="687"/>
      <c r="AO41" s="687"/>
      <c r="AP41" s="688">
        <f t="shared" si="13"/>
        <v>0</v>
      </c>
      <c r="AQ41" s="687">
        <f t="shared" si="38"/>
        <v>0</v>
      </c>
      <c r="AR41" s="687">
        <f t="shared" si="38"/>
        <v>0</v>
      </c>
      <c r="AS41" s="688">
        <f t="shared" si="14"/>
        <v>0</v>
      </c>
      <c r="AT41" s="687">
        <v>0</v>
      </c>
      <c r="AU41" s="687">
        <v>0</v>
      </c>
      <c r="AV41" s="688">
        <f t="shared" si="15"/>
        <v>0</v>
      </c>
      <c r="AW41" s="687">
        <v>0</v>
      </c>
      <c r="AX41" s="687">
        <v>0</v>
      </c>
      <c r="AY41" s="688">
        <f t="shared" si="16"/>
        <v>0</v>
      </c>
      <c r="AZ41" s="687">
        <v>0</v>
      </c>
      <c r="BA41" s="687">
        <v>0</v>
      </c>
      <c r="BB41" s="688">
        <f t="shared" si="17"/>
        <v>0</v>
      </c>
      <c r="BC41" s="687">
        <v>0</v>
      </c>
      <c r="BD41" s="687">
        <v>0</v>
      </c>
      <c r="BE41" s="688">
        <f t="shared" si="18"/>
        <v>0</v>
      </c>
      <c r="BF41" s="687">
        <v>0</v>
      </c>
      <c r="BG41" s="687">
        <v>0</v>
      </c>
      <c r="BH41" s="688">
        <f t="shared" si="19"/>
        <v>0</v>
      </c>
      <c r="BI41" s="687">
        <v>0</v>
      </c>
      <c r="BJ41" s="687">
        <v>0</v>
      </c>
      <c r="BK41" s="688">
        <f t="shared" si="20"/>
        <v>0</v>
      </c>
      <c r="BL41" s="687">
        <v>0</v>
      </c>
      <c r="BM41" s="687">
        <v>0</v>
      </c>
      <c r="BN41" s="688">
        <f t="shared" si="21"/>
        <v>0</v>
      </c>
      <c r="BO41" s="687">
        <v>0</v>
      </c>
      <c r="BP41" s="687">
        <v>0</v>
      </c>
      <c r="BQ41" s="688">
        <f t="shared" si="22"/>
        <v>0</v>
      </c>
      <c r="BR41" s="687">
        <f t="shared" si="30"/>
        <v>0</v>
      </c>
      <c r="BS41" s="687">
        <f t="shared" si="30"/>
        <v>0</v>
      </c>
      <c r="BT41" s="688">
        <f t="shared" si="23"/>
        <v>0</v>
      </c>
      <c r="BU41" s="687">
        <f t="shared" si="31"/>
        <v>0</v>
      </c>
      <c r="BV41" s="687">
        <f t="shared" si="31"/>
        <v>0</v>
      </c>
      <c r="BW41" s="688">
        <f t="shared" si="24"/>
        <v>0</v>
      </c>
      <c r="BX41" s="687">
        <f t="shared" si="32"/>
        <v>0</v>
      </c>
      <c r="BY41" s="687">
        <f t="shared" si="32"/>
        <v>0</v>
      </c>
      <c r="BZ41" s="688">
        <f t="shared" si="25"/>
        <v>0</v>
      </c>
      <c r="CA41" s="687">
        <f t="shared" si="33"/>
        <v>0</v>
      </c>
      <c r="CB41" s="687">
        <f t="shared" si="33"/>
        <v>0</v>
      </c>
      <c r="CC41" s="688">
        <f t="shared" si="26"/>
        <v>0</v>
      </c>
      <c r="CD41" s="687">
        <f t="shared" si="34"/>
        <v>0</v>
      </c>
      <c r="CE41" s="687">
        <f t="shared" si="34"/>
        <v>0</v>
      </c>
      <c r="CF41" s="688">
        <f t="shared" si="27"/>
        <v>0</v>
      </c>
      <c r="CG41" s="687">
        <f t="shared" si="35"/>
        <v>0</v>
      </c>
      <c r="CH41" s="687">
        <f t="shared" si="35"/>
        <v>0</v>
      </c>
      <c r="CI41" s="688">
        <f t="shared" si="28"/>
        <v>0</v>
      </c>
      <c r="CJ41" s="687">
        <f t="shared" si="36"/>
        <v>0</v>
      </c>
      <c r="CK41" s="687">
        <f t="shared" si="36"/>
        <v>0</v>
      </c>
      <c r="CL41" s="688">
        <f t="shared" si="29"/>
        <v>0</v>
      </c>
      <c r="DH41" s="690" t="s">
        <v>130</v>
      </c>
      <c r="DI41" s="690" t="s">
        <v>130</v>
      </c>
      <c r="DJ41" s="660" t="s">
        <v>138</v>
      </c>
    </row>
    <row r="42" spans="1:140" x14ac:dyDescent="0.25">
      <c r="A42" s="707" t="s">
        <v>34</v>
      </c>
      <c r="B42" s="685">
        <v>166.57</v>
      </c>
      <c r="C42" s="686">
        <f t="shared" si="0"/>
        <v>37.281623341538094</v>
      </c>
      <c r="D42" s="687"/>
      <c r="E42" s="687"/>
      <c r="F42" s="688">
        <f t="shared" si="1"/>
        <v>0</v>
      </c>
      <c r="G42" s="687"/>
      <c r="H42" s="687"/>
      <c r="I42" s="688">
        <f t="shared" si="2"/>
        <v>0</v>
      </c>
      <c r="J42" s="687"/>
      <c r="K42" s="687"/>
      <c r="L42" s="688">
        <f t="shared" si="3"/>
        <v>0</v>
      </c>
      <c r="M42" s="687"/>
      <c r="N42" s="687"/>
      <c r="O42" s="688">
        <f t="shared" si="4"/>
        <v>0</v>
      </c>
      <c r="P42" s="687"/>
      <c r="Q42" s="687"/>
      <c r="R42" s="688">
        <f t="shared" si="5"/>
        <v>0</v>
      </c>
      <c r="S42" s="687"/>
      <c r="T42" s="687"/>
      <c r="U42" s="688">
        <f t="shared" si="6"/>
        <v>0</v>
      </c>
      <c r="V42" s="687">
        <f t="shared" si="37"/>
        <v>0</v>
      </c>
      <c r="W42" s="687">
        <f t="shared" si="37"/>
        <v>0</v>
      </c>
      <c r="X42" s="688">
        <f t="shared" si="7"/>
        <v>0</v>
      </c>
      <c r="Y42" s="687"/>
      <c r="Z42" s="687"/>
      <c r="AA42" s="688">
        <f t="shared" si="8"/>
        <v>0</v>
      </c>
      <c r="AB42" s="687"/>
      <c r="AC42" s="687"/>
      <c r="AD42" s="688">
        <f t="shared" si="9"/>
        <v>0</v>
      </c>
      <c r="AE42" s="687"/>
      <c r="AF42" s="687"/>
      <c r="AG42" s="688">
        <f t="shared" si="10"/>
        <v>0</v>
      </c>
      <c r="AH42" s="687"/>
      <c r="AI42" s="687"/>
      <c r="AJ42" s="688">
        <f t="shared" si="11"/>
        <v>0</v>
      </c>
      <c r="AK42" s="687"/>
      <c r="AL42" s="687"/>
      <c r="AM42" s="688">
        <f t="shared" si="12"/>
        <v>0</v>
      </c>
      <c r="AN42" s="687">
        <v>62.1</v>
      </c>
      <c r="AO42" s="687">
        <v>250</v>
      </c>
      <c r="AP42" s="688">
        <f t="shared" si="13"/>
        <v>4.0257648953301128</v>
      </c>
      <c r="AQ42" s="687">
        <f t="shared" si="38"/>
        <v>62.1</v>
      </c>
      <c r="AR42" s="687">
        <f t="shared" si="38"/>
        <v>250</v>
      </c>
      <c r="AS42" s="688">
        <f t="shared" si="14"/>
        <v>4.0257648953301128</v>
      </c>
      <c r="AT42" s="687">
        <v>0</v>
      </c>
      <c r="AU42" s="687">
        <v>0</v>
      </c>
      <c r="AV42" s="688">
        <f t="shared" si="15"/>
        <v>0</v>
      </c>
      <c r="AW42" s="687">
        <v>0</v>
      </c>
      <c r="AX42" s="687">
        <v>0</v>
      </c>
      <c r="AY42" s="688">
        <f t="shared" si="16"/>
        <v>0</v>
      </c>
      <c r="AZ42" s="687">
        <v>0</v>
      </c>
      <c r="BA42" s="687">
        <v>0</v>
      </c>
      <c r="BB42" s="688">
        <f t="shared" si="17"/>
        <v>0</v>
      </c>
      <c r="BC42" s="687">
        <v>0</v>
      </c>
      <c r="BD42" s="687">
        <v>0</v>
      </c>
      <c r="BE42" s="688">
        <f t="shared" si="18"/>
        <v>0</v>
      </c>
      <c r="BF42" s="687">
        <v>0</v>
      </c>
      <c r="BG42" s="687">
        <v>0</v>
      </c>
      <c r="BH42" s="688">
        <f t="shared" si="19"/>
        <v>0</v>
      </c>
      <c r="BI42" s="687">
        <v>0</v>
      </c>
      <c r="BJ42" s="687">
        <v>0</v>
      </c>
      <c r="BK42" s="688">
        <f t="shared" si="20"/>
        <v>0</v>
      </c>
      <c r="BL42" s="687">
        <v>0</v>
      </c>
      <c r="BM42" s="687">
        <v>0</v>
      </c>
      <c r="BN42" s="688">
        <f t="shared" si="21"/>
        <v>0</v>
      </c>
      <c r="BO42" s="687">
        <v>0</v>
      </c>
      <c r="BP42" s="687">
        <v>0</v>
      </c>
      <c r="BQ42" s="688">
        <f t="shared" si="22"/>
        <v>0</v>
      </c>
      <c r="BR42" s="687">
        <f t="shared" si="30"/>
        <v>0</v>
      </c>
      <c r="BS42" s="687">
        <f t="shared" si="30"/>
        <v>0</v>
      </c>
      <c r="BT42" s="688">
        <f t="shared" si="23"/>
        <v>0</v>
      </c>
      <c r="BU42" s="687">
        <f t="shared" si="31"/>
        <v>0</v>
      </c>
      <c r="BV42" s="687">
        <f t="shared" si="31"/>
        <v>0</v>
      </c>
      <c r="BW42" s="688">
        <f t="shared" si="24"/>
        <v>0</v>
      </c>
      <c r="BX42" s="687">
        <f t="shared" si="32"/>
        <v>0</v>
      </c>
      <c r="BY42" s="687">
        <f t="shared" si="32"/>
        <v>0</v>
      </c>
      <c r="BZ42" s="688">
        <f t="shared" si="25"/>
        <v>0</v>
      </c>
      <c r="CA42" s="687">
        <f t="shared" si="33"/>
        <v>0</v>
      </c>
      <c r="CB42" s="687">
        <f t="shared" si="33"/>
        <v>0</v>
      </c>
      <c r="CC42" s="688">
        <f t="shared" si="26"/>
        <v>0</v>
      </c>
      <c r="CD42" s="687">
        <f t="shared" si="34"/>
        <v>0</v>
      </c>
      <c r="CE42" s="687">
        <f t="shared" si="34"/>
        <v>0</v>
      </c>
      <c r="CF42" s="688">
        <f t="shared" si="27"/>
        <v>0</v>
      </c>
      <c r="CG42" s="687">
        <f t="shared" si="35"/>
        <v>62.1</v>
      </c>
      <c r="CH42" s="687">
        <f t="shared" si="35"/>
        <v>250</v>
      </c>
      <c r="CI42" s="688">
        <f t="shared" si="28"/>
        <v>4.0257648953301128</v>
      </c>
      <c r="CJ42" s="687">
        <f t="shared" si="36"/>
        <v>62.1</v>
      </c>
      <c r="CK42" s="687">
        <f t="shared" si="36"/>
        <v>250</v>
      </c>
      <c r="CL42" s="688">
        <f t="shared" si="29"/>
        <v>4.0257648953301128</v>
      </c>
      <c r="DI42" s="690" t="s">
        <v>130</v>
      </c>
      <c r="DJ42" s="660" t="s">
        <v>143</v>
      </c>
    </row>
    <row r="43" spans="1:140" x14ac:dyDescent="0.25">
      <c r="A43" s="707" t="s">
        <v>35</v>
      </c>
      <c r="B43" s="685">
        <v>1008</v>
      </c>
      <c r="C43" s="686">
        <f t="shared" si="0"/>
        <v>82.192460317460316</v>
      </c>
      <c r="D43" s="687">
        <v>122.5</v>
      </c>
      <c r="E43" s="687">
        <v>385.25</v>
      </c>
      <c r="F43" s="688">
        <f t="shared" si="1"/>
        <v>3.1448979591836737</v>
      </c>
      <c r="G43" s="687"/>
      <c r="H43" s="687"/>
      <c r="I43" s="688">
        <f t="shared" si="2"/>
        <v>0</v>
      </c>
      <c r="J43" s="687"/>
      <c r="K43" s="687"/>
      <c r="L43" s="688">
        <f t="shared" si="3"/>
        <v>0</v>
      </c>
      <c r="M43" s="687"/>
      <c r="N43" s="687"/>
      <c r="O43" s="688">
        <f t="shared" si="4"/>
        <v>0</v>
      </c>
      <c r="P43" s="687">
        <v>11</v>
      </c>
      <c r="Q43" s="687">
        <v>23.6</v>
      </c>
      <c r="R43" s="688">
        <f t="shared" si="5"/>
        <v>2.1454545454545455</v>
      </c>
      <c r="S43" s="687">
        <v>214</v>
      </c>
      <c r="T43" s="687">
        <v>622.35</v>
      </c>
      <c r="U43" s="688">
        <f t="shared" si="6"/>
        <v>2.908177570093458</v>
      </c>
      <c r="V43" s="687">
        <f t="shared" si="37"/>
        <v>347.5</v>
      </c>
      <c r="W43" s="687">
        <f t="shared" si="37"/>
        <v>1031.2</v>
      </c>
      <c r="X43" s="688">
        <f t="shared" si="7"/>
        <v>2.9674820143884895</v>
      </c>
      <c r="Y43" s="687">
        <v>28</v>
      </c>
      <c r="Z43" s="687">
        <v>86.8</v>
      </c>
      <c r="AA43" s="688">
        <f t="shared" si="8"/>
        <v>3.1</v>
      </c>
      <c r="AB43" s="687"/>
      <c r="AC43" s="687"/>
      <c r="AD43" s="688">
        <f t="shared" si="9"/>
        <v>0</v>
      </c>
      <c r="AE43" s="687"/>
      <c r="AF43" s="687"/>
      <c r="AG43" s="688">
        <f t="shared" si="10"/>
        <v>0</v>
      </c>
      <c r="AH43" s="687"/>
      <c r="AI43" s="687"/>
      <c r="AJ43" s="688">
        <f t="shared" si="11"/>
        <v>0</v>
      </c>
      <c r="AK43" s="687">
        <v>31</v>
      </c>
      <c r="AL43" s="687">
        <v>92.35</v>
      </c>
      <c r="AM43" s="688">
        <f t="shared" si="12"/>
        <v>2.9790322580645161</v>
      </c>
      <c r="AN43" s="687">
        <v>422</v>
      </c>
      <c r="AO43" s="687">
        <v>1203.45</v>
      </c>
      <c r="AP43" s="688">
        <f t="shared" si="13"/>
        <v>2.851777251184834</v>
      </c>
      <c r="AQ43" s="687">
        <f t="shared" si="38"/>
        <v>481</v>
      </c>
      <c r="AR43" s="687">
        <f t="shared" si="38"/>
        <v>1382.6</v>
      </c>
      <c r="AS43" s="688">
        <f t="shared" si="14"/>
        <v>2.8744282744282743</v>
      </c>
      <c r="AT43" s="687">
        <v>0</v>
      </c>
      <c r="AU43" s="687">
        <v>0</v>
      </c>
      <c r="AV43" s="688">
        <f t="shared" si="15"/>
        <v>0</v>
      </c>
      <c r="AW43" s="687">
        <v>0</v>
      </c>
      <c r="AX43" s="687">
        <v>0</v>
      </c>
      <c r="AY43" s="688">
        <f t="shared" si="16"/>
        <v>0</v>
      </c>
      <c r="AZ43" s="687">
        <v>0</v>
      </c>
      <c r="BA43" s="687">
        <v>0</v>
      </c>
      <c r="BB43" s="688">
        <f t="shared" si="17"/>
        <v>0</v>
      </c>
      <c r="BC43" s="687">
        <v>0</v>
      </c>
      <c r="BD43" s="687">
        <v>0</v>
      </c>
      <c r="BE43" s="688">
        <f t="shared" si="18"/>
        <v>0</v>
      </c>
      <c r="BF43" s="687">
        <v>0</v>
      </c>
      <c r="BG43" s="687">
        <v>0</v>
      </c>
      <c r="BH43" s="688">
        <f t="shared" si="19"/>
        <v>0</v>
      </c>
      <c r="BI43" s="687">
        <v>0</v>
      </c>
      <c r="BJ43" s="687">
        <v>0</v>
      </c>
      <c r="BK43" s="688">
        <f t="shared" si="20"/>
        <v>0</v>
      </c>
      <c r="BL43" s="687">
        <v>0</v>
      </c>
      <c r="BM43" s="687">
        <v>0</v>
      </c>
      <c r="BN43" s="688">
        <f t="shared" si="21"/>
        <v>0</v>
      </c>
      <c r="BO43" s="687">
        <v>0</v>
      </c>
      <c r="BP43" s="687">
        <v>0</v>
      </c>
      <c r="BQ43" s="688">
        <f t="shared" si="22"/>
        <v>0</v>
      </c>
      <c r="BR43" s="687">
        <f t="shared" si="30"/>
        <v>150.5</v>
      </c>
      <c r="BS43" s="687">
        <f t="shared" si="30"/>
        <v>472.05</v>
      </c>
      <c r="BT43" s="688">
        <f t="shared" si="23"/>
        <v>3.1365448504983391</v>
      </c>
      <c r="BU43" s="687">
        <f t="shared" si="31"/>
        <v>0</v>
      </c>
      <c r="BV43" s="687">
        <f t="shared" si="31"/>
        <v>0</v>
      </c>
      <c r="BW43" s="688">
        <f t="shared" si="24"/>
        <v>0</v>
      </c>
      <c r="BX43" s="687">
        <f t="shared" si="32"/>
        <v>0</v>
      </c>
      <c r="BY43" s="687">
        <f t="shared" si="32"/>
        <v>0</v>
      </c>
      <c r="BZ43" s="688">
        <f t="shared" si="25"/>
        <v>0</v>
      </c>
      <c r="CA43" s="687">
        <f t="shared" si="33"/>
        <v>0</v>
      </c>
      <c r="CB43" s="687">
        <f t="shared" si="33"/>
        <v>0</v>
      </c>
      <c r="CC43" s="688">
        <f t="shared" si="26"/>
        <v>0</v>
      </c>
      <c r="CD43" s="687">
        <f t="shared" si="34"/>
        <v>42</v>
      </c>
      <c r="CE43" s="687">
        <f t="shared" si="34"/>
        <v>115.94999999999999</v>
      </c>
      <c r="CF43" s="688">
        <f t="shared" si="27"/>
        <v>2.7607142857142852</v>
      </c>
      <c r="CG43" s="687">
        <f t="shared" si="35"/>
        <v>636</v>
      </c>
      <c r="CH43" s="687">
        <f t="shared" si="35"/>
        <v>1825.8000000000002</v>
      </c>
      <c r="CI43" s="688">
        <f t="shared" si="28"/>
        <v>2.8707547169811325</v>
      </c>
      <c r="CJ43" s="687">
        <f t="shared" si="36"/>
        <v>828.5</v>
      </c>
      <c r="CK43" s="687">
        <f t="shared" si="36"/>
        <v>2413.8000000000002</v>
      </c>
      <c r="CL43" s="688">
        <f t="shared" si="29"/>
        <v>2.9134580567290285</v>
      </c>
      <c r="DI43" s="690" t="s">
        <v>130</v>
      </c>
      <c r="DJ43" s="660" t="s">
        <v>138</v>
      </c>
      <c r="DN43" s="689" t="s">
        <v>163</v>
      </c>
      <c r="DO43" s="689" t="s">
        <v>178</v>
      </c>
    </row>
    <row r="44" spans="1:140" x14ac:dyDescent="0.25">
      <c r="A44" s="707" t="s">
        <v>36</v>
      </c>
      <c r="B44" s="685">
        <v>1140.8399999999999</v>
      </c>
      <c r="C44" s="686">
        <f t="shared" si="0"/>
        <v>96.288699554714071</v>
      </c>
      <c r="D44" s="838">
        <v>408.24</v>
      </c>
      <c r="E44" s="838">
        <v>2052.54</v>
      </c>
      <c r="F44" s="688">
        <f t="shared" si="1"/>
        <v>5.0277777777777777</v>
      </c>
      <c r="G44" s="687"/>
      <c r="H44" s="687"/>
      <c r="I44" s="688">
        <f t="shared" si="2"/>
        <v>0</v>
      </c>
      <c r="J44" s="687"/>
      <c r="K44" s="687"/>
      <c r="L44" s="688">
        <f t="shared" si="3"/>
        <v>0</v>
      </c>
      <c r="M44" s="839">
        <v>41.9</v>
      </c>
      <c r="N44" s="840">
        <v>144.72999999999999</v>
      </c>
      <c r="O44" s="688">
        <f t="shared" si="4"/>
        <v>3.4541766109785201</v>
      </c>
      <c r="P44" s="839">
        <v>448.38</v>
      </c>
      <c r="Q44" s="841">
        <v>1534.16</v>
      </c>
      <c r="R44" s="688">
        <f t="shared" si="5"/>
        <v>3.4215620678888445</v>
      </c>
      <c r="S44" s="518">
        <v>1.5</v>
      </c>
      <c r="T44" s="518">
        <v>1.6</v>
      </c>
      <c r="U44" s="688">
        <f t="shared" si="6"/>
        <v>1.0666666666666667</v>
      </c>
      <c r="V44" s="687">
        <f t="shared" si="37"/>
        <v>900.02</v>
      </c>
      <c r="W44" s="687">
        <f t="shared" si="37"/>
        <v>3733.0299999999997</v>
      </c>
      <c r="X44" s="688">
        <f t="shared" si="7"/>
        <v>4.1477189395791205</v>
      </c>
      <c r="Y44" s="518">
        <v>1</v>
      </c>
      <c r="Z44" s="518">
        <v>4.75</v>
      </c>
      <c r="AA44" s="688">
        <f t="shared" si="8"/>
        <v>4.75</v>
      </c>
      <c r="AB44" s="687"/>
      <c r="AC44" s="687"/>
      <c r="AD44" s="688">
        <f t="shared" si="9"/>
        <v>0</v>
      </c>
      <c r="AE44" s="687"/>
      <c r="AF44" s="687"/>
      <c r="AG44" s="688">
        <f t="shared" si="10"/>
        <v>0</v>
      </c>
      <c r="AH44" s="687"/>
      <c r="AI44" s="687"/>
      <c r="AJ44" s="688">
        <f t="shared" si="11"/>
        <v>0</v>
      </c>
      <c r="AK44" s="123">
        <v>197.48</v>
      </c>
      <c r="AL44" s="838">
        <v>592.45000000000005</v>
      </c>
      <c r="AM44" s="688">
        <f t="shared" si="12"/>
        <v>3.0000506380392955</v>
      </c>
      <c r="AN44" s="687"/>
      <c r="AO44" s="687"/>
      <c r="AP44" s="688">
        <f t="shared" si="13"/>
        <v>0</v>
      </c>
      <c r="AQ44" s="687">
        <f t="shared" si="38"/>
        <v>198.48</v>
      </c>
      <c r="AR44" s="687">
        <f t="shared" si="38"/>
        <v>597.20000000000005</v>
      </c>
      <c r="AS44" s="688">
        <f t="shared" si="14"/>
        <v>3.0088673921805729</v>
      </c>
      <c r="AT44" s="687">
        <v>0</v>
      </c>
      <c r="AU44" s="687">
        <v>0</v>
      </c>
      <c r="AV44" s="688">
        <f t="shared" si="15"/>
        <v>0</v>
      </c>
      <c r="AW44" s="687">
        <v>0</v>
      </c>
      <c r="AX44" s="687">
        <v>0</v>
      </c>
      <c r="AY44" s="688">
        <f t="shared" si="16"/>
        <v>0</v>
      </c>
      <c r="AZ44" s="687">
        <v>0</v>
      </c>
      <c r="BA44" s="687">
        <v>0</v>
      </c>
      <c r="BB44" s="688">
        <f t="shared" si="17"/>
        <v>0</v>
      </c>
      <c r="BC44" s="687">
        <v>0</v>
      </c>
      <c r="BD44" s="687">
        <v>0</v>
      </c>
      <c r="BE44" s="688">
        <f t="shared" si="18"/>
        <v>0</v>
      </c>
      <c r="BF44" s="687">
        <v>0</v>
      </c>
      <c r="BG44" s="687">
        <v>0</v>
      </c>
      <c r="BH44" s="688">
        <f t="shared" si="19"/>
        <v>0</v>
      </c>
      <c r="BI44" s="687">
        <v>0</v>
      </c>
      <c r="BJ44" s="687">
        <v>0</v>
      </c>
      <c r="BK44" s="688">
        <f t="shared" si="20"/>
        <v>0</v>
      </c>
      <c r="BL44" s="687">
        <v>0</v>
      </c>
      <c r="BM44" s="687">
        <v>0</v>
      </c>
      <c r="BN44" s="688">
        <f t="shared" si="21"/>
        <v>0</v>
      </c>
      <c r="BO44" s="687">
        <v>0</v>
      </c>
      <c r="BP44" s="687">
        <v>0</v>
      </c>
      <c r="BQ44" s="688">
        <f t="shared" si="22"/>
        <v>0</v>
      </c>
      <c r="BR44" s="687">
        <f t="shared" si="30"/>
        <v>409.24</v>
      </c>
      <c r="BS44" s="687">
        <f t="shared" si="30"/>
        <v>2057.29</v>
      </c>
      <c r="BT44" s="688">
        <f t="shared" si="23"/>
        <v>5.0270990128042223</v>
      </c>
      <c r="BU44" s="687">
        <f t="shared" si="31"/>
        <v>0</v>
      </c>
      <c r="BV44" s="687">
        <f t="shared" si="31"/>
        <v>0</v>
      </c>
      <c r="BW44" s="688">
        <f t="shared" si="24"/>
        <v>0</v>
      </c>
      <c r="BX44" s="687">
        <f t="shared" si="32"/>
        <v>0</v>
      </c>
      <c r="BY44" s="687">
        <f t="shared" si="32"/>
        <v>0</v>
      </c>
      <c r="BZ44" s="688">
        <f t="shared" si="25"/>
        <v>0</v>
      </c>
      <c r="CA44" s="687">
        <f t="shared" si="33"/>
        <v>41.9</v>
      </c>
      <c r="CB44" s="687">
        <f t="shared" si="33"/>
        <v>144.72999999999999</v>
      </c>
      <c r="CC44" s="688">
        <f t="shared" si="26"/>
        <v>3.4541766109785201</v>
      </c>
      <c r="CD44" s="687">
        <f t="shared" si="34"/>
        <v>645.86</v>
      </c>
      <c r="CE44" s="687">
        <f t="shared" si="34"/>
        <v>2126.61</v>
      </c>
      <c r="CF44" s="688">
        <f t="shared" si="27"/>
        <v>3.292679528071099</v>
      </c>
      <c r="CG44" s="687">
        <f t="shared" si="35"/>
        <v>1.5</v>
      </c>
      <c r="CH44" s="687">
        <f t="shared" si="35"/>
        <v>1.6</v>
      </c>
      <c r="CI44" s="688">
        <f t="shared" si="28"/>
        <v>1.0666666666666667</v>
      </c>
      <c r="CJ44" s="687">
        <f t="shared" si="36"/>
        <v>1098.5</v>
      </c>
      <c r="CK44" s="687">
        <f t="shared" si="36"/>
        <v>4330.2299999999996</v>
      </c>
      <c r="CL44" s="688">
        <f t="shared" si="29"/>
        <v>3.9419481110605368</v>
      </c>
      <c r="DH44" s="690"/>
      <c r="DI44" s="690" t="s">
        <v>130</v>
      </c>
      <c r="DJ44" s="660" t="s">
        <v>138</v>
      </c>
      <c r="DN44" s="689" t="s">
        <v>194</v>
      </c>
      <c r="DO44" s="689" t="s">
        <v>178</v>
      </c>
    </row>
    <row r="45" spans="1:140" x14ac:dyDescent="0.25">
      <c r="A45" s="707" t="s">
        <v>37</v>
      </c>
      <c r="B45" s="685">
        <v>1657</v>
      </c>
      <c r="C45" s="686">
        <f t="shared" si="0"/>
        <v>69.056729028364515</v>
      </c>
      <c r="D45" s="687">
        <v>169</v>
      </c>
      <c r="E45" s="687">
        <v>941</v>
      </c>
      <c r="F45" s="688">
        <f t="shared" si="1"/>
        <v>5.5680473372781067</v>
      </c>
      <c r="G45" s="687">
        <v>5</v>
      </c>
      <c r="H45" s="687">
        <v>28</v>
      </c>
      <c r="I45" s="688">
        <f t="shared" si="2"/>
        <v>5.6</v>
      </c>
      <c r="J45" s="687">
        <v>9.6</v>
      </c>
      <c r="K45" s="687">
        <v>49</v>
      </c>
      <c r="L45" s="688">
        <f t="shared" si="3"/>
        <v>5.104166666666667</v>
      </c>
      <c r="M45" s="687">
        <v>92.35</v>
      </c>
      <c r="N45" s="687">
        <v>383</v>
      </c>
      <c r="O45" s="688">
        <f t="shared" si="4"/>
        <v>4.1472658364916084</v>
      </c>
      <c r="P45" s="687">
        <v>792.16</v>
      </c>
      <c r="Q45" s="687">
        <v>3031</v>
      </c>
      <c r="R45" s="688">
        <f t="shared" si="5"/>
        <v>3.8262472227832762</v>
      </c>
      <c r="S45" s="687"/>
      <c r="T45" s="687"/>
      <c r="U45" s="688">
        <f t="shared" si="6"/>
        <v>0</v>
      </c>
      <c r="V45" s="687">
        <f t="shared" si="37"/>
        <v>1077.71</v>
      </c>
      <c r="W45" s="687">
        <f t="shared" si="37"/>
        <v>4481</v>
      </c>
      <c r="X45" s="688">
        <f t="shared" si="7"/>
        <v>4.1578903415575619</v>
      </c>
      <c r="Y45" s="687"/>
      <c r="Z45" s="687"/>
      <c r="AA45" s="688">
        <f t="shared" si="8"/>
        <v>0</v>
      </c>
      <c r="AB45" s="687"/>
      <c r="AC45" s="687"/>
      <c r="AD45" s="688">
        <f t="shared" si="9"/>
        <v>0</v>
      </c>
      <c r="AE45" s="687"/>
      <c r="AF45" s="687"/>
      <c r="AG45" s="688">
        <f t="shared" si="10"/>
        <v>0</v>
      </c>
      <c r="AH45" s="687">
        <v>10.8</v>
      </c>
      <c r="AI45" s="687">
        <v>42</v>
      </c>
      <c r="AJ45" s="688">
        <f t="shared" si="11"/>
        <v>3.8888888888888888</v>
      </c>
      <c r="AK45" s="687">
        <v>55.76</v>
      </c>
      <c r="AL45" s="687">
        <v>188</v>
      </c>
      <c r="AM45" s="688">
        <f t="shared" si="12"/>
        <v>3.3715925394548063</v>
      </c>
      <c r="AN45" s="687"/>
      <c r="AO45" s="687"/>
      <c r="AP45" s="688">
        <f t="shared" si="13"/>
        <v>0</v>
      </c>
      <c r="AQ45" s="687">
        <f t="shared" si="38"/>
        <v>66.56</v>
      </c>
      <c r="AR45" s="687">
        <f t="shared" si="38"/>
        <v>230</v>
      </c>
      <c r="AS45" s="688">
        <f t="shared" si="14"/>
        <v>3.4555288461538463</v>
      </c>
      <c r="AT45" s="687">
        <v>0</v>
      </c>
      <c r="AU45" s="687">
        <v>0</v>
      </c>
      <c r="AV45" s="688">
        <f t="shared" si="15"/>
        <v>0</v>
      </c>
      <c r="AW45" s="687">
        <v>0</v>
      </c>
      <c r="AX45" s="687">
        <v>0</v>
      </c>
      <c r="AY45" s="688">
        <f t="shared" si="16"/>
        <v>0</v>
      </c>
      <c r="AZ45" s="687">
        <v>0</v>
      </c>
      <c r="BA45" s="687">
        <v>0</v>
      </c>
      <c r="BB45" s="688">
        <f t="shared" si="17"/>
        <v>0</v>
      </c>
      <c r="BC45" s="687">
        <v>0</v>
      </c>
      <c r="BD45" s="687">
        <v>0</v>
      </c>
      <c r="BE45" s="688">
        <f t="shared" si="18"/>
        <v>0</v>
      </c>
      <c r="BF45" s="687">
        <v>0</v>
      </c>
      <c r="BG45" s="687">
        <v>0</v>
      </c>
      <c r="BH45" s="688">
        <f t="shared" si="19"/>
        <v>0</v>
      </c>
      <c r="BI45" s="687">
        <v>0</v>
      </c>
      <c r="BJ45" s="687">
        <v>0</v>
      </c>
      <c r="BK45" s="688">
        <f t="shared" si="20"/>
        <v>0</v>
      </c>
      <c r="BL45" s="687">
        <v>0</v>
      </c>
      <c r="BM45" s="687">
        <v>0</v>
      </c>
      <c r="BN45" s="688">
        <f t="shared" si="21"/>
        <v>0</v>
      </c>
      <c r="BO45" s="687">
        <v>0</v>
      </c>
      <c r="BP45" s="687">
        <v>0</v>
      </c>
      <c r="BQ45" s="688">
        <f t="shared" si="22"/>
        <v>0</v>
      </c>
      <c r="BR45" s="687">
        <f t="shared" si="30"/>
        <v>169</v>
      </c>
      <c r="BS45" s="687">
        <f t="shared" si="30"/>
        <v>941</v>
      </c>
      <c r="BT45" s="688">
        <f t="shared" si="23"/>
        <v>5.5680473372781067</v>
      </c>
      <c r="BU45" s="687">
        <f t="shared" si="31"/>
        <v>5</v>
      </c>
      <c r="BV45" s="687">
        <f t="shared" si="31"/>
        <v>28</v>
      </c>
      <c r="BW45" s="688">
        <f t="shared" si="24"/>
        <v>5.6</v>
      </c>
      <c r="BX45" s="687">
        <f t="shared" si="32"/>
        <v>9.6</v>
      </c>
      <c r="BY45" s="687">
        <f t="shared" si="32"/>
        <v>49</v>
      </c>
      <c r="BZ45" s="688">
        <f t="shared" si="25"/>
        <v>5.104166666666667</v>
      </c>
      <c r="CA45" s="687">
        <f t="shared" si="33"/>
        <v>103.14999999999999</v>
      </c>
      <c r="CB45" s="687">
        <f t="shared" si="33"/>
        <v>425</v>
      </c>
      <c r="CC45" s="688">
        <f t="shared" si="26"/>
        <v>4.120213281628696</v>
      </c>
      <c r="CD45" s="687">
        <f t="shared" si="34"/>
        <v>847.92</v>
      </c>
      <c r="CE45" s="687">
        <f t="shared" si="34"/>
        <v>3219</v>
      </c>
      <c r="CF45" s="688">
        <f t="shared" si="27"/>
        <v>3.7963487121426551</v>
      </c>
      <c r="CG45" s="687">
        <f t="shared" si="35"/>
        <v>0</v>
      </c>
      <c r="CH45" s="687">
        <f t="shared" si="35"/>
        <v>0</v>
      </c>
      <c r="CI45" s="688">
        <f t="shared" si="28"/>
        <v>0</v>
      </c>
      <c r="CJ45" s="687">
        <f t="shared" si="36"/>
        <v>1144.27</v>
      </c>
      <c r="CK45" s="687">
        <f t="shared" si="36"/>
        <v>4711</v>
      </c>
      <c r="CL45" s="688">
        <f t="shared" si="29"/>
        <v>4.1170353150917176</v>
      </c>
      <c r="DH45" s="690" t="s">
        <v>130</v>
      </c>
      <c r="DI45" s="690" t="s">
        <v>130</v>
      </c>
      <c r="DJ45" s="660" t="s">
        <v>138</v>
      </c>
      <c r="DN45" s="689" t="s">
        <v>163</v>
      </c>
      <c r="DO45" s="689" t="s">
        <v>178</v>
      </c>
    </row>
    <row r="46" spans="1:140" x14ac:dyDescent="0.25">
      <c r="A46" s="707" t="s">
        <v>38</v>
      </c>
      <c r="B46" s="685">
        <v>3677.73</v>
      </c>
      <c r="C46" s="686">
        <f t="shared" si="0"/>
        <v>101.46054767478854</v>
      </c>
      <c r="D46" s="45">
        <v>201.05</v>
      </c>
      <c r="E46" s="45">
        <v>1093.8300000000002</v>
      </c>
      <c r="F46" s="688">
        <f t="shared" si="1"/>
        <v>5.4405869186769467</v>
      </c>
      <c r="G46" s="45">
        <v>58</v>
      </c>
      <c r="H46" s="45">
        <v>240.55</v>
      </c>
      <c r="I46" s="688">
        <f t="shared" si="2"/>
        <v>4.147413793103448</v>
      </c>
      <c r="J46" s="687">
        <v>73.25</v>
      </c>
      <c r="K46" s="687">
        <v>318.38</v>
      </c>
      <c r="L46" s="688">
        <f t="shared" si="3"/>
        <v>4.3464846416382255</v>
      </c>
      <c r="M46" s="45">
        <v>160.44999999999999</v>
      </c>
      <c r="N46" s="45">
        <v>660.01300000000015</v>
      </c>
      <c r="O46" s="688">
        <f t="shared" si="4"/>
        <v>4.1135119975070129</v>
      </c>
      <c r="P46" s="45">
        <v>513.6</v>
      </c>
      <c r="Q46" s="45">
        <v>2064.27</v>
      </c>
      <c r="R46" s="688">
        <f t="shared" si="5"/>
        <v>4.0192172897196263</v>
      </c>
      <c r="S46" s="45">
        <v>534.51</v>
      </c>
      <c r="T46" s="842">
        <v>2297.5300000000002</v>
      </c>
      <c r="U46" s="688">
        <f t="shared" si="6"/>
        <v>4.2983854371293342</v>
      </c>
      <c r="V46" s="687">
        <f t="shared" si="37"/>
        <v>1614.1100000000001</v>
      </c>
      <c r="W46" s="687">
        <f t="shared" si="37"/>
        <v>6992.9530000000004</v>
      </c>
      <c r="X46" s="688">
        <f t="shared" si="7"/>
        <v>4.3323893662761517</v>
      </c>
      <c r="Y46" s="687"/>
      <c r="Z46" s="687"/>
      <c r="AA46" s="688">
        <f t="shared" si="8"/>
        <v>0</v>
      </c>
      <c r="AB46" s="687"/>
      <c r="AC46" s="687"/>
      <c r="AD46" s="688">
        <f t="shared" si="9"/>
        <v>0</v>
      </c>
      <c r="AE46" s="45">
        <v>1.25</v>
      </c>
      <c r="AF46" s="45">
        <v>5</v>
      </c>
      <c r="AG46" s="688">
        <f t="shared" si="10"/>
        <v>4</v>
      </c>
      <c r="AH46" s="687">
        <v>13.5</v>
      </c>
      <c r="AI46" s="687">
        <v>53.2</v>
      </c>
      <c r="AJ46" s="688">
        <f t="shared" si="11"/>
        <v>3.9407407407407411</v>
      </c>
      <c r="AK46" s="45">
        <v>512.82500000000005</v>
      </c>
      <c r="AL46" s="45">
        <v>1838.15</v>
      </c>
      <c r="AM46" s="688">
        <f t="shared" si="12"/>
        <v>3.5843611368400525</v>
      </c>
      <c r="AN46" s="45">
        <v>1588.5099999999998</v>
      </c>
      <c r="AO46" s="45">
        <v>6135.430000000003</v>
      </c>
      <c r="AP46" s="688">
        <f t="shared" si="13"/>
        <v>3.8623804697483832</v>
      </c>
      <c r="AQ46" s="687">
        <f t="shared" si="38"/>
        <v>2117.335</v>
      </c>
      <c r="AR46" s="687">
        <f t="shared" si="38"/>
        <v>8036.7800000000034</v>
      </c>
      <c r="AS46" s="688">
        <f t="shared" si="14"/>
        <v>3.7957054504837466</v>
      </c>
      <c r="AT46" s="687">
        <v>0</v>
      </c>
      <c r="AU46" s="687">
        <v>0</v>
      </c>
      <c r="AV46" s="688">
        <f t="shared" si="15"/>
        <v>0</v>
      </c>
      <c r="AW46" s="687">
        <v>2</v>
      </c>
      <c r="AX46" s="687">
        <v>8</v>
      </c>
      <c r="AY46" s="688">
        <f t="shared" si="16"/>
        <v>4</v>
      </c>
      <c r="AZ46" s="687">
        <v>4.5999999999999996</v>
      </c>
      <c r="BA46" s="687">
        <v>18.899999999999999</v>
      </c>
      <c r="BB46" s="688">
        <f t="shared" si="17"/>
        <v>4.1086956521739131</v>
      </c>
      <c r="BC46" s="687">
        <v>0</v>
      </c>
      <c r="BD46" s="687">
        <v>0</v>
      </c>
      <c r="BE46" s="688">
        <f t="shared" si="18"/>
        <v>0</v>
      </c>
      <c r="BF46" s="687">
        <v>0</v>
      </c>
      <c r="BG46" s="687">
        <v>0</v>
      </c>
      <c r="BH46" s="688">
        <f t="shared" si="19"/>
        <v>0</v>
      </c>
      <c r="BI46" s="687">
        <v>0</v>
      </c>
      <c r="BJ46" s="687">
        <v>0</v>
      </c>
      <c r="BK46" s="688">
        <f t="shared" si="20"/>
        <v>0</v>
      </c>
      <c r="BL46" s="687">
        <v>0</v>
      </c>
      <c r="BM46" s="687">
        <v>0</v>
      </c>
      <c r="BN46" s="688">
        <f t="shared" si="21"/>
        <v>0</v>
      </c>
      <c r="BO46" s="687">
        <v>0</v>
      </c>
      <c r="BP46" s="687">
        <v>0</v>
      </c>
      <c r="BQ46" s="688">
        <f t="shared" si="22"/>
        <v>0</v>
      </c>
      <c r="BR46" s="687">
        <f t="shared" si="30"/>
        <v>201.05</v>
      </c>
      <c r="BS46" s="687">
        <f t="shared" si="30"/>
        <v>1093.8300000000002</v>
      </c>
      <c r="BT46" s="688">
        <f t="shared" si="23"/>
        <v>5.4405869186769467</v>
      </c>
      <c r="BU46" s="687">
        <f t="shared" si="31"/>
        <v>58</v>
      </c>
      <c r="BV46" s="687">
        <f t="shared" si="31"/>
        <v>240.55</v>
      </c>
      <c r="BW46" s="688">
        <f t="shared" si="24"/>
        <v>4.147413793103448</v>
      </c>
      <c r="BX46" s="687">
        <f t="shared" si="32"/>
        <v>74.5</v>
      </c>
      <c r="BY46" s="687">
        <f t="shared" si="32"/>
        <v>323.38</v>
      </c>
      <c r="BZ46" s="688">
        <f t="shared" si="25"/>
        <v>4.3406711409395973</v>
      </c>
      <c r="CA46" s="687">
        <f t="shared" si="33"/>
        <v>173.95</v>
      </c>
      <c r="CB46" s="687">
        <f t="shared" si="33"/>
        <v>713.21300000000019</v>
      </c>
      <c r="CC46" s="688">
        <f t="shared" si="26"/>
        <v>4.100103478010924</v>
      </c>
      <c r="CD46" s="687">
        <f t="shared" si="34"/>
        <v>1026.4250000000002</v>
      </c>
      <c r="CE46" s="687">
        <f t="shared" si="34"/>
        <v>3902.42</v>
      </c>
      <c r="CF46" s="688">
        <f t="shared" si="27"/>
        <v>3.8019533818837221</v>
      </c>
      <c r="CG46" s="687">
        <f t="shared" si="35"/>
        <v>2123.0199999999995</v>
      </c>
      <c r="CH46" s="687">
        <f t="shared" si="35"/>
        <v>8432.9600000000028</v>
      </c>
      <c r="CI46" s="688">
        <f t="shared" si="28"/>
        <v>3.9721528765626348</v>
      </c>
      <c r="CJ46" s="687">
        <f t="shared" si="36"/>
        <v>3731.4450000000002</v>
      </c>
      <c r="CK46" s="687">
        <f t="shared" si="36"/>
        <v>15029.733000000004</v>
      </c>
      <c r="CL46" s="688">
        <f t="shared" si="29"/>
        <v>4.0278586445733495</v>
      </c>
      <c r="DI46" s="690" t="s">
        <v>130</v>
      </c>
      <c r="DJ46" s="660" t="s">
        <v>138</v>
      </c>
      <c r="DN46" s="689" t="s">
        <v>194</v>
      </c>
      <c r="DO46" s="689" t="s">
        <v>178</v>
      </c>
    </row>
    <row r="47" spans="1:140" x14ac:dyDescent="0.25">
      <c r="A47" s="707" t="s">
        <v>39</v>
      </c>
      <c r="B47" s="685">
        <v>506.5</v>
      </c>
      <c r="C47" s="686">
        <f t="shared" si="0"/>
        <v>99.506416584402771</v>
      </c>
      <c r="D47" s="687">
        <v>148</v>
      </c>
      <c r="E47" s="687">
        <v>773</v>
      </c>
      <c r="F47" s="688">
        <f t="shared" si="1"/>
        <v>5.2229729729729728</v>
      </c>
      <c r="G47" s="687"/>
      <c r="H47" s="687"/>
      <c r="I47" s="688">
        <f t="shared" si="2"/>
        <v>0</v>
      </c>
      <c r="J47" s="687"/>
      <c r="K47" s="687"/>
      <c r="L47" s="688">
        <f t="shared" si="3"/>
        <v>0</v>
      </c>
      <c r="M47" s="842">
        <v>186</v>
      </c>
      <c r="N47" s="842">
        <v>700.5045305000001</v>
      </c>
      <c r="O47" s="688">
        <f t="shared" si="4"/>
        <v>3.7661533897849466</v>
      </c>
      <c r="P47" s="687"/>
      <c r="Q47" s="687"/>
      <c r="R47" s="688">
        <f t="shared" si="5"/>
        <v>0</v>
      </c>
      <c r="S47" s="687">
        <v>43</v>
      </c>
      <c r="T47" s="687">
        <v>172</v>
      </c>
      <c r="U47" s="688">
        <f t="shared" si="6"/>
        <v>4</v>
      </c>
      <c r="V47" s="687">
        <f t="shared" si="37"/>
        <v>377</v>
      </c>
      <c r="W47" s="687">
        <f t="shared" si="37"/>
        <v>1645.5045305000001</v>
      </c>
      <c r="X47" s="688">
        <f t="shared" si="7"/>
        <v>4.3647335026525198</v>
      </c>
      <c r="Y47" s="687">
        <v>27</v>
      </c>
      <c r="Z47" s="687">
        <v>98</v>
      </c>
      <c r="AA47" s="688">
        <f t="shared" si="8"/>
        <v>3.6296296296296298</v>
      </c>
      <c r="AB47" s="687"/>
      <c r="AC47" s="687"/>
      <c r="AD47" s="688">
        <f t="shared" si="9"/>
        <v>0</v>
      </c>
      <c r="AE47" s="687"/>
      <c r="AF47" s="687"/>
      <c r="AG47" s="688">
        <f t="shared" si="10"/>
        <v>0</v>
      </c>
      <c r="AH47" s="687"/>
      <c r="AI47" s="687"/>
      <c r="AJ47" s="688">
        <f t="shared" si="11"/>
        <v>0</v>
      </c>
      <c r="AK47" s="687"/>
      <c r="AL47" s="687"/>
      <c r="AM47" s="688">
        <f t="shared" si="12"/>
        <v>0</v>
      </c>
      <c r="AN47" s="687">
        <v>100</v>
      </c>
      <c r="AO47" s="687">
        <v>324</v>
      </c>
      <c r="AP47" s="688">
        <f t="shared" si="13"/>
        <v>3.24</v>
      </c>
      <c r="AQ47" s="687">
        <f t="shared" si="38"/>
        <v>127</v>
      </c>
      <c r="AR47" s="687">
        <f t="shared" si="38"/>
        <v>422</v>
      </c>
      <c r="AS47" s="688">
        <f t="shared" si="14"/>
        <v>3.3228346456692912</v>
      </c>
      <c r="AT47" s="687">
        <v>0</v>
      </c>
      <c r="AU47" s="687">
        <v>0</v>
      </c>
      <c r="AV47" s="688">
        <f t="shared" si="15"/>
        <v>0</v>
      </c>
      <c r="AW47" s="687">
        <v>0</v>
      </c>
      <c r="AX47" s="687">
        <v>0</v>
      </c>
      <c r="AY47" s="688">
        <f t="shared" si="16"/>
        <v>0</v>
      </c>
      <c r="AZ47" s="687">
        <v>0</v>
      </c>
      <c r="BA47" s="687">
        <v>0</v>
      </c>
      <c r="BB47" s="688">
        <f t="shared" si="17"/>
        <v>0</v>
      </c>
      <c r="BC47" s="687">
        <v>0</v>
      </c>
      <c r="BD47" s="687">
        <v>0</v>
      </c>
      <c r="BE47" s="688">
        <f t="shared" si="18"/>
        <v>0</v>
      </c>
      <c r="BF47" s="687">
        <v>0</v>
      </c>
      <c r="BG47" s="687">
        <v>0</v>
      </c>
      <c r="BH47" s="688">
        <f t="shared" si="19"/>
        <v>0</v>
      </c>
      <c r="BI47" s="687">
        <v>0</v>
      </c>
      <c r="BJ47" s="687">
        <v>0</v>
      </c>
      <c r="BK47" s="688">
        <f t="shared" si="20"/>
        <v>0</v>
      </c>
      <c r="BL47" s="687">
        <v>0</v>
      </c>
      <c r="BM47" s="687">
        <v>0</v>
      </c>
      <c r="BN47" s="688">
        <f t="shared" si="21"/>
        <v>0</v>
      </c>
      <c r="BO47" s="687">
        <v>0</v>
      </c>
      <c r="BP47" s="687">
        <v>0</v>
      </c>
      <c r="BQ47" s="688">
        <f t="shared" si="22"/>
        <v>0</v>
      </c>
      <c r="BR47" s="687">
        <f t="shared" si="30"/>
        <v>175</v>
      </c>
      <c r="BS47" s="687">
        <f t="shared" si="30"/>
        <v>871</v>
      </c>
      <c r="BT47" s="688">
        <f t="shared" si="23"/>
        <v>4.9771428571428569</v>
      </c>
      <c r="BU47" s="687">
        <f t="shared" si="31"/>
        <v>0</v>
      </c>
      <c r="BV47" s="687">
        <f t="shared" si="31"/>
        <v>0</v>
      </c>
      <c r="BW47" s="688">
        <f t="shared" si="24"/>
        <v>0</v>
      </c>
      <c r="BX47" s="687">
        <f t="shared" si="32"/>
        <v>0</v>
      </c>
      <c r="BY47" s="687">
        <f t="shared" si="32"/>
        <v>0</v>
      </c>
      <c r="BZ47" s="688">
        <f t="shared" si="25"/>
        <v>0</v>
      </c>
      <c r="CA47" s="687">
        <f t="shared" si="33"/>
        <v>186</v>
      </c>
      <c r="CB47" s="687">
        <f t="shared" si="33"/>
        <v>700.5045305000001</v>
      </c>
      <c r="CC47" s="688">
        <f t="shared" si="26"/>
        <v>3.7661533897849466</v>
      </c>
      <c r="CD47" s="687">
        <f t="shared" si="34"/>
        <v>0</v>
      </c>
      <c r="CE47" s="687">
        <f t="shared" si="34"/>
        <v>0</v>
      </c>
      <c r="CF47" s="688">
        <f t="shared" si="27"/>
        <v>0</v>
      </c>
      <c r="CG47" s="687">
        <f t="shared" si="35"/>
        <v>143</v>
      </c>
      <c r="CH47" s="687">
        <f t="shared" si="35"/>
        <v>496</v>
      </c>
      <c r="CI47" s="688">
        <f t="shared" si="28"/>
        <v>3.4685314685314683</v>
      </c>
      <c r="CJ47" s="687">
        <f t="shared" si="36"/>
        <v>504</v>
      </c>
      <c r="CK47" s="687">
        <f t="shared" si="36"/>
        <v>2067.5045305000003</v>
      </c>
      <c r="CL47" s="688">
        <f t="shared" si="29"/>
        <v>4.1021915287698416</v>
      </c>
      <c r="DN47" s="689" t="s">
        <v>163</v>
      </c>
      <c r="DO47" s="689" t="s">
        <v>178</v>
      </c>
    </row>
    <row r="48" spans="1:140" x14ac:dyDescent="0.25">
      <c r="A48" s="707" t="s">
        <v>40</v>
      </c>
      <c r="B48" s="685">
        <v>572</v>
      </c>
      <c r="C48" s="686">
        <f t="shared" si="0"/>
        <v>87.053547167832178</v>
      </c>
      <c r="D48" s="842">
        <v>42.818215000000009</v>
      </c>
      <c r="E48" s="842">
        <v>234.26782550000001</v>
      </c>
      <c r="F48" s="688">
        <f t="shared" si="1"/>
        <v>5.4712188609450436</v>
      </c>
      <c r="G48" s="842">
        <v>1</v>
      </c>
      <c r="H48" s="842">
        <v>5.5</v>
      </c>
      <c r="I48" s="688">
        <f t="shared" si="2"/>
        <v>5.5</v>
      </c>
      <c r="J48" s="842">
        <v>2.27</v>
      </c>
      <c r="K48" s="842">
        <v>10.215</v>
      </c>
      <c r="L48" s="688">
        <f t="shared" si="3"/>
        <v>4.5</v>
      </c>
      <c r="M48" s="842">
        <v>154.58150610000004</v>
      </c>
      <c r="N48" s="842">
        <v>700.5045305000001</v>
      </c>
      <c r="O48" s="688">
        <f t="shared" si="4"/>
        <v>4.531619261406588</v>
      </c>
      <c r="P48" s="842">
        <v>160.4765687</v>
      </c>
      <c r="Q48" s="842">
        <v>639.88677480000001</v>
      </c>
      <c r="R48" s="688">
        <f t="shared" si="5"/>
        <v>3.9874156082949699</v>
      </c>
      <c r="S48" s="687"/>
      <c r="T48" s="687"/>
      <c r="U48" s="688">
        <f t="shared" si="6"/>
        <v>0</v>
      </c>
      <c r="V48" s="687">
        <f t="shared" si="37"/>
        <v>363.41628980000002</v>
      </c>
      <c r="W48" s="687">
        <f t="shared" si="37"/>
        <v>1600.5891308</v>
      </c>
      <c r="X48" s="688">
        <f t="shared" si="7"/>
        <v>4.4042855967762398</v>
      </c>
      <c r="Y48" s="687"/>
      <c r="Z48" s="687"/>
      <c r="AA48" s="688">
        <f t="shared" si="8"/>
        <v>0</v>
      </c>
      <c r="AB48" s="687"/>
      <c r="AC48" s="687"/>
      <c r="AD48" s="688">
        <f t="shared" si="9"/>
        <v>0</v>
      </c>
      <c r="AE48" s="687"/>
      <c r="AF48" s="687"/>
      <c r="AG48" s="688">
        <f t="shared" si="10"/>
        <v>0</v>
      </c>
      <c r="AH48" s="842">
        <v>18.87</v>
      </c>
      <c r="AI48" s="842">
        <v>70.299000000000007</v>
      </c>
      <c r="AJ48" s="688">
        <f t="shared" si="11"/>
        <v>3.7254372019077904</v>
      </c>
      <c r="AK48" s="842">
        <v>115.66000000000001</v>
      </c>
      <c r="AL48" s="842">
        <v>408.78199999999998</v>
      </c>
      <c r="AM48" s="688">
        <f t="shared" si="12"/>
        <v>3.5343420370050143</v>
      </c>
      <c r="AN48" s="687"/>
      <c r="AO48" s="687"/>
      <c r="AP48" s="688">
        <f t="shared" si="13"/>
        <v>0</v>
      </c>
      <c r="AQ48" s="687">
        <f t="shared" si="38"/>
        <v>134.53</v>
      </c>
      <c r="AR48" s="687">
        <f t="shared" si="38"/>
        <v>479.08100000000002</v>
      </c>
      <c r="AS48" s="688">
        <f t="shared" si="14"/>
        <v>3.5611462127406526</v>
      </c>
      <c r="AT48" s="687">
        <v>0</v>
      </c>
      <c r="AU48" s="687">
        <v>0</v>
      </c>
      <c r="AV48" s="688">
        <f t="shared" si="15"/>
        <v>0</v>
      </c>
      <c r="AW48" s="687">
        <v>0</v>
      </c>
      <c r="AX48" s="687">
        <v>0</v>
      </c>
      <c r="AY48" s="688">
        <f t="shared" si="16"/>
        <v>0</v>
      </c>
      <c r="AZ48" s="687">
        <v>0</v>
      </c>
      <c r="BA48" s="687">
        <v>0</v>
      </c>
      <c r="BB48" s="688">
        <f t="shared" si="17"/>
        <v>0</v>
      </c>
      <c r="BC48" s="687">
        <v>0</v>
      </c>
      <c r="BD48" s="687">
        <v>0</v>
      </c>
      <c r="BE48" s="688">
        <f t="shared" si="18"/>
        <v>0</v>
      </c>
      <c r="BF48" s="687">
        <v>0</v>
      </c>
      <c r="BG48" s="687">
        <v>0</v>
      </c>
      <c r="BH48" s="688">
        <f t="shared" si="19"/>
        <v>0</v>
      </c>
      <c r="BI48" s="687">
        <v>0</v>
      </c>
      <c r="BJ48" s="687">
        <v>0</v>
      </c>
      <c r="BK48" s="688">
        <f t="shared" si="20"/>
        <v>0</v>
      </c>
      <c r="BL48" s="687">
        <v>0</v>
      </c>
      <c r="BM48" s="687">
        <v>0</v>
      </c>
      <c r="BN48" s="688">
        <f t="shared" si="21"/>
        <v>0</v>
      </c>
      <c r="BO48" s="687">
        <v>0</v>
      </c>
      <c r="BP48" s="687">
        <v>0</v>
      </c>
      <c r="BQ48" s="688">
        <f t="shared" si="22"/>
        <v>0</v>
      </c>
      <c r="BR48" s="687">
        <f t="shared" si="30"/>
        <v>42.818215000000009</v>
      </c>
      <c r="BS48" s="687">
        <f t="shared" si="30"/>
        <v>234.26782550000001</v>
      </c>
      <c r="BT48" s="688">
        <f t="shared" si="23"/>
        <v>5.4712188609450436</v>
      </c>
      <c r="BU48" s="687">
        <f t="shared" si="31"/>
        <v>1</v>
      </c>
      <c r="BV48" s="687">
        <f t="shared" si="31"/>
        <v>5.5</v>
      </c>
      <c r="BW48" s="688">
        <f t="shared" si="24"/>
        <v>5.5</v>
      </c>
      <c r="BX48" s="687">
        <f t="shared" si="32"/>
        <v>2.27</v>
      </c>
      <c r="BY48" s="687">
        <f t="shared" si="32"/>
        <v>10.215</v>
      </c>
      <c r="BZ48" s="688">
        <f t="shared" si="25"/>
        <v>4.5</v>
      </c>
      <c r="CA48" s="687">
        <f t="shared" si="33"/>
        <v>173.45150610000005</v>
      </c>
      <c r="CB48" s="687">
        <f t="shared" si="33"/>
        <v>770.80353050000008</v>
      </c>
      <c r="CC48" s="688">
        <f t="shared" si="26"/>
        <v>4.4439137360710408</v>
      </c>
      <c r="CD48" s="687">
        <f t="shared" si="34"/>
        <v>276.1365687</v>
      </c>
      <c r="CE48" s="687">
        <f t="shared" si="34"/>
        <v>1048.6687747999999</v>
      </c>
      <c r="CF48" s="688">
        <f t="shared" si="27"/>
        <v>3.7976454177617218</v>
      </c>
      <c r="CG48" s="687">
        <f t="shared" si="35"/>
        <v>0</v>
      </c>
      <c r="CH48" s="687">
        <f t="shared" si="35"/>
        <v>0</v>
      </c>
      <c r="CI48" s="688">
        <f t="shared" si="28"/>
        <v>0</v>
      </c>
      <c r="CJ48" s="687">
        <f t="shared" si="36"/>
        <v>497.94628980000005</v>
      </c>
      <c r="CK48" s="687">
        <f t="shared" si="36"/>
        <v>2079.6701308000002</v>
      </c>
      <c r="CL48" s="688">
        <f t="shared" si="29"/>
        <v>4.1764948818783223</v>
      </c>
      <c r="DI48" s="690" t="s">
        <v>130</v>
      </c>
      <c r="DJ48" s="660" t="s">
        <v>138</v>
      </c>
      <c r="DN48" s="689" t="s">
        <v>186</v>
      </c>
      <c r="DO48" s="689" t="s">
        <v>197</v>
      </c>
    </row>
    <row r="49" spans="1:140" x14ac:dyDescent="0.25">
      <c r="A49" s="707" t="s">
        <v>98</v>
      </c>
      <c r="B49" s="685">
        <v>1050</v>
      </c>
      <c r="C49" s="686">
        <f t="shared" si="0"/>
        <v>62.833333333333329</v>
      </c>
      <c r="D49" s="687">
        <v>319</v>
      </c>
      <c r="E49" s="687">
        <v>1904</v>
      </c>
      <c r="F49" s="688">
        <f t="shared" si="1"/>
        <v>5.9686520376175549</v>
      </c>
      <c r="G49" s="687">
        <v>3.75</v>
      </c>
      <c r="H49" s="687">
        <v>19.25</v>
      </c>
      <c r="I49" s="688">
        <f t="shared" si="2"/>
        <v>5.1333333333333337</v>
      </c>
      <c r="J49" s="687">
        <v>3.5</v>
      </c>
      <c r="K49" s="687">
        <v>16</v>
      </c>
      <c r="L49" s="688">
        <f t="shared" si="3"/>
        <v>4.5714285714285712</v>
      </c>
      <c r="M49" s="687">
        <v>146</v>
      </c>
      <c r="N49" s="687">
        <v>730</v>
      </c>
      <c r="O49" s="688">
        <f t="shared" si="4"/>
        <v>5</v>
      </c>
      <c r="P49" s="687">
        <v>78.5</v>
      </c>
      <c r="Q49" s="687">
        <v>360</v>
      </c>
      <c r="R49" s="688">
        <f t="shared" si="5"/>
        <v>4.5859872611464967</v>
      </c>
      <c r="S49" s="687">
        <v>51.5</v>
      </c>
      <c r="T49" s="687">
        <v>177</v>
      </c>
      <c r="U49" s="688">
        <f t="shared" si="6"/>
        <v>3.436893203883495</v>
      </c>
      <c r="V49" s="687">
        <f t="shared" si="37"/>
        <v>605.75</v>
      </c>
      <c r="W49" s="687">
        <f t="shared" si="37"/>
        <v>3222.25</v>
      </c>
      <c r="X49" s="688">
        <f t="shared" si="7"/>
        <v>5.3194387123400739</v>
      </c>
      <c r="Y49" s="687">
        <v>1.25</v>
      </c>
      <c r="Z49" s="687">
        <v>5.58</v>
      </c>
      <c r="AA49" s="688">
        <f t="shared" si="8"/>
        <v>4.4640000000000004</v>
      </c>
      <c r="AB49" s="687">
        <v>3</v>
      </c>
      <c r="AC49" s="687">
        <v>12.63</v>
      </c>
      <c r="AD49" s="688">
        <f t="shared" si="9"/>
        <v>4.21</v>
      </c>
      <c r="AE49" s="687">
        <v>6.25</v>
      </c>
      <c r="AF49" s="687">
        <v>18.46</v>
      </c>
      <c r="AG49" s="688">
        <f t="shared" si="10"/>
        <v>2.9536000000000002</v>
      </c>
      <c r="AH49" s="687">
        <v>4.25</v>
      </c>
      <c r="AI49" s="687">
        <v>21.25</v>
      </c>
      <c r="AJ49" s="688">
        <f t="shared" si="11"/>
        <v>5</v>
      </c>
      <c r="AK49" s="687">
        <v>3.25</v>
      </c>
      <c r="AL49" s="687">
        <v>12.63</v>
      </c>
      <c r="AM49" s="688">
        <f t="shared" si="12"/>
        <v>3.8861538461538463</v>
      </c>
      <c r="AN49" s="687">
        <v>29.75</v>
      </c>
      <c r="AO49" s="687">
        <v>105</v>
      </c>
      <c r="AP49" s="688">
        <f t="shared" si="13"/>
        <v>3.5294117647058822</v>
      </c>
      <c r="AQ49" s="687">
        <f t="shared" si="38"/>
        <v>54</v>
      </c>
      <c r="AR49" s="687">
        <f t="shared" si="38"/>
        <v>194.01000000000002</v>
      </c>
      <c r="AS49" s="688">
        <f t="shared" si="14"/>
        <v>3.5927777777777781</v>
      </c>
      <c r="AT49" s="687">
        <v>0</v>
      </c>
      <c r="AU49" s="687">
        <v>0</v>
      </c>
      <c r="AV49" s="688">
        <f t="shared" si="15"/>
        <v>0</v>
      </c>
      <c r="AW49" s="687">
        <v>0</v>
      </c>
      <c r="AX49" s="687">
        <v>0</v>
      </c>
      <c r="AY49" s="688">
        <f t="shared" si="16"/>
        <v>0</v>
      </c>
      <c r="AZ49" s="687">
        <v>0</v>
      </c>
      <c r="BA49" s="687">
        <v>0</v>
      </c>
      <c r="BB49" s="688">
        <f t="shared" si="17"/>
        <v>0</v>
      </c>
      <c r="BC49" s="687">
        <v>0</v>
      </c>
      <c r="BD49" s="687">
        <v>0</v>
      </c>
      <c r="BE49" s="688">
        <f t="shared" si="18"/>
        <v>0</v>
      </c>
      <c r="BF49" s="687">
        <v>0</v>
      </c>
      <c r="BG49" s="687">
        <v>0</v>
      </c>
      <c r="BH49" s="688">
        <f t="shared" si="19"/>
        <v>0</v>
      </c>
      <c r="BI49" s="687">
        <v>0</v>
      </c>
      <c r="BJ49" s="687">
        <v>0</v>
      </c>
      <c r="BK49" s="688">
        <f t="shared" si="20"/>
        <v>0</v>
      </c>
      <c r="BL49" s="687">
        <v>0</v>
      </c>
      <c r="BM49" s="687">
        <v>0</v>
      </c>
      <c r="BN49" s="688">
        <f t="shared" si="21"/>
        <v>0</v>
      </c>
      <c r="BO49" s="687">
        <v>0</v>
      </c>
      <c r="BP49" s="687">
        <v>0</v>
      </c>
      <c r="BQ49" s="688">
        <f t="shared" si="22"/>
        <v>0</v>
      </c>
      <c r="BR49" s="687">
        <f t="shared" si="30"/>
        <v>320.25</v>
      </c>
      <c r="BS49" s="687">
        <f t="shared" si="30"/>
        <v>1909.58</v>
      </c>
      <c r="BT49" s="688">
        <f t="shared" si="23"/>
        <v>5.962779078844652</v>
      </c>
      <c r="BU49" s="687">
        <f t="shared" si="31"/>
        <v>6.75</v>
      </c>
      <c r="BV49" s="687">
        <f t="shared" si="31"/>
        <v>31.880000000000003</v>
      </c>
      <c r="BW49" s="688">
        <f t="shared" si="24"/>
        <v>4.7229629629629635</v>
      </c>
      <c r="BX49" s="687">
        <f t="shared" si="32"/>
        <v>9.75</v>
      </c>
      <c r="BY49" s="687">
        <f t="shared" si="32"/>
        <v>34.46</v>
      </c>
      <c r="BZ49" s="688">
        <f t="shared" si="25"/>
        <v>3.5343589743589745</v>
      </c>
      <c r="CA49" s="687">
        <f t="shared" si="33"/>
        <v>150.25</v>
      </c>
      <c r="CB49" s="687">
        <f t="shared" si="33"/>
        <v>751.25</v>
      </c>
      <c r="CC49" s="688">
        <f t="shared" si="26"/>
        <v>5</v>
      </c>
      <c r="CD49" s="687">
        <f t="shared" si="34"/>
        <v>81.75</v>
      </c>
      <c r="CE49" s="687">
        <f t="shared" si="34"/>
        <v>372.63</v>
      </c>
      <c r="CF49" s="688">
        <f t="shared" si="27"/>
        <v>4.5581651376146786</v>
      </c>
      <c r="CG49" s="687">
        <f t="shared" si="35"/>
        <v>81.25</v>
      </c>
      <c r="CH49" s="687">
        <f t="shared" si="35"/>
        <v>282</v>
      </c>
      <c r="CI49" s="688">
        <f t="shared" si="28"/>
        <v>3.4707692307692306</v>
      </c>
      <c r="CJ49" s="687">
        <f t="shared" si="36"/>
        <v>659.75</v>
      </c>
      <c r="CK49" s="687">
        <f t="shared" si="36"/>
        <v>3416.26</v>
      </c>
      <c r="CL49" s="688">
        <f t="shared" si="29"/>
        <v>5.1781129215611976</v>
      </c>
      <c r="DI49" s="690" t="s">
        <v>130</v>
      </c>
      <c r="DJ49" s="660" t="s">
        <v>144</v>
      </c>
      <c r="DN49" s="689" t="s">
        <v>163</v>
      </c>
      <c r="DO49" s="689" t="s">
        <v>178</v>
      </c>
    </row>
    <row r="50" spans="1:140" s="709" customFormat="1" x14ac:dyDescent="0.25">
      <c r="A50" s="708" t="s">
        <v>42</v>
      </c>
      <c r="B50" s="695">
        <v>2479.4499999999998</v>
      </c>
      <c r="C50" s="696">
        <f t="shared" si="0"/>
        <v>25.086208634979535</v>
      </c>
      <c r="D50" s="687">
        <v>85</v>
      </c>
      <c r="E50" s="687">
        <v>432</v>
      </c>
      <c r="F50" s="688">
        <f t="shared" si="1"/>
        <v>5.0823529411764703</v>
      </c>
      <c r="G50" s="687"/>
      <c r="H50" s="687"/>
      <c r="I50" s="688">
        <f t="shared" si="2"/>
        <v>0</v>
      </c>
      <c r="J50" s="687">
        <v>24</v>
      </c>
      <c r="K50" s="687">
        <v>71</v>
      </c>
      <c r="L50" s="688">
        <f t="shared" si="3"/>
        <v>2.9583333333333335</v>
      </c>
      <c r="M50" s="687"/>
      <c r="N50" s="687"/>
      <c r="O50" s="688">
        <f t="shared" si="4"/>
        <v>0</v>
      </c>
      <c r="P50" s="687"/>
      <c r="Q50" s="687"/>
      <c r="R50" s="688">
        <f t="shared" si="5"/>
        <v>0</v>
      </c>
      <c r="S50" s="687">
        <v>390</v>
      </c>
      <c r="T50" s="687">
        <v>1192</v>
      </c>
      <c r="U50" s="688">
        <f t="shared" si="6"/>
        <v>3.0564102564102562</v>
      </c>
      <c r="V50" s="687">
        <f t="shared" si="37"/>
        <v>523</v>
      </c>
      <c r="W50" s="687">
        <f t="shared" si="37"/>
        <v>1766</v>
      </c>
      <c r="X50" s="688">
        <f t="shared" si="7"/>
        <v>3.3766730401529639</v>
      </c>
      <c r="Y50" s="687">
        <v>1</v>
      </c>
      <c r="Z50" s="687">
        <v>5.0999999999999996</v>
      </c>
      <c r="AA50" s="688">
        <f t="shared" si="8"/>
        <v>5.0999999999999996</v>
      </c>
      <c r="AB50" s="687"/>
      <c r="AC50" s="687"/>
      <c r="AD50" s="688">
        <f t="shared" si="9"/>
        <v>0</v>
      </c>
      <c r="AE50" s="687">
        <v>8</v>
      </c>
      <c r="AF50" s="687">
        <v>55</v>
      </c>
      <c r="AG50" s="688">
        <f t="shared" si="10"/>
        <v>6.875</v>
      </c>
      <c r="AH50" s="687"/>
      <c r="AI50" s="687"/>
      <c r="AJ50" s="688">
        <f t="shared" si="11"/>
        <v>0</v>
      </c>
      <c r="AK50" s="687"/>
      <c r="AL50" s="687"/>
      <c r="AM50" s="688">
        <f t="shared" si="12"/>
        <v>0</v>
      </c>
      <c r="AN50" s="687">
        <v>82</v>
      </c>
      <c r="AO50" s="687">
        <v>233</v>
      </c>
      <c r="AP50" s="688">
        <f t="shared" si="13"/>
        <v>2.8414634146341462</v>
      </c>
      <c r="AQ50" s="687">
        <f t="shared" si="38"/>
        <v>99</v>
      </c>
      <c r="AR50" s="687">
        <f t="shared" si="38"/>
        <v>348.1</v>
      </c>
      <c r="AS50" s="688">
        <f t="shared" si="14"/>
        <v>3.5161616161616163</v>
      </c>
      <c r="AT50" s="687">
        <v>0</v>
      </c>
      <c r="AU50" s="687">
        <v>0</v>
      </c>
      <c r="AV50" s="688">
        <f t="shared" si="15"/>
        <v>0</v>
      </c>
      <c r="AW50" s="687">
        <v>0</v>
      </c>
      <c r="AX50" s="687">
        <v>0</v>
      </c>
      <c r="AY50" s="688">
        <f t="shared" si="16"/>
        <v>0</v>
      </c>
      <c r="AZ50" s="687">
        <v>0</v>
      </c>
      <c r="BA50" s="687">
        <v>0</v>
      </c>
      <c r="BB50" s="688">
        <f t="shared" si="17"/>
        <v>0</v>
      </c>
      <c r="BC50" s="687">
        <v>0</v>
      </c>
      <c r="BD50" s="687">
        <v>0</v>
      </c>
      <c r="BE50" s="688">
        <f t="shared" si="18"/>
        <v>0</v>
      </c>
      <c r="BF50" s="687">
        <v>0</v>
      </c>
      <c r="BG50" s="687">
        <v>0</v>
      </c>
      <c r="BH50" s="688">
        <f t="shared" si="19"/>
        <v>0</v>
      </c>
      <c r="BI50" s="687">
        <v>0</v>
      </c>
      <c r="BJ50" s="687">
        <v>0</v>
      </c>
      <c r="BK50" s="688">
        <f t="shared" si="20"/>
        <v>0</v>
      </c>
      <c r="BL50" s="687">
        <v>0</v>
      </c>
      <c r="BM50" s="687">
        <v>0</v>
      </c>
      <c r="BN50" s="688">
        <f t="shared" si="21"/>
        <v>0</v>
      </c>
      <c r="BO50" s="687">
        <v>0</v>
      </c>
      <c r="BP50" s="687">
        <v>0</v>
      </c>
      <c r="BQ50" s="688">
        <f t="shared" si="22"/>
        <v>0</v>
      </c>
      <c r="BR50" s="687">
        <f t="shared" si="30"/>
        <v>86</v>
      </c>
      <c r="BS50" s="687">
        <f t="shared" si="30"/>
        <v>437.1</v>
      </c>
      <c r="BT50" s="688">
        <f t="shared" si="23"/>
        <v>5.0825581395348838</v>
      </c>
      <c r="BU50" s="687">
        <f t="shared" si="31"/>
        <v>0</v>
      </c>
      <c r="BV50" s="687">
        <f t="shared" si="31"/>
        <v>0</v>
      </c>
      <c r="BW50" s="688">
        <f t="shared" si="24"/>
        <v>0</v>
      </c>
      <c r="BX50" s="687">
        <f t="shared" si="32"/>
        <v>32</v>
      </c>
      <c r="BY50" s="687">
        <f t="shared" si="32"/>
        <v>126</v>
      </c>
      <c r="BZ50" s="688">
        <f t="shared" si="25"/>
        <v>3.9375</v>
      </c>
      <c r="CA50" s="687">
        <f t="shared" si="33"/>
        <v>0</v>
      </c>
      <c r="CB50" s="687">
        <f t="shared" si="33"/>
        <v>0</v>
      </c>
      <c r="CC50" s="688">
        <f t="shared" si="26"/>
        <v>0</v>
      </c>
      <c r="CD50" s="687">
        <f t="shared" si="34"/>
        <v>0</v>
      </c>
      <c r="CE50" s="687">
        <f t="shared" si="34"/>
        <v>0</v>
      </c>
      <c r="CF50" s="688">
        <f t="shared" si="27"/>
        <v>0</v>
      </c>
      <c r="CG50" s="687">
        <f t="shared" si="35"/>
        <v>472</v>
      </c>
      <c r="CH50" s="687">
        <f t="shared" si="35"/>
        <v>1425</v>
      </c>
      <c r="CI50" s="688">
        <f t="shared" si="28"/>
        <v>3.0190677966101696</v>
      </c>
      <c r="CJ50" s="687">
        <f t="shared" si="36"/>
        <v>622</v>
      </c>
      <c r="CK50" s="687">
        <f t="shared" si="36"/>
        <v>2114.1</v>
      </c>
      <c r="CL50" s="688">
        <f t="shared" si="29"/>
        <v>3.3988745980707393</v>
      </c>
      <c r="DF50" s="710"/>
      <c r="DG50" s="710"/>
      <c r="DH50" s="710"/>
      <c r="DI50" s="703" t="s">
        <v>130</v>
      </c>
      <c r="DJ50" s="710" t="s">
        <v>145</v>
      </c>
      <c r="DK50" s="710"/>
      <c r="DL50" s="710"/>
      <c r="DM50" s="710"/>
      <c r="DN50" s="710" t="s">
        <v>163</v>
      </c>
      <c r="DO50" s="710" t="s">
        <v>178</v>
      </c>
      <c r="DP50" s="710"/>
      <c r="DQ50" s="710"/>
      <c r="DR50" s="710"/>
      <c r="DS50" s="710"/>
      <c r="DT50" s="710"/>
      <c r="DU50" s="710"/>
      <c r="DV50" s="710"/>
      <c r="DW50" s="710"/>
      <c r="DX50" s="710"/>
      <c r="DY50" s="710"/>
      <c r="DZ50" s="710"/>
      <c r="EA50" s="710"/>
      <c r="EB50" s="710"/>
      <c r="EC50" s="710"/>
      <c r="ED50" s="710"/>
      <c r="EE50" s="710"/>
      <c r="EF50" s="710"/>
      <c r="EG50" s="711"/>
      <c r="EH50" s="711"/>
      <c r="EI50" s="711"/>
      <c r="EJ50" s="711"/>
    </row>
    <row r="51" spans="1:140" x14ac:dyDescent="0.25">
      <c r="A51" s="707" t="s">
        <v>43</v>
      </c>
      <c r="B51" s="685">
        <v>849.88</v>
      </c>
      <c r="C51" s="686">
        <f t="shared" si="0"/>
        <v>2.5791876500211792</v>
      </c>
      <c r="D51" s="687">
        <v>1.63</v>
      </c>
      <c r="E51" s="687">
        <v>8.5</v>
      </c>
      <c r="F51" s="688">
        <f t="shared" si="1"/>
        <v>5.2147239263803682</v>
      </c>
      <c r="G51" s="687"/>
      <c r="H51" s="687"/>
      <c r="I51" s="688">
        <f t="shared" si="2"/>
        <v>0</v>
      </c>
      <c r="J51" s="687">
        <v>2.34</v>
      </c>
      <c r="K51" s="687">
        <v>11</v>
      </c>
      <c r="L51" s="688">
        <f t="shared" si="3"/>
        <v>4.700854700854701</v>
      </c>
      <c r="M51" s="687">
        <v>1</v>
      </c>
      <c r="N51" s="687">
        <v>4.5</v>
      </c>
      <c r="O51" s="688">
        <f t="shared" si="4"/>
        <v>4.5</v>
      </c>
      <c r="P51" s="687">
        <v>11</v>
      </c>
      <c r="Q51" s="687">
        <v>53</v>
      </c>
      <c r="R51" s="688">
        <f t="shared" si="5"/>
        <v>4.8181818181818183</v>
      </c>
      <c r="S51" s="687"/>
      <c r="T51" s="687"/>
      <c r="U51" s="688">
        <f t="shared" si="6"/>
        <v>0</v>
      </c>
      <c r="V51" s="687">
        <f t="shared" si="37"/>
        <v>18.309999999999999</v>
      </c>
      <c r="W51" s="687">
        <f t="shared" si="37"/>
        <v>88</v>
      </c>
      <c r="X51" s="688">
        <f t="shared" si="7"/>
        <v>4.8061168760240305</v>
      </c>
      <c r="Y51" s="687"/>
      <c r="Z51" s="687"/>
      <c r="AA51" s="688">
        <f t="shared" si="8"/>
        <v>0</v>
      </c>
      <c r="AB51" s="687"/>
      <c r="AC51" s="687"/>
      <c r="AD51" s="688">
        <f t="shared" si="9"/>
        <v>0</v>
      </c>
      <c r="AE51" s="687"/>
      <c r="AF51" s="687"/>
      <c r="AG51" s="688">
        <f t="shared" si="10"/>
        <v>0</v>
      </c>
      <c r="AH51" s="687"/>
      <c r="AI51" s="687"/>
      <c r="AJ51" s="688">
        <f t="shared" si="11"/>
        <v>0</v>
      </c>
      <c r="AK51" s="687">
        <v>2.65</v>
      </c>
      <c r="AL51" s="687">
        <v>10</v>
      </c>
      <c r="AM51" s="688">
        <f t="shared" si="12"/>
        <v>3.7735849056603774</v>
      </c>
      <c r="AN51" s="687">
        <v>0.96</v>
      </c>
      <c r="AO51" s="687">
        <v>3.3</v>
      </c>
      <c r="AP51" s="688">
        <f t="shared" si="13"/>
        <v>3.4375</v>
      </c>
      <c r="AQ51" s="687">
        <f t="shared" si="38"/>
        <v>3.61</v>
      </c>
      <c r="AR51" s="687">
        <f t="shared" si="38"/>
        <v>13.3</v>
      </c>
      <c r="AS51" s="688">
        <f t="shared" si="14"/>
        <v>3.6842105263157898</v>
      </c>
      <c r="AT51" s="687">
        <v>0</v>
      </c>
      <c r="AU51" s="687">
        <v>0</v>
      </c>
      <c r="AV51" s="688">
        <f t="shared" si="15"/>
        <v>0</v>
      </c>
      <c r="AW51" s="687">
        <v>0</v>
      </c>
      <c r="AX51" s="687">
        <v>0</v>
      </c>
      <c r="AY51" s="688">
        <f t="shared" si="16"/>
        <v>0</v>
      </c>
      <c r="AZ51" s="687">
        <v>0</v>
      </c>
      <c r="BA51" s="687">
        <v>0</v>
      </c>
      <c r="BB51" s="688">
        <f t="shared" si="17"/>
        <v>0</v>
      </c>
      <c r="BC51" s="687">
        <v>0</v>
      </c>
      <c r="BD51" s="687">
        <v>0</v>
      </c>
      <c r="BE51" s="688">
        <f t="shared" si="18"/>
        <v>0</v>
      </c>
      <c r="BF51" s="687">
        <v>0</v>
      </c>
      <c r="BG51" s="687">
        <v>0</v>
      </c>
      <c r="BH51" s="688">
        <f t="shared" si="19"/>
        <v>0</v>
      </c>
      <c r="BI51" s="687">
        <v>0</v>
      </c>
      <c r="BJ51" s="687">
        <v>0</v>
      </c>
      <c r="BK51" s="688">
        <f t="shared" si="20"/>
        <v>0</v>
      </c>
      <c r="BL51" s="687">
        <v>0</v>
      </c>
      <c r="BM51" s="687">
        <v>0</v>
      </c>
      <c r="BN51" s="688">
        <f t="shared" si="21"/>
        <v>0</v>
      </c>
      <c r="BO51" s="687">
        <v>0</v>
      </c>
      <c r="BP51" s="687">
        <v>0</v>
      </c>
      <c r="BQ51" s="688">
        <f t="shared" si="22"/>
        <v>0</v>
      </c>
      <c r="BR51" s="687">
        <f>D51+Y51</f>
        <v>1.63</v>
      </c>
      <c r="BS51" s="687">
        <f>E51+Z51</f>
        <v>8.5</v>
      </c>
      <c r="BT51" s="688">
        <f t="shared" si="23"/>
        <v>5.2147239263803682</v>
      </c>
      <c r="BU51" s="687">
        <f t="shared" si="31"/>
        <v>0</v>
      </c>
      <c r="BV51" s="687">
        <f>H51+AC51</f>
        <v>0</v>
      </c>
      <c r="BW51" s="688">
        <f t="shared" si="24"/>
        <v>0</v>
      </c>
      <c r="BX51" s="687">
        <f>J51+AE51</f>
        <v>2.34</v>
      </c>
      <c r="BY51" s="687">
        <f t="shared" ref="BY51:BY59" si="39">K51+AF51</f>
        <v>11</v>
      </c>
      <c r="BZ51" s="688">
        <f t="shared" si="25"/>
        <v>4.700854700854701</v>
      </c>
      <c r="CA51" s="687">
        <f t="shared" si="33"/>
        <v>1</v>
      </c>
      <c r="CB51" s="687">
        <f t="shared" si="33"/>
        <v>4.5</v>
      </c>
      <c r="CC51" s="688">
        <f t="shared" si="26"/>
        <v>4.5</v>
      </c>
      <c r="CD51" s="687">
        <f t="shared" si="34"/>
        <v>13.65</v>
      </c>
      <c r="CE51" s="687">
        <f t="shared" si="34"/>
        <v>63</v>
      </c>
      <c r="CF51" s="688">
        <f t="shared" si="27"/>
        <v>4.615384615384615</v>
      </c>
      <c r="CG51" s="687">
        <f t="shared" si="35"/>
        <v>0.96</v>
      </c>
      <c r="CH51" s="687">
        <f t="shared" si="35"/>
        <v>3.3</v>
      </c>
      <c r="CI51" s="688">
        <f t="shared" si="28"/>
        <v>3.4375</v>
      </c>
      <c r="CJ51" s="687">
        <f t="shared" si="36"/>
        <v>21.919999999999998</v>
      </c>
      <c r="CK51" s="687">
        <f t="shared" si="36"/>
        <v>101.3</v>
      </c>
      <c r="CL51" s="688">
        <f t="shared" si="29"/>
        <v>4.6213503649635035</v>
      </c>
    </row>
    <row r="52" spans="1:140" x14ac:dyDescent="0.25">
      <c r="A52" s="707" t="s">
        <v>44</v>
      </c>
      <c r="B52" s="685">
        <v>84</v>
      </c>
      <c r="C52" s="686">
        <f t="shared" si="0"/>
        <v>86.30952380952381</v>
      </c>
      <c r="D52" s="687">
        <v>63</v>
      </c>
      <c r="E52" s="687">
        <v>230.4</v>
      </c>
      <c r="F52" s="688">
        <f t="shared" si="1"/>
        <v>3.657142857142857</v>
      </c>
      <c r="G52" s="687"/>
      <c r="H52" s="687"/>
      <c r="I52" s="688">
        <f t="shared" si="2"/>
        <v>0</v>
      </c>
      <c r="J52" s="687">
        <v>4.75</v>
      </c>
      <c r="K52" s="687">
        <v>12</v>
      </c>
      <c r="L52" s="688">
        <f t="shared" si="3"/>
        <v>2.5263157894736841</v>
      </c>
      <c r="M52" s="687"/>
      <c r="N52" s="687"/>
      <c r="O52" s="688">
        <f t="shared" si="4"/>
        <v>0</v>
      </c>
      <c r="P52" s="687"/>
      <c r="Q52" s="687"/>
      <c r="R52" s="688">
        <f t="shared" si="5"/>
        <v>0</v>
      </c>
      <c r="S52" s="687"/>
      <c r="T52" s="687"/>
      <c r="U52" s="688">
        <f t="shared" si="6"/>
        <v>0</v>
      </c>
      <c r="V52" s="687">
        <f t="shared" si="37"/>
        <v>72.5</v>
      </c>
      <c r="W52" s="687">
        <f t="shared" si="37"/>
        <v>254.4</v>
      </c>
      <c r="X52" s="688">
        <f t="shared" si="7"/>
        <v>3.5089655172413794</v>
      </c>
      <c r="Y52" s="687"/>
      <c r="Z52" s="687"/>
      <c r="AA52" s="688">
        <f t="shared" si="8"/>
        <v>0</v>
      </c>
      <c r="AB52" s="687"/>
      <c r="AC52" s="687"/>
      <c r="AD52" s="688">
        <f t="shared" si="9"/>
        <v>0</v>
      </c>
      <c r="AE52" s="687"/>
      <c r="AF52" s="687"/>
      <c r="AG52" s="688">
        <f t="shared" si="10"/>
        <v>0</v>
      </c>
      <c r="AH52" s="687"/>
      <c r="AI52" s="687"/>
      <c r="AJ52" s="688">
        <f t="shared" si="11"/>
        <v>0</v>
      </c>
      <c r="AK52" s="687"/>
      <c r="AL52" s="687"/>
      <c r="AM52" s="688">
        <f t="shared" si="12"/>
        <v>0</v>
      </c>
      <c r="AN52" s="687"/>
      <c r="AO52" s="687"/>
      <c r="AP52" s="688">
        <f t="shared" si="13"/>
        <v>0</v>
      </c>
      <c r="AQ52" s="687">
        <f t="shared" si="38"/>
        <v>0</v>
      </c>
      <c r="AR52" s="687">
        <f t="shared" si="38"/>
        <v>0</v>
      </c>
      <c r="AS52" s="688">
        <f t="shared" si="14"/>
        <v>0</v>
      </c>
      <c r="AT52" s="687">
        <v>0</v>
      </c>
      <c r="AU52" s="687">
        <v>0</v>
      </c>
      <c r="AV52" s="688">
        <f t="shared" si="15"/>
        <v>0</v>
      </c>
      <c r="AW52" s="687">
        <v>0</v>
      </c>
      <c r="AX52" s="687">
        <v>0</v>
      </c>
      <c r="AY52" s="688">
        <f t="shared" si="16"/>
        <v>0</v>
      </c>
      <c r="AZ52" s="687">
        <v>0</v>
      </c>
      <c r="BA52" s="687">
        <v>0</v>
      </c>
      <c r="BB52" s="688">
        <f t="shared" si="17"/>
        <v>0</v>
      </c>
      <c r="BC52" s="687">
        <v>0</v>
      </c>
      <c r="BD52" s="687">
        <v>0</v>
      </c>
      <c r="BE52" s="688">
        <f t="shared" si="18"/>
        <v>0</v>
      </c>
      <c r="BF52" s="687">
        <v>0</v>
      </c>
      <c r="BG52" s="687">
        <v>0</v>
      </c>
      <c r="BH52" s="688">
        <f t="shared" si="19"/>
        <v>0</v>
      </c>
      <c r="BI52" s="687">
        <v>0</v>
      </c>
      <c r="BJ52" s="687">
        <v>0</v>
      </c>
      <c r="BK52" s="688">
        <f t="shared" si="20"/>
        <v>0</v>
      </c>
      <c r="BL52" s="687">
        <v>0</v>
      </c>
      <c r="BM52" s="687">
        <v>0</v>
      </c>
      <c r="BN52" s="688">
        <f t="shared" si="21"/>
        <v>0</v>
      </c>
      <c r="BO52" s="687">
        <v>0</v>
      </c>
      <c r="BP52" s="687">
        <v>0</v>
      </c>
      <c r="BQ52" s="688">
        <f t="shared" si="22"/>
        <v>0</v>
      </c>
      <c r="BR52" s="687">
        <f t="shared" ref="BR52:BS59" si="40">D52+Y52</f>
        <v>63</v>
      </c>
      <c r="BS52" s="687">
        <f t="shared" si="40"/>
        <v>230.4</v>
      </c>
      <c r="BT52" s="688">
        <f t="shared" si="23"/>
        <v>3.657142857142857</v>
      </c>
      <c r="BU52" s="687">
        <f t="shared" si="31"/>
        <v>0</v>
      </c>
      <c r="BV52" s="687">
        <f t="shared" si="31"/>
        <v>0</v>
      </c>
      <c r="BW52" s="688">
        <f t="shared" si="24"/>
        <v>0</v>
      </c>
      <c r="BX52" s="687">
        <f t="shared" ref="BX52:BX59" si="41">J52+AE52</f>
        <v>4.75</v>
      </c>
      <c r="BY52" s="687">
        <f t="shared" si="39"/>
        <v>12</v>
      </c>
      <c r="BZ52" s="688">
        <f t="shared" si="25"/>
        <v>2.5263157894736841</v>
      </c>
      <c r="CA52" s="687">
        <f t="shared" si="33"/>
        <v>0</v>
      </c>
      <c r="CB52" s="687">
        <f t="shared" si="33"/>
        <v>0</v>
      </c>
      <c r="CC52" s="688">
        <f t="shared" si="26"/>
        <v>0</v>
      </c>
      <c r="CD52" s="687">
        <f t="shared" si="34"/>
        <v>0</v>
      </c>
      <c r="CE52" s="687">
        <f t="shared" si="34"/>
        <v>0</v>
      </c>
      <c r="CF52" s="688">
        <f t="shared" si="27"/>
        <v>0</v>
      </c>
      <c r="CG52" s="687">
        <f t="shared" si="35"/>
        <v>0</v>
      </c>
      <c r="CH52" s="687">
        <f t="shared" si="35"/>
        <v>0</v>
      </c>
      <c r="CI52" s="688">
        <f t="shared" si="28"/>
        <v>0</v>
      </c>
      <c r="CJ52" s="687">
        <f t="shared" si="36"/>
        <v>72.5</v>
      </c>
      <c r="CK52" s="687">
        <f t="shared" si="36"/>
        <v>254.4</v>
      </c>
      <c r="CL52" s="688">
        <f t="shared" si="29"/>
        <v>3.5089655172413794</v>
      </c>
      <c r="CM52" s="712"/>
      <c r="CN52" s="712"/>
      <c r="DI52" s="690" t="s">
        <v>130</v>
      </c>
      <c r="DJ52" s="660" t="s">
        <v>146</v>
      </c>
      <c r="DN52" s="660" t="s">
        <v>163</v>
      </c>
      <c r="DO52" s="660" t="s">
        <v>178</v>
      </c>
    </row>
    <row r="53" spans="1:140" x14ac:dyDescent="0.25">
      <c r="A53" s="707" t="s">
        <v>45</v>
      </c>
      <c r="B53" s="685">
        <v>130</v>
      </c>
      <c r="C53" s="686">
        <f t="shared" si="0"/>
        <v>16.761538461538457</v>
      </c>
      <c r="D53" s="687">
        <v>0.3</v>
      </c>
      <c r="E53" s="687">
        <v>0.75</v>
      </c>
      <c r="F53" s="688">
        <f t="shared" si="1"/>
        <v>2.5</v>
      </c>
      <c r="G53" s="687"/>
      <c r="H53" s="687"/>
      <c r="I53" s="688">
        <f t="shared" si="2"/>
        <v>0</v>
      </c>
      <c r="J53" s="687"/>
      <c r="K53" s="687"/>
      <c r="L53" s="688">
        <f t="shared" si="3"/>
        <v>0</v>
      </c>
      <c r="M53" s="687"/>
      <c r="N53" s="687"/>
      <c r="O53" s="688">
        <f t="shared" si="4"/>
        <v>0</v>
      </c>
      <c r="P53" s="687"/>
      <c r="Q53" s="687"/>
      <c r="R53" s="688">
        <f t="shared" si="5"/>
        <v>0</v>
      </c>
      <c r="S53" s="687">
        <v>18.269999999999996</v>
      </c>
      <c r="T53" s="687">
        <v>37.43</v>
      </c>
      <c r="U53" s="688">
        <f t="shared" si="6"/>
        <v>2.0487137383689111</v>
      </c>
      <c r="V53" s="687">
        <f t="shared" si="37"/>
        <v>18.569999999999997</v>
      </c>
      <c r="W53" s="687">
        <f t="shared" si="37"/>
        <v>38.18</v>
      </c>
      <c r="X53" s="688">
        <f t="shared" si="7"/>
        <v>2.0560043080236943</v>
      </c>
      <c r="Y53" s="45">
        <v>0.8</v>
      </c>
      <c r="Z53" s="45">
        <v>2.4500000000000002</v>
      </c>
      <c r="AA53" s="688">
        <f t="shared" si="8"/>
        <v>3.0625</v>
      </c>
      <c r="AB53" s="687"/>
      <c r="AC53" s="687"/>
      <c r="AD53" s="688">
        <f t="shared" si="9"/>
        <v>0</v>
      </c>
      <c r="AE53" s="687"/>
      <c r="AF53" s="687"/>
      <c r="AG53" s="688">
        <f t="shared" si="10"/>
        <v>0</v>
      </c>
      <c r="AH53" s="687"/>
      <c r="AI53" s="687"/>
      <c r="AJ53" s="688">
        <f t="shared" si="11"/>
        <v>0</v>
      </c>
      <c r="AK53" s="45">
        <v>1.42</v>
      </c>
      <c r="AL53" s="45">
        <v>3.3</v>
      </c>
      <c r="AM53" s="688">
        <f t="shared" si="12"/>
        <v>2.323943661971831</v>
      </c>
      <c r="AN53" s="45">
        <v>1</v>
      </c>
      <c r="AO53" s="45">
        <v>2.25</v>
      </c>
      <c r="AP53" s="688">
        <f t="shared" si="13"/>
        <v>2.25</v>
      </c>
      <c r="AQ53" s="687">
        <f t="shared" si="38"/>
        <v>3.2199999999999998</v>
      </c>
      <c r="AR53" s="687">
        <f t="shared" si="38"/>
        <v>8</v>
      </c>
      <c r="AS53" s="688">
        <f t="shared" si="14"/>
        <v>2.4844720496894412</v>
      </c>
      <c r="AT53" s="687">
        <v>0</v>
      </c>
      <c r="AU53" s="687">
        <v>0</v>
      </c>
      <c r="AV53" s="688">
        <f t="shared" si="15"/>
        <v>0</v>
      </c>
      <c r="AW53" s="687">
        <v>0</v>
      </c>
      <c r="AX53" s="687">
        <v>0</v>
      </c>
      <c r="AY53" s="688">
        <f t="shared" si="16"/>
        <v>0</v>
      </c>
      <c r="AZ53" s="687">
        <v>0</v>
      </c>
      <c r="BA53" s="687">
        <v>0</v>
      </c>
      <c r="BB53" s="688">
        <f t="shared" si="17"/>
        <v>0</v>
      </c>
      <c r="BC53" s="687">
        <v>0</v>
      </c>
      <c r="BD53" s="687">
        <v>0</v>
      </c>
      <c r="BE53" s="688">
        <f t="shared" si="18"/>
        <v>0</v>
      </c>
      <c r="BF53" s="687">
        <v>0</v>
      </c>
      <c r="BG53" s="687">
        <v>0</v>
      </c>
      <c r="BH53" s="688">
        <f t="shared" si="19"/>
        <v>0</v>
      </c>
      <c r="BI53" s="687">
        <v>0</v>
      </c>
      <c r="BJ53" s="687">
        <v>0</v>
      </c>
      <c r="BK53" s="688">
        <f t="shared" si="20"/>
        <v>0</v>
      </c>
      <c r="BL53" s="687">
        <v>0</v>
      </c>
      <c r="BM53" s="687">
        <v>0</v>
      </c>
      <c r="BN53" s="688">
        <f t="shared" si="21"/>
        <v>0</v>
      </c>
      <c r="BO53" s="687">
        <v>0</v>
      </c>
      <c r="BP53" s="687">
        <v>0</v>
      </c>
      <c r="BQ53" s="688">
        <f t="shared" si="22"/>
        <v>0</v>
      </c>
      <c r="BR53" s="687">
        <f t="shared" si="40"/>
        <v>1.1000000000000001</v>
      </c>
      <c r="BS53" s="687">
        <f t="shared" si="40"/>
        <v>3.2</v>
      </c>
      <c r="BT53" s="688">
        <f t="shared" si="23"/>
        <v>2.9090909090909092</v>
      </c>
      <c r="BU53" s="687">
        <f t="shared" si="31"/>
        <v>0</v>
      </c>
      <c r="BV53" s="687">
        <f t="shared" si="31"/>
        <v>0</v>
      </c>
      <c r="BW53" s="688">
        <f t="shared" si="24"/>
        <v>0</v>
      </c>
      <c r="BX53" s="687">
        <f t="shared" si="41"/>
        <v>0</v>
      </c>
      <c r="BY53" s="687">
        <f t="shared" si="39"/>
        <v>0</v>
      </c>
      <c r="BZ53" s="688">
        <f t="shared" si="25"/>
        <v>0</v>
      </c>
      <c r="CA53" s="687">
        <f t="shared" si="33"/>
        <v>0</v>
      </c>
      <c r="CB53" s="687">
        <f t="shared" si="33"/>
        <v>0</v>
      </c>
      <c r="CC53" s="688">
        <f t="shared" si="26"/>
        <v>0</v>
      </c>
      <c r="CD53" s="687">
        <f t="shared" si="34"/>
        <v>1.42</v>
      </c>
      <c r="CE53" s="687">
        <f t="shared" si="34"/>
        <v>3.3</v>
      </c>
      <c r="CF53" s="688">
        <f t="shared" si="27"/>
        <v>2.323943661971831</v>
      </c>
      <c r="CG53" s="687">
        <f t="shared" si="35"/>
        <v>19.269999999999996</v>
      </c>
      <c r="CH53" s="687">
        <f t="shared" si="35"/>
        <v>39.68</v>
      </c>
      <c r="CI53" s="688">
        <f t="shared" si="28"/>
        <v>2.0591593149974057</v>
      </c>
      <c r="CJ53" s="687">
        <f t="shared" si="36"/>
        <v>21.789999999999996</v>
      </c>
      <c r="CK53" s="687">
        <f t="shared" si="36"/>
        <v>46.18</v>
      </c>
      <c r="CL53" s="688">
        <f t="shared" si="29"/>
        <v>2.1193207893529147</v>
      </c>
      <c r="DI53" s="690" t="s">
        <v>130</v>
      </c>
      <c r="DJ53" s="660" t="s">
        <v>138</v>
      </c>
      <c r="DN53" s="689" t="s">
        <v>170</v>
      </c>
      <c r="DO53" s="689" t="s">
        <v>178</v>
      </c>
    </row>
    <row r="54" spans="1:140" x14ac:dyDescent="0.25">
      <c r="A54" s="707" t="s">
        <v>46</v>
      </c>
      <c r="B54" s="685">
        <v>391.65</v>
      </c>
      <c r="C54" s="686">
        <f t="shared" si="0"/>
        <v>71.530703434188695</v>
      </c>
      <c r="D54" s="687">
        <v>12</v>
      </c>
      <c r="E54" s="687">
        <v>63</v>
      </c>
      <c r="F54" s="688">
        <f t="shared" si="1"/>
        <v>5.25</v>
      </c>
      <c r="G54" s="687"/>
      <c r="H54" s="687"/>
      <c r="I54" s="688">
        <f t="shared" si="2"/>
        <v>0</v>
      </c>
      <c r="J54" s="687"/>
      <c r="K54" s="687"/>
      <c r="L54" s="688">
        <f t="shared" si="3"/>
        <v>0</v>
      </c>
      <c r="M54" s="687">
        <v>1</v>
      </c>
      <c r="N54" s="687">
        <v>4</v>
      </c>
      <c r="O54" s="688">
        <f t="shared" si="4"/>
        <v>4</v>
      </c>
      <c r="P54" s="687">
        <v>54</v>
      </c>
      <c r="Q54" s="687">
        <v>200</v>
      </c>
      <c r="R54" s="688">
        <f t="shared" si="5"/>
        <v>3.7037037037037037</v>
      </c>
      <c r="S54" s="687">
        <v>3</v>
      </c>
      <c r="T54" s="687">
        <v>9</v>
      </c>
      <c r="U54" s="688">
        <f t="shared" si="6"/>
        <v>3</v>
      </c>
      <c r="V54" s="687">
        <f t="shared" si="37"/>
        <v>70</v>
      </c>
      <c r="W54" s="687">
        <f t="shared" si="37"/>
        <v>276</v>
      </c>
      <c r="X54" s="688">
        <f t="shared" si="7"/>
        <v>3.9428571428571431</v>
      </c>
      <c r="Y54" s="687">
        <v>4.25</v>
      </c>
      <c r="Z54" s="687">
        <v>21.25</v>
      </c>
      <c r="AA54" s="688">
        <f t="shared" si="8"/>
        <v>5</v>
      </c>
      <c r="AB54" s="687">
        <v>0.25</v>
      </c>
      <c r="AC54" s="687">
        <v>1</v>
      </c>
      <c r="AD54" s="688">
        <v>4</v>
      </c>
      <c r="AE54" s="687"/>
      <c r="AF54" s="687"/>
      <c r="AG54" s="688">
        <f t="shared" si="10"/>
        <v>0</v>
      </c>
      <c r="AH54" s="687">
        <v>13</v>
      </c>
      <c r="AI54" s="687">
        <v>46</v>
      </c>
      <c r="AJ54" s="688">
        <v>3.63</v>
      </c>
      <c r="AK54" s="687">
        <v>173</v>
      </c>
      <c r="AL54" s="687">
        <v>581</v>
      </c>
      <c r="AM54" s="688">
        <f t="shared" si="12"/>
        <v>3.3583815028901736</v>
      </c>
      <c r="AN54" s="687">
        <v>19.649999999999999</v>
      </c>
      <c r="AO54" s="687">
        <v>63.84</v>
      </c>
      <c r="AP54" s="688">
        <f t="shared" si="13"/>
        <v>3.2488549618320617</v>
      </c>
      <c r="AQ54" s="687">
        <f t="shared" si="38"/>
        <v>210.15</v>
      </c>
      <c r="AR54" s="687">
        <f t="shared" si="38"/>
        <v>713.09</v>
      </c>
      <c r="AS54" s="688">
        <f t="shared" si="14"/>
        <v>3.393242921722579</v>
      </c>
      <c r="AT54" s="687">
        <v>0</v>
      </c>
      <c r="AU54" s="687">
        <v>0</v>
      </c>
      <c r="AV54" s="688">
        <f t="shared" si="15"/>
        <v>0</v>
      </c>
      <c r="AW54" s="687">
        <v>0</v>
      </c>
      <c r="AX54" s="687">
        <v>0</v>
      </c>
      <c r="AY54" s="688">
        <f t="shared" si="16"/>
        <v>0</v>
      </c>
      <c r="AZ54" s="687">
        <v>0</v>
      </c>
      <c r="BA54" s="687">
        <v>0</v>
      </c>
      <c r="BB54" s="688">
        <f t="shared" si="17"/>
        <v>0</v>
      </c>
      <c r="BC54" s="687">
        <v>0</v>
      </c>
      <c r="BD54" s="687">
        <v>0</v>
      </c>
      <c r="BE54" s="688">
        <f t="shared" si="18"/>
        <v>0</v>
      </c>
      <c r="BF54" s="687">
        <v>0</v>
      </c>
      <c r="BG54" s="687">
        <v>0</v>
      </c>
      <c r="BH54" s="688">
        <f t="shared" si="19"/>
        <v>0</v>
      </c>
      <c r="BI54" s="687">
        <v>0</v>
      </c>
      <c r="BJ54" s="687">
        <v>0</v>
      </c>
      <c r="BK54" s="688">
        <f t="shared" si="20"/>
        <v>0</v>
      </c>
      <c r="BL54" s="687">
        <v>0</v>
      </c>
      <c r="BM54" s="687">
        <v>0</v>
      </c>
      <c r="BN54" s="688">
        <f t="shared" si="21"/>
        <v>0</v>
      </c>
      <c r="BO54" s="687">
        <v>0</v>
      </c>
      <c r="BP54" s="687">
        <v>0</v>
      </c>
      <c r="BQ54" s="688">
        <f t="shared" si="22"/>
        <v>0</v>
      </c>
      <c r="BR54" s="687">
        <f t="shared" si="40"/>
        <v>16.25</v>
      </c>
      <c r="BS54" s="687">
        <f t="shared" si="40"/>
        <v>84.25</v>
      </c>
      <c r="BT54" s="688">
        <f t="shared" si="23"/>
        <v>5.1846153846153848</v>
      </c>
      <c r="BU54" s="687">
        <f t="shared" si="31"/>
        <v>0.25</v>
      </c>
      <c r="BV54" s="687">
        <f t="shared" si="31"/>
        <v>1</v>
      </c>
      <c r="BW54" s="688">
        <f t="shared" si="24"/>
        <v>4</v>
      </c>
      <c r="BX54" s="687">
        <f t="shared" si="41"/>
        <v>0</v>
      </c>
      <c r="BY54" s="687">
        <f t="shared" si="39"/>
        <v>0</v>
      </c>
      <c r="BZ54" s="688">
        <f t="shared" si="25"/>
        <v>0</v>
      </c>
      <c r="CA54" s="687">
        <f t="shared" si="33"/>
        <v>14</v>
      </c>
      <c r="CB54" s="687">
        <f t="shared" si="33"/>
        <v>50</v>
      </c>
      <c r="CC54" s="688">
        <f t="shared" si="26"/>
        <v>3.5714285714285716</v>
      </c>
      <c r="CD54" s="687">
        <f t="shared" si="34"/>
        <v>227</v>
      </c>
      <c r="CE54" s="687">
        <f t="shared" si="34"/>
        <v>781</v>
      </c>
      <c r="CF54" s="688">
        <f t="shared" si="27"/>
        <v>3.4405286343612334</v>
      </c>
      <c r="CG54" s="687">
        <f t="shared" si="35"/>
        <v>22.65</v>
      </c>
      <c r="CH54" s="687">
        <f t="shared" si="35"/>
        <v>72.84</v>
      </c>
      <c r="CI54" s="688">
        <f t="shared" si="28"/>
        <v>3.2158940397350997</v>
      </c>
      <c r="CJ54" s="687">
        <f t="shared" si="36"/>
        <v>280.14999999999998</v>
      </c>
      <c r="CK54" s="687">
        <f t="shared" si="36"/>
        <v>989.09</v>
      </c>
      <c r="CL54" s="688">
        <f t="shared" si="29"/>
        <v>3.5305729073710514</v>
      </c>
      <c r="DN54" s="689" t="s">
        <v>163</v>
      </c>
      <c r="DO54" s="689" t="s">
        <v>178</v>
      </c>
    </row>
    <row r="55" spans="1:140" x14ac:dyDescent="0.25">
      <c r="A55" s="707" t="s">
        <v>47</v>
      </c>
      <c r="B55" s="685">
        <v>1406.05</v>
      </c>
      <c r="C55" s="686">
        <f t="shared" si="0"/>
        <v>91.440560435261915</v>
      </c>
      <c r="D55" s="687">
        <v>38</v>
      </c>
      <c r="E55" s="687">
        <v>163</v>
      </c>
      <c r="F55" s="688">
        <f t="shared" si="1"/>
        <v>4.2894736842105265</v>
      </c>
      <c r="G55" s="687"/>
      <c r="H55" s="687"/>
      <c r="I55" s="688">
        <f t="shared" si="2"/>
        <v>0</v>
      </c>
      <c r="J55" s="687"/>
      <c r="K55" s="687"/>
      <c r="L55" s="688">
        <f t="shared" si="3"/>
        <v>0</v>
      </c>
      <c r="M55" s="687"/>
      <c r="N55" s="687"/>
      <c r="O55" s="688">
        <f t="shared" si="4"/>
        <v>0</v>
      </c>
      <c r="P55" s="687">
        <v>246</v>
      </c>
      <c r="Q55" s="687">
        <v>865</v>
      </c>
      <c r="R55" s="688">
        <f t="shared" si="5"/>
        <v>3.5162601626016259</v>
      </c>
      <c r="S55" s="687"/>
      <c r="T55" s="687"/>
      <c r="U55" s="688">
        <f t="shared" si="6"/>
        <v>0</v>
      </c>
      <c r="V55" s="687">
        <f t="shared" si="37"/>
        <v>284</v>
      </c>
      <c r="W55" s="687">
        <f t="shared" si="37"/>
        <v>1028</v>
      </c>
      <c r="X55" s="688">
        <f t="shared" si="7"/>
        <v>3.619718309859155</v>
      </c>
      <c r="Y55" s="687">
        <v>27.83</v>
      </c>
      <c r="Z55" s="687">
        <v>110.6</v>
      </c>
      <c r="AA55" s="688">
        <f t="shared" si="8"/>
        <v>3.9741286381602587</v>
      </c>
      <c r="AB55" s="687"/>
      <c r="AC55" s="687"/>
      <c r="AD55" s="688">
        <f t="shared" si="9"/>
        <v>0</v>
      </c>
      <c r="AE55" s="687"/>
      <c r="AF55" s="687"/>
      <c r="AG55" s="688">
        <f t="shared" si="10"/>
        <v>0</v>
      </c>
      <c r="AH55" s="687"/>
      <c r="AI55" s="687"/>
      <c r="AJ55" s="688">
        <f t="shared" si="11"/>
        <v>0</v>
      </c>
      <c r="AK55" s="687">
        <v>973.87</v>
      </c>
      <c r="AL55" s="687">
        <v>3119</v>
      </c>
      <c r="AM55" s="688">
        <f t="shared" si="12"/>
        <v>3.2026861901485826</v>
      </c>
      <c r="AN55" s="687"/>
      <c r="AO55" s="687"/>
      <c r="AP55" s="688">
        <f t="shared" si="13"/>
        <v>0</v>
      </c>
      <c r="AQ55" s="687">
        <f t="shared" si="38"/>
        <v>1001.7</v>
      </c>
      <c r="AR55" s="687">
        <f t="shared" si="38"/>
        <v>3229.6</v>
      </c>
      <c r="AS55" s="688">
        <f t="shared" si="14"/>
        <v>3.2241189977039033</v>
      </c>
      <c r="AT55" s="687">
        <v>0</v>
      </c>
      <c r="AU55" s="687">
        <v>0</v>
      </c>
      <c r="AV55" s="688">
        <f t="shared" si="15"/>
        <v>0</v>
      </c>
      <c r="AW55" s="687">
        <v>0</v>
      </c>
      <c r="AX55" s="687">
        <v>0</v>
      </c>
      <c r="AY55" s="688">
        <f t="shared" si="16"/>
        <v>0</v>
      </c>
      <c r="AZ55" s="687">
        <v>0</v>
      </c>
      <c r="BA55" s="687">
        <v>0</v>
      </c>
      <c r="BB55" s="688">
        <f t="shared" si="17"/>
        <v>0</v>
      </c>
      <c r="BC55" s="687">
        <v>0</v>
      </c>
      <c r="BD55" s="687">
        <v>0</v>
      </c>
      <c r="BE55" s="688">
        <f t="shared" si="18"/>
        <v>0</v>
      </c>
      <c r="BF55" s="687">
        <v>0</v>
      </c>
      <c r="BG55" s="687">
        <v>0</v>
      </c>
      <c r="BH55" s="688">
        <f t="shared" si="19"/>
        <v>0</v>
      </c>
      <c r="BI55" s="687">
        <v>0</v>
      </c>
      <c r="BJ55" s="687">
        <v>0</v>
      </c>
      <c r="BK55" s="688">
        <f t="shared" si="20"/>
        <v>0</v>
      </c>
      <c r="BL55" s="687">
        <v>0</v>
      </c>
      <c r="BM55" s="687">
        <v>0</v>
      </c>
      <c r="BN55" s="688">
        <f t="shared" si="21"/>
        <v>0</v>
      </c>
      <c r="BO55" s="687">
        <v>0</v>
      </c>
      <c r="BP55" s="687">
        <v>0</v>
      </c>
      <c r="BQ55" s="688">
        <f t="shared" si="22"/>
        <v>0</v>
      </c>
      <c r="BR55" s="687">
        <f t="shared" si="40"/>
        <v>65.83</v>
      </c>
      <c r="BS55" s="687">
        <f t="shared" si="40"/>
        <v>273.60000000000002</v>
      </c>
      <c r="BT55" s="688">
        <f t="shared" si="23"/>
        <v>4.1561598055597759</v>
      </c>
      <c r="BU55" s="687">
        <f t="shared" si="31"/>
        <v>0</v>
      </c>
      <c r="BV55" s="687">
        <f t="shared" si="31"/>
        <v>0</v>
      </c>
      <c r="BW55" s="688">
        <f t="shared" si="24"/>
        <v>0</v>
      </c>
      <c r="BX55" s="687">
        <f t="shared" si="41"/>
        <v>0</v>
      </c>
      <c r="BY55" s="687">
        <f t="shared" si="39"/>
        <v>0</v>
      </c>
      <c r="BZ55" s="688">
        <f t="shared" si="25"/>
        <v>0</v>
      </c>
      <c r="CA55" s="687">
        <f t="shared" si="33"/>
        <v>0</v>
      </c>
      <c r="CB55" s="687">
        <f t="shared" si="33"/>
        <v>0</v>
      </c>
      <c r="CC55" s="688">
        <f t="shared" si="26"/>
        <v>0</v>
      </c>
      <c r="CD55" s="687">
        <f t="shared" si="34"/>
        <v>1219.8699999999999</v>
      </c>
      <c r="CE55" s="687">
        <f t="shared" si="34"/>
        <v>3984</v>
      </c>
      <c r="CF55" s="688">
        <f t="shared" si="27"/>
        <v>3.2659217785501737</v>
      </c>
      <c r="CG55" s="687">
        <f t="shared" si="35"/>
        <v>0</v>
      </c>
      <c r="CH55" s="687">
        <f t="shared" si="35"/>
        <v>0</v>
      </c>
      <c r="CI55" s="688">
        <f t="shared" si="28"/>
        <v>0</v>
      </c>
      <c r="CJ55" s="687">
        <f t="shared" si="36"/>
        <v>1285.7</v>
      </c>
      <c r="CK55" s="687">
        <f t="shared" si="36"/>
        <v>4257.6000000000004</v>
      </c>
      <c r="CL55" s="688">
        <f t="shared" si="29"/>
        <v>3.3115034611495684</v>
      </c>
      <c r="DN55" s="689" t="s">
        <v>163</v>
      </c>
      <c r="DO55" s="689" t="s">
        <v>178</v>
      </c>
    </row>
    <row r="56" spans="1:140" ht="15.75" x14ac:dyDescent="0.25">
      <c r="A56" s="707" t="s">
        <v>48</v>
      </c>
      <c r="B56" s="685">
        <v>3944.61</v>
      </c>
      <c r="C56" s="686">
        <f t="shared" si="0"/>
        <v>92.736924562884539</v>
      </c>
      <c r="D56" s="687">
        <v>295.26</v>
      </c>
      <c r="E56" s="687">
        <v>914.93</v>
      </c>
      <c r="F56" s="688">
        <f t="shared" si="1"/>
        <v>3.0987265460949671</v>
      </c>
      <c r="G56" s="843">
        <v>21</v>
      </c>
      <c r="H56" s="843">
        <v>81</v>
      </c>
      <c r="I56" s="688">
        <f t="shared" si="2"/>
        <v>3.8571428571428572</v>
      </c>
      <c r="J56" s="687"/>
      <c r="K56" s="687"/>
      <c r="L56" s="688">
        <f t="shared" si="3"/>
        <v>0</v>
      </c>
      <c r="M56" s="843">
        <v>210</v>
      </c>
      <c r="N56" s="843">
        <v>615</v>
      </c>
      <c r="O56" s="688">
        <f t="shared" si="4"/>
        <v>2.9285714285714284</v>
      </c>
      <c r="P56" s="843">
        <v>1006</v>
      </c>
      <c r="Q56" s="843">
        <v>3699</v>
      </c>
      <c r="R56" s="688">
        <f t="shared" si="5"/>
        <v>3.6769383697813121</v>
      </c>
      <c r="S56" s="844">
        <v>617.84999999999991</v>
      </c>
      <c r="T56" s="844">
        <v>1630.71</v>
      </c>
      <c r="U56" s="688">
        <f t="shared" si="6"/>
        <v>2.6393299344501098</v>
      </c>
      <c r="V56" s="687">
        <f t="shared" si="37"/>
        <v>2150.1099999999997</v>
      </c>
      <c r="W56" s="687">
        <f t="shared" si="37"/>
        <v>6940.64</v>
      </c>
      <c r="X56" s="688">
        <f t="shared" si="7"/>
        <v>3.2280394956537113</v>
      </c>
      <c r="Y56" s="844">
        <v>16.05</v>
      </c>
      <c r="Z56" s="844">
        <v>41.73</v>
      </c>
      <c r="AA56" s="688">
        <f t="shared" si="8"/>
        <v>2.5999999999999996</v>
      </c>
      <c r="AB56" s="687"/>
      <c r="AC56" s="687"/>
      <c r="AD56" s="688">
        <f t="shared" si="9"/>
        <v>0</v>
      </c>
      <c r="AE56" s="687"/>
      <c r="AF56" s="687"/>
      <c r="AG56" s="688">
        <f t="shared" si="10"/>
        <v>0</v>
      </c>
      <c r="AH56" s="687"/>
      <c r="AI56" s="687"/>
      <c r="AJ56" s="688">
        <f t="shared" si="11"/>
        <v>0</v>
      </c>
      <c r="AK56" s="687">
        <v>864.55000000000007</v>
      </c>
      <c r="AL56" s="687">
        <v>2049.75</v>
      </c>
      <c r="AM56" s="688">
        <f t="shared" si="12"/>
        <v>2.3708865883985886</v>
      </c>
      <c r="AN56" s="687">
        <v>627.4</v>
      </c>
      <c r="AO56" s="687">
        <v>1361.77</v>
      </c>
      <c r="AP56" s="688">
        <f t="shared" si="13"/>
        <v>2.1704972904048456</v>
      </c>
      <c r="AQ56" s="687">
        <f t="shared" si="38"/>
        <v>1508</v>
      </c>
      <c r="AR56" s="687">
        <f t="shared" si="38"/>
        <v>3453.25</v>
      </c>
      <c r="AS56" s="688">
        <f t="shared" si="14"/>
        <v>2.289953580901857</v>
      </c>
      <c r="AT56" s="687">
        <v>0</v>
      </c>
      <c r="AU56" s="687">
        <v>0</v>
      </c>
      <c r="AV56" s="688">
        <f t="shared" si="15"/>
        <v>0</v>
      </c>
      <c r="AW56" s="687">
        <v>0</v>
      </c>
      <c r="AX56" s="687">
        <v>0</v>
      </c>
      <c r="AY56" s="688">
        <f t="shared" si="16"/>
        <v>0</v>
      </c>
      <c r="AZ56" s="687">
        <v>0</v>
      </c>
      <c r="BA56" s="687">
        <v>0</v>
      </c>
      <c r="BB56" s="688">
        <f t="shared" si="17"/>
        <v>0</v>
      </c>
      <c r="BC56" s="687">
        <v>0</v>
      </c>
      <c r="BD56" s="687">
        <v>0</v>
      </c>
      <c r="BE56" s="688">
        <f t="shared" si="18"/>
        <v>0</v>
      </c>
      <c r="BF56" s="687">
        <v>0</v>
      </c>
      <c r="BG56" s="687">
        <v>0</v>
      </c>
      <c r="BH56" s="688">
        <f t="shared" si="19"/>
        <v>0</v>
      </c>
      <c r="BI56" s="687">
        <v>0</v>
      </c>
      <c r="BJ56" s="687">
        <v>0</v>
      </c>
      <c r="BK56" s="688">
        <f t="shared" si="20"/>
        <v>0</v>
      </c>
      <c r="BL56" s="687">
        <v>0</v>
      </c>
      <c r="BM56" s="687">
        <v>0</v>
      </c>
      <c r="BN56" s="688">
        <f t="shared" si="21"/>
        <v>0</v>
      </c>
      <c r="BO56" s="687">
        <v>0</v>
      </c>
      <c r="BP56" s="687">
        <v>0</v>
      </c>
      <c r="BQ56" s="688">
        <f t="shared" si="22"/>
        <v>0</v>
      </c>
      <c r="BR56" s="687">
        <f t="shared" si="40"/>
        <v>311.31</v>
      </c>
      <c r="BS56" s="687">
        <f t="shared" si="40"/>
        <v>956.66</v>
      </c>
      <c r="BT56" s="688">
        <f t="shared" si="23"/>
        <v>3.0730140374546271</v>
      </c>
      <c r="BU56" s="687">
        <f t="shared" si="31"/>
        <v>21</v>
      </c>
      <c r="BV56" s="687">
        <f t="shared" si="31"/>
        <v>81</v>
      </c>
      <c r="BW56" s="688">
        <f t="shared" si="24"/>
        <v>3.8571428571428572</v>
      </c>
      <c r="BX56" s="687">
        <f t="shared" si="41"/>
        <v>0</v>
      </c>
      <c r="BY56" s="687">
        <f t="shared" si="39"/>
        <v>0</v>
      </c>
      <c r="BZ56" s="688">
        <f t="shared" si="25"/>
        <v>0</v>
      </c>
      <c r="CA56" s="687">
        <f t="shared" si="33"/>
        <v>210</v>
      </c>
      <c r="CB56" s="687">
        <f t="shared" si="33"/>
        <v>615</v>
      </c>
      <c r="CC56" s="688">
        <f t="shared" si="26"/>
        <v>2.9285714285714284</v>
      </c>
      <c r="CD56" s="687">
        <f t="shared" si="34"/>
        <v>1870.5500000000002</v>
      </c>
      <c r="CE56" s="687">
        <f t="shared" si="34"/>
        <v>5748.75</v>
      </c>
      <c r="CF56" s="688">
        <f t="shared" si="27"/>
        <v>3.0732939509769852</v>
      </c>
      <c r="CG56" s="687">
        <f t="shared" si="35"/>
        <v>1245.25</v>
      </c>
      <c r="CH56" s="687">
        <f t="shared" si="35"/>
        <v>2992.48</v>
      </c>
      <c r="CI56" s="688">
        <f t="shared" si="28"/>
        <v>2.4031158401927324</v>
      </c>
      <c r="CJ56" s="687">
        <f t="shared" si="36"/>
        <v>3658.1099999999997</v>
      </c>
      <c r="CK56" s="687">
        <f t="shared" si="36"/>
        <v>10393.89</v>
      </c>
      <c r="CL56" s="688">
        <f t="shared" si="29"/>
        <v>2.8413278988330042</v>
      </c>
      <c r="DN56" s="689" t="s">
        <v>170</v>
      </c>
      <c r="DO56" s="689" t="s">
        <v>178</v>
      </c>
    </row>
    <row r="57" spans="1:140" x14ac:dyDescent="0.25">
      <c r="A57" s="707" t="s">
        <v>49</v>
      </c>
      <c r="B57" s="685">
        <v>558</v>
      </c>
      <c r="C57" s="686">
        <f t="shared" si="0"/>
        <v>0</v>
      </c>
      <c r="D57" s="687"/>
      <c r="E57" s="687"/>
      <c r="F57" s="688">
        <f t="shared" si="1"/>
        <v>0</v>
      </c>
      <c r="G57" s="687"/>
      <c r="H57" s="687"/>
      <c r="I57" s="688">
        <f t="shared" si="2"/>
        <v>0</v>
      </c>
      <c r="J57" s="687"/>
      <c r="K57" s="687"/>
      <c r="L57" s="688">
        <f t="shared" si="3"/>
        <v>0</v>
      </c>
      <c r="M57" s="687"/>
      <c r="N57" s="687"/>
      <c r="O57" s="688">
        <f t="shared" si="4"/>
        <v>0</v>
      </c>
      <c r="P57" s="687"/>
      <c r="Q57" s="687"/>
      <c r="R57" s="688">
        <f t="shared" si="5"/>
        <v>0</v>
      </c>
      <c r="S57" s="687"/>
      <c r="T57" s="687"/>
      <c r="U57" s="688">
        <f t="shared" si="6"/>
        <v>0</v>
      </c>
      <c r="V57" s="687">
        <f t="shared" si="37"/>
        <v>0</v>
      </c>
      <c r="W57" s="687">
        <f t="shared" si="37"/>
        <v>0</v>
      </c>
      <c r="X57" s="688">
        <f t="shared" si="7"/>
        <v>0</v>
      </c>
      <c r="Y57" s="687"/>
      <c r="Z57" s="687"/>
      <c r="AA57" s="688">
        <f t="shared" si="8"/>
        <v>0</v>
      </c>
      <c r="AB57" s="687"/>
      <c r="AC57" s="687"/>
      <c r="AD57" s="688">
        <f t="shared" si="9"/>
        <v>0</v>
      </c>
      <c r="AE57" s="687"/>
      <c r="AF57" s="687"/>
      <c r="AG57" s="688">
        <f t="shared" si="10"/>
        <v>0</v>
      </c>
      <c r="AH57" s="687"/>
      <c r="AI57" s="687"/>
      <c r="AJ57" s="688">
        <f t="shared" si="11"/>
        <v>0</v>
      </c>
      <c r="AK57" s="687"/>
      <c r="AL57" s="687"/>
      <c r="AM57" s="688">
        <f t="shared" si="12"/>
        <v>0</v>
      </c>
      <c r="AN57" s="687"/>
      <c r="AO57" s="687"/>
      <c r="AP57" s="688">
        <f t="shared" si="13"/>
        <v>0</v>
      </c>
      <c r="AQ57" s="687">
        <f t="shared" si="38"/>
        <v>0</v>
      </c>
      <c r="AR57" s="687">
        <f t="shared" si="38"/>
        <v>0</v>
      </c>
      <c r="AS57" s="688">
        <f t="shared" si="14"/>
        <v>0</v>
      </c>
      <c r="AT57" s="687">
        <v>0</v>
      </c>
      <c r="AU57" s="687">
        <v>0</v>
      </c>
      <c r="AV57" s="688">
        <f t="shared" si="15"/>
        <v>0</v>
      </c>
      <c r="AW57" s="687">
        <v>0</v>
      </c>
      <c r="AX57" s="687">
        <v>0</v>
      </c>
      <c r="AY57" s="688">
        <f t="shared" si="16"/>
        <v>0</v>
      </c>
      <c r="AZ57" s="687">
        <v>0</v>
      </c>
      <c r="BA57" s="687">
        <v>0</v>
      </c>
      <c r="BB57" s="688">
        <f t="shared" si="17"/>
        <v>0</v>
      </c>
      <c r="BC57" s="687">
        <v>0</v>
      </c>
      <c r="BD57" s="687">
        <v>0</v>
      </c>
      <c r="BE57" s="688">
        <f t="shared" si="18"/>
        <v>0</v>
      </c>
      <c r="BF57" s="687">
        <v>0</v>
      </c>
      <c r="BG57" s="687">
        <v>0</v>
      </c>
      <c r="BH57" s="688">
        <f t="shared" si="19"/>
        <v>0</v>
      </c>
      <c r="BI57" s="687">
        <v>0</v>
      </c>
      <c r="BJ57" s="687">
        <v>0</v>
      </c>
      <c r="BK57" s="688">
        <f t="shared" si="20"/>
        <v>0</v>
      </c>
      <c r="BL57" s="687">
        <v>0</v>
      </c>
      <c r="BM57" s="687">
        <v>0</v>
      </c>
      <c r="BN57" s="688">
        <f t="shared" si="21"/>
        <v>0</v>
      </c>
      <c r="BO57" s="687">
        <v>0</v>
      </c>
      <c r="BP57" s="687">
        <v>0</v>
      </c>
      <c r="BQ57" s="688">
        <f t="shared" si="22"/>
        <v>0</v>
      </c>
      <c r="BR57" s="687">
        <f t="shared" si="40"/>
        <v>0</v>
      </c>
      <c r="BS57" s="687">
        <f t="shared" si="40"/>
        <v>0</v>
      </c>
      <c r="BT57" s="688">
        <f t="shared" si="23"/>
        <v>0</v>
      </c>
      <c r="BU57" s="687">
        <f t="shared" si="31"/>
        <v>0</v>
      </c>
      <c r="BV57" s="687">
        <f t="shared" si="31"/>
        <v>0</v>
      </c>
      <c r="BW57" s="688">
        <f t="shared" si="24"/>
        <v>0</v>
      </c>
      <c r="BX57" s="687">
        <f t="shared" si="41"/>
        <v>0</v>
      </c>
      <c r="BY57" s="687">
        <f t="shared" si="39"/>
        <v>0</v>
      </c>
      <c r="BZ57" s="688">
        <f t="shared" si="25"/>
        <v>0</v>
      </c>
      <c r="CA57" s="687">
        <f t="shared" si="33"/>
        <v>0</v>
      </c>
      <c r="CB57" s="687">
        <f t="shared" si="33"/>
        <v>0</v>
      </c>
      <c r="CC57" s="688">
        <f t="shared" si="26"/>
        <v>0</v>
      </c>
      <c r="CD57" s="687">
        <f t="shared" si="34"/>
        <v>0</v>
      </c>
      <c r="CE57" s="687">
        <f t="shared" si="34"/>
        <v>0</v>
      </c>
      <c r="CF57" s="688">
        <f t="shared" si="27"/>
        <v>0</v>
      </c>
      <c r="CG57" s="687">
        <f t="shared" si="35"/>
        <v>0</v>
      </c>
      <c r="CH57" s="687">
        <f t="shared" si="35"/>
        <v>0</v>
      </c>
      <c r="CI57" s="688">
        <f t="shared" si="28"/>
        <v>0</v>
      </c>
      <c r="CJ57" s="687">
        <f t="shared" si="36"/>
        <v>0</v>
      </c>
      <c r="CK57" s="687">
        <f t="shared" si="36"/>
        <v>0</v>
      </c>
      <c r="CL57" s="688">
        <f t="shared" si="29"/>
        <v>0</v>
      </c>
    </row>
    <row r="58" spans="1:140" x14ac:dyDescent="0.25">
      <c r="A58" s="707" t="s">
        <v>50</v>
      </c>
      <c r="B58" s="685">
        <v>2431.71</v>
      </c>
      <c r="C58" s="686">
        <f t="shared" si="0"/>
        <v>41.321539163798313</v>
      </c>
      <c r="D58" s="45">
        <v>203.21999999999997</v>
      </c>
      <c r="E58" s="45">
        <v>892.14999999999986</v>
      </c>
      <c r="F58" s="688">
        <f t="shared" si="1"/>
        <v>4.3900698750123022</v>
      </c>
      <c r="G58" s="45">
        <v>18</v>
      </c>
      <c r="H58" s="45">
        <v>71.5</v>
      </c>
      <c r="I58" s="688">
        <f t="shared" si="2"/>
        <v>3.9722222222222223</v>
      </c>
      <c r="J58" s="45">
        <v>0.25</v>
      </c>
      <c r="K58" s="45">
        <v>0.98</v>
      </c>
      <c r="L58" s="688">
        <f t="shared" si="3"/>
        <v>3.92</v>
      </c>
      <c r="M58" s="45">
        <v>1</v>
      </c>
      <c r="N58" s="45">
        <v>3.8</v>
      </c>
      <c r="O58" s="688">
        <f t="shared" si="4"/>
        <v>3.8</v>
      </c>
      <c r="P58" s="45">
        <v>415.1</v>
      </c>
      <c r="Q58" s="45">
        <v>1512.2000000000025</v>
      </c>
      <c r="R58" s="688">
        <f t="shared" si="5"/>
        <v>3.6429775957600636</v>
      </c>
      <c r="S58" s="687"/>
      <c r="T58" s="687"/>
      <c r="U58" s="688">
        <f t="shared" si="6"/>
        <v>0</v>
      </c>
      <c r="V58" s="687">
        <f t="shared" si="37"/>
        <v>637.81999999999994</v>
      </c>
      <c r="W58" s="687">
        <f t="shared" si="37"/>
        <v>2481.6100000000024</v>
      </c>
      <c r="X58" s="688">
        <f t="shared" si="7"/>
        <v>3.8907685553918077</v>
      </c>
      <c r="Y58" s="687">
        <v>203</v>
      </c>
      <c r="Z58" s="687">
        <v>892</v>
      </c>
      <c r="AA58" s="688">
        <f t="shared" si="8"/>
        <v>4.3940886699507393</v>
      </c>
      <c r="AB58" s="687">
        <v>13</v>
      </c>
      <c r="AC58" s="687">
        <v>51.4</v>
      </c>
      <c r="AD58" s="688">
        <f t="shared" si="9"/>
        <v>3.9538461538461536</v>
      </c>
      <c r="AE58" s="687"/>
      <c r="AF58" s="687"/>
      <c r="AG58" s="688">
        <f t="shared" si="10"/>
        <v>0</v>
      </c>
      <c r="AH58" s="687"/>
      <c r="AI58" s="687"/>
      <c r="AJ58" s="688">
        <f t="shared" si="11"/>
        <v>0</v>
      </c>
      <c r="AK58" s="845">
        <v>151</v>
      </c>
      <c r="AL58" s="845">
        <v>423</v>
      </c>
      <c r="AM58" s="688">
        <f t="shared" si="12"/>
        <v>2.8013245033112582</v>
      </c>
      <c r="AN58" s="687"/>
      <c r="AO58" s="687"/>
      <c r="AP58" s="688">
        <f t="shared" si="13"/>
        <v>0</v>
      </c>
      <c r="AQ58" s="687">
        <f t="shared" si="38"/>
        <v>367</v>
      </c>
      <c r="AR58" s="687">
        <f t="shared" si="38"/>
        <v>1366.4</v>
      </c>
      <c r="AS58" s="688">
        <f t="shared" si="14"/>
        <v>3.7231607629427796</v>
      </c>
      <c r="AT58" s="687">
        <v>0</v>
      </c>
      <c r="AU58" s="687">
        <v>0</v>
      </c>
      <c r="AV58" s="688">
        <f t="shared" si="15"/>
        <v>0</v>
      </c>
      <c r="AW58" s="687">
        <v>0</v>
      </c>
      <c r="AX58" s="687">
        <v>0</v>
      </c>
      <c r="AY58" s="688">
        <f t="shared" si="16"/>
        <v>0</v>
      </c>
      <c r="AZ58" s="687">
        <v>0</v>
      </c>
      <c r="BA58" s="687">
        <v>0</v>
      </c>
      <c r="BB58" s="688">
        <f t="shared" si="17"/>
        <v>0</v>
      </c>
      <c r="BC58" s="687">
        <v>0</v>
      </c>
      <c r="BD58" s="687">
        <v>0</v>
      </c>
      <c r="BE58" s="688">
        <f t="shared" si="18"/>
        <v>0</v>
      </c>
      <c r="BF58" s="687">
        <v>0</v>
      </c>
      <c r="BG58" s="687">
        <v>0</v>
      </c>
      <c r="BH58" s="688">
        <f t="shared" si="19"/>
        <v>0</v>
      </c>
      <c r="BI58" s="687">
        <v>0</v>
      </c>
      <c r="BJ58" s="687">
        <v>0</v>
      </c>
      <c r="BK58" s="688">
        <f t="shared" si="20"/>
        <v>0</v>
      </c>
      <c r="BL58" s="687">
        <v>0</v>
      </c>
      <c r="BM58" s="687">
        <v>0</v>
      </c>
      <c r="BN58" s="688">
        <f t="shared" si="21"/>
        <v>0</v>
      </c>
      <c r="BO58" s="687">
        <v>0</v>
      </c>
      <c r="BP58" s="687">
        <v>0</v>
      </c>
      <c r="BQ58" s="688">
        <f t="shared" si="22"/>
        <v>0</v>
      </c>
      <c r="BR58" s="687">
        <f t="shared" si="40"/>
        <v>406.21999999999997</v>
      </c>
      <c r="BS58" s="687">
        <f t="shared" si="40"/>
        <v>1784.1499999999999</v>
      </c>
      <c r="BT58" s="688">
        <f t="shared" si="23"/>
        <v>4.3920781842351433</v>
      </c>
      <c r="BU58" s="687">
        <f t="shared" si="31"/>
        <v>31</v>
      </c>
      <c r="BV58" s="687">
        <f t="shared" si="31"/>
        <v>122.9</v>
      </c>
      <c r="BW58" s="688">
        <f t="shared" si="24"/>
        <v>3.9645161290322584</v>
      </c>
      <c r="BX58" s="687">
        <f t="shared" si="41"/>
        <v>0.25</v>
      </c>
      <c r="BY58" s="687">
        <f t="shared" si="39"/>
        <v>0.98</v>
      </c>
      <c r="BZ58" s="688">
        <f t="shared" si="25"/>
        <v>3.92</v>
      </c>
      <c r="CA58" s="687">
        <f t="shared" si="33"/>
        <v>1</v>
      </c>
      <c r="CB58" s="687">
        <f t="shared" si="33"/>
        <v>3.8</v>
      </c>
      <c r="CC58" s="688">
        <f t="shared" si="26"/>
        <v>3.8</v>
      </c>
      <c r="CD58" s="687">
        <f t="shared" si="34"/>
        <v>566.1</v>
      </c>
      <c r="CE58" s="687">
        <f t="shared" si="34"/>
        <v>1935.2000000000025</v>
      </c>
      <c r="CF58" s="688">
        <f t="shared" si="27"/>
        <v>3.4184773008302463</v>
      </c>
      <c r="CG58" s="687">
        <f t="shared" si="35"/>
        <v>0</v>
      </c>
      <c r="CH58" s="687">
        <f t="shared" si="35"/>
        <v>0</v>
      </c>
      <c r="CI58" s="688">
        <f t="shared" si="28"/>
        <v>0</v>
      </c>
      <c r="CJ58" s="687">
        <f t="shared" si="36"/>
        <v>1004.8199999999999</v>
      </c>
      <c r="CK58" s="687">
        <f t="shared" si="36"/>
        <v>3848.0100000000025</v>
      </c>
      <c r="CL58" s="688">
        <f t="shared" si="29"/>
        <v>3.8295515614736995</v>
      </c>
      <c r="DH58" s="690" t="s">
        <v>130</v>
      </c>
      <c r="DI58" s="690" t="s">
        <v>130</v>
      </c>
      <c r="DJ58" s="660" t="s">
        <v>138</v>
      </c>
      <c r="DN58" s="689" t="s">
        <v>198</v>
      </c>
      <c r="DO58" s="689" t="s">
        <v>178</v>
      </c>
    </row>
    <row r="59" spans="1:140" x14ac:dyDescent="0.25">
      <c r="A59" s="707" t="s">
        <v>51</v>
      </c>
      <c r="B59" s="685">
        <v>818.06</v>
      </c>
      <c r="C59" s="686">
        <f t="shared" si="0"/>
        <v>99.216438892012818</v>
      </c>
      <c r="D59" s="687">
        <v>100</v>
      </c>
      <c r="E59" s="687">
        <v>435</v>
      </c>
      <c r="F59" s="688">
        <f t="shared" si="1"/>
        <v>4.3499999999999996</v>
      </c>
      <c r="G59" s="687"/>
      <c r="H59" s="687"/>
      <c r="I59" s="688">
        <f t="shared" si="2"/>
        <v>0</v>
      </c>
      <c r="J59" s="687"/>
      <c r="K59" s="687"/>
      <c r="L59" s="688">
        <f t="shared" si="3"/>
        <v>0</v>
      </c>
      <c r="M59" s="687">
        <v>42</v>
      </c>
      <c r="N59" s="687">
        <v>166.1</v>
      </c>
      <c r="O59" s="688">
        <f t="shared" si="4"/>
        <v>3.9547619047619045</v>
      </c>
      <c r="P59" s="687">
        <v>5</v>
      </c>
      <c r="Q59" s="687">
        <v>18.899999999999999</v>
      </c>
      <c r="R59" s="688">
        <f t="shared" si="5"/>
        <v>3.78</v>
      </c>
      <c r="S59" s="687">
        <v>564</v>
      </c>
      <c r="T59" s="687">
        <v>2131</v>
      </c>
      <c r="U59" s="688">
        <f t="shared" si="6"/>
        <v>3.7783687943262412</v>
      </c>
      <c r="V59" s="687">
        <f t="shared" si="37"/>
        <v>711</v>
      </c>
      <c r="W59" s="687">
        <f t="shared" si="37"/>
        <v>2751</v>
      </c>
      <c r="X59" s="688">
        <f t="shared" si="7"/>
        <v>3.869198312236287</v>
      </c>
      <c r="Y59" s="687">
        <v>6.25</v>
      </c>
      <c r="Z59" s="687">
        <v>23.4</v>
      </c>
      <c r="AA59" s="688">
        <f t="shared" si="8"/>
        <v>3.7439999999999998</v>
      </c>
      <c r="AB59" s="687"/>
      <c r="AC59" s="687"/>
      <c r="AD59" s="688">
        <f t="shared" si="9"/>
        <v>0</v>
      </c>
      <c r="AE59" s="687"/>
      <c r="AF59" s="687"/>
      <c r="AG59" s="688">
        <f t="shared" si="10"/>
        <v>0</v>
      </c>
      <c r="AH59" s="687"/>
      <c r="AI59" s="687"/>
      <c r="AJ59" s="688">
        <f t="shared" si="11"/>
        <v>0</v>
      </c>
      <c r="AK59" s="687"/>
      <c r="AL59" s="687"/>
      <c r="AM59" s="688">
        <f t="shared" si="12"/>
        <v>0</v>
      </c>
      <c r="AN59" s="687">
        <v>94.4</v>
      </c>
      <c r="AO59" s="687">
        <v>323.60000000000002</v>
      </c>
      <c r="AP59" s="688">
        <f t="shared" si="13"/>
        <v>3.4279661016949152</v>
      </c>
      <c r="AQ59" s="687">
        <f t="shared" si="38"/>
        <v>100.65</v>
      </c>
      <c r="AR59" s="687">
        <f t="shared" si="38"/>
        <v>347</v>
      </c>
      <c r="AS59" s="688">
        <f t="shared" si="14"/>
        <v>3.4475906607054148</v>
      </c>
      <c r="AT59" s="687">
        <v>0</v>
      </c>
      <c r="AU59" s="687">
        <v>0</v>
      </c>
      <c r="AV59" s="688">
        <f t="shared" si="15"/>
        <v>0</v>
      </c>
      <c r="AW59" s="687">
        <v>0</v>
      </c>
      <c r="AX59" s="687">
        <v>0</v>
      </c>
      <c r="AY59" s="688">
        <f t="shared" si="16"/>
        <v>0</v>
      </c>
      <c r="AZ59" s="687">
        <v>0</v>
      </c>
      <c r="BA59" s="687">
        <v>0</v>
      </c>
      <c r="BB59" s="688">
        <f t="shared" si="17"/>
        <v>0</v>
      </c>
      <c r="BC59" s="687">
        <v>0</v>
      </c>
      <c r="BD59" s="687">
        <v>0</v>
      </c>
      <c r="BE59" s="688">
        <f t="shared" si="18"/>
        <v>0</v>
      </c>
      <c r="BF59" s="687">
        <v>0</v>
      </c>
      <c r="BG59" s="687">
        <v>0</v>
      </c>
      <c r="BH59" s="688">
        <f t="shared" si="19"/>
        <v>0</v>
      </c>
      <c r="BI59" s="687">
        <v>0</v>
      </c>
      <c r="BJ59" s="687">
        <v>0</v>
      </c>
      <c r="BK59" s="688">
        <f t="shared" si="20"/>
        <v>0</v>
      </c>
      <c r="BL59" s="687">
        <v>0</v>
      </c>
      <c r="BM59" s="687">
        <v>0</v>
      </c>
      <c r="BN59" s="688">
        <f t="shared" si="21"/>
        <v>0</v>
      </c>
      <c r="BO59" s="687">
        <v>0</v>
      </c>
      <c r="BP59" s="687">
        <v>0</v>
      </c>
      <c r="BQ59" s="688">
        <f t="shared" si="22"/>
        <v>0</v>
      </c>
      <c r="BR59" s="687">
        <f t="shared" si="40"/>
        <v>106.25</v>
      </c>
      <c r="BS59" s="687">
        <f t="shared" si="40"/>
        <v>458.4</v>
      </c>
      <c r="BT59" s="688">
        <f t="shared" si="23"/>
        <v>4.3143529411764705</v>
      </c>
      <c r="BU59" s="687">
        <f t="shared" si="31"/>
        <v>0</v>
      </c>
      <c r="BV59" s="687">
        <f t="shared" si="31"/>
        <v>0</v>
      </c>
      <c r="BW59" s="688">
        <f t="shared" si="24"/>
        <v>0</v>
      </c>
      <c r="BX59" s="687">
        <f t="shared" si="41"/>
        <v>0</v>
      </c>
      <c r="BY59" s="687">
        <f t="shared" si="39"/>
        <v>0</v>
      </c>
      <c r="BZ59" s="688">
        <f t="shared" si="25"/>
        <v>0</v>
      </c>
      <c r="CA59" s="687">
        <f t="shared" ref="CA59:CB59" si="42">M59+AH59</f>
        <v>42</v>
      </c>
      <c r="CB59" s="687">
        <f t="shared" si="42"/>
        <v>166.1</v>
      </c>
      <c r="CC59" s="688">
        <f t="shared" si="26"/>
        <v>3.9547619047619045</v>
      </c>
      <c r="CD59" s="687">
        <f t="shared" ref="CD59:CE59" si="43">P59+AK59</f>
        <v>5</v>
      </c>
      <c r="CE59" s="687">
        <f t="shared" si="43"/>
        <v>18.899999999999999</v>
      </c>
      <c r="CF59" s="688">
        <f t="shared" si="27"/>
        <v>3.78</v>
      </c>
      <c r="CG59" s="687">
        <f t="shared" ref="CG59:CH59" si="44">S59+AN59</f>
        <v>658.4</v>
      </c>
      <c r="CH59" s="687">
        <f t="shared" si="44"/>
        <v>2454.6</v>
      </c>
      <c r="CI59" s="688">
        <f t="shared" si="28"/>
        <v>3.7281287970838397</v>
      </c>
      <c r="CJ59" s="687">
        <f t="shared" ref="CJ59:CK59" si="45">V59+AQ59</f>
        <v>811.65</v>
      </c>
      <c r="CK59" s="687">
        <f t="shared" si="45"/>
        <v>3098</v>
      </c>
      <c r="CL59" s="688">
        <f t="shared" si="29"/>
        <v>3.8169161584426785</v>
      </c>
      <c r="DI59" s="690" t="s">
        <v>130</v>
      </c>
      <c r="DJ59" s="660" t="s">
        <v>138</v>
      </c>
      <c r="DN59" s="689" t="s">
        <v>163</v>
      </c>
      <c r="DO59" s="689" t="s">
        <v>178</v>
      </c>
    </row>
    <row r="61" spans="1:140" x14ac:dyDescent="0.25"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BR61" s="664"/>
    </row>
    <row r="63" spans="1:140" ht="15.75" x14ac:dyDescent="0.25">
      <c r="BP63" s="714"/>
      <c r="BQ63" s="714" t="s">
        <v>155</v>
      </c>
      <c r="BR63" s="714"/>
      <c r="BS63" s="714"/>
      <c r="BT63" s="714"/>
      <c r="BU63" s="714"/>
      <c r="BV63" s="714" t="s">
        <v>115</v>
      </c>
      <c r="BW63" s="715"/>
      <c r="BX63" s="715"/>
      <c r="BY63" s="715"/>
      <c r="BZ63" s="715"/>
      <c r="CA63" s="715"/>
      <c r="CB63" s="715"/>
      <c r="CC63" s="715"/>
      <c r="CD63" s="714" t="s">
        <v>117</v>
      </c>
      <c r="CE63" s="715"/>
      <c r="CF63" s="836"/>
      <c r="CG63" s="715"/>
      <c r="CH63" s="715"/>
      <c r="CI63" s="714"/>
      <c r="CJ63" s="714"/>
      <c r="CK63" s="715" t="s">
        <v>191</v>
      </c>
      <c r="CL63" s="716"/>
      <c r="CN63" s="714"/>
      <c r="CO63" s="715" t="s">
        <v>123</v>
      </c>
      <c r="CP63" s="716"/>
      <c r="CQ63" s="716"/>
    </row>
    <row r="64" spans="1:140" s="714" customFormat="1" ht="15.75" x14ac:dyDescent="0.25">
      <c r="BP64" s="659"/>
      <c r="BQ64" s="836" t="s">
        <v>119</v>
      </c>
      <c r="BR64" s="659"/>
      <c r="BS64" s="659"/>
      <c r="BT64" s="659"/>
      <c r="BU64" s="659"/>
      <c r="BV64" s="659" t="s">
        <v>118</v>
      </c>
      <c r="BW64" s="715"/>
      <c r="BX64" s="715"/>
      <c r="BY64" s="715"/>
      <c r="BZ64" s="715"/>
      <c r="CA64" s="715"/>
      <c r="CB64" s="715"/>
      <c r="CC64" s="715"/>
      <c r="CD64" s="836" t="s">
        <v>156</v>
      </c>
      <c r="CE64" s="715"/>
      <c r="CF64" s="715"/>
      <c r="CG64" s="715"/>
      <c r="CH64" s="715"/>
      <c r="CI64" s="659"/>
      <c r="CJ64" s="659"/>
      <c r="CK64" s="715" t="s">
        <v>157</v>
      </c>
      <c r="CM64" s="659"/>
      <c r="CN64" s="659"/>
      <c r="CO64" s="715" t="s">
        <v>157</v>
      </c>
      <c r="CQ64" s="715"/>
      <c r="DF64" s="717"/>
      <c r="DG64" s="717"/>
      <c r="DH64" s="717"/>
      <c r="DI64" s="717"/>
      <c r="DJ64" s="717"/>
      <c r="DK64" s="717"/>
      <c r="DL64" s="717"/>
      <c r="DM64" s="717"/>
      <c r="DN64" s="717"/>
      <c r="DO64" s="717"/>
      <c r="DP64" s="717"/>
      <c r="DQ64" s="717"/>
      <c r="DR64" s="717"/>
      <c r="DS64" s="717"/>
      <c r="DT64" s="717"/>
      <c r="DU64" s="717"/>
      <c r="DV64" s="717"/>
      <c r="DW64" s="717"/>
      <c r="DX64" s="717"/>
      <c r="DY64" s="717"/>
      <c r="DZ64" s="717"/>
      <c r="EA64" s="717"/>
      <c r="EB64" s="717"/>
      <c r="EC64" s="717"/>
      <c r="ED64" s="717"/>
      <c r="EE64" s="717"/>
      <c r="EF64" s="717"/>
      <c r="EG64" s="718"/>
      <c r="EH64" s="718"/>
      <c r="EI64" s="718"/>
      <c r="EJ64" s="718"/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conditionalFormatting sqref="D44:E44 P44:Q44 S44:T44 Y44:Z44">
    <cfRule type="cellIs" dxfId="17" priority="5" operator="equal">
      <formula>0</formula>
    </cfRule>
  </conditionalFormatting>
  <conditionalFormatting sqref="D44:E44">
    <cfRule type="cellIs" dxfId="16" priority="4" operator="equal">
      <formula>0</formula>
    </cfRule>
  </conditionalFormatting>
  <conditionalFormatting sqref="M44:N44">
    <cfRule type="cellIs" dxfId="15" priority="3" operator="equal">
      <formula>0</formula>
    </cfRule>
  </conditionalFormatting>
  <conditionalFormatting sqref="P44:Q44">
    <cfRule type="cellIs" dxfId="14" priority="2" operator="equal">
      <formula>0</formula>
    </cfRule>
  </conditionalFormatting>
  <conditionalFormatting sqref="AK44:AL44">
    <cfRule type="cellIs" dxfId="13" priority="1" operator="equal">
      <formula>0</formula>
    </cfRule>
  </conditionalFormatting>
  <pageMargins left="0.2" right="0.7" top="0.25" bottom="0.25" header="0.3" footer="0.3"/>
  <pageSetup paperSize="5" scale="78" orientation="landscape" horizontalDpi="300" verticalDpi="300" r:id="rId1"/>
  <headerFooter alignWithMargins="0"/>
  <colBreaks count="2" manualBreakCount="2">
    <brk id="68" max="63" man="1"/>
    <brk id="11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="77" zoomScaleNormal="100" zoomScaleSheetLayoutView="77" workbookViewId="0">
      <pane xSplit="4" ySplit="12" topLeftCell="L26" activePane="bottomRight" state="frozen"/>
      <selection activeCell="A6" sqref="A6"/>
      <selection pane="topRight" activeCell="E6" sqref="E6"/>
      <selection pane="bottomLeft" activeCell="A14" sqref="A14"/>
      <selection pane="bottomRight" activeCell="V5" sqref="V5"/>
    </sheetView>
  </sheetViews>
  <sheetFormatPr defaultColWidth="8.85546875" defaultRowHeight="18.75" x14ac:dyDescent="0.3"/>
  <cols>
    <col min="1" max="1" width="14.42578125" style="832" customWidth="1"/>
    <col min="2" max="2" width="7.7109375" style="715" customWidth="1"/>
    <col min="3" max="3" width="8.7109375" style="715" customWidth="1"/>
    <col min="4" max="4" width="16.85546875" style="715" hidden="1" customWidth="1"/>
    <col min="5" max="5" width="8" style="715" customWidth="1"/>
    <col min="6" max="6" width="6.7109375" style="715" customWidth="1"/>
    <col min="7" max="7" width="7.5703125" style="715" customWidth="1"/>
    <col min="8" max="8" width="6.7109375" style="715" customWidth="1"/>
    <col min="9" max="9" width="7.42578125" style="715" customWidth="1"/>
    <col min="10" max="10" width="6.7109375" style="715" customWidth="1"/>
    <col min="11" max="11" width="7.7109375" style="715" customWidth="1"/>
    <col min="12" max="12" width="6.7109375" style="715" customWidth="1"/>
    <col min="13" max="13" width="8.28515625" style="715" customWidth="1"/>
    <col min="14" max="14" width="6.7109375" style="715" customWidth="1"/>
    <col min="15" max="15" width="9.28515625" style="715" customWidth="1"/>
    <col min="16" max="16" width="7.7109375" style="715" customWidth="1"/>
    <col min="17" max="17" width="8" style="715" customWidth="1"/>
    <col min="18" max="18" width="6.7109375" style="715" customWidth="1"/>
    <col min="19" max="19" width="7.42578125" style="715" hidden="1" customWidth="1"/>
    <col min="20" max="20" width="7.7109375" style="715" customWidth="1"/>
    <col min="21" max="27" width="6.7109375" style="715" customWidth="1"/>
    <col min="28" max="28" width="9.7109375" style="715" customWidth="1"/>
    <col min="29" max="29" width="6.7109375" style="715" customWidth="1"/>
    <col min="30" max="30" width="7.7109375" style="715" customWidth="1"/>
    <col min="31" max="31" width="6.7109375" style="715" customWidth="1"/>
    <col min="32" max="32" width="7.85546875" style="715" customWidth="1"/>
    <col min="33" max="33" width="6.7109375" style="715" customWidth="1"/>
    <col min="34" max="34" width="6.28515625" style="715" hidden="1" customWidth="1"/>
    <col min="35" max="36" width="6.7109375" style="715" hidden="1" customWidth="1"/>
    <col min="37" max="48" width="6.7109375" style="715" customWidth="1"/>
    <col min="49" max="52" width="6.7109375" style="715" hidden="1" customWidth="1"/>
    <col min="53" max="53" width="7.7109375" style="715" customWidth="1"/>
    <col min="54" max="54" width="6.5703125" style="715" customWidth="1"/>
    <col min="55" max="58" width="6.7109375" style="715" customWidth="1"/>
    <col min="59" max="59" width="8.28515625" style="715" customWidth="1"/>
    <col min="60" max="60" width="6.5703125" style="715" customWidth="1"/>
    <col min="61" max="61" width="7.5703125" style="715" customWidth="1"/>
    <col min="62" max="64" width="6.7109375" style="715" customWidth="1"/>
    <col min="65" max="65" width="9" style="715" customWidth="1"/>
    <col min="66" max="66" width="8.7109375" style="715" customWidth="1"/>
    <col min="67" max="67" width="16.7109375" style="715" hidden="1" customWidth="1"/>
    <col min="68" max="68" width="17.28515625" style="831" hidden="1" customWidth="1"/>
    <col min="69" max="69" width="10" style="715" hidden="1" customWidth="1"/>
    <col min="70" max="70" width="0" style="715" hidden="1" customWidth="1"/>
    <col min="71" max="71" width="8.85546875" style="715"/>
    <col min="72" max="72" width="1.7109375" style="715" customWidth="1"/>
    <col min="73" max="73" width="8.85546875" style="715" hidden="1" customWidth="1"/>
    <col min="74" max="16384" width="8.85546875" style="715"/>
  </cols>
  <sheetData>
    <row r="1" spans="1:70" s="721" customFormat="1" ht="12.75" x14ac:dyDescent="0.2">
      <c r="A1" s="719" t="s">
        <v>111</v>
      </c>
      <c r="B1" s="720"/>
      <c r="C1" s="720"/>
      <c r="D1" s="720"/>
      <c r="E1" s="720"/>
      <c r="F1" s="720"/>
      <c r="G1" s="720"/>
      <c r="H1" s="720"/>
      <c r="I1" s="720"/>
      <c r="K1" s="720" t="s">
        <v>70</v>
      </c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BP1" s="722"/>
    </row>
    <row r="2" spans="1:70" s="721" customFormat="1" ht="12.75" x14ac:dyDescent="0.2">
      <c r="B2" s="723"/>
      <c r="D2" s="723"/>
      <c r="F2" s="723"/>
      <c r="G2" s="723"/>
      <c r="H2" s="723"/>
      <c r="I2" s="723"/>
      <c r="J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  <c r="X2" s="723"/>
      <c r="Y2" s="723"/>
      <c r="Z2" s="723"/>
      <c r="AA2" s="723"/>
      <c r="AB2" s="723"/>
    </row>
    <row r="3" spans="1:70" s="721" customFormat="1" ht="15" customHeight="1" x14ac:dyDescent="0.2">
      <c r="A3" s="724" t="s">
        <v>71</v>
      </c>
      <c r="B3" s="725"/>
      <c r="D3" s="725"/>
      <c r="F3" s="725"/>
      <c r="G3" s="725"/>
      <c r="H3" s="725"/>
      <c r="I3" s="725"/>
      <c r="J3" s="725"/>
      <c r="L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BP3" s="722"/>
    </row>
    <row r="4" spans="1:70" s="721" customFormat="1" ht="12.75" x14ac:dyDescent="0.2">
      <c r="A4" s="725" t="s">
        <v>199</v>
      </c>
      <c r="B4" s="723" t="s">
        <v>200</v>
      </c>
      <c r="D4" s="723"/>
      <c r="F4" s="723"/>
      <c r="G4" s="723"/>
      <c r="H4" s="723"/>
      <c r="I4" s="723"/>
      <c r="J4" s="723"/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3"/>
      <c r="BP4" s="722"/>
    </row>
    <row r="5" spans="1:70" s="721" customFormat="1" ht="12.75" x14ac:dyDescent="0.2">
      <c r="A5" s="723" t="s">
        <v>73</v>
      </c>
      <c r="B5" s="726" t="s">
        <v>74</v>
      </c>
      <c r="C5" s="727" t="s">
        <v>201</v>
      </c>
      <c r="D5" s="728" t="s">
        <v>151</v>
      </c>
      <c r="G5" s="729"/>
      <c r="H5" s="729"/>
      <c r="I5" s="729"/>
      <c r="J5" s="729"/>
      <c r="O5" s="729"/>
      <c r="P5" s="729"/>
      <c r="Q5" s="729"/>
      <c r="R5" s="729"/>
      <c r="S5" s="729"/>
      <c r="T5" s="729"/>
      <c r="U5" s="729"/>
      <c r="V5" s="729"/>
      <c r="W5" s="729"/>
      <c r="X5" s="729"/>
      <c r="Y5" s="729"/>
      <c r="Z5" s="729"/>
      <c r="AA5" s="729"/>
      <c r="AB5" s="729"/>
      <c r="BP5" s="722"/>
    </row>
    <row r="6" spans="1:70" s="732" customFormat="1" ht="14.25" customHeight="1" x14ac:dyDescent="0.2">
      <c r="A6" s="1286" t="s">
        <v>0</v>
      </c>
      <c r="B6" s="1289"/>
      <c r="C6" s="1290"/>
      <c r="D6" s="1289" t="s">
        <v>75</v>
      </c>
      <c r="E6" s="1293"/>
      <c r="F6" s="1293"/>
      <c r="G6" s="1293"/>
      <c r="H6" s="1293"/>
      <c r="I6" s="1293"/>
      <c r="J6" s="1293"/>
      <c r="K6" s="1293"/>
      <c r="L6" s="1293"/>
      <c r="M6" s="1293"/>
      <c r="N6" s="1293"/>
      <c r="O6" s="1293"/>
      <c r="P6" s="1293"/>
      <c r="Q6" s="1293"/>
      <c r="R6" s="1290"/>
      <c r="S6" s="1295" t="s">
        <v>152</v>
      </c>
      <c r="T6" s="1296"/>
      <c r="U6" s="1296"/>
      <c r="V6" s="1296"/>
      <c r="W6" s="1296"/>
      <c r="X6" s="1296"/>
      <c r="Y6" s="1296"/>
      <c r="Z6" s="1296"/>
      <c r="AA6" s="1296"/>
      <c r="AB6" s="1296"/>
      <c r="AC6" s="1296"/>
      <c r="AD6" s="1296"/>
      <c r="AE6" s="1296"/>
      <c r="AF6" s="1296"/>
      <c r="AG6" s="1297"/>
      <c r="AH6" s="1289" t="s">
        <v>77</v>
      </c>
      <c r="AI6" s="1293"/>
      <c r="AJ6" s="1293"/>
      <c r="AK6" s="1293"/>
      <c r="AL6" s="1293"/>
      <c r="AM6" s="1293"/>
      <c r="AN6" s="1293"/>
      <c r="AO6" s="1293"/>
      <c r="AP6" s="1293"/>
      <c r="AQ6" s="1293"/>
      <c r="AR6" s="1293"/>
      <c r="AS6" s="1293"/>
      <c r="AT6" s="1293"/>
      <c r="AU6" s="1293"/>
      <c r="AV6" s="1290"/>
      <c r="AW6" s="1301" t="s">
        <v>78</v>
      </c>
      <c r="AX6" s="1302"/>
      <c r="AY6" s="1303"/>
      <c r="AZ6" s="1289" t="s">
        <v>79</v>
      </c>
      <c r="BA6" s="1293"/>
      <c r="BB6" s="1293"/>
      <c r="BC6" s="1293"/>
      <c r="BD6" s="1293"/>
      <c r="BE6" s="1293"/>
      <c r="BF6" s="1293"/>
      <c r="BG6" s="1293"/>
      <c r="BH6" s="1293"/>
      <c r="BI6" s="1293"/>
      <c r="BJ6" s="1293"/>
      <c r="BK6" s="1293"/>
      <c r="BL6" s="1293"/>
      <c r="BM6" s="1293"/>
      <c r="BN6" s="1293"/>
      <c r="BO6" s="730"/>
      <c r="BP6" s="731"/>
    </row>
    <row r="7" spans="1:70" s="732" customFormat="1" ht="3" customHeight="1" x14ac:dyDescent="0.2">
      <c r="A7" s="1287"/>
      <c r="B7" s="1291"/>
      <c r="C7" s="1292"/>
      <c r="D7" s="1291"/>
      <c r="E7" s="1294"/>
      <c r="F7" s="1294"/>
      <c r="G7" s="1294"/>
      <c r="H7" s="1294"/>
      <c r="I7" s="1294"/>
      <c r="J7" s="1294"/>
      <c r="K7" s="1294"/>
      <c r="L7" s="1294"/>
      <c r="M7" s="1294"/>
      <c r="N7" s="1294"/>
      <c r="O7" s="1294"/>
      <c r="P7" s="1294"/>
      <c r="Q7" s="1294"/>
      <c r="R7" s="1292"/>
      <c r="S7" s="1298"/>
      <c r="T7" s="1299"/>
      <c r="U7" s="1299"/>
      <c r="V7" s="1299"/>
      <c r="W7" s="1299"/>
      <c r="X7" s="1299"/>
      <c r="Y7" s="1299"/>
      <c r="Z7" s="1299"/>
      <c r="AA7" s="1299"/>
      <c r="AB7" s="1299"/>
      <c r="AC7" s="1299"/>
      <c r="AD7" s="1299"/>
      <c r="AE7" s="1299"/>
      <c r="AF7" s="1299"/>
      <c r="AG7" s="1300"/>
      <c r="AH7" s="1291"/>
      <c r="AI7" s="1294"/>
      <c r="AJ7" s="1294"/>
      <c r="AK7" s="1294"/>
      <c r="AL7" s="1294"/>
      <c r="AM7" s="1294"/>
      <c r="AN7" s="1294"/>
      <c r="AO7" s="1294"/>
      <c r="AP7" s="1294"/>
      <c r="AQ7" s="1294"/>
      <c r="AR7" s="1294"/>
      <c r="AS7" s="1294"/>
      <c r="AT7" s="1294"/>
      <c r="AU7" s="1294"/>
      <c r="AV7" s="1292"/>
      <c r="AW7" s="1304"/>
      <c r="AX7" s="1305"/>
      <c r="AY7" s="1306"/>
      <c r="AZ7" s="1291"/>
      <c r="BA7" s="1294"/>
      <c r="BB7" s="1294"/>
      <c r="BC7" s="1294"/>
      <c r="BD7" s="1294"/>
      <c r="BE7" s="1294"/>
      <c r="BF7" s="1294"/>
      <c r="BG7" s="1294"/>
      <c r="BH7" s="1294"/>
      <c r="BI7" s="1294"/>
      <c r="BJ7" s="1294"/>
      <c r="BK7" s="1294"/>
      <c r="BL7" s="1294"/>
      <c r="BM7" s="1294"/>
      <c r="BN7" s="1294"/>
      <c r="BO7" s="730"/>
      <c r="BP7" s="733"/>
    </row>
    <row r="8" spans="1:70" s="732" customFormat="1" ht="8.4499999999999993" customHeight="1" x14ac:dyDescent="0.2">
      <c r="A8" s="1287"/>
      <c r="B8" s="734"/>
      <c r="C8" s="734"/>
      <c r="D8" s="1316" t="s">
        <v>80</v>
      </c>
      <c r="E8" s="1289" t="s">
        <v>81</v>
      </c>
      <c r="F8" s="1290"/>
      <c r="G8" s="1310" t="s">
        <v>88</v>
      </c>
      <c r="H8" s="1311"/>
      <c r="I8" s="1311"/>
      <c r="J8" s="1312"/>
      <c r="K8" s="1301" t="s">
        <v>83</v>
      </c>
      <c r="L8" s="1303"/>
      <c r="M8" s="1301" t="s">
        <v>84</v>
      </c>
      <c r="N8" s="1303"/>
      <c r="O8" s="1301" t="s">
        <v>85</v>
      </c>
      <c r="P8" s="1303"/>
      <c r="Q8" s="1301" t="s">
        <v>86</v>
      </c>
      <c r="R8" s="1303"/>
      <c r="S8" s="1316" t="s">
        <v>80</v>
      </c>
      <c r="T8" s="1289" t="s">
        <v>81</v>
      </c>
      <c r="U8" s="1290"/>
      <c r="V8" s="1310" t="s">
        <v>82</v>
      </c>
      <c r="W8" s="1311"/>
      <c r="X8" s="1311"/>
      <c r="Y8" s="1312"/>
      <c r="Z8" s="1301" t="s">
        <v>83</v>
      </c>
      <c r="AA8" s="1303"/>
      <c r="AB8" s="1301" t="s">
        <v>84</v>
      </c>
      <c r="AC8" s="1303"/>
      <c r="AD8" s="1301" t="s">
        <v>85</v>
      </c>
      <c r="AE8" s="1303"/>
      <c r="AF8" s="1301" t="s">
        <v>86</v>
      </c>
      <c r="AG8" s="1303"/>
      <c r="AH8" s="1316" t="s">
        <v>80</v>
      </c>
      <c r="AI8" s="1289" t="s">
        <v>81</v>
      </c>
      <c r="AJ8" s="1290"/>
      <c r="AK8" s="1310" t="s">
        <v>82</v>
      </c>
      <c r="AL8" s="1311"/>
      <c r="AM8" s="1311"/>
      <c r="AN8" s="1312"/>
      <c r="AO8" s="1301" t="s">
        <v>83</v>
      </c>
      <c r="AP8" s="1303"/>
      <c r="AQ8" s="1301" t="s">
        <v>84</v>
      </c>
      <c r="AR8" s="1303"/>
      <c r="AS8" s="1301" t="s">
        <v>85</v>
      </c>
      <c r="AT8" s="1303"/>
      <c r="AU8" s="1301" t="s">
        <v>86</v>
      </c>
      <c r="AV8" s="1303"/>
      <c r="AW8" s="1304"/>
      <c r="AX8" s="1305"/>
      <c r="AY8" s="1306"/>
      <c r="AZ8" s="1329" t="s">
        <v>87</v>
      </c>
      <c r="BA8" s="1319" t="s">
        <v>81</v>
      </c>
      <c r="BB8" s="1320"/>
      <c r="BC8" s="1332" t="s">
        <v>88</v>
      </c>
      <c r="BD8" s="1333"/>
      <c r="BE8" s="1333"/>
      <c r="BF8" s="1334"/>
      <c r="BG8" s="1335" t="s">
        <v>83</v>
      </c>
      <c r="BH8" s="1336"/>
      <c r="BI8" s="1319" t="s">
        <v>84</v>
      </c>
      <c r="BJ8" s="1320"/>
      <c r="BK8" s="1319" t="s">
        <v>85</v>
      </c>
      <c r="BL8" s="1320"/>
      <c r="BM8" s="1323" t="s">
        <v>86</v>
      </c>
      <c r="BN8" s="1324"/>
      <c r="BO8" s="730"/>
      <c r="BP8" s="735"/>
    </row>
    <row r="9" spans="1:70" s="732" customFormat="1" ht="13.15" customHeight="1" x14ac:dyDescent="0.2">
      <c r="A9" s="1287"/>
      <c r="B9" s="736"/>
      <c r="C9" s="734"/>
      <c r="D9" s="1317"/>
      <c r="E9" s="1291"/>
      <c r="F9" s="1292"/>
      <c r="G9" s="1310" t="s">
        <v>89</v>
      </c>
      <c r="H9" s="1312"/>
      <c r="I9" s="1310" t="s">
        <v>90</v>
      </c>
      <c r="J9" s="1312"/>
      <c r="K9" s="1307"/>
      <c r="L9" s="1309"/>
      <c r="M9" s="1307"/>
      <c r="N9" s="1309"/>
      <c r="O9" s="1307"/>
      <c r="P9" s="1309"/>
      <c r="Q9" s="1307"/>
      <c r="R9" s="1309"/>
      <c r="S9" s="1317"/>
      <c r="T9" s="1291"/>
      <c r="U9" s="1292"/>
      <c r="V9" s="1310" t="s">
        <v>89</v>
      </c>
      <c r="W9" s="1312"/>
      <c r="X9" s="1310" t="s">
        <v>90</v>
      </c>
      <c r="Y9" s="1312"/>
      <c r="Z9" s="1307"/>
      <c r="AA9" s="1309"/>
      <c r="AB9" s="1307"/>
      <c r="AC9" s="1309"/>
      <c r="AD9" s="1307"/>
      <c r="AE9" s="1309"/>
      <c r="AF9" s="1307"/>
      <c r="AG9" s="1309"/>
      <c r="AH9" s="1317"/>
      <c r="AI9" s="1291"/>
      <c r="AJ9" s="1292"/>
      <c r="AK9" s="1310" t="s">
        <v>89</v>
      </c>
      <c r="AL9" s="1312"/>
      <c r="AM9" s="1310" t="s">
        <v>90</v>
      </c>
      <c r="AN9" s="1312"/>
      <c r="AO9" s="1307"/>
      <c r="AP9" s="1309"/>
      <c r="AQ9" s="1307"/>
      <c r="AR9" s="1309"/>
      <c r="AS9" s="1307"/>
      <c r="AT9" s="1309"/>
      <c r="AU9" s="1307"/>
      <c r="AV9" s="1309"/>
      <c r="AW9" s="1307"/>
      <c r="AX9" s="1308"/>
      <c r="AY9" s="1309"/>
      <c r="AZ9" s="1330"/>
      <c r="BA9" s="1321"/>
      <c r="BB9" s="1322"/>
      <c r="BC9" s="1327" t="s">
        <v>91</v>
      </c>
      <c r="BD9" s="1328"/>
      <c r="BE9" s="1327" t="s">
        <v>90</v>
      </c>
      <c r="BF9" s="1328"/>
      <c r="BG9" s="1337"/>
      <c r="BH9" s="1338"/>
      <c r="BI9" s="1321"/>
      <c r="BJ9" s="1322"/>
      <c r="BK9" s="1321"/>
      <c r="BL9" s="1322"/>
      <c r="BM9" s="1325"/>
      <c r="BN9" s="1326"/>
      <c r="BO9" s="730"/>
      <c r="BP9" s="735"/>
    </row>
    <row r="10" spans="1:70" s="732" customFormat="1" ht="14.25" customHeight="1" x14ac:dyDescent="0.2">
      <c r="A10" s="1287"/>
      <c r="B10" s="734"/>
      <c r="C10" s="734"/>
      <c r="D10" s="1317"/>
      <c r="E10" s="1313" t="s">
        <v>112</v>
      </c>
      <c r="F10" s="1313" t="s">
        <v>93</v>
      </c>
      <c r="G10" s="1313" t="s">
        <v>112</v>
      </c>
      <c r="H10" s="1313" t="s">
        <v>93</v>
      </c>
      <c r="I10" s="1313" t="s">
        <v>112</v>
      </c>
      <c r="J10" s="1313" t="s">
        <v>93</v>
      </c>
      <c r="K10" s="1313" t="s">
        <v>94</v>
      </c>
      <c r="L10" s="1313" t="s">
        <v>95</v>
      </c>
      <c r="M10" s="1313" t="s">
        <v>112</v>
      </c>
      <c r="N10" s="1313" t="s">
        <v>95</v>
      </c>
      <c r="O10" s="1313" t="s">
        <v>112</v>
      </c>
      <c r="P10" s="1313" t="s">
        <v>95</v>
      </c>
      <c r="Q10" s="1313" t="s">
        <v>112</v>
      </c>
      <c r="R10" s="1313" t="s">
        <v>93</v>
      </c>
      <c r="S10" s="1317"/>
      <c r="T10" s="1313" t="s">
        <v>112</v>
      </c>
      <c r="U10" s="1313" t="s">
        <v>93</v>
      </c>
      <c r="V10" s="1313" t="s">
        <v>112</v>
      </c>
      <c r="W10" s="1313" t="s">
        <v>93</v>
      </c>
      <c r="X10" s="1313" t="s">
        <v>112</v>
      </c>
      <c r="Y10" s="1313" t="s">
        <v>93</v>
      </c>
      <c r="Z10" s="1313" t="s">
        <v>94</v>
      </c>
      <c r="AA10" s="1313" t="s">
        <v>95</v>
      </c>
      <c r="AB10" s="1313" t="s">
        <v>112</v>
      </c>
      <c r="AC10" s="1313" t="s">
        <v>95</v>
      </c>
      <c r="AD10" s="1313" t="s">
        <v>112</v>
      </c>
      <c r="AE10" s="1313" t="s">
        <v>95</v>
      </c>
      <c r="AF10" s="1313" t="s">
        <v>112</v>
      </c>
      <c r="AG10" s="1313" t="s">
        <v>93</v>
      </c>
      <c r="AH10" s="1317"/>
      <c r="AI10" s="1313" t="s">
        <v>112</v>
      </c>
      <c r="AJ10" s="1313" t="s">
        <v>93</v>
      </c>
      <c r="AK10" s="1313" t="s">
        <v>112</v>
      </c>
      <c r="AL10" s="1313" t="s">
        <v>93</v>
      </c>
      <c r="AM10" s="1313" t="s">
        <v>112</v>
      </c>
      <c r="AN10" s="1313" t="s">
        <v>93</v>
      </c>
      <c r="AO10" s="1313" t="s">
        <v>94</v>
      </c>
      <c r="AP10" s="1313" t="s">
        <v>95</v>
      </c>
      <c r="AQ10" s="1313" t="s">
        <v>112</v>
      </c>
      <c r="AR10" s="1313" t="s">
        <v>95</v>
      </c>
      <c r="AS10" s="1313" t="s">
        <v>112</v>
      </c>
      <c r="AT10" s="1313" t="s">
        <v>95</v>
      </c>
      <c r="AU10" s="1313" t="s">
        <v>112</v>
      </c>
      <c r="AV10" s="1313" t="s">
        <v>93</v>
      </c>
      <c r="AW10" s="1313" t="s">
        <v>96</v>
      </c>
      <c r="AX10" s="1313" t="s">
        <v>112</v>
      </c>
      <c r="AY10" s="1313" t="s">
        <v>93</v>
      </c>
      <c r="AZ10" s="1330"/>
      <c r="BA10" s="1313" t="s">
        <v>112</v>
      </c>
      <c r="BB10" s="1313" t="s">
        <v>95</v>
      </c>
      <c r="BC10" s="1313" t="s">
        <v>112</v>
      </c>
      <c r="BD10" s="1313" t="s">
        <v>95</v>
      </c>
      <c r="BE10" s="1313" t="s">
        <v>112</v>
      </c>
      <c r="BF10" s="1313" t="s">
        <v>95</v>
      </c>
      <c r="BG10" s="1313" t="s">
        <v>92</v>
      </c>
      <c r="BH10" s="1313" t="s">
        <v>97</v>
      </c>
      <c r="BI10" s="1313" t="s">
        <v>112</v>
      </c>
      <c r="BJ10" s="1313" t="s">
        <v>95</v>
      </c>
      <c r="BK10" s="1313" t="s">
        <v>112</v>
      </c>
      <c r="BL10" s="1313" t="s">
        <v>95</v>
      </c>
      <c r="BM10" s="1339" t="s">
        <v>132</v>
      </c>
      <c r="BN10" s="1342" t="s">
        <v>95</v>
      </c>
      <c r="BO10" s="730"/>
      <c r="BP10" s="1345" t="s">
        <v>129</v>
      </c>
    </row>
    <row r="11" spans="1:70" s="732" customFormat="1" ht="14.45" customHeight="1" x14ac:dyDescent="0.2">
      <c r="A11" s="1287"/>
      <c r="B11" s="734"/>
      <c r="C11" s="734"/>
      <c r="D11" s="1317"/>
      <c r="E11" s="1314"/>
      <c r="F11" s="1314"/>
      <c r="G11" s="1314"/>
      <c r="H11" s="1314"/>
      <c r="I11" s="1314"/>
      <c r="J11" s="1314"/>
      <c r="K11" s="1314"/>
      <c r="L11" s="1314"/>
      <c r="M11" s="1314"/>
      <c r="N11" s="1314"/>
      <c r="O11" s="1314"/>
      <c r="P11" s="1314"/>
      <c r="Q11" s="1314"/>
      <c r="R11" s="1314"/>
      <c r="S11" s="1317"/>
      <c r="T11" s="1314"/>
      <c r="U11" s="1314"/>
      <c r="V11" s="1314"/>
      <c r="W11" s="1314"/>
      <c r="X11" s="1314"/>
      <c r="Y11" s="1314"/>
      <c r="Z11" s="1314"/>
      <c r="AA11" s="1314"/>
      <c r="AB11" s="1314"/>
      <c r="AC11" s="1314"/>
      <c r="AD11" s="1314"/>
      <c r="AE11" s="1314"/>
      <c r="AF11" s="1314"/>
      <c r="AG11" s="1314"/>
      <c r="AH11" s="1317"/>
      <c r="AI11" s="1314"/>
      <c r="AJ11" s="1314"/>
      <c r="AK11" s="1314"/>
      <c r="AL11" s="1314"/>
      <c r="AM11" s="1314"/>
      <c r="AN11" s="1314"/>
      <c r="AO11" s="1314"/>
      <c r="AP11" s="1314"/>
      <c r="AQ11" s="1314"/>
      <c r="AR11" s="1314"/>
      <c r="AS11" s="1314"/>
      <c r="AT11" s="1314"/>
      <c r="AU11" s="1314"/>
      <c r="AV11" s="1314"/>
      <c r="AW11" s="1314"/>
      <c r="AX11" s="1314"/>
      <c r="AY11" s="1314"/>
      <c r="AZ11" s="1330"/>
      <c r="BA11" s="1314"/>
      <c r="BB11" s="1314"/>
      <c r="BC11" s="1314"/>
      <c r="BD11" s="1314"/>
      <c r="BE11" s="1314"/>
      <c r="BF11" s="1314"/>
      <c r="BG11" s="1314"/>
      <c r="BH11" s="1314"/>
      <c r="BI11" s="1314"/>
      <c r="BJ11" s="1314"/>
      <c r="BK11" s="1314"/>
      <c r="BL11" s="1314"/>
      <c r="BM11" s="1340"/>
      <c r="BN11" s="1343"/>
      <c r="BO11" s="730"/>
      <c r="BP11" s="1346"/>
      <c r="BQ11" s="732" t="s">
        <v>166</v>
      </c>
    </row>
    <row r="12" spans="1:70" s="732" customFormat="1" ht="18" customHeight="1" x14ac:dyDescent="0.3">
      <c r="A12" s="1288"/>
      <c r="B12" s="737" t="s">
        <v>113</v>
      </c>
      <c r="C12" s="737" t="s">
        <v>114</v>
      </c>
      <c r="D12" s="1318"/>
      <c r="E12" s="1315"/>
      <c r="F12" s="1315"/>
      <c r="G12" s="1315"/>
      <c r="H12" s="1315"/>
      <c r="I12" s="1315"/>
      <c r="J12" s="1315"/>
      <c r="K12" s="1315"/>
      <c r="L12" s="1315"/>
      <c r="M12" s="1315"/>
      <c r="N12" s="1315"/>
      <c r="O12" s="1315"/>
      <c r="P12" s="1315"/>
      <c r="Q12" s="1315"/>
      <c r="R12" s="1315"/>
      <c r="S12" s="1318"/>
      <c r="T12" s="1315"/>
      <c r="U12" s="1315"/>
      <c r="V12" s="1315"/>
      <c r="W12" s="1315"/>
      <c r="X12" s="1315"/>
      <c r="Y12" s="1315"/>
      <c r="Z12" s="1315"/>
      <c r="AA12" s="1315"/>
      <c r="AB12" s="1315"/>
      <c r="AC12" s="1315"/>
      <c r="AD12" s="1315"/>
      <c r="AE12" s="1315"/>
      <c r="AF12" s="1315"/>
      <c r="AG12" s="1315"/>
      <c r="AH12" s="1318"/>
      <c r="AI12" s="1315"/>
      <c r="AJ12" s="1315"/>
      <c r="AK12" s="1315"/>
      <c r="AL12" s="1315"/>
      <c r="AM12" s="1315"/>
      <c r="AN12" s="1315"/>
      <c r="AO12" s="1315"/>
      <c r="AP12" s="1315"/>
      <c r="AQ12" s="1315"/>
      <c r="AR12" s="1315"/>
      <c r="AS12" s="1315"/>
      <c r="AT12" s="1315"/>
      <c r="AU12" s="1315"/>
      <c r="AV12" s="1315"/>
      <c r="AW12" s="1315"/>
      <c r="AX12" s="1315"/>
      <c r="AY12" s="1315"/>
      <c r="AZ12" s="1331"/>
      <c r="BA12" s="1315"/>
      <c r="BB12" s="1315"/>
      <c r="BC12" s="1315"/>
      <c r="BD12" s="1315"/>
      <c r="BE12" s="1315"/>
      <c r="BF12" s="1315"/>
      <c r="BG12" s="1315"/>
      <c r="BH12" s="1315"/>
      <c r="BI12" s="1315"/>
      <c r="BJ12" s="1315"/>
      <c r="BK12" s="1315"/>
      <c r="BL12" s="1315"/>
      <c r="BM12" s="1341"/>
      <c r="BN12" s="1344"/>
      <c r="BO12" s="738" t="s">
        <v>65</v>
      </c>
      <c r="BP12" s="739"/>
    </row>
    <row r="13" spans="1:70" ht="15" customHeight="1" x14ac:dyDescent="0.25">
      <c r="A13" s="740" t="s">
        <v>86</v>
      </c>
      <c r="B13" s="741">
        <v>56913.205199999997</v>
      </c>
      <c r="C13" s="741">
        <f t="shared" ref="C13:C58" si="0">BM13/B13*100</f>
        <v>0.11138012659318651</v>
      </c>
      <c r="D13" s="741">
        <f t="shared" ref="D13:AI13" si="1">SUM(D14:D58)</f>
        <v>0</v>
      </c>
      <c r="E13" s="742">
        <f t="shared" si="1"/>
        <v>1</v>
      </c>
      <c r="F13" s="742">
        <f t="shared" si="1"/>
        <v>1</v>
      </c>
      <c r="G13" s="742">
        <f t="shared" si="1"/>
        <v>0</v>
      </c>
      <c r="H13" s="742">
        <f t="shared" si="1"/>
        <v>0</v>
      </c>
      <c r="I13" s="742">
        <f t="shared" si="1"/>
        <v>0</v>
      </c>
      <c r="J13" s="742">
        <f t="shared" si="1"/>
        <v>0</v>
      </c>
      <c r="K13" s="742">
        <f t="shared" si="1"/>
        <v>12.26</v>
      </c>
      <c r="L13" s="742">
        <f t="shared" si="1"/>
        <v>49</v>
      </c>
      <c r="M13" s="742">
        <f t="shared" si="1"/>
        <v>18.829999999999998</v>
      </c>
      <c r="N13" s="742">
        <f t="shared" si="1"/>
        <v>33</v>
      </c>
      <c r="O13" s="742">
        <f t="shared" si="1"/>
        <v>0</v>
      </c>
      <c r="P13" s="742">
        <f t="shared" si="1"/>
        <v>0</v>
      </c>
      <c r="Q13" s="742">
        <f t="shared" si="1"/>
        <v>32.090000000000003</v>
      </c>
      <c r="R13" s="742">
        <f t="shared" si="1"/>
        <v>83</v>
      </c>
      <c r="S13" s="742">
        <f t="shared" si="1"/>
        <v>0</v>
      </c>
      <c r="T13" s="742">
        <f t="shared" si="1"/>
        <v>0.6</v>
      </c>
      <c r="U13" s="742">
        <f t="shared" si="1"/>
        <v>1</v>
      </c>
      <c r="V13" s="743">
        <f t="shared" si="1"/>
        <v>0</v>
      </c>
      <c r="W13" s="744">
        <f t="shared" si="1"/>
        <v>0</v>
      </c>
      <c r="X13" s="744">
        <f t="shared" si="1"/>
        <v>0</v>
      </c>
      <c r="Y13" s="744">
        <f t="shared" si="1"/>
        <v>0</v>
      </c>
      <c r="Z13" s="744">
        <f t="shared" si="1"/>
        <v>17.57</v>
      </c>
      <c r="AA13" s="744">
        <f t="shared" si="1"/>
        <v>73</v>
      </c>
      <c r="AB13" s="744">
        <f t="shared" si="1"/>
        <v>0.63</v>
      </c>
      <c r="AC13" s="744">
        <f t="shared" si="1"/>
        <v>5</v>
      </c>
      <c r="AD13" s="744">
        <f t="shared" si="1"/>
        <v>1.4</v>
      </c>
      <c r="AE13" s="744">
        <f t="shared" si="1"/>
        <v>1</v>
      </c>
      <c r="AF13" s="744">
        <f t="shared" si="1"/>
        <v>20.2</v>
      </c>
      <c r="AG13" s="744">
        <f t="shared" si="1"/>
        <v>80</v>
      </c>
      <c r="AH13" s="745">
        <f t="shared" si="1"/>
        <v>0</v>
      </c>
      <c r="AI13" s="745">
        <f t="shared" si="1"/>
        <v>0</v>
      </c>
      <c r="AJ13" s="745">
        <f t="shared" ref="AJ13:BN13" si="2">SUM(AJ14:AJ58)</f>
        <v>0</v>
      </c>
      <c r="AK13" s="745">
        <f t="shared" si="2"/>
        <v>2.5</v>
      </c>
      <c r="AL13" s="745">
        <f t="shared" si="2"/>
        <v>4</v>
      </c>
      <c r="AM13" s="745">
        <f t="shared" si="2"/>
        <v>7.1</v>
      </c>
      <c r="AN13" s="745">
        <f t="shared" si="2"/>
        <v>20</v>
      </c>
      <c r="AO13" s="745">
        <f t="shared" si="2"/>
        <v>1.5</v>
      </c>
      <c r="AP13" s="745">
        <f t="shared" si="2"/>
        <v>3</v>
      </c>
      <c r="AQ13" s="745">
        <f t="shared" si="2"/>
        <v>0</v>
      </c>
      <c r="AR13" s="745">
        <f t="shared" si="2"/>
        <v>0</v>
      </c>
      <c r="AS13" s="745">
        <f t="shared" si="2"/>
        <v>0</v>
      </c>
      <c r="AT13" s="745">
        <f t="shared" si="2"/>
        <v>0</v>
      </c>
      <c r="AU13" s="745">
        <f t="shared" si="2"/>
        <v>11.1</v>
      </c>
      <c r="AV13" s="745">
        <f t="shared" si="2"/>
        <v>27</v>
      </c>
      <c r="AW13" s="745">
        <f t="shared" si="2"/>
        <v>0</v>
      </c>
      <c r="AX13" s="745">
        <f t="shared" si="2"/>
        <v>0</v>
      </c>
      <c r="AY13" s="745">
        <f t="shared" si="2"/>
        <v>0</v>
      </c>
      <c r="AZ13" s="745">
        <f t="shared" si="2"/>
        <v>0</v>
      </c>
      <c r="BA13" s="745">
        <f t="shared" si="2"/>
        <v>1.6</v>
      </c>
      <c r="BB13" s="745">
        <f t="shared" si="2"/>
        <v>2</v>
      </c>
      <c r="BC13" s="745">
        <f t="shared" si="2"/>
        <v>2.5</v>
      </c>
      <c r="BD13" s="745">
        <f t="shared" si="2"/>
        <v>4</v>
      </c>
      <c r="BE13" s="745">
        <f t="shared" si="2"/>
        <v>7.1</v>
      </c>
      <c r="BF13" s="745">
        <f t="shared" si="2"/>
        <v>20</v>
      </c>
      <c r="BG13" s="745">
        <f t="shared" si="2"/>
        <v>31.33</v>
      </c>
      <c r="BH13" s="745">
        <f t="shared" si="2"/>
        <v>125</v>
      </c>
      <c r="BI13" s="745">
        <f t="shared" si="2"/>
        <v>19.46</v>
      </c>
      <c r="BJ13" s="745">
        <f t="shared" si="2"/>
        <v>38</v>
      </c>
      <c r="BK13" s="745">
        <f t="shared" si="2"/>
        <v>1.4</v>
      </c>
      <c r="BL13" s="745">
        <f t="shared" si="2"/>
        <v>1</v>
      </c>
      <c r="BM13" s="745">
        <f t="shared" si="2"/>
        <v>63.39</v>
      </c>
      <c r="BN13" s="745">
        <f t="shared" si="2"/>
        <v>190</v>
      </c>
      <c r="BO13" s="746">
        <v>30</v>
      </c>
      <c r="BP13" s="745"/>
      <c r="BQ13" s="715" t="s">
        <v>56</v>
      </c>
      <c r="BR13" s="715" t="s">
        <v>202</v>
      </c>
    </row>
    <row r="14" spans="1:70" ht="15" customHeight="1" x14ac:dyDescent="0.25">
      <c r="A14" s="747" t="s">
        <v>5</v>
      </c>
      <c r="B14" s="748">
        <v>78</v>
      </c>
      <c r="C14" s="749">
        <f t="shared" si="0"/>
        <v>0</v>
      </c>
      <c r="D14" s="750"/>
      <c r="E14" s="751"/>
      <c r="F14" s="751"/>
      <c r="G14" s="751"/>
      <c r="H14" s="751"/>
      <c r="I14" s="751"/>
      <c r="J14" s="751"/>
      <c r="K14" s="751"/>
      <c r="L14" s="751"/>
      <c r="M14" s="751"/>
      <c r="N14" s="751"/>
      <c r="O14" s="751"/>
      <c r="P14" s="751"/>
      <c r="Q14" s="752">
        <f t="shared" ref="Q14:R58" si="3">SUM(O14,M14,K14,I14,G14,E14)</f>
        <v>0</v>
      </c>
      <c r="R14" s="752">
        <f t="shared" si="3"/>
        <v>0</v>
      </c>
      <c r="S14" s="752"/>
      <c r="T14" s="752"/>
      <c r="U14" s="752"/>
      <c r="V14" s="752"/>
      <c r="W14" s="752"/>
      <c r="X14" s="752"/>
      <c r="Y14" s="752"/>
      <c r="Z14" s="753"/>
      <c r="AA14" s="753"/>
      <c r="AB14" s="754"/>
      <c r="AC14" s="754"/>
      <c r="AD14" s="755"/>
      <c r="AE14" s="755"/>
      <c r="AF14" s="752">
        <f t="shared" ref="AF14:AG58" si="4">SUM(AD14,AB14,Z14,X14,V14,T14)</f>
        <v>0</v>
      </c>
      <c r="AG14" s="752">
        <f t="shared" si="4"/>
        <v>0</v>
      </c>
      <c r="AH14" s="753"/>
      <c r="AI14" s="753"/>
      <c r="AJ14" s="753"/>
      <c r="AK14" s="753"/>
      <c r="AL14" s="753"/>
      <c r="AM14" s="753"/>
      <c r="AN14" s="753"/>
      <c r="AO14" s="753"/>
      <c r="AP14" s="753"/>
      <c r="AQ14" s="753"/>
      <c r="AR14" s="756"/>
      <c r="AS14" s="756"/>
      <c r="AT14" s="757"/>
      <c r="AU14" s="754">
        <f t="shared" ref="AU14:AV58" si="5">SUM(AS14,AQ14,AO14,AM14,AK14,AI14)</f>
        <v>0</v>
      </c>
      <c r="AV14" s="754">
        <f t="shared" si="5"/>
        <v>0</v>
      </c>
      <c r="AW14" s="757"/>
      <c r="AX14" s="757"/>
      <c r="AY14" s="757"/>
      <c r="AZ14" s="754">
        <f t="shared" ref="AZ14:BA58" si="6">SUM(D14,S14,AH14,)</f>
        <v>0</v>
      </c>
      <c r="BA14" s="754">
        <f t="shared" si="6"/>
        <v>0</v>
      </c>
      <c r="BB14" s="754">
        <f t="shared" ref="BB14:BB57" si="7">SUM(F14,AJ14,U14,)</f>
        <v>0</v>
      </c>
      <c r="BC14" s="754">
        <f t="shared" ref="BC14:BE57" si="8">SUM(AK14,V14,G14,)</f>
        <v>0</v>
      </c>
      <c r="BD14" s="754">
        <f t="shared" ref="BD14:BF57" si="9">SUM(AL14,W14,H14)</f>
        <v>0</v>
      </c>
      <c r="BE14" s="754">
        <f t="shared" si="8"/>
        <v>0</v>
      </c>
      <c r="BF14" s="754">
        <f t="shared" si="9"/>
        <v>0</v>
      </c>
      <c r="BG14" s="754">
        <f t="shared" ref="BG14:BG58" si="10">SUM(K14,Z14,AO14,)</f>
        <v>0</v>
      </c>
      <c r="BH14" s="754">
        <f t="shared" ref="BH14:BH57" si="11">SUM(L14,AP14,AA14,)</f>
        <v>0</v>
      </c>
      <c r="BI14" s="754">
        <f t="shared" ref="BI14:BI58" si="12">SUM(M14,AB14,AQ14,)</f>
        <v>0</v>
      </c>
      <c r="BJ14" s="754">
        <f t="shared" ref="BJ14:BJ57" si="13">SUM(N14,AR14,AC14,)</f>
        <v>0</v>
      </c>
      <c r="BK14" s="754">
        <f t="shared" ref="BK14:BL57" si="14">SUM(O14,AD14,AS14)</f>
        <v>0</v>
      </c>
      <c r="BL14" s="754">
        <f t="shared" si="14"/>
        <v>0</v>
      </c>
      <c r="BM14" s="754">
        <f t="shared" ref="BM14:BM31" si="15">SUM(Q14,AF14,AU14,BC14)</f>
        <v>0</v>
      </c>
      <c r="BN14" s="754">
        <f t="shared" ref="BN14:BN42" si="16">BB14+BD14+BF14+BH14+BJ14+BL14</f>
        <v>0</v>
      </c>
      <c r="BP14" s="758"/>
      <c r="BQ14" s="715" t="s">
        <v>203</v>
      </c>
    </row>
    <row r="15" spans="1:70" ht="15" customHeight="1" x14ac:dyDescent="0.25">
      <c r="A15" s="759" t="s">
        <v>6</v>
      </c>
      <c r="B15" s="760">
        <v>607</v>
      </c>
      <c r="C15" s="761">
        <f t="shared" si="0"/>
        <v>0</v>
      </c>
      <c r="D15" s="762"/>
      <c r="E15" s="763"/>
      <c r="F15" s="763"/>
      <c r="G15" s="754"/>
      <c r="H15" s="754"/>
      <c r="I15" s="763"/>
      <c r="J15" s="763"/>
      <c r="K15" s="754"/>
      <c r="L15" s="754"/>
      <c r="M15" s="763"/>
      <c r="N15" s="763"/>
      <c r="O15" s="754"/>
      <c r="P15" s="754"/>
      <c r="Q15" s="754">
        <f t="shared" si="3"/>
        <v>0</v>
      </c>
      <c r="R15" s="754">
        <f t="shared" si="3"/>
        <v>0</v>
      </c>
      <c r="S15" s="754"/>
      <c r="T15" s="754"/>
      <c r="U15" s="754"/>
      <c r="V15" s="754"/>
      <c r="W15" s="754"/>
      <c r="X15" s="754"/>
      <c r="Y15" s="754"/>
      <c r="Z15" s="753"/>
      <c r="AA15" s="753"/>
      <c r="AB15" s="754"/>
      <c r="AC15" s="754"/>
      <c r="AD15" s="754"/>
      <c r="AE15" s="754"/>
      <c r="AF15" s="754">
        <f t="shared" si="4"/>
        <v>0</v>
      </c>
      <c r="AG15" s="754">
        <f t="shared" si="4"/>
        <v>0</v>
      </c>
      <c r="AH15" s="754"/>
      <c r="AI15" s="754"/>
      <c r="AJ15" s="754"/>
      <c r="AK15" s="753"/>
      <c r="AL15" s="753"/>
      <c r="AM15" s="753"/>
      <c r="AN15" s="753"/>
      <c r="AO15" s="753"/>
      <c r="AP15" s="753"/>
      <c r="AQ15" s="753"/>
      <c r="AR15" s="754"/>
      <c r="AS15" s="754"/>
      <c r="AT15" s="754"/>
      <c r="AU15" s="754">
        <f t="shared" si="5"/>
        <v>0</v>
      </c>
      <c r="AV15" s="754">
        <f t="shared" si="5"/>
        <v>0</v>
      </c>
      <c r="AW15" s="754"/>
      <c r="AX15" s="754"/>
      <c r="AY15" s="754"/>
      <c r="AZ15" s="754">
        <f t="shared" si="6"/>
        <v>0</v>
      </c>
      <c r="BA15" s="754">
        <f t="shared" si="6"/>
        <v>0</v>
      </c>
      <c r="BB15" s="754">
        <f t="shared" si="7"/>
        <v>0</v>
      </c>
      <c r="BC15" s="754">
        <f t="shared" si="8"/>
        <v>0</v>
      </c>
      <c r="BD15" s="754">
        <f t="shared" si="9"/>
        <v>0</v>
      </c>
      <c r="BE15" s="754">
        <f t="shared" si="8"/>
        <v>0</v>
      </c>
      <c r="BF15" s="754">
        <f t="shared" si="9"/>
        <v>0</v>
      </c>
      <c r="BG15" s="754">
        <f t="shared" si="10"/>
        <v>0</v>
      </c>
      <c r="BH15" s="754">
        <f t="shared" si="11"/>
        <v>0</v>
      </c>
      <c r="BI15" s="754">
        <f t="shared" si="12"/>
        <v>0</v>
      </c>
      <c r="BJ15" s="754">
        <f t="shared" si="13"/>
        <v>0</v>
      </c>
      <c r="BK15" s="754">
        <f t="shared" si="14"/>
        <v>0</v>
      </c>
      <c r="BL15" s="754">
        <f t="shared" si="14"/>
        <v>0</v>
      </c>
      <c r="BM15" s="754">
        <f t="shared" si="15"/>
        <v>0</v>
      </c>
      <c r="BN15" s="754">
        <f t="shared" si="16"/>
        <v>0</v>
      </c>
      <c r="BO15" s="764"/>
      <c r="BP15" s="758"/>
      <c r="BQ15" s="773" t="s">
        <v>127</v>
      </c>
    </row>
    <row r="16" spans="1:70" ht="15" customHeight="1" x14ac:dyDescent="0.25">
      <c r="A16" s="759" t="s">
        <v>7</v>
      </c>
      <c r="B16" s="760">
        <v>80</v>
      </c>
      <c r="C16" s="761">
        <f t="shared" si="0"/>
        <v>0</v>
      </c>
      <c r="D16" s="765"/>
      <c r="E16" s="754"/>
      <c r="F16" s="754"/>
      <c r="G16" s="754"/>
      <c r="H16" s="754"/>
      <c r="I16" s="754"/>
      <c r="J16" s="754"/>
      <c r="K16" s="754"/>
      <c r="L16" s="754"/>
      <c r="M16" s="754"/>
      <c r="N16" s="754"/>
      <c r="O16" s="754"/>
      <c r="P16" s="754"/>
      <c r="Q16" s="754">
        <f>SUM(O16,M16,K16,I16,G16,E16)</f>
        <v>0</v>
      </c>
      <c r="R16" s="754">
        <f t="shared" si="3"/>
        <v>0</v>
      </c>
      <c r="S16" s="754"/>
      <c r="T16" s="754"/>
      <c r="U16" s="754"/>
      <c r="V16" s="754"/>
      <c r="W16" s="754"/>
      <c r="X16" s="754"/>
      <c r="Y16" s="754"/>
      <c r="Z16" s="754"/>
      <c r="AA16" s="754"/>
      <c r="AB16" s="766"/>
      <c r="AC16" s="754"/>
      <c r="AD16" s="754"/>
      <c r="AE16" s="754"/>
      <c r="AF16" s="766">
        <f t="shared" si="4"/>
        <v>0</v>
      </c>
      <c r="AG16" s="754">
        <f t="shared" si="4"/>
        <v>0</v>
      </c>
      <c r="AH16" s="754"/>
      <c r="AI16" s="754"/>
      <c r="AJ16" s="754"/>
      <c r="AK16" s="754"/>
      <c r="AL16" s="754"/>
      <c r="AM16" s="754"/>
      <c r="AN16" s="754"/>
      <c r="AO16" s="754"/>
      <c r="AP16" s="754"/>
      <c r="AQ16" s="754"/>
      <c r="AR16" s="754"/>
      <c r="AS16" s="754"/>
      <c r="AT16" s="754"/>
      <c r="AU16" s="754">
        <f t="shared" si="5"/>
        <v>0</v>
      </c>
      <c r="AV16" s="754">
        <f t="shared" si="5"/>
        <v>0</v>
      </c>
      <c r="AW16" s="754"/>
      <c r="AX16" s="754"/>
      <c r="AY16" s="754"/>
      <c r="AZ16" s="754">
        <f t="shared" si="6"/>
        <v>0</v>
      </c>
      <c r="BA16" s="754">
        <f t="shared" si="6"/>
        <v>0</v>
      </c>
      <c r="BB16" s="754">
        <f t="shared" si="7"/>
        <v>0</v>
      </c>
      <c r="BC16" s="754">
        <f t="shared" si="8"/>
        <v>0</v>
      </c>
      <c r="BD16" s="754">
        <f t="shared" si="9"/>
        <v>0</v>
      </c>
      <c r="BE16" s="754">
        <f t="shared" si="8"/>
        <v>0</v>
      </c>
      <c r="BF16" s="754">
        <f t="shared" si="9"/>
        <v>0</v>
      </c>
      <c r="BG16" s="754">
        <f>SUM(K16,Z16,AO16,)</f>
        <v>0</v>
      </c>
      <c r="BH16" s="754">
        <f t="shared" si="11"/>
        <v>0</v>
      </c>
      <c r="BI16" s="754">
        <f t="shared" si="12"/>
        <v>0</v>
      </c>
      <c r="BJ16" s="754">
        <f t="shared" si="13"/>
        <v>0</v>
      </c>
      <c r="BK16" s="754">
        <f t="shared" si="14"/>
        <v>0</v>
      </c>
      <c r="BL16" s="754">
        <f t="shared" si="14"/>
        <v>0</v>
      </c>
      <c r="BM16" s="754">
        <f t="shared" si="15"/>
        <v>0</v>
      </c>
      <c r="BN16" s="754">
        <f t="shared" si="16"/>
        <v>0</v>
      </c>
      <c r="BO16" s="764"/>
      <c r="BP16" s="758"/>
      <c r="BQ16" s="715" t="s">
        <v>127</v>
      </c>
    </row>
    <row r="17" spans="1:69" s="773" customFormat="1" ht="15" customHeight="1" x14ac:dyDescent="0.25">
      <c r="A17" s="767" t="s">
        <v>8</v>
      </c>
      <c r="B17" s="768">
        <v>738.61</v>
      </c>
      <c r="C17" s="769">
        <f t="shared" si="0"/>
        <v>0</v>
      </c>
      <c r="D17" s="770"/>
      <c r="E17" s="627"/>
      <c r="F17" s="627"/>
      <c r="G17" s="627"/>
      <c r="H17" s="627"/>
      <c r="I17" s="627"/>
      <c r="J17" s="627"/>
      <c r="K17" s="627"/>
      <c r="L17" s="627"/>
      <c r="M17" s="627"/>
      <c r="N17" s="627"/>
      <c r="O17" s="627"/>
      <c r="P17" s="627"/>
      <c r="Q17" s="627">
        <f>SUM(O17,M17,K17,I17,G17,E17)</f>
        <v>0</v>
      </c>
      <c r="R17" s="627">
        <f t="shared" si="3"/>
        <v>0</v>
      </c>
      <c r="S17" s="627"/>
      <c r="T17" s="627"/>
      <c r="U17" s="627"/>
      <c r="V17" s="627"/>
      <c r="W17" s="627"/>
      <c r="X17" s="627"/>
      <c r="Y17" s="627"/>
      <c r="Z17" s="627"/>
      <c r="AA17" s="627"/>
      <c r="AB17" s="627"/>
      <c r="AC17" s="627"/>
      <c r="AD17" s="627"/>
      <c r="AE17" s="627"/>
      <c r="AF17" s="627">
        <f t="shared" si="4"/>
        <v>0</v>
      </c>
      <c r="AG17" s="627">
        <f t="shared" si="4"/>
        <v>0</v>
      </c>
      <c r="AH17" s="627"/>
      <c r="AI17" s="627"/>
      <c r="AJ17" s="627"/>
      <c r="AK17" s="627"/>
      <c r="AL17" s="627"/>
      <c r="AM17" s="627"/>
      <c r="AN17" s="627"/>
      <c r="AO17" s="627"/>
      <c r="AP17" s="627"/>
      <c r="AQ17" s="627"/>
      <c r="AR17" s="627"/>
      <c r="AS17" s="627"/>
      <c r="AT17" s="627"/>
      <c r="AU17" s="627">
        <f t="shared" si="5"/>
        <v>0</v>
      </c>
      <c r="AV17" s="627">
        <f t="shared" si="5"/>
        <v>0</v>
      </c>
      <c r="AW17" s="627"/>
      <c r="AX17" s="627"/>
      <c r="AY17" s="627"/>
      <c r="AZ17" s="627">
        <f t="shared" si="6"/>
        <v>0</v>
      </c>
      <c r="BA17" s="627">
        <f t="shared" si="6"/>
        <v>0</v>
      </c>
      <c r="BB17" s="627">
        <f t="shared" si="7"/>
        <v>0</v>
      </c>
      <c r="BC17" s="627">
        <f t="shared" si="8"/>
        <v>0</v>
      </c>
      <c r="BD17" s="627">
        <f t="shared" si="9"/>
        <v>0</v>
      </c>
      <c r="BE17" s="627">
        <f t="shared" si="8"/>
        <v>0</v>
      </c>
      <c r="BF17" s="627">
        <f t="shared" si="9"/>
        <v>0</v>
      </c>
      <c r="BG17" s="627">
        <f>SUM(K17,Z17,AO17,)</f>
        <v>0</v>
      </c>
      <c r="BH17" s="627">
        <f t="shared" si="11"/>
        <v>0</v>
      </c>
      <c r="BI17" s="627">
        <f t="shared" si="12"/>
        <v>0</v>
      </c>
      <c r="BJ17" s="627">
        <f t="shared" si="13"/>
        <v>0</v>
      </c>
      <c r="BK17" s="627">
        <f t="shared" si="14"/>
        <v>0</v>
      </c>
      <c r="BL17" s="627">
        <f t="shared" si="14"/>
        <v>0</v>
      </c>
      <c r="BM17" s="627">
        <f t="shared" si="15"/>
        <v>0</v>
      </c>
      <c r="BN17" s="627">
        <f t="shared" si="16"/>
        <v>0</v>
      </c>
      <c r="BO17" s="771"/>
      <c r="BP17" s="772"/>
      <c r="BQ17" s="846" t="s">
        <v>127</v>
      </c>
    </row>
    <row r="18" spans="1:69" ht="15" customHeight="1" x14ac:dyDescent="0.25">
      <c r="A18" s="759" t="s">
        <v>9</v>
      </c>
      <c r="B18" s="760">
        <v>1294</v>
      </c>
      <c r="C18" s="761">
        <f t="shared" si="0"/>
        <v>0.15455950540958269</v>
      </c>
      <c r="D18" s="762"/>
      <c r="E18" s="754"/>
      <c r="F18" s="754"/>
      <c r="G18" s="754"/>
      <c r="H18" s="754"/>
      <c r="I18" s="754"/>
      <c r="J18" s="754"/>
      <c r="K18" s="754"/>
      <c r="L18" s="754"/>
      <c r="M18" s="754"/>
      <c r="N18" s="754"/>
      <c r="O18" s="754"/>
      <c r="P18" s="754"/>
      <c r="Q18" s="754">
        <f t="shared" si="3"/>
        <v>0</v>
      </c>
      <c r="R18" s="754">
        <f t="shared" si="3"/>
        <v>0</v>
      </c>
      <c r="S18" s="754"/>
      <c r="T18" s="847">
        <v>0.6</v>
      </c>
      <c r="U18" s="754">
        <v>1</v>
      </c>
      <c r="V18" s="754"/>
      <c r="W18" s="754"/>
      <c r="X18" s="754"/>
      <c r="Y18" s="754"/>
      <c r="Z18" s="754"/>
      <c r="AA18" s="754"/>
      <c r="AB18" s="754"/>
      <c r="AC18" s="754"/>
      <c r="AD18" s="847">
        <v>1.4</v>
      </c>
      <c r="AE18" s="754">
        <v>1</v>
      </c>
      <c r="AF18" s="754">
        <f t="shared" si="4"/>
        <v>2</v>
      </c>
      <c r="AG18" s="754">
        <f t="shared" si="4"/>
        <v>2</v>
      </c>
      <c r="AH18" s="754"/>
      <c r="AI18" s="754"/>
      <c r="AJ18" s="754"/>
      <c r="AK18" s="754"/>
      <c r="AL18" s="754"/>
      <c r="AM18" s="754"/>
      <c r="AN18" s="754"/>
      <c r="AO18" s="754"/>
      <c r="AP18" s="754"/>
      <c r="AQ18" s="754"/>
      <c r="AR18" s="754"/>
      <c r="AS18" s="754"/>
      <c r="AT18" s="754"/>
      <c r="AU18" s="754">
        <f t="shared" si="5"/>
        <v>0</v>
      </c>
      <c r="AV18" s="754">
        <f t="shared" si="5"/>
        <v>0</v>
      </c>
      <c r="AW18" s="754"/>
      <c r="AX18" s="754"/>
      <c r="AY18" s="754"/>
      <c r="AZ18" s="754">
        <f t="shared" si="6"/>
        <v>0</v>
      </c>
      <c r="BA18" s="754">
        <f t="shared" si="6"/>
        <v>0.6</v>
      </c>
      <c r="BB18" s="754">
        <f t="shared" si="7"/>
        <v>1</v>
      </c>
      <c r="BC18" s="754">
        <f t="shared" si="8"/>
        <v>0</v>
      </c>
      <c r="BD18" s="754">
        <f t="shared" si="9"/>
        <v>0</v>
      </c>
      <c r="BE18" s="754">
        <f t="shared" si="8"/>
        <v>0</v>
      </c>
      <c r="BF18" s="754">
        <f t="shared" si="9"/>
        <v>0</v>
      </c>
      <c r="BG18" s="754">
        <f t="shared" si="10"/>
        <v>0</v>
      </c>
      <c r="BH18" s="754">
        <f t="shared" si="11"/>
        <v>0</v>
      </c>
      <c r="BI18" s="754">
        <f t="shared" si="12"/>
        <v>0</v>
      </c>
      <c r="BJ18" s="754">
        <f t="shared" si="13"/>
        <v>0</v>
      </c>
      <c r="BK18" s="754">
        <f t="shared" si="14"/>
        <v>1.4</v>
      </c>
      <c r="BL18" s="754">
        <f t="shared" si="14"/>
        <v>1</v>
      </c>
      <c r="BM18" s="754">
        <f t="shared" si="15"/>
        <v>2</v>
      </c>
      <c r="BN18" s="754">
        <f t="shared" si="16"/>
        <v>2</v>
      </c>
      <c r="BO18" s="774"/>
      <c r="BP18" s="758" t="s">
        <v>126</v>
      </c>
      <c r="BQ18" s="775" t="s">
        <v>204</v>
      </c>
    </row>
    <row r="19" spans="1:69" ht="15" customHeight="1" x14ac:dyDescent="0.25">
      <c r="A19" s="759" t="s">
        <v>10</v>
      </c>
      <c r="B19" s="760">
        <v>1521</v>
      </c>
      <c r="C19" s="761">
        <f t="shared" si="0"/>
        <v>0</v>
      </c>
      <c r="D19" s="776"/>
      <c r="E19" s="754"/>
      <c r="F19" s="754"/>
      <c r="G19" s="754"/>
      <c r="H19" s="754"/>
      <c r="I19" s="754"/>
      <c r="J19" s="754"/>
      <c r="K19" s="754"/>
      <c r="L19" s="754"/>
      <c r="M19" s="754"/>
      <c r="N19" s="754"/>
      <c r="O19" s="754"/>
      <c r="P19" s="754"/>
      <c r="Q19" s="754">
        <f t="shared" si="3"/>
        <v>0</v>
      </c>
      <c r="R19" s="754">
        <f t="shared" si="3"/>
        <v>0</v>
      </c>
      <c r="S19" s="754"/>
      <c r="T19" s="754"/>
      <c r="U19" s="754"/>
      <c r="V19" s="754"/>
      <c r="W19" s="754"/>
      <c r="X19" s="754"/>
      <c r="Y19" s="754"/>
      <c r="Z19" s="754"/>
      <c r="AA19" s="754"/>
      <c r="AB19" s="754"/>
      <c r="AC19" s="754"/>
      <c r="AD19" s="754"/>
      <c r="AE19" s="754"/>
      <c r="AF19" s="754">
        <f t="shared" si="4"/>
        <v>0</v>
      </c>
      <c r="AG19" s="754">
        <f t="shared" si="4"/>
        <v>0</v>
      </c>
      <c r="AH19" s="754"/>
      <c r="AI19" s="754"/>
      <c r="AJ19" s="754"/>
      <c r="AK19" s="754"/>
      <c r="AL19" s="754"/>
      <c r="AM19" s="754"/>
      <c r="AN19" s="754"/>
      <c r="AO19" s="754"/>
      <c r="AP19" s="777"/>
      <c r="AQ19" s="754"/>
      <c r="AR19" s="754"/>
      <c r="AS19" s="754"/>
      <c r="AT19" s="754"/>
      <c r="AU19" s="754">
        <f t="shared" si="5"/>
        <v>0</v>
      </c>
      <c r="AV19" s="754">
        <f t="shared" si="5"/>
        <v>0</v>
      </c>
      <c r="AW19" s="754"/>
      <c r="AX19" s="754"/>
      <c r="AY19" s="754"/>
      <c r="AZ19" s="754">
        <f t="shared" si="6"/>
        <v>0</v>
      </c>
      <c r="BA19" s="754">
        <f t="shared" si="6"/>
        <v>0</v>
      </c>
      <c r="BB19" s="754">
        <f t="shared" si="7"/>
        <v>0</v>
      </c>
      <c r="BC19" s="754">
        <f t="shared" si="8"/>
        <v>0</v>
      </c>
      <c r="BD19" s="754">
        <f t="shared" si="9"/>
        <v>0</v>
      </c>
      <c r="BE19" s="754">
        <f t="shared" si="8"/>
        <v>0</v>
      </c>
      <c r="BF19" s="754">
        <f t="shared" si="9"/>
        <v>0</v>
      </c>
      <c r="BG19" s="754">
        <f t="shared" si="10"/>
        <v>0</v>
      </c>
      <c r="BH19" s="754">
        <f t="shared" si="11"/>
        <v>0</v>
      </c>
      <c r="BI19" s="754">
        <f t="shared" si="12"/>
        <v>0</v>
      </c>
      <c r="BJ19" s="754">
        <f t="shared" si="13"/>
        <v>0</v>
      </c>
      <c r="BK19" s="754">
        <f t="shared" si="14"/>
        <v>0</v>
      </c>
      <c r="BL19" s="754">
        <f t="shared" si="14"/>
        <v>0</v>
      </c>
      <c r="BM19" s="754">
        <f t="shared" si="15"/>
        <v>0</v>
      </c>
      <c r="BN19" s="754">
        <f t="shared" si="16"/>
        <v>0</v>
      </c>
      <c r="BO19" s="778" t="s">
        <v>130</v>
      </c>
      <c r="BP19" s="758" t="s">
        <v>126</v>
      </c>
      <c r="BQ19" s="715" t="s">
        <v>205</v>
      </c>
    </row>
    <row r="20" spans="1:69" ht="15" customHeight="1" x14ac:dyDescent="0.25">
      <c r="A20" s="759" t="s">
        <v>11</v>
      </c>
      <c r="B20" s="760">
        <v>184</v>
      </c>
      <c r="C20" s="761">
        <f t="shared" si="0"/>
        <v>0</v>
      </c>
      <c r="D20" s="765"/>
      <c r="E20" s="758"/>
      <c r="F20" s="754"/>
      <c r="G20" s="777"/>
      <c r="H20" s="754"/>
      <c r="I20" s="754"/>
      <c r="J20" s="754"/>
      <c r="K20" s="754"/>
      <c r="L20" s="754"/>
      <c r="M20" s="777"/>
      <c r="N20" s="754"/>
      <c r="O20" s="754"/>
      <c r="P20" s="754"/>
      <c r="Q20" s="754">
        <f t="shared" si="3"/>
        <v>0</v>
      </c>
      <c r="R20" s="754">
        <f t="shared" si="3"/>
        <v>0</v>
      </c>
      <c r="S20" s="754"/>
      <c r="T20" s="766"/>
      <c r="U20" s="754"/>
      <c r="V20" s="754"/>
      <c r="W20" s="754"/>
      <c r="X20" s="754"/>
      <c r="Y20" s="754"/>
      <c r="Z20" s="754"/>
      <c r="AA20" s="754"/>
      <c r="AB20" s="754"/>
      <c r="AC20" s="754"/>
      <c r="AD20" s="754"/>
      <c r="AE20" s="754"/>
      <c r="AF20" s="754">
        <f t="shared" si="4"/>
        <v>0</v>
      </c>
      <c r="AG20" s="754">
        <f t="shared" si="4"/>
        <v>0</v>
      </c>
      <c r="AH20" s="754"/>
      <c r="AI20" s="754"/>
      <c r="AJ20" s="754"/>
      <c r="AK20" s="777"/>
      <c r="AL20" s="754"/>
      <c r="AM20" s="754"/>
      <c r="AN20" s="754"/>
      <c r="AO20" s="754"/>
      <c r="AP20" s="754"/>
      <c r="AQ20" s="754"/>
      <c r="AR20" s="754"/>
      <c r="AS20" s="754"/>
      <c r="AT20" s="754"/>
      <c r="AU20" s="754">
        <f t="shared" si="5"/>
        <v>0</v>
      </c>
      <c r="AV20" s="754">
        <f t="shared" si="5"/>
        <v>0</v>
      </c>
      <c r="AW20" s="754"/>
      <c r="AX20" s="754"/>
      <c r="AY20" s="754"/>
      <c r="AZ20" s="754">
        <f t="shared" si="6"/>
        <v>0</v>
      </c>
      <c r="BA20" s="754">
        <f t="shared" si="6"/>
        <v>0</v>
      </c>
      <c r="BB20" s="754">
        <f t="shared" si="7"/>
        <v>0</v>
      </c>
      <c r="BC20" s="754">
        <f t="shared" si="8"/>
        <v>0</v>
      </c>
      <c r="BD20" s="754">
        <f t="shared" si="9"/>
        <v>0</v>
      </c>
      <c r="BE20" s="754">
        <f t="shared" si="8"/>
        <v>0</v>
      </c>
      <c r="BF20" s="754">
        <f t="shared" si="9"/>
        <v>0</v>
      </c>
      <c r="BG20" s="754">
        <f t="shared" si="10"/>
        <v>0</v>
      </c>
      <c r="BH20" s="754">
        <f t="shared" si="11"/>
        <v>0</v>
      </c>
      <c r="BI20" s="754">
        <f t="shared" si="12"/>
        <v>0</v>
      </c>
      <c r="BJ20" s="754">
        <f t="shared" si="13"/>
        <v>0</v>
      </c>
      <c r="BK20" s="754">
        <f t="shared" si="14"/>
        <v>0</v>
      </c>
      <c r="BL20" s="754">
        <f t="shared" si="14"/>
        <v>0</v>
      </c>
      <c r="BM20" s="754">
        <f t="shared" si="15"/>
        <v>0</v>
      </c>
      <c r="BN20" s="754">
        <f t="shared" si="16"/>
        <v>0</v>
      </c>
      <c r="BO20" s="764"/>
      <c r="BP20" s="758"/>
    </row>
    <row r="21" spans="1:69" ht="15" customHeight="1" x14ac:dyDescent="0.25">
      <c r="A21" s="759" t="s">
        <v>12</v>
      </c>
      <c r="B21" s="760">
        <v>197.5</v>
      </c>
      <c r="C21" s="761">
        <f t="shared" si="0"/>
        <v>0</v>
      </c>
      <c r="D21" s="776"/>
      <c r="E21" s="754"/>
      <c r="F21" s="754"/>
      <c r="G21" s="754"/>
      <c r="H21" s="754"/>
      <c r="I21" s="754"/>
      <c r="J21" s="754"/>
      <c r="K21" s="754"/>
      <c r="L21" s="754"/>
      <c r="M21" s="777"/>
      <c r="N21" s="754"/>
      <c r="O21" s="754"/>
      <c r="P21" s="754"/>
      <c r="Q21" s="754">
        <f t="shared" si="3"/>
        <v>0</v>
      </c>
      <c r="R21" s="754">
        <f t="shared" si="3"/>
        <v>0</v>
      </c>
      <c r="S21" s="754"/>
      <c r="T21" s="754"/>
      <c r="U21" s="754"/>
      <c r="V21" s="754"/>
      <c r="W21" s="754"/>
      <c r="X21" s="754"/>
      <c r="Y21" s="754"/>
      <c r="Z21" s="754"/>
      <c r="AA21" s="754"/>
      <c r="AB21" s="754"/>
      <c r="AC21" s="754"/>
      <c r="AD21" s="754"/>
      <c r="AE21" s="754"/>
      <c r="AF21" s="754">
        <f t="shared" si="4"/>
        <v>0</v>
      </c>
      <c r="AG21" s="754">
        <f t="shared" si="4"/>
        <v>0</v>
      </c>
      <c r="AH21" s="754"/>
      <c r="AI21" s="754"/>
      <c r="AJ21" s="754"/>
      <c r="AK21" s="754"/>
      <c r="AL21" s="754"/>
      <c r="AM21" s="754"/>
      <c r="AN21" s="754"/>
      <c r="AO21" s="754"/>
      <c r="AP21" s="754"/>
      <c r="AQ21" s="754"/>
      <c r="AR21" s="754"/>
      <c r="AS21" s="754"/>
      <c r="AT21" s="754"/>
      <c r="AU21" s="754">
        <f t="shared" si="5"/>
        <v>0</v>
      </c>
      <c r="AV21" s="754">
        <f t="shared" si="5"/>
        <v>0</v>
      </c>
      <c r="AW21" s="754"/>
      <c r="AX21" s="754"/>
      <c r="AY21" s="754"/>
      <c r="AZ21" s="754">
        <f t="shared" si="6"/>
        <v>0</v>
      </c>
      <c r="BA21" s="754">
        <f t="shared" si="6"/>
        <v>0</v>
      </c>
      <c r="BB21" s="754">
        <f t="shared" si="7"/>
        <v>0</v>
      </c>
      <c r="BC21" s="754">
        <f t="shared" si="8"/>
        <v>0</v>
      </c>
      <c r="BD21" s="754">
        <f t="shared" si="9"/>
        <v>0</v>
      </c>
      <c r="BE21" s="754">
        <f t="shared" si="8"/>
        <v>0</v>
      </c>
      <c r="BF21" s="754">
        <f t="shared" si="9"/>
        <v>0</v>
      </c>
      <c r="BG21" s="754">
        <f t="shared" si="10"/>
        <v>0</v>
      </c>
      <c r="BH21" s="754">
        <f t="shared" si="11"/>
        <v>0</v>
      </c>
      <c r="BI21" s="754">
        <f t="shared" si="12"/>
        <v>0</v>
      </c>
      <c r="BJ21" s="754">
        <f t="shared" si="13"/>
        <v>0</v>
      </c>
      <c r="BK21" s="754">
        <f t="shared" si="14"/>
        <v>0</v>
      </c>
      <c r="BL21" s="754">
        <f t="shared" si="14"/>
        <v>0</v>
      </c>
      <c r="BM21" s="754">
        <f t="shared" si="15"/>
        <v>0</v>
      </c>
      <c r="BN21" s="754">
        <f t="shared" si="16"/>
        <v>0</v>
      </c>
      <c r="BO21" s="778" t="s">
        <v>130</v>
      </c>
      <c r="BP21" s="758" t="s">
        <v>126</v>
      </c>
    </row>
    <row r="22" spans="1:69" ht="15" customHeight="1" x14ac:dyDescent="0.25">
      <c r="A22" s="759" t="s">
        <v>13</v>
      </c>
      <c r="B22" s="760">
        <v>369</v>
      </c>
      <c r="C22" s="761">
        <f t="shared" si="0"/>
        <v>0</v>
      </c>
      <c r="D22" s="776"/>
      <c r="E22" s="754"/>
      <c r="F22" s="754"/>
      <c r="G22" s="754"/>
      <c r="H22" s="754"/>
      <c r="I22" s="754"/>
      <c r="J22" s="754"/>
      <c r="K22" s="754"/>
      <c r="L22" s="754"/>
      <c r="M22" s="754"/>
      <c r="N22" s="754"/>
      <c r="O22" s="754"/>
      <c r="P22" s="754"/>
      <c r="Q22" s="754">
        <f t="shared" si="3"/>
        <v>0</v>
      </c>
      <c r="R22" s="754">
        <f t="shared" si="3"/>
        <v>0</v>
      </c>
      <c r="S22" s="754"/>
      <c r="T22" s="754"/>
      <c r="U22" s="754"/>
      <c r="V22" s="754"/>
      <c r="W22" s="754"/>
      <c r="X22" s="754"/>
      <c r="Y22" s="754"/>
      <c r="Z22" s="754"/>
      <c r="AA22" s="754"/>
      <c r="AB22" s="754"/>
      <c r="AC22" s="754"/>
      <c r="AD22" s="754"/>
      <c r="AE22" s="754"/>
      <c r="AF22" s="754">
        <f t="shared" si="4"/>
        <v>0</v>
      </c>
      <c r="AG22" s="754">
        <f t="shared" si="4"/>
        <v>0</v>
      </c>
      <c r="AH22" s="754"/>
      <c r="AI22" s="754"/>
      <c r="AJ22" s="754"/>
      <c r="AK22" s="754"/>
      <c r="AL22" s="754"/>
      <c r="AM22" s="754"/>
      <c r="AN22" s="754"/>
      <c r="AO22" s="754"/>
      <c r="AP22" s="754"/>
      <c r="AQ22" s="754"/>
      <c r="AR22" s="754"/>
      <c r="AS22" s="754"/>
      <c r="AT22" s="754"/>
      <c r="AU22" s="754">
        <f t="shared" si="5"/>
        <v>0</v>
      </c>
      <c r="AV22" s="754">
        <f t="shared" si="5"/>
        <v>0</v>
      </c>
      <c r="AW22" s="754"/>
      <c r="AX22" s="754"/>
      <c r="AY22" s="754"/>
      <c r="AZ22" s="754">
        <f t="shared" si="6"/>
        <v>0</v>
      </c>
      <c r="BA22" s="754">
        <f t="shared" si="6"/>
        <v>0</v>
      </c>
      <c r="BB22" s="754">
        <f t="shared" si="7"/>
        <v>0</v>
      </c>
      <c r="BC22" s="754">
        <f t="shared" si="8"/>
        <v>0</v>
      </c>
      <c r="BD22" s="754">
        <f t="shared" si="9"/>
        <v>0</v>
      </c>
      <c r="BE22" s="754">
        <f t="shared" si="8"/>
        <v>0</v>
      </c>
      <c r="BF22" s="754">
        <f t="shared" si="9"/>
        <v>0</v>
      </c>
      <c r="BG22" s="754">
        <f t="shared" si="10"/>
        <v>0</v>
      </c>
      <c r="BH22" s="754">
        <f t="shared" si="11"/>
        <v>0</v>
      </c>
      <c r="BI22" s="754">
        <f t="shared" si="12"/>
        <v>0</v>
      </c>
      <c r="BJ22" s="754">
        <f t="shared" si="13"/>
        <v>0</v>
      </c>
      <c r="BK22" s="754">
        <f t="shared" si="14"/>
        <v>0</v>
      </c>
      <c r="BL22" s="754">
        <f t="shared" si="14"/>
        <v>0</v>
      </c>
      <c r="BM22" s="754">
        <f t="shared" si="15"/>
        <v>0</v>
      </c>
      <c r="BN22" s="754">
        <f t="shared" si="16"/>
        <v>0</v>
      </c>
      <c r="BO22" s="764"/>
      <c r="BP22" s="758"/>
    </row>
    <row r="23" spans="1:69" ht="15" customHeight="1" x14ac:dyDescent="0.25">
      <c r="A23" s="759" t="s">
        <v>14</v>
      </c>
      <c r="B23" s="760">
        <v>146.47999999999999</v>
      </c>
      <c r="C23" s="761">
        <f t="shared" si="0"/>
        <v>0</v>
      </c>
      <c r="D23" s="762"/>
      <c r="E23" s="754"/>
      <c r="F23" s="754"/>
      <c r="G23" s="766"/>
      <c r="H23" s="754"/>
      <c r="I23" s="754"/>
      <c r="J23" s="754"/>
      <c r="K23" s="754"/>
      <c r="L23" s="754"/>
      <c r="M23" s="766"/>
      <c r="N23" s="754"/>
      <c r="O23" s="754"/>
      <c r="P23" s="754"/>
      <c r="Q23" s="754">
        <f t="shared" si="3"/>
        <v>0</v>
      </c>
      <c r="R23" s="754">
        <f t="shared" si="3"/>
        <v>0</v>
      </c>
      <c r="S23" s="754"/>
      <c r="T23" s="754"/>
      <c r="U23" s="754"/>
      <c r="V23" s="754"/>
      <c r="W23" s="754"/>
      <c r="X23" s="754"/>
      <c r="Y23" s="754"/>
      <c r="Z23" s="754"/>
      <c r="AA23" s="754"/>
      <c r="AB23" s="754"/>
      <c r="AC23" s="754"/>
      <c r="AD23" s="754"/>
      <c r="AE23" s="754"/>
      <c r="AF23" s="754">
        <f t="shared" si="4"/>
        <v>0</v>
      </c>
      <c r="AG23" s="754">
        <f t="shared" si="4"/>
        <v>0</v>
      </c>
      <c r="AH23" s="754"/>
      <c r="AI23" s="754"/>
      <c r="AJ23" s="754"/>
      <c r="AK23" s="754"/>
      <c r="AL23" s="754"/>
      <c r="AM23" s="754"/>
      <c r="AN23" s="754"/>
      <c r="AO23" s="754"/>
      <c r="AP23" s="754"/>
      <c r="AQ23" s="754"/>
      <c r="AR23" s="754"/>
      <c r="AS23" s="754"/>
      <c r="AT23" s="754"/>
      <c r="AU23" s="754">
        <f t="shared" si="5"/>
        <v>0</v>
      </c>
      <c r="AV23" s="754">
        <f t="shared" si="5"/>
        <v>0</v>
      </c>
      <c r="AW23" s="754"/>
      <c r="AX23" s="754"/>
      <c r="AY23" s="754"/>
      <c r="AZ23" s="754">
        <f t="shared" si="6"/>
        <v>0</v>
      </c>
      <c r="BA23" s="754">
        <f t="shared" si="6"/>
        <v>0</v>
      </c>
      <c r="BB23" s="754">
        <f t="shared" si="7"/>
        <v>0</v>
      </c>
      <c r="BC23" s="754">
        <f t="shared" si="8"/>
        <v>0</v>
      </c>
      <c r="BD23" s="754">
        <f t="shared" si="9"/>
        <v>0</v>
      </c>
      <c r="BE23" s="754">
        <f t="shared" si="8"/>
        <v>0</v>
      </c>
      <c r="BF23" s="754">
        <f t="shared" si="9"/>
        <v>0</v>
      </c>
      <c r="BG23" s="754">
        <f t="shared" si="10"/>
        <v>0</v>
      </c>
      <c r="BH23" s="754">
        <f t="shared" si="11"/>
        <v>0</v>
      </c>
      <c r="BI23" s="754">
        <f t="shared" si="12"/>
        <v>0</v>
      </c>
      <c r="BJ23" s="754">
        <f t="shared" si="13"/>
        <v>0</v>
      </c>
      <c r="BK23" s="754">
        <f t="shared" si="14"/>
        <v>0</v>
      </c>
      <c r="BL23" s="754">
        <f t="shared" si="14"/>
        <v>0</v>
      </c>
      <c r="BM23" s="754">
        <f t="shared" si="15"/>
        <v>0</v>
      </c>
      <c r="BN23" s="754">
        <f t="shared" si="16"/>
        <v>0</v>
      </c>
      <c r="BO23" s="774"/>
      <c r="BP23" s="758"/>
      <c r="BQ23" s="773" t="s">
        <v>205</v>
      </c>
    </row>
    <row r="24" spans="1:69" ht="15" customHeight="1" x14ac:dyDescent="0.25">
      <c r="A24" s="759" t="s">
        <v>15</v>
      </c>
      <c r="B24" s="760">
        <v>278</v>
      </c>
      <c r="C24" s="761">
        <f t="shared" si="0"/>
        <v>0</v>
      </c>
      <c r="D24" s="776"/>
      <c r="E24" s="754"/>
      <c r="F24" s="754"/>
      <c r="G24" s="754"/>
      <c r="H24" s="754"/>
      <c r="I24" s="754"/>
      <c r="J24" s="754"/>
      <c r="K24" s="754"/>
      <c r="L24" s="754"/>
      <c r="M24" s="754"/>
      <c r="N24" s="754"/>
      <c r="O24" s="754"/>
      <c r="P24" s="754"/>
      <c r="Q24" s="754">
        <f t="shared" si="3"/>
        <v>0</v>
      </c>
      <c r="R24" s="754">
        <f t="shared" si="3"/>
        <v>0</v>
      </c>
      <c r="S24" s="754"/>
      <c r="T24" s="754"/>
      <c r="U24" s="754"/>
      <c r="V24" s="754"/>
      <c r="W24" s="754"/>
      <c r="X24" s="754"/>
      <c r="Y24" s="754"/>
      <c r="Z24" s="754"/>
      <c r="AA24" s="754"/>
      <c r="AB24" s="754"/>
      <c r="AC24" s="754"/>
      <c r="AD24" s="754"/>
      <c r="AE24" s="754"/>
      <c r="AF24" s="754">
        <f t="shared" si="4"/>
        <v>0</v>
      </c>
      <c r="AG24" s="754">
        <f t="shared" si="4"/>
        <v>0</v>
      </c>
      <c r="AH24" s="754"/>
      <c r="AI24" s="754"/>
      <c r="AJ24" s="754"/>
      <c r="AK24" s="754"/>
      <c r="AL24" s="754"/>
      <c r="AM24" s="754"/>
      <c r="AN24" s="754"/>
      <c r="AO24" s="754"/>
      <c r="AP24" s="754"/>
      <c r="AQ24" s="754"/>
      <c r="AR24" s="754"/>
      <c r="AS24" s="754"/>
      <c r="AT24" s="754"/>
      <c r="AU24" s="754">
        <f t="shared" si="5"/>
        <v>0</v>
      </c>
      <c r="AV24" s="754">
        <f t="shared" si="5"/>
        <v>0</v>
      </c>
      <c r="AW24" s="754"/>
      <c r="AX24" s="754"/>
      <c r="AY24" s="754"/>
      <c r="AZ24" s="754">
        <f t="shared" si="6"/>
        <v>0</v>
      </c>
      <c r="BA24" s="754">
        <f t="shared" si="6"/>
        <v>0</v>
      </c>
      <c r="BB24" s="754">
        <f t="shared" si="7"/>
        <v>0</v>
      </c>
      <c r="BC24" s="754">
        <f t="shared" si="8"/>
        <v>0</v>
      </c>
      <c r="BD24" s="754">
        <f t="shared" si="9"/>
        <v>0</v>
      </c>
      <c r="BE24" s="754">
        <f t="shared" si="8"/>
        <v>0</v>
      </c>
      <c r="BF24" s="754">
        <f t="shared" si="9"/>
        <v>0</v>
      </c>
      <c r="BG24" s="754">
        <f t="shared" si="10"/>
        <v>0</v>
      </c>
      <c r="BH24" s="754">
        <f t="shared" si="11"/>
        <v>0</v>
      </c>
      <c r="BI24" s="754">
        <f t="shared" si="12"/>
        <v>0</v>
      </c>
      <c r="BJ24" s="754">
        <f t="shared" si="13"/>
        <v>0</v>
      </c>
      <c r="BK24" s="754">
        <f t="shared" si="14"/>
        <v>0</v>
      </c>
      <c r="BL24" s="754">
        <f t="shared" si="14"/>
        <v>0</v>
      </c>
      <c r="BM24" s="754">
        <f t="shared" si="15"/>
        <v>0</v>
      </c>
      <c r="BN24" s="754">
        <f t="shared" si="16"/>
        <v>0</v>
      </c>
      <c r="BO24" s="764"/>
      <c r="BP24" s="758"/>
      <c r="BQ24" s="715" t="s">
        <v>206</v>
      </c>
    </row>
    <row r="25" spans="1:69" s="775" customFormat="1" ht="15" customHeight="1" x14ac:dyDescent="0.25">
      <c r="A25" s="779" t="s">
        <v>16</v>
      </c>
      <c r="B25" s="780">
        <v>980.5</v>
      </c>
      <c r="C25" s="781">
        <f t="shared" si="0"/>
        <v>0</v>
      </c>
      <c r="D25" s="782"/>
      <c r="E25" s="598"/>
      <c r="F25" s="598"/>
      <c r="G25" s="599"/>
      <c r="H25" s="599"/>
      <c r="I25" s="599"/>
      <c r="J25" s="599"/>
      <c r="K25" s="599"/>
      <c r="L25" s="599"/>
      <c r="M25" s="599"/>
      <c r="N25" s="598"/>
      <c r="O25" s="598"/>
      <c r="P25" s="598"/>
      <c r="Q25" s="598">
        <f t="shared" si="3"/>
        <v>0</v>
      </c>
      <c r="R25" s="598">
        <f t="shared" si="3"/>
        <v>0</v>
      </c>
      <c r="S25" s="598"/>
      <c r="T25" s="601"/>
      <c r="U25" s="598"/>
      <c r="V25" s="598"/>
      <c r="W25" s="598"/>
      <c r="X25" s="598"/>
      <c r="Y25" s="598"/>
      <c r="Z25" s="598"/>
      <c r="AA25" s="598"/>
      <c r="AB25" s="115"/>
      <c r="AC25" s="115"/>
      <c r="AD25" s="598"/>
      <c r="AE25" s="598"/>
      <c r="AF25" s="598">
        <f t="shared" si="4"/>
        <v>0</v>
      </c>
      <c r="AG25" s="598">
        <f t="shared" si="4"/>
        <v>0</v>
      </c>
      <c r="AH25" s="598"/>
      <c r="AI25" s="598"/>
      <c r="AJ25" s="598"/>
      <c r="AK25" s="598"/>
      <c r="AL25" s="598"/>
      <c r="AM25" s="598"/>
      <c r="AN25" s="598"/>
      <c r="AO25" s="598"/>
      <c r="AP25" s="598"/>
      <c r="AQ25" s="598"/>
      <c r="AR25" s="598"/>
      <c r="AS25" s="598"/>
      <c r="AT25" s="598"/>
      <c r="AU25" s="598">
        <f t="shared" si="5"/>
        <v>0</v>
      </c>
      <c r="AV25" s="598">
        <f t="shared" si="5"/>
        <v>0</v>
      </c>
      <c r="AW25" s="598"/>
      <c r="AX25" s="598"/>
      <c r="AY25" s="598"/>
      <c r="AZ25" s="598">
        <f t="shared" si="6"/>
        <v>0</v>
      </c>
      <c r="BA25" s="598">
        <f t="shared" si="6"/>
        <v>0</v>
      </c>
      <c r="BB25" s="598">
        <f t="shared" si="7"/>
        <v>0</v>
      </c>
      <c r="BC25" s="598">
        <f t="shared" si="8"/>
        <v>0</v>
      </c>
      <c r="BD25" s="598">
        <f t="shared" si="9"/>
        <v>0</v>
      </c>
      <c r="BE25" s="598">
        <f t="shared" si="8"/>
        <v>0</v>
      </c>
      <c r="BF25" s="598">
        <f t="shared" si="9"/>
        <v>0</v>
      </c>
      <c r="BG25" s="598">
        <f t="shared" si="10"/>
        <v>0</v>
      </c>
      <c r="BH25" s="598">
        <f t="shared" si="11"/>
        <v>0</v>
      </c>
      <c r="BI25" s="598">
        <f t="shared" si="12"/>
        <v>0</v>
      </c>
      <c r="BJ25" s="598">
        <f t="shared" si="13"/>
        <v>0</v>
      </c>
      <c r="BK25" s="598">
        <f t="shared" si="14"/>
        <v>0</v>
      </c>
      <c r="BL25" s="598">
        <f t="shared" si="14"/>
        <v>0</v>
      </c>
      <c r="BM25" s="598">
        <f t="shared" si="15"/>
        <v>0</v>
      </c>
      <c r="BN25" s="598">
        <f t="shared" si="16"/>
        <v>0</v>
      </c>
      <c r="BO25" s="783"/>
      <c r="BP25" s="784"/>
      <c r="BQ25" s="715"/>
    </row>
    <row r="26" spans="1:69" ht="15" customHeight="1" x14ac:dyDescent="0.25">
      <c r="A26" s="785" t="s">
        <v>18</v>
      </c>
      <c r="B26" s="760">
        <v>1250</v>
      </c>
      <c r="C26" s="761">
        <f t="shared" si="0"/>
        <v>0</v>
      </c>
      <c r="D26" s="765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>
        <f t="shared" si="3"/>
        <v>0</v>
      </c>
      <c r="R26" s="754">
        <f t="shared" si="3"/>
        <v>0</v>
      </c>
      <c r="S26" s="754"/>
      <c r="T26" s="754"/>
      <c r="U26" s="754"/>
      <c r="V26" s="754"/>
      <c r="W26" s="754"/>
      <c r="X26" s="754"/>
      <c r="Y26" s="754"/>
      <c r="Z26" s="754"/>
      <c r="AA26" s="754"/>
      <c r="AB26" s="754"/>
      <c r="AC26" s="754"/>
      <c r="AD26" s="753"/>
      <c r="AE26" s="753"/>
      <c r="AF26" s="754">
        <f t="shared" si="4"/>
        <v>0</v>
      </c>
      <c r="AG26" s="754">
        <f t="shared" si="4"/>
        <v>0</v>
      </c>
      <c r="AH26" s="753"/>
      <c r="AI26" s="753"/>
      <c r="AJ26" s="753"/>
      <c r="AK26" s="753"/>
      <c r="AL26" s="753"/>
      <c r="AM26" s="753"/>
      <c r="AN26" s="753"/>
      <c r="AO26" s="753"/>
      <c r="AP26" s="753"/>
      <c r="AQ26" s="753"/>
      <c r="AR26" s="756"/>
      <c r="AS26" s="756"/>
      <c r="AT26" s="757"/>
      <c r="AU26" s="754">
        <f t="shared" si="5"/>
        <v>0</v>
      </c>
      <c r="AV26" s="754">
        <f t="shared" si="5"/>
        <v>0</v>
      </c>
      <c r="AW26" s="757"/>
      <c r="AX26" s="757"/>
      <c r="AY26" s="757"/>
      <c r="AZ26" s="754">
        <f t="shared" si="6"/>
        <v>0</v>
      </c>
      <c r="BA26" s="754">
        <f t="shared" si="6"/>
        <v>0</v>
      </c>
      <c r="BB26" s="754">
        <f t="shared" si="7"/>
        <v>0</v>
      </c>
      <c r="BC26" s="754">
        <f t="shared" si="8"/>
        <v>0</v>
      </c>
      <c r="BD26" s="754">
        <f t="shared" si="9"/>
        <v>0</v>
      </c>
      <c r="BE26" s="754">
        <f t="shared" si="8"/>
        <v>0</v>
      </c>
      <c r="BF26" s="754">
        <f t="shared" si="9"/>
        <v>0</v>
      </c>
      <c r="BG26" s="754">
        <f t="shared" si="10"/>
        <v>0</v>
      </c>
      <c r="BH26" s="754">
        <f t="shared" si="11"/>
        <v>0</v>
      </c>
      <c r="BI26" s="754">
        <f t="shared" si="12"/>
        <v>0</v>
      </c>
      <c r="BJ26" s="754">
        <f t="shared" si="13"/>
        <v>0</v>
      </c>
      <c r="BK26" s="754">
        <f t="shared" si="14"/>
        <v>0</v>
      </c>
      <c r="BL26" s="754">
        <f t="shared" si="14"/>
        <v>0</v>
      </c>
      <c r="BM26" s="754">
        <f t="shared" si="15"/>
        <v>0</v>
      </c>
      <c r="BN26" s="754">
        <f t="shared" si="16"/>
        <v>0</v>
      </c>
      <c r="BO26" s="778"/>
      <c r="BP26" s="758"/>
    </row>
    <row r="27" spans="1:69" ht="15" customHeight="1" x14ac:dyDescent="0.25">
      <c r="A27" s="785" t="s">
        <v>19</v>
      </c>
      <c r="B27" s="760">
        <v>608.35</v>
      </c>
      <c r="C27" s="761">
        <f t="shared" si="0"/>
        <v>0</v>
      </c>
      <c r="D27" s="762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4"/>
      <c r="P27" s="754"/>
      <c r="Q27" s="754">
        <f t="shared" si="3"/>
        <v>0</v>
      </c>
      <c r="R27" s="754">
        <f t="shared" si="3"/>
        <v>0</v>
      </c>
      <c r="S27" s="754"/>
      <c r="T27" s="754"/>
      <c r="U27" s="754"/>
      <c r="V27" s="754"/>
      <c r="W27" s="754"/>
      <c r="X27" s="754"/>
      <c r="Y27" s="754"/>
      <c r="Z27" s="754"/>
      <c r="AA27" s="754"/>
      <c r="AB27" s="754"/>
      <c r="AC27" s="754"/>
      <c r="AD27" s="754"/>
      <c r="AE27" s="754"/>
      <c r="AF27" s="754">
        <f t="shared" si="4"/>
        <v>0</v>
      </c>
      <c r="AG27" s="754">
        <f t="shared" si="4"/>
        <v>0</v>
      </c>
      <c r="AH27" s="754"/>
      <c r="AI27" s="754"/>
      <c r="AJ27" s="754"/>
      <c r="AK27" s="753"/>
      <c r="AL27" s="753"/>
      <c r="AM27" s="753"/>
      <c r="AN27" s="753"/>
      <c r="AO27" s="753"/>
      <c r="AP27" s="753"/>
      <c r="AQ27" s="753"/>
      <c r="AR27" s="754"/>
      <c r="AS27" s="754"/>
      <c r="AT27" s="754"/>
      <c r="AU27" s="754">
        <f t="shared" si="5"/>
        <v>0</v>
      </c>
      <c r="AV27" s="754">
        <f t="shared" si="5"/>
        <v>0</v>
      </c>
      <c r="AW27" s="754"/>
      <c r="AX27" s="754"/>
      <c r="AY27" s="754"/>
      <c r="AZ27" s="754">
        <f t="shared" si="6"/>
        <v>0</v>
      </c>
      <c r="BA27" s="754">
        <f t="shared" si="6"/>
        <v>0</v>
      </c>
      <c r="BB27" s="754">
        <f t="shared" si="7"/>
        <v>0</v>
      </c>
      <c r="BC27" s="754">
        <f t="shared" si="8"/>
        <v>0</v>
      </c>
      <c r="BD27" s="754">
        <f t="shared" si="9"/>
        <v>0</v>
      </c>
      <c r="BE27" s="754">
        <f t="shared" si="8"/>
        <v>0</v>
      </c>
      <c r="BF27" s="754">
        <f t="shared" si="9"/>
        <v>0</v>
      </c>
      <c r="BG27" s="754">
        <f t="shared" si="10"/>
        <v>0</v>
      </c>
      <c r="BH27" s="754">
        <f t="shared" si="11"/>
        <v>0</v>
      </c>
      <c r="BI27" s="754">
        <f t="shared" si="12"/>
        <v>0</v>
      </c>
      <c r="BJ27" s="754">
        <f t="shared" si="13"/>
        <v>0</v>
      </c>
      <c r="BK27" s="754">
        <f t="shared" si="14"/>
        <v>0</v>
      </c>
      <c r="BL27" s="754">
        <f t="shared" si="14"/>
        <v>0</v>
      </c>
      <c r="BM27" s="754">
        <f t="shared" si="15"/>
        <v>0</v>
      </c>
      <c r="BN27" s="754">
        <f t="shared" si="16"/>
        <v>0</v>
      </c>
      <c r="BO27" s="774"/>
      <c r="BP27" s="758"/>
    </row>
    <row r="28" spans="1:69" ht="15" customHeight="1" x14ac:dyDescent="0.25">
      <c r="A28" s="786" t="s">
        <v>20</v>
      </c>
      <c r="B28" s="787">
        <v>324.49</v>
      </c>
      <c r="C28" s="761">
        <f t="shared" si="0"/>
        <v>0</v>
      </c>
      <c r="D28" s="765"/>
      <c r="E28" s="788"/>
      <c r="F28" s="788"/>
      <c r="G28" s="788"/>
      <c r="H28" s="788"/>
      <c r="I28" s="788"/>
      <c r="J28" s="788"/>
      <c r="K28" s="788"/>
      <c r="L28" s="788"/>
      <c r="M28" s="788"/>
      <c r="N28" s="788"/>
      <c r="O28" s="788"/>
      <c r="P28" s="788"/>
      <c r="Q28" s="788">
        <f t="shared" si="3"/>
        <v>0</v>
      </c>
      <c r="R28" s="788">
        <f t="shared" si="3"/>
        <v>0</v>
      </c>
      <c r="S28" s="754"/>
      <c r="T28" s="754"/>
      <c r="U28" s="754"/>
      <c r="V28" s="754"/>
      <c r="W28" s="754"/>
      <c r="X28" s="754"/>
      <c r="Y28" s="754"/>
      <c r="Z28" s="754"/>
      <c r="AA28" s="754"/>
      <c r="AB28" s="754"/>
      <c r="AC28" s="754"/>
      <c r="AD28" s="754"/>
      <c r="AE28" s="754"/>
      <c r="AF28" s="754">
        <f t="shared" si="4"/>
        <v>0</v>
      </c>
      <c r="AG28" s="754">
        <f t="shared" si="4"/>
        <v>0</v>
      </c>
      <c r="AH28" s="754"/>
      <c r="AI28" s="754"/>
      <c r="AJ28" s="754"/>
      <c r="AK28" s="754"/>
      <c r="AL28" s="754"/>
      <c r="AM28" s="754"/>
      <c r="AN28" s="754"/>
      <c r="AO28" s="754"/>
      <c r="AP28" s="754"/>
      <c r="AQ28" s="754"/>
      <c r="AR28" s="754"/>
      <c r="AS28" s="754"/>
      <c r="AT28" s="754"/>
      <c r="AU28" s="754">
        <f t="shared" si="5"/>
        <v>0</v>
      </c>
      <c r="AV28" s="754">
        <f t="shared" si="5"/>
        <v>0</v>
      </c>
      <c r="AW28" s="754"/>
      <c r="AX28" s="754"/>
      <c r="AY28" s="754"/>
      <c r="AZ28" s="754">
        <f t="shared" si="6"/>
        <v>0</v>
      </c>
      <c r="BA28" s="754">
        <f t="shared" si="6"/>
        <v>0</v>
      </c>
      <c r="BB28" s="754">
        <f t="shared" si="7"/>
        <v>0</v>
      </c>
      <c r="BC28" s="754">
        <f t="shared" si="8"/>
        <v>0</v>
      </c>
      <c r="BD28" s="754">
        <f t="shared" si="9"/>
        <v>0</v>
      </c>
      <c r="BE28" s="754">
        <f t="shared" si="8"/>
        <v>0</v>
      </c>
      <c r="BF28" s="754">
        <f t="shared" si="9"/>
        <v>0</v>
      </c>
      <c r="BG28" s="754">
        <f t="shared" si="10"/>
        <v>0</v>
      </c>
      <c r="BH28" s="754">
        <f t="shared" si="11"/>
        <v>0</v>
      </c>
      <c r="BI28" s="754">
        <f t="shared" si="12"/>
        <v>0</v>
      </c>
      <c r="BJ28" s="754">
        <f t="shared" si="13"/>
        <v>0</v>
      </c>
      <c r="BK28" s="754">
        <f t="shared" si="14"/>
        <v>0</v>
      </c>
      <c r="BL28" s="754">
        <f t="shared" si="14"/>
        <v>0</v>
      </c>
      <c r="BM28" s="754">
        <f t="shared" si="15"/>
        <v>0</v>
      </c>
      <c r="BN28" s="754">
        <f t="shared" si="16"/>
        <v>0</v>
      </c>
      <c r="BO28" s="764"/>
      <c r="BP28" s="758"/>
    </row>
    <row r="29" spans="1:69" ht="15" customHeight="1" x14ac:dyDescent="0.25">
      <c r="A29" s="786" t="s">
        <v>21</v>
      </c>
      <c r="B29" s="787">
        <v>4130</v>
      </c>
      <c r="C29" s="761">
        <f t="shared" si="0"/>
        <v>0</v>
      </c>
      <c r="D29" s="789"/>
      <c r="E29" s="439"/>
      <c r="F29" s="440"/>
      <c r="G29" s="439"/>
      <c r="H29" s="440"/>
      <c r="I29" s="439"/>
      <c r="J29" s="440"/>
      <c r="K29" s="439"/>
      <c r="L29" s="440"/>
      <c r="M29" s="439"/>
      <c r="N29" s="440"/>
      <c r="O29" s="439"/>
      <c r="P29" s="441"/>
      <c r="Q29" s="754">
        <f t="shared" si="3"/>
        <v>0</v>
      </c>
      <c r="R29" s="754">
        <f t="shared" si="3"/>
        <v>0</v>
      </c>
      <c r="S29" s="754"/>
      <c r="T29" s="439"/>
      <c r="U29" s="440"/>
      <c r="V29" s="439"/>
      <c r="W29" s="440"/>
      <c r="X29" s="439"/>
      <c r="Y29" s="440"/>
      <c r="Z29" s="439"/>
      <c r="AA29" s="440"/>
      <c r="AB29" s="439"/>
      <c r="AC29" s="440"/>
      <c r="AD29" s="439"/>
      <c r="AE29" s="440"/>
      <c r="AF29" s="754">
        <f t="shared" si="4"/>
        <v>0</v>
      </c>
      <c r="AG29" s="754">
        <f t="shared" si="4"/>
        <v>0</v>
      </c>
      <c r="AH29" s="754"/>
      <c r="AI29" s="754"/>
      <c r="AJ29" s="754"/>
      <c r="AK29" s="754"/>
      <c r="AL29" s="754"/>
      <c r="AM29" s="754"/>
      <c r="AN29" s="754"/>
      <c r="AO29" s="754"/>
      <c r="AP29" s="754"/>
      <c r="AQ29" s="754"/>
      <c r="AR29" s="754"/>
      <c r="AS29" s="754"/>
      <c r="AT29" s="754"/>
      <c r="AU29" s="754">
        <f t="shared" si="5"/>
        <v>0</v>
      </c>
      <c r="AV29" s="754">
        <f t="shared" si="5"/>
        <v>0</v>
      </c>
      <c r="AW29" s="754"/>
      <c r="AX29" s="754"/>
      <c r="AY29" s="754"/>
      <c r="AZ29" s="754">
        <f t="shared" si="6"/>
        <v>0</v>
      </c>
      <c r="BA29" s="754">
        <f t="shared" si="6"/>
        <v>0</v>
      </c>
      <c r="BB29" s="754">
        <f t="shared" si="7"/>
        <v>0</v>
      </c>
      <c r="BC29" s="754">
        <f t="shared" si="8"/>
        <v>0</v>
      </c>
      <c r="BD29" s="754">
        <f t="shared" si="9"/>
        <v>0</v>
      </c>
      <c r="BE29" s="754">
        <f t="shared" si="8"/>
        <v>0</v>
      </c>
      <c r="BF29" s="754">
        <f t="shared" si="9"/>
        <v>0</v>
      </c>
      <c r="BG29" s="754">
        <f t="shared" si="10"/>
        <v>0</v>
      </c>
      <c r="BH29" s="754">
        <f t="shared" si="11"/>
        <v>0</v>
      </c>
      <c r="BI29" s="754">
        <f t="shared" si="12"/>
        <v>0</v>
      </c>
      <c r="BJ29" s="754">
        <f t="shared" si="13"/>
        <v>0</v>
      </c>
      <c r="BK29" s="754">
        <f t="shared" si="14"/>
        <v>0</v>
      </c>
      <c r="BL29" s="754">
        <f t="shared" si="14"/>
        <v>0</v>
      </c>
      <c r="BM29" s="754">
        <f t="shared" si="15"/>
        <v>0</v>
      </c>
      <c r="BN29" s="754">
        <f t="shared" si="16"/>
        <v>0</v>
      </c>
      <c r="BO29" s="764"/>
      <c r="BP29" s="758"/>
      <c r="BQ29" s="773" t="s">
        <v>127</v>
      </c>
    </row>
    <row r="30" spans="1:69" ht="15" customHeight="1" x14ac:dyDescent="0.25">
      <c r="A30" s="786" t="s">
        <v>22</v>
      </c>
      <c r="B30" s="787">
        <v>926</v>
      </c>
      <c r="C30" s="761">
        <f t="shared" si="0"/>
        <v>0</v>
      </c>
      <c r="D30" s="762"/>
      <c r="E30" s="121"/>
      <c r="F30" s="790"/>
      <c r="G30" s="754"/>
      <c r="H30" s="754"/>
      <c r="I30" s="754"/>
      <c r="J30" s="754"/>
      <c r="K30" s="754"/>
      <c r="L30" s="754"/>
      <c r="M30" s="754"/>
      <c r="N30" s="754"/>
      <c r="O30" s="122"/>
      <c r="P30" s="790"/>
      <c r="Q30" s="754">
        <f t="shared" si="3"/>
        <v>0</v>
      </c>
      <c r="R30" s="754">
        <f t="shared" si="3"/>
        <v>0</v>
      </c>
      <c r="S30" s="791"/>
      <c r="T30" s="122"/>
      <c r="U30" s="790"/>
      <c r="V30" s="792"/>
      <c r="W30" s="754"/>
      <c r="X30" s="754"/>
      <c r="Y30" s="754"/>
      <c r="Z30" s="754"/>
      <c r="AA30" s="754"/>
      <c r="AB30" s="754"/>
      <c r="AC30" s="754"/>
      <c r="AD30" s="754"/>
      <c r="AE30" s="754"/>
      <c r="AF30" s="754">
        <f t="shared" si="4"/>
        <v>0</v>
      </c>
      <c r="AG30" s="754">
        <f t="shared" si="4"/>
        <v>0</v>
      </c>
      <c r="AH30" s="754"/>
      <c r="AI30" s="754"/>
      <c r="AJ30" s="754"/>
      <c r="AK30" s="754"/>
      <c r="AL30" s="754"/>
      <c r="AM30" s="754"/>
      <c r="AN30" s="754"/>
      <c r="AO30" s="763"/>
      <c r="AP30" s="763"/>
      <c r="AQ30" s="754"/>
      <c r="AR30" s="754"/>
      <c r="AS30" s="754"/>
      <c r="AT30" s="754"/>
      <c r="AU30" s="754">
        <f t="shared" si="5"/>
        <v>0</v>
      </c>
      <c r="AV30" s="754">
        <f t="shared" si="5"/>
        <v>0</v>
      </c>
      <c r="AW30" s="754"/>
      <c r="AX30" s="754"/>
      <c r="AY30" s="754"/>
      <c r="AZ30" s="754">
        <f t="shared" si="6"/>
        <v>0</v>
      </c>
      <c r="BA30" s="754">
        <f t="shared" si="6"/>
        <v>0</v>
      </c>
      <c r="BB30" s="754">
        <f t="shared" si="7"/>
        <v>0</v>
      </c>
      <c r="BC30" s="754">
        <f t="shared" si="8"/>
        <v>0</v>
      </c>
      <c r="BD30" s="754">
        <f t="shared" si="9"/>
        <v>0</v>
      </c>
      <c r="BE30" s="754">
        <f t="shared" si="8"/>
        <v>0</v>
      </c>
      <c r="BF30" s="754">
        <f t="shared" si="9"/>
        <v>0</v>
      </c>
      <c r="BG30" s="754">
        <f t="shared" si="10"/>
        <v>0</v>
      </c>
      <c r="BH30" s="754">
        <f t="shared" si="11"/>
        <v>0</v>
      </c>
      <c r="BI30" s="754">
        <f t="shared" si="12"/>
        <v>0</v>
      </c>
      <c r="BJ30" s="754">
        <f t="shared" si="13"/>
        <v>0</v>
      </c>
      <c r="BK30" s="754">
        <f t="shared" si="14"/>
        <v>0</v>
      </c>
      <c r="BL30" s="754">
        <f t="shared" si="14"/>
        <v>0</v>
      </c>
      <c r="BM30" s="754">
        <f t="shared" si="15"/>
        <v>0</v>
      </c>
      <c r="BN30" s="754">
        <f t="shared" si="16"/>
        <v>0</v>
      </c>
      <c r="BO30" s="764"/>
      <c r="BP30" s="758"/>
    </row>
    <row r="31" spans="1:69" ht="15" customHeight="1" x14ac:dyDescent="0.25">
      <c r="A31" s="786" t="s">
        <v>23</v>
      </c>
      <c r="B31" s="787">
        <v>529</v>
      </c>
      <c r="C31" s="761">
        <f t="shared" si="0"/>
        <v>0</v>
      </c>
      <c r="D31" s="776"/>
      <c r="E31" s="793"/>
      <c r="F31" s="793"/>
      <c r="G31" s="793"/>
      <c r="H31" s="793"/>
      <c r="I31" s="793"/>
      <c r="J31" s="793"/>
      <c r="K31" s="793"/>
      <c r="L31" s="793"/>
      <c r="M31" s="793"/>
      <c r="N31" s="793"/>
      <c r="O31" s="793"/>
      <c r="P31" s="793"/>
      <c r="Q31" s="793">
        <f t="shared" si="3"/>
        <v>0</v>
      </c>
      <c r="R31" s="793">
        <f t="shared" si="3"/>
        <v>0</v>
      </c>
      <c r="S31" s="754"/>
      <c r="T31" s="793"/>
      <c r="U31" s="793"/>
      <c r="V31" s="754"/>
      <c r="W31" s="754"/>
      <c r="X31" s="754"/>
      <c r="Y31" s="754"/>
      <c r="Z31" s="754"/>
      <c r="AA31" s="754"/>
      <c r="AB31" s="754"/>
      <c r="AC31" s="754"/>
      <c r="AD31" s="754"/>
      <c r="AE31" s="754"/>
      <c r="AF31" s="754">
        <f t="shared" si="4"/>
        <v>0</v>
      </c>
      <c r="AG31" s="754">
        <f t="shared" si="4"/>
        <v>0</v>
      </c>
      <c r="AH31" s="754"/>
      <c r="AI31" s="754"/>
      <c r="AJ31" s="754"/>
      <c r="AK31" s="754"/>
      <c r="AL31" s="754"/>
      <c r="AM31" s="754"/>
      <c r="AN31" s="754"/>
      <c r="AO31" s="754"/>
      <c r="AP31" s="777"/>
      <c r="AQ31" s="754"/>
      <c r="AR31" s="754"/>
      <c r="AS31" s="754"/>
      <c r="AT31" s="754"/>
      <c r="AU31" s="754">
        <f t="shared" si="5"/>
        <v>0</v>
      </c>
      <c r="AV31" s="754">
        <f t="shared" si="5"/>
        <v>0</v>
      </c>
      <c r="AW31" s="754"/>
      <c r="AX31" s="754"/>
      <c r="AY31" s="754"/>
      <c r="AZ31" s="754">
        <f t="shared" si="6"/>
        <v>0</v>
      </c>
      <c r="BA31" s="754">
        <f t="shared" si="6"/>
        <v>0</v>
      </c>
      <c r="BB31" s="754">
        <f t="shared" si="7"/>
        <v>0</v>
      </c>
      <c r="BC31" s="754">
        <f t="shared" si="8"/>
        <v>0</v>
      </c>
      <c r="BD31" s="754">
        <f t="shared" si="9"/>
        <v>0</v>
      </c>
      <c r="BE31" s="754">
        <f t="shared" si="8"/>
        <v>0</v>
      </c>
      <c r="BF31" s="754">
        <f t="shared" si="9"/>
        <v>0</v>
      </c>
      <c r="BG31" s="754">
        <f t="shared" si="10"/>
        <v>0</v>
      </c>
      <c r="BH31" s="754">
        <f t="shared" si="11"/>
        <v>0</v>
      </c>
      <c r="BI31" s="754">
        <f t="shared" si="12"/>
        <v>0</v>
      </c>
      <c r="BJ31" s="754">
        <f t="shared" si="13"/>
        <v>0</v>
      </c>
      <c r="BK31" s="754">
        <f t="shared" si="14"/>
        <v>0</v>
      </c>
      <c r="BL31" s="754">
        <f t="shared" si="14"/>
        <v>0</v>
      </c>
      <c r="BM31" s="754">
        <f t="shared" si="15"/>
        <v>0</v>
      </c>
      <c r="BN31" s="754">
        <f t="shared" si="16"/>
        <v>0</v>
      </c>
      <c r="BO31" s="774"/>
      <c r="BP31" s="758"/>
      <c r="BQ31" s="794"/>
    </row>
    <row r="32" spans="1:69" ht="15" customHeight="1" x14ac:dyDescent="0.25">
      <c r="A32" s="786" t="s">
        <v>24</v>
      </c>
      <c r="B32" s="787">
        <v>547</v>
      </c>
      <c r="C32" s="761">
        <f t="shared" si="0"/>
        <v>0</v>
      </c>
      <c r="D32" s="765"/>
      <c r="E32" s="758"/>
      <c r="F32" s="754"/>
      <c r="G32" s="758"/>
      <c r="H32" s="754"/>
      <c r="I32" s="754"/>
      <c r="J32" s="754"/>
      <c r="K32" s="754"/>
      <c r="L32" s="754"/>
      <c r="M32" s="777"/>
      <c r="N32" s="754"/>
      <c r="O32" s="754"/>
      <c r="P32" s="754"/>
      <c r="Q32" s="754">
        <f t="shared" si="3"/>
        <v>0</v>
      </c>
      <c r="R32" s="754">
        <f t="shared" si="3"/>
        <v>0</v>
      </c>
      <c r="S32" s="754"/>
      <c r="T32" s="754"/>
      <c r="U32" s="754"/>
      <c r="V32" s="754"/>
      <c r="W32" s="754"/>
      <c r="X32" s="754"/>
      <c r="Y32" s="754"/>
      <c r="Z32" s="754"/>
      <c r="AA32" s="754"/>
      <c r="AB32" s="754"/>
      <c r="AC32" s="754"/>
      <c r="AD32" s="754"/>
      <c r="AE32" s="754"/>
      <c r="AF32" s="754">
        <f t="shared" si="4"/>
        <v>0</v>
      </c>
      <c r="AG32" s="754">
        <f t="shared" si="4"/>
        <v>0</v>
      </c>
      <c r="AH32" s="754"/>
      <c r="AI32" s="754"/>
      <c r="AJ32" s="754"/>
      <c r="AK32" s="777"/>
      <c r="AL32" s="754"/>
      <c r="AM32" s="754"/>
      <c r="AN32" s="754"/>
      <c r="AO32" s="754"/>
      <c r="AP32" s="754"/>
      <c r="AQ32" s="754"/>
      <c r="AR32" s="754"/>
      <c r="AS32" s="754"/>
      <c r="AT32" s="754"/>
      <c r="AU32" s="754">
        <f t="shared" si="5"/>
        <v>0</v>
      </c>
      <c r="AV32" s="754">
        <f t="shared" si="5"/>
        <v>0</v>
      </c>
      <c r="AW32" s="754"/>
      <c r="AX32" s="754"/>
      <c r="AY32" s="754"/>
      <c r="AZ32" s="754">
        <f t="shared" si="6"/>
        <v>0</v>
      </c>
      <c r="BA32" s="754">
        <f t="shared" si="6"/>
        <v>0</v>
      </c>
      <c r="BB32" s="754">
        <f t="shared" si="7"/>
        <v>0</v>
      </c>
      <c r="BC32" s="754">
        <f t="shared" si="8"/>
        <v>0</v>
      </c>
      <c r="BD32" s="754">
        <f t="shared" si="9"/>
        <v>0</v>
      </c>
      <c r="BE32" s="754">
        <f t="shared" si="8"/>
        <v>0</v>
      </c>
      <c r="BF32" s="754">
        <f t="shared" si="9"/>
        <v>0</v>
      </c>
      <c r="BG32" s="754">
        <f t="shared" si="10"/>
        <v>0</v>
      </c>
      <c r="BH32" s="754">
        <f t="shared" si="11"/>
        <v>0</v>
      </c>
      <c r="BI32" s="754">
        <f t="shared" si="12"/>
        <v>0</v>
      </c>
      <c r="BJ32" s="754">
        <f t="shared" si="13"/>
        <v>0</v>
      </c>
      <c r="BK32" s="754">
        <f t="shared" si="14"/>
        <v>0</v>
      </c>
      <c r="BL32" s="754">
        <f t="shared" si="14"/>
        <v>0</v>
      </c>
      <c r="BM32" s="754">
        <f t="shared" ref="BM32:BN47" si="17">BA32+BC32+BE32+BG32+BI32+BK32</f>
        <v>0</v>
      </c>
      <c r="BN32" s="754">
        <f t="shared" si="16"/>
        <v>0</v>
      </c>
      <c r="BO32" s="778" t="s">
        <v>130</v>
      </c>
      <c r="BP32" s="758" t="s">
        <v>126</v>
      </c>
    </row>
    <row r="33" spans="1:70" ht="15" customHeight="1" x14ac:dyDescent="0.25">
      <c r="A33" s="786" t="s">
        <v>100</v>
      </c>
      <c r="B33" s="787">
        <v>461</v>
      </c>
      <c r="C33" s="761">
        <f t="shared" si="0"/>
        <v>0</v>
      </c>
      <c r="D33" s="776"/>
      <c r="E33" s="795"/>
      <c r="F33" s="18"/>
      <c r="G33" s="795"/>
      <c r="H33" s="18"/>
      <c r="I33" s="795"/>
      <c r="J33" s="18"/>
      <c r="K33" s="795"/>
      <c r="L33" s="18"/>
      <c r="M33" s="795"/>
      <c r="N33" s="18"/>
      <c r="O33" s="795"/>
      <c r="P33" s="18"/>
      <c r="Q33" s="754">
        <f t="shared" si="3"/>
        <v>0</v>
      </c>
      <c r="R33" s="754">
        <f t="shared" si="3"/>
        <v>0</v>
      </c>
      <c r="S33" s="754"/>
      <c r="T33" s="754"/>
      <c r="U33" s="754"/>
      <c r="V33" s="754"/>
      <c r="W33" s="754"/>
      <c r="X33" s="754"/>
      <c r="Y33" s="754"/>
      <c r="Z33" s="763"/>
      <c r="AA33" s="18"/>
      <c r="AB33" s="443"/>
      <c r="AC33" s="444"/>
      <c r="AD33" s="443"/>
      <c r="AE33" s="444"/>
      <c r="AF33" s="754">
        <f t="shared" si="4"/>
        <v>0</v>
      </c>
      <c r="AG33" s="754">
        <f t="shared" si="4"/>
        <v>0</v>
      </c>
      <c r="AH33" s="754"/>
      <c r="AI33" s="754"/>
      <c r="AJ33" s="754"/>
      <c r="AK33" s="754"/>
      <c r="AL33" s="754"/>
      <c r="AM33" s="754"/>
      <c r="AN33" s="754"/>
      <c r="AO33" s="754"/>
      <c r="AP33" s="754"/>
      <c r="AQ33" s="754"/>
      <c r="AR33" s="754"/>
      <c r="AS33" s="754"/>
      <c r="AT33" s="754"/>
      <c r="AU33" s="754">
        <f t="shared" si="5"/>
        <v>0</v>
      </c>
      <c r="AV33" s="754">
        <f t="shared" si="5"/>
        <v>0</v>
      </c>
      <c r="AW33" s="754"/>
      <c r="AX33" s="754"/>
      <c r="AY33" s="754"/>
      <c r="AZ33" s="754">
        <f t="shared" si="6"/>
        <v>0</v>
      </c>
      <c r="BA33" s="754">
        <f t="shared" si="6"/>
        <v>0</v>
      </c>
      <c r="BB33" s="754">
        <f t="shared" si="7"/>
        <v>0</v>
      </c>
      <c r="BC33" s="754">
        <f t="shared" si="8"/>
        <v>0</v>
      </c>
      <c r="BD33" s="754">
        <f t="shared" si="9"/>
        <v>0</v>
      </c>
      <c r="BE33" s="754">
        <f t="shared" si="8"/>
        <v>0</v>
      </c>
      <c r="BF33" s="754">
        <f t="shared" si="9"/>
        <v>0</v>
      </c>
      <c r="BG33" s="754">
        <f t="shared" si="10"/>
        <v>0</v>
      </c>
      <c r="BH33" s="754">
        <f t="shared" si="11"/>
        <v>0</v>
      </c>
      <c r="BI33" s="754">
        <f t="shared" si="12"/>
        <v>0</v>
      </c>
      <c r="BJ33" s="754">
        <f t="shared" si="13"/>
        <v>0</v>
      </c>
      <c r="BK33" s="754">
        <f t="shared" si="14"/>
        <v>0</v>
      </c>
      <c r="BL33" s="754">
        <f t="shared" si="14"/>
        <v>0</v>
      </c>
      <c r="BM33" s="754">
        <f t="shared" si="17"/>
        <v>0</v>
      </c>
      <c r="BN33" s="754">
        <f t="shared" si="16"/>
        <v>0</v>
      </c>
      <c r="BO33" s="774"/>
      <c r="BP33" s="758"/>
      <c r="BQ33" s="848" t="s">
        <v>205</v>
      </c>
    </row>
    <row r="34" spans="1:70" ht="15" customHeight="1" x14ac:dyDescent="0.25">
      <c r="A34" s="786" t="s">
        <v>26</v>
      </c>
      <c r="B34" s="787">
        <v>984.53</v>
      </c>
      <c r="C34" s="761">
        <f t="shared" si="0"/>
        <v>0</v>
      </c>
      <c r="D34" s="762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>
        <f t="shared" si="3"/>
        <v>0</v>
      </c>
      <c r="R34" s="754">
        <f t="shared" si="3"/>
        <v>0</v>
      </c>
      <c r="S34" s="754"/>
      <c r="T34" s="754"/>
      <c r="U34" s="754"/>
      <c r="V34" s="754"/>
      <c r="W34" s="754"/>
      <c r="X34" s="754"/>
      <c r="Y34" s="754"/>
      <c r="Z34" s="754"/>
      <c r="AA34" s="754"/>
      <c r="AB34" s="754"/>
      <c r="AC34" s="754"/>
      <c r="AD34" s="754"/>
      <c r="AE34" s="754"/>
      <c r="AF34" s="754">
        <f t="shared" si="4"/>
        <v>0</v>
      </c>
      <c r="AG34" s="754">
        <f t="shared" si="4"/>
        <v>0</v>
      </c>
      <c r="AH34" s="754"/>
      <c r="AI34" s="754"/>
      <c r="AJ34" s="754"/>
      <c r="AK34" s="754"/>
      <c r="AL34" s="754"/>
      <c r="AM34" s="754"/>
      <c r="AN34" s="754"/>
      <c r="AO34" s="754"/>
      <c r="AP34" s="754"/>
      <c r="AQ34" s="754"/>
      <c r="AR34" s="754"/>
      <c r="AS34" s="754"/>
      <c r="AT34" s="754"/>
      <c r="AU34" s="754">
        <f t="shared" si="5"/>
        <v>0</v>
      </c>
      <c r="AV34" s="754">
        <f t="shared" si="5"/>
        <v>0</v>
      </c>
      <c r="AW34" s="754"/>
      <c r="AX34" s="754"/>
      <c r="AY34" s="754"/>
      <c r="AZ34" s="754">
        <f t="shared" si="6"/>
        <v>0</v>
      </c>
      <c r="BA34" s="754">
        <f t="shared" si="6"/>
        <v>0</v>
      </c>
      <c r="BB34" s="754">
        <f t="shared" si="7"/>
        <v>0</v>
      </c>
      <c r="BC34" s="754">
        <f t="shared" si="8"/>
        <v>0</v>
      </c>
      <c r="BD34" s="754">
        <f t="shared" si="9"/>
        <v>0</v>
      </c>
      <c r="BE34" s="754">
        <f t="shared" si="8"/>
        <v>0</v>
      </c>
      <c r="BF34" s="754">
        <f t="shared" si="9"/>
        <v>0</v>
      </c>
      <c r="BG34" s="754">
        <f t="shared" si="10"/>
        <v>0</v>
      </c>
      <c r="BH34" s="754">
        <f t="shared" si="11"/>
        <v>0</v>
      </c>
      <c r="BI34" s="754">
        <f t="shared" si="12"/>
        <v>0</v>
      </c>
      <c r="BJ34" s="754">
        <f t="shared" si="13"/>
        <v>0</v>
      </c>
      <c r="BK34" s="754">
        <f t="shared" si="14"/>
        <v>0</v>
      </c>
      <c r="BL34" s="754">
        <f t="shared" si="14"/>
        <v>0</v>
      </c>
      <c r="BM34" s="754">
        <f t="shared" si="17"/>
        <v>0</v>
      </c>
      <c r="BN34" s="754">
        <f t="shared" si="16"/>
        <v>0</v>
      </c>
      <c r="BO34" s="764"/>
      <c r="BP34" s="758"/>
      <c r="BQ34" s="848" t="s">
        <v>127</v>
      </c>
    </row>
    <row r="35" spans="1:70" ht="15" customHeight="1" x14ac:dyDescent="0.25">
      <c r="A35" s="786" t="s">
        <v>27</v>
      </c>
      <c r="B35" s="787">
        <v>590</v>
      </c>
      <c r="C35" s="761">
        <f t="shared" si="0"/>
        <v>0</v>
      </c>
      <c r="D35" s="776"/>
      <c r="E35" s="754"/>
      <c r="F35" s="754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4">
        <f t="shared" si="3"/>
        <v>0</v>
      </c>
      <c r="R35" s="754">
        <f t="shared" si="3"/>
        <v>0</v>
      </c>
      <c r="S35" s="754"/>
      <c r="T35" s="754"/>
      <c r="U35" s="754"/>
      <c r="V35" s="754"/>
      <c r="W35" s="754"/>
      <c r="X35" s="754"/>
      <c r="Y35" s="754"/>
      <c r="Z35" s="754"/>
      <c r="AA35" s="754"/>
      <c r="AB35" s="754"/>
      <c r="AC35" s="754"/>
      <c r="AD35" s="754"/>
      <c r="AE35" s="754"/>
      <c r="AF35" s="754">
        <f t="shared" si="4"/>
        <v>0</v>
      </c>
      <c r="AG35" s="754">
        <f t="shared" si="4"/>
        <v>0</v>
      </c>
      <c r="AH35" s="754"/>
      <c r="AI35" s="754"/>
      <c r="AJ35" s="754"/>
      <c r="AK35" s="754"/>
      <c r="AL35" s="754"/>
      <c r="AM35" s="754"/>
      <c r="AN35" s="754"/>
      <c r="AO35" s="754"/>
      <c r="AP35" s="754"/>
      <c r="AQ35" s="754"/>
      <c r="AR35" s="754"/>
      <c r="AS35" s="754"/>
      <c r="AT35" s="754"/>
      <c r="AU35" s="754">
        <f t="shared" si="5"/>
        <v>0</v>
      </c>
      <c r="AV35" s="754">
        <f t="shared" si="5"/>
        <v>0</v>
      </c>
      <c r="AW35" s="754"/>
      <c r="AX35" s="754"/>
      <c r="AY35" s="754"/>
      <c r="AZ35" s="754">
        <f t="shared" si="6"/>
        <v>0</v>
      </c>
      <c r="BA35" s="754">
        <f t="shared" si="6"/>
        <v>0</v>
      </c>
      <c r="BB35" s="754">
        <f t="shared" si="7"/>
        <v>0</v>
      </c>
      <c r="BC35" s="754">
        <f t="shared" si="8"/>
        <v>0</v>
      </c>
      <c r="BD35" s="754">
        <f t="shared" si="9"/>
        <v>0</v>
      </c>
      <c r="BE35" s="754">
        <f t="shared" si="8"/>
        <v>0</v>
      </c>
      <c r="BF35" s="754">
        <f t="shared" si="9"/>
        <v>0</v>
      </c>
      <c r="BG35" s="754">
        <f t="shared" si="10"/>
        <v>0</v>
      </c>
      <c r="BH35" s="754">
        <f t="shared" si="11"/>
        <v>0</v>
      </c>
      <c r="BI35" s="754">
        <f t="shared" si="12"/>
        <v>0</v>
      </c>
      <c r="BJ35" s="754">
        <f t="shared" si="13"/>
        <v>0</v>
      </c>
      <c r="BK35" s="754">
        <f t="shared" si="14"/>
        <v>0</v>
      </c>
      <c r="BL35" s="754">
        <f t="shared" si="14"/>
        <v>0</v>
      </c>
      <c r="BM35" s="754">
        <f t="shared" si="17"/>
        <v>0</v>
      </c>
      <c r="BN35" s="754">
        <f t="shared" si="16"/>
        <v>0</v>
      </c>
      <c r="BO35" s="764"/>
      <c r="BP35" s="758"/>
      <c r="BQ35" s="848" t="s">
        <v>127</v>
      </c>
    </row>
    <row r="36" spans="1:70" ht="15" customHeight="1" x14ac:dyDescent="0.25">
      <c r="A36" s="786" t="s">
        <v>28</v>
      </c>
      <c r="B36" s="787">
        <v>3649.92</v>
      </c>
      <c r="C36" s="761">
        <f t="shared" si="0"/>
        <v>0</v>
      </c>
      <c r="D36" s="776"/>
      <c r="E36" s="763"/>
      <c r="F36" s="763"/>
      <c r="G36" s="763"/>
      <c r="H36" s="763"/>
      <c r="I36" s="763"/>
      <c r="J36" s="763"/>
      <c r="K36" s="763"/>
      <c r="L36" s="763"/>
      <c r="M36" s="763"/>
      <c r="N36" s="763"/>
      <c r="O36" s="763"/>
      <c r="P36" s="763"/>
      <c r="Q36" s="754">
        <f t="shared" si="3"/>
        <v>0</v>
      </c>
      <c r="R36" s="754">
        <f t="shared" si="3"/>
        <v>0</v>
      </c>
      <c r="S36" s="754"/>
      <c r="T36" s="763"/>
      <c r="U36" s="763"/>
      <c r="V36" s="763"/>
      <c r="W36" s="763"/>
      <c r="X36" s="763"/>
      <c r="Y36" s="763"/>
      <c r="Z36" s="763"/>
      <c r="AA36" s="763"/>
      <c r="AB36" s="763"/>
      <c r="AC36" s="763"/>
      <c r="AD36" s="763"/>
      <c r="AE36" s="763"/>
      <c r="AF36" s="754">
        <f t="shared" si="4"/>
        <v>0</v>
      </c>
      <c r="AG36" s="754">
        <f t="shared" si="4"/>
        <v>0</v>
      </c>
      <c r="AH36" s="754"/>
      <c r="AI36" s="754"/>
      <c r="AJ36" s="754"/>
      <c r="AK36" s="754"/>
      <c r="AL36" s="754"/>
      <c r="AM36" s="754"/>
      <c r="AN36" s="754"/>
      <c r="AO36" s="754"/>
      <c r="AP36" s="754"/>
      <c r="AQ36" s="754"/>
      <c r="AR36" s="754"/>
      <c r="AS36" s="754"/>
      <c r="AT36" s="754"/>
      <c r="AU36" s="754">
        <f t="shared" si="5"/>
        <v>0</v>
      </c>
      <c r="AV36" s="754">
        <f t="shared" si="5"/>
        <v>0</v>
      </c>
      <c r="AW36" s="754"/>
      <c r="AX36" s="754"/>
      <c r="AY36" s="754"/>
      <c r="AZ36" s="754">
        <f t="shared" si="6"/>
        <v>0</v>
      </c>
      <c r="BA36" s="754">
        <f t="shared" si="6"/>
        <v>0</v>
      </c>
      <c r="BB36" s="754">
        <f t="shared" si="7"/>
        <v>0</v>
      </c>
      <c r="BC36" s="754">
        <f t="shared" si="8"/>
        <v>0</v>
      </c>
      <c r="BD36" s="754">
        <f t="shared" si="9"/>
        <v>0</v>
      </c>
      <c r="BE36" s="754">
        <f t="shared" si="8"/>
        <v>0</v>
      </c>
      <c r="BF36" s="754">
        <f t="shared" si="9"/>
        <v>0</v>
      </c>
      <c r="BG36" s="754">
        <f t="shared" si="10"/>
        <v>0</v>
      </c>
      <c r="BH36" s="754">
        <f t="shared" si="11"/>
        <v>0</v>
      </c>
      <c r="BI36" s="754">
        <f t="shared" si="12"/>
        <v>0</v>
      </c>
      <c r="BJ36" s="754">
        <f t="shared" si="13"/>
        <v>0</v>
      </c>
      <c r="BK36" s="754">
        <f t="shared" si="14"/>
        <v>0</v>
      </c>
      <c r="BL36" s="754">
        <f t="shared" si="14"/>
        <v>0</v>
      </c>
      <c r="BM36" s="754">
        <f t="shared" si="17"/>
        <v>0</v>
      </c>
      <c r="BN36" s="754">
        <f t="shared" si="16"/>
        <v>0</v>
      </c>
      <c r="BO36" s="774"/>
      <c r="BP36" s="758"/>
    </row>
    <row r="37" spans="1:70" s="714" customFormat="1" ht="15" customHeight="1" x14ac:dyDescent="0.25">
      <c r="A37" s="786" t="s">
        <v>29</v>
      </c>
      <c r="B37" s="787">
        <v>2527</v>
      </c>
      <c r="C37" s="761">
        <f t="shared" si="0"/>
        <v>0</v>
      </c>
      <c r="D37" s="796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754">
        <f t="shared" si="3"/>
        <v>0</v>
      </c>
      <c r="R37" s="754">
        <f t="shared" si="3"/>
        <v>0</v>
      </c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9"/>
      <c r="AD37" s="19"/>
      <c r="AE37" s="19"/>
      <c r="AF37" s="754">
        <f t="shared" si="4"/>
        <v>0</v>
      </c>
      <c r="AG37" s="754">
        <f t="shared" si="4"/>
        <v>0</v>
      </c>
      <c r="AH37" s="754"/>
      <c r="AI37" s="754"/>
      <c r="AJ37" s="754"/>
      <c r="AK37" s="754"/>
      <c r="AL37" s="754"/>
      <c r="AM37" s="754"/>
      <c r="AN37" s="754"/>
      <c r="AO37" s="754"/>
      <c r="AP37" s="754"/>
      <c r="AQ37" s="754"/>
      <c r="AR37" s="754"/>
      <c r="AS37" s="754"/>
      <c r="AT37" s="754"/>
      <c r="AU37" s="754">
        <f t="shared" si="5"/>
        <v>0</v>
      </c>
      <c r="AV37" s="754">
        <f t="shared" si="5"/>
        <v>0</v>
      </c>
      <c r="AW37" s="754"/>
      <c r="AX37" s="754"/>
      <c r="AY37" s="754"/>
      <c r="AZ37" s="754">
        <f t="shared" si="6"/>
        <v>0</v>
      </c>
      <c r="BA37" s="754">
        <f t="shared" si="6"/>
        <v>0</v>
      </c>
      <c r="BB37" s="754">
        <f t="shared" si="7"/>
        <v>0</v>
      </c>
      <c r="BC37" s="754">
        <f t="shared" si="8"/>
        <v>0</v>
      </c>
      <c r="BD37" s="754">
        <f t="shared" si="9"/>
        <v>0</v>
      </c>
      <c r="BE37" s="754">
        <f t="shared" si="8"/>
        <v>0</v>
      </c>
      <c r="BF37" s="754">
        <f t="shared" si="9"/>
        <v>0</v>
      </c>
      <c r="BG37" s="754">
        <f t="shared" si="10"/>
        <v>0</v>
      </c>
      <c r="BH37" s="754">
        <f t="shared" si="11"/>
        <v>0</v>
      </c>
      <c r="BI37" s="754">
        <f t="shared" si="12"/>
        <v>0</v>
      </c>
      <c r="BJ37" s="754">
        <f t="shared" si="13"/>
        <v>0</v>
      </c>
      <c r="BK37" s="754">
        <f t="shared" si="14"/>
        <v>0</v>
      </c>
      <c r="BL37" s="754">
        <f t="shared" si="14"/>
        <v>0</v>
      </c>
      <c r="BM37" s="754">
        <f t="shared" si="17"/>
        <v>0</v>
      </c>
      <c r="BN37" s="754">
        <f t="shared" si="16"/>
        <v>0</v>
      </c>
      <c r="BO37" s="774"/>
      <c r="BP37" s="758"/>
    </row>
    <row r="38" spans="1:70" ht="15" customHeight="1" x14ac:dyDescent="0.25">
      <c r="A38" s="786" t="s">
        <v>30</v>
      </c>
      <c r="B38" s="787">
        <v>2182.5</v>
      </c>
      <c r="C38" s="761">
        <f t="shared" si="0"/>
        <v>0</v>
      </c>
      <c r="D38" s="797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754">
        <f t="shared" si="3"/>
        <v>0</v>
      </c>
      <c r="R38" s="754">
        <f t="shared" si="3"/>
        <v>0</v>
      </c>
      <c r="S38" s="754"/>
      <c r="T38" s="754"/>
      <c r="U38" s="754"/>
      <c r="V38" s="754"/>
      <c r="W38" s="754"/>
      <c r="X38" s="754"/>
      <c r="Y38" s="754"/>
      <c r="Z38" s="754"/>
      <c r="AA38" s="754"/>
      <c r="AB38" s="754"/>
      <c r="AC38" s="754"/>
      <c r="AD38" s="753"/>
      <c r="AE38" s="753"/>
      <c r="AF38" s="754">
        <f t="shared" si="4"/>
        <v>0</v>
      </c>
      <c r="AG38" s="754">
        <f t="shared" si="4"/>
        <v>0</v>
      </c>
      <c r="AH38" s="753"/>
      <c r="AI38" s="753"/>
      <c r="AJ38" s="753"/>
      <c r="AK38" s="753"/>
      <c r="AL38" s="753"/>
      <c r="AM38" s="753"/>
      <c r="AN38" s="753"/>
      <c r="AO38" s="753"/>
      <c r="AP38" s="753"/>
      <c r="AQ38" s="753"/>
      <c r="AR38" s="756"/>
      <c r="AS38" s="756"/>
      <c r="AT38" s="757"/>
      <c r="AU38" s="754">
        <f t="shared" si="5"/>
        <v>0</v>
      </c>
      <c r="AV38" s="754">
        <f t="shared" si="5"/>
        <v>0</v>
      </c>
      <c r="AW38" s="757"/>
      <c r="AX38" s="757"/>
      <c r="AY38" s="757"/>
      <c r="AZ38" s="754">
        <f t="shared" si="6"/>
        <v>0</v>
      </c>
      <c r="BA38" s="754">
        <f t="shared" si="6"/>
        <v>0</v>
      </c>
      <c r="BB38" s="754">
        <f t="shared" si="7"/>
        <v>0</v>
      </c>
      <c r="BC38" s="754">
        <f t="shared" si="8"/>
        <v>0</v>
      </c>
      <c r="BD38" s="754">
        <f t="shared" si="9"/>
        <v>0</v>
      </c>
      <c r="BE38" s="754">
        <f t="shared" si="8"/>
        <v>0</v>
      </c>
      <c r="BF38" s="754">
        <f t="shared" si="9"/>
        <v>0</v>
      </c>
      <c r="BG38" s="754">
        <f t="shared" si="10"/>
        <v>0</v>
      </c>
      <c r="BH38" s="754">
        <f t="shared" si="11"/>
        <v>0</v>
      </c>
      <c r="BI38" s="754">
        <f t="shared" si="12"/>
        <v>0</v>
      </c>
      <c r="BJ38" s="754">
        <f t="shared" si="13"/>
        <v>0</v>
      </c>
      <c r="BK38" s="754">
        <f t="shared" si="14"/>
        <v>0</v>
      </c>
      <c r="BL38" s="754">
        <f t="shared" si="14"/>
        <v>0</v>
      </c>
      <c r="BM38" s="754">
        <f t="shared" si="17"/>
        <v>0</v>
      </c>
      <c r="BN38" s="754">
        <f t="shared" si="16"/>
        <v>0</v>
      </c>
      <c r="BO38" s="764"/>
      <c r="BP38" s="758"/>
      <c r="BQ38" s="715" t="s">
        <v>203</v>
      </c>
    </row>
    <row r="39" spans="1:70" s="775" customFormat="1" ht="15" customHeight="1" x14ac:dyDescent="0.25">
      <c r="A39" s="798" t="s">
        <v>31</v>
      </c>
      <c r="B39" s="799">
        <v>7199</v>
      </c>
      <c r="C39" s="781">
        <f t="shared" si="0"/>
        <v>0</v>
      </c>
      <c r="D39" s="800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>
        <f t="shared" si="3"/>
        <v>0</v>
      </c>
      <c r="R39" s="598">
        <f t="shared" si="3"/>
        <v>0</v>
      </c>
      <c r="S39" s="598"/>
      <c r="T39" s="598"/>
      <c r="U39" s="598"/>
      <c r="V39" s="598"/>
      <c r="W39" s="598"/>
      <c r="X39" s="598"/>
      <c r="Y39" s="598"/>
      <c r="Z39" s="598"/>
      <c r="AA39" s="598"/>
      <c r="AB39" s="598"/>
      <c r="AC39" s="598"/>
      <c r="AD39" s="598"/>
      <c r="AE39" s="598"/>
      <c r="AF39" s="598">
        <f t="shared" si="4"/>
        <v>0</v>
      </c>
      <c r="AG39" s="598">
        <f t="shared" si="4"/>
        <v>0</v>
      </c>
      <c r="AH39" s="598"/>
      <c r="AI39" s="598"/>
      <c r="AJ39" s="598"/>
      <c r="AK39" s="801"/>
      <c r="AL39" s="801"/>
      <c r="AM39" s="801"/>
      <c r="AN39" s="801"/>
      <c r="AO39" s="801"/>
      <c r="AP39" s="801"/>
      <c r="AQ39" s="801"/>
      <c r="AR39" s="598"/>
      <c r="AS39" s="598"/>
      <c r="AT39" s="598"/>
      <c r="AU39" s="598">
        <f t="shared" si="5"/>
        <v>0</v>
      </c>
      <c r="AV39" s="598">
        <f t="shared" si="5"/>
        <v>0</v>
      </c>
      <c r="AW39" s="598"/>
      <c r="AX39" s="598"/>
      <c r="AY39" s="598"/>
      <c r="AZ39" s="598">
        <f t="shared" si="6"/>
        <v>0</v>
      </c>
      <c r="BA39" s="598">
        <f t="shared" si="6"/>
        <v>0</v>
      </c>
      <c r="BB39" s="598">
        <f t="shared" si="7"/>
        <v>0</v>
      </c>
      <c r="BC39" s="598">
        <f t="shared" si="8"/>
        <v>0</v>
      </c>
      <c r="BD39" s="598">
        <f t="shared" si="9"/>
        <v>0</v>
      </c>
      <c r="BE39" s="598">
        <f t="shared" si="8"/>
        <v>0</v>
      </c>
      <c r="BF39" s="598">
        <f t="shared" si="9"/>
        <v>0</v>
      </c>
      <c r="BG39" s="598">
        <f t="shared" si="10"/>
        <v>0</v>
      </c>
      <c r="BH39" s="598">
        <f t="shared" si="11"/>
        <v>0</v>
      </c>
      <c r="BI39" s="598">
        <f t="shared" si="12"/>
        <v>0</v>
      </c>
      <c r="BJ39" s="598">
        <f t="shared" si="13"/>
        <v>0</v>
      </c>
      <c r="BK39" s="598">
        <f t="shared" si="14"/>
        <v>0</v>
      </c>
      <c r="BL39" s="598">
        <f t="shared" si="14"/>
        <v>0</v>
      </c>
      <c r="BM39" s="598">
        <f t="shared" si="17"/>
        <v>0</v>
      </c>
      <c r="BN39" s="598">
        <f t="shared" si="16"/>
        <v>0</v>
      </c>
      <c r="BO39" s="802"/>
      <c r="BP39" s="784"/>
      <c r="BQ39" s="775" t="s">
        <v>203</v>
      </c>
    </row>
    <row r="40" spans="1:70" ht="15" customHeight="1" x14ac:dyDescent="0.25">
      <c r="A40" s="803" t="s">
        <v>33</v>
      </c>
      <c r="B40" s="787">
        <v>1701</v>
      </c>
      <c r="C40" s="761">
        <f t="shared" si="0"/>
        <v>0</v>
      </c>
      <c r="D40" s="797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4"/>
      <c r="P40" s="754"/>
      <c r="Q40" s="754">
        <f t="shared" si="3"/>
        <v>0</v>
      </c>
      <c r="R40" s="754">
        <f t="shared" si="3"/>
        <v>0</v>
      </c>
      <c r="S40" s="754"/>
      <c r="T40" s="754"/>
      <c r="U40" s="754"/>
      <c r="V40" s="754"/>
      <c r="W40" s="754"/>
      <c r="X40" s="754"/>
      <c r="Y40" s="754"/>
      <c r="Z40" s="754"/>
      <c r="AA40" s="754"/>
      <c r="AB40" s="754"/>
      <c r="AC40" s="754"/>
      <c r="AD40" s="754"/>
      <c r="AE40" s="754"/>
      <c r="AF40" s="754">
        <f t="shared" si="4"/>
        <v>0</v>
      </c>
      <c r="AG40" s="754">
        <f t="shared" si="4"/>
        <v>0</v>
      </c>
      <c r="AH40" s="754"/>
      <c r="AI40" s="754"/>
      <c r="AJ40" s="754"/>
      <c r="AK40" s="754"/>
      <c r="AL40" s="754"/>
      <c r="AM40" s="754"/>
      <c r="AN40" s="754"/>
      <c r="AO40" s="754"/>
      <c r="AP40" s="754"/>
      <c r="AQ40" s="754"/>
      <c r="AR40" s="754"/>
      <c r="AS40" s="754"/>
      <c r="AT40" s="754"/>
      <c r="AU40" s="754">
        <f t="shared" si="5"/>
        <v>0</v>
      </c>
      <c r="AV40" s="754">
        <f t="shared" si="5"/>
        <v>0</v>
      </c>
      <c r="AW40" s="754"/>
      <c r="AX40" s="754"/>
      <c r="AY40" s="754"/>
      <c r="AZ40" s="754">
        <f t="shared" si="6"/>
        <v>0</v>
      </c>
      <c r="BA40" s="754">
        <f t="shared" si="6"/>
        <v>0</v>
      </c>
      <c r="BB40" s="754">
        <f t="shared" si="7"/>
        <v>0</v>
      </c>
      <c r="BC40" s="754">
        <f t="shared" si="8"/>
        <v>0</v>
      </c>
      <c r="BD40" s="754">
        <f t="shared" si="9"/>
        <v>0</v>
      </c>
      <c r="BE40" s="754">
        <f t="shared" si="8"/>
        <v>0</v>
      </c>
      <c r="BF40" s="754">
        <f t="shared" si="9"/>
        <v>0</v>
      </c>
      <c r="BG40" s="754">
        <f t="shared" si="10"/>
        <v>0</v>
      </c>
      <c r="BH40" s="754">
        <f t="shared" si="11"/>
        <v>0</v>
      </c>
      <c r="BI40" s="754">
        <f t="shared" si="12"/>
        <v>0</v>
      </c>
      <c r="BJ40" s="754">
        <f t="shared" si="13"/>
        <v>0</v>
      </c>
      <c r="BK40" s="754">
        <f t="shared" si="14"/>
        <v>0</v>
      </c>
      <c r="BL40" s="754">
        <f t="shared" si="14"/>
        <v>0</v>
      </c>
      <c r="BM40" s="754">
        <f t="shared" si="17"/>
        <v>0</v>
      </c>
      <c r="BN40" s="754">
        <f t="shared" si="16"/>
        <v>0</v>
      </c>
      <c r="BO40" s="774"/>
      <c r="BP40" s="758"/>
    </row>
    <row r="41" spans="1:70" ht="15" customHeight="1" x14ac:dyDescent="0.25">
      <c r="A41" s="803" t="s">
        <v>34</v>
      </c>
      <c r="B41" s="787">
        <v>166.57</v>
      </c>
      <c r="C41" s="761">
        <f t="shared" si="0"/>
        <v>0</v>
      </c>
      <c r="D41" s="80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4"/>
      <c r="P41" s="754"/>
      <c r="Q41" s="754">
        <f t="shared" si="3"/>
        <v>0</v>
      </c>
      <c r="R41" s="754">
        <f t="shared" si="3"/>
        <v>0</v>
      </c>
      <c r="S41" s="754"/>
      <c r="T41" s="754"/>
      <c r="U41" s="754"/>
      <c r="V41" s="754"/>
      <c r="W41" s="754"/>
      <c r="X41" s="754"/>
      <c r="Y41" s="754"/>
      <c r="Z41" s="754"/>
      <c r="AA41" s="754"/>
      <c r="AB41" s="754"/>
      <c r="AC41" s="754"/>
      <c r="AD41" s="754"/>
      <c r="AE41" s="754"/>
      <c r="AF41" s="754">
        <f t="shared" si="4"/>
        <v>0</v>
      </c>
      <c r="AG41" s="754">
        <f t="shared" si="4"/>
        <v>0</v>
      </c>
      <c r="AH41" s="754"/>
      <c r="AI41" s="754"/>
      <c r="AJ41" s="754"/>
      <c r="AK41" s="754"/>
      <c r="AL41" s="754"/>
      <c r="AM41" s="754"/>
      <c r="AN41" s="754"/>
      <c r="AO41" s="754"/>
      <c r="AP41" s="754"/>
      <c r="AQ41" s="754"/>
      <c r="AR41" s="754"/>
      <c r="AS41" s="754"/>
      <c r="AT41" s="754"/>
      <c r="AU41" s="754">
        <f t="shared" si="5"/>
        <v>0</v>
      </c>
      <c r="AV41" s="754">
        <f t="shared" si="5"/>
        <v>0</v>
      </c>
      <c r="AW41" s="754"/>
      <c r="AX41" s="754"/>
      <c r="AY41" s="754"/>
      <c r="AZ41" s="754">
        <f t="shared" si="6"/>
        <v>0</v>
      </c>
      <c r="BA41" s="754">
        <f t="shared" si="6"/>
        <v>0</v>
      </c>
      <c r="BB41" s="754">
        <f t="shared" si="7"/>
        <v>0</v>
      </c>
      <c r="BC41" s="754">
        <f t="shared" si="8"/>
        <v>0</v>
      </c>
      <c r="BD41" s="754">
        <f t="shared" si="9"/>
        <v>0</v>
      </c>
      <c r="BE41" s="754">
        <f t="shared" si="8"/>
        <v>0</v>
      </c>
      <c r="BF41" s="754">
        <f t="shared" si="9"/>
        <v>0</v>
      </c>
      <c r="BG41" s="754">
        <f t="shared" si="10"/>
        <v>0</v>
      </c>
      <c r="BH41" s="754">
        <f t="shared" si="11"/>
        <v>0</v>
      </c>
      <c r="BI41" s="754">
        <f t="shared" si="12"/>
        <v>0</v>
      </c>
      <c r="BJ41" s="754">
        <f t="shared" si="13"/>
        <v>0</v>
      </c>
      <c r="BK41" s="754">
        <f t="shared" si="14"/>
        <v>0</v>
      </c>
      <c r="BL41" s="754">
        <f t="shared" si="14"/>
        <v>0</v>
      </c>
      <c r="BM41" s="754">
        <f t="shared" si="17"/>
        <v>0</v>
      </c>
      <c r="BN41" s="754">
        <f t="shared" si="16"/>
        <v>0</v>
      </c>
      <c r="BO41" s="764"/>
      <c r="BP41" s="758"/>
    </row>
    <row r="42" spans="1:70" ht="15" customHeight="1" x14ac:dyDescent="0.25">
      <c r="A42" s="803" t="s">
        <v>35</v>
      </c>
      <c r="B42" s="787">
        <v>1008</v>
      </c>
      <c r="C42" s="761">
        <f t="shared" si="0"/>
        <v>0</v>
      </c>
      <c r="D42" s="805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>
        <f t="shared" si="3"/>
        <v>0</v>
      </c>
      <c r="R42" s="754">
        <f t="shared" si="3"/>
        <v>0</v>
      </c>
      <c r="S42" s="754"/>
      <c r="T42" s="754"/>
      <c r="U42" s="754"/>
      <c r="V42" s="754"/>
      <c r="W42" s="754"/>
      <c r="X42" s="754"/>
      <c r="Y42" s="754"/>
      <c r="Z42" s="754"/>
      <c r="AA42" s="754"/>
      <c r="AB42" s="754"/>
      <c r="AC42" s="754"/>
      <c r="AD42" s="754"/>
      <c r="AE42" s="754"/>
      <c r="AF42" s="754">
        <f t="shared" si="4"/>
        <v>0</v>
      </c>
      <c r="AG42" s="754">
        <f t="shared" si="4"/>
        <v>0</v>
      </c>
      <c r="AH42" s="754"/>
      <c r="AI42" s="754"/>
      <c r="AJ42" s="754"/>
      <c r="AK42" s="754"/>
      <c r="AL42" s="754"/>
      <c r="AM42" s="754"/>
      <c r="AN42" s="754"/>
      <c r="AO42" s="754"/>
      <c r="AP42" s="754"/>
      <c r="AQ42" s="754"/>
      <c r="AR42" s="754"/>
      <c r="AS42" s="754"/>
      <c r="AT42" s="754"/>
      <c r="AU42" s="754">
        <f t="shared" si="5"/>
        <v>0</v>
      </c>
      <c r="AV42" s="754">
        <f t="shared" si="5"/>
        <v>0</v>
      </c>
      <c r="AW42" s="754"/>
      <c r="AX42" s="754"/>
      <c r="AY42" s="754"/>
      <c r="AZ42" s="754">
        <f t="shared" si="6"/>
        <v>0</v>
      </c>
      <c r="BA42" s="754">
        <f t="shared" si="6"/>
        <v>0</v>
      </c>
      <c r="BB42" s="754">
        <f t="shared" si="7"/>
        <v>0</v>
      </c>
      <c r="BC42" s="754">
        <f t="shared" si="8"/>
        <v>0</v>
      </c>
      <c r="BD42" s="754">
        <f t="shared" si="9"/>
        <v>0</v>
      </c>
      <c r="BE42" s="754">
        <f t="shared" si="8"/>
        <v>0</v>
      </c>
      <c r="BF42" s="754">
        <f t="shared" si="9"/>
        <v>0</v>
      </c>
      <c r="BG42" s="754">
        <f t="shared" si="10"/>
        <v>0</v>
      </c>
      <c r="BH42" s="754">
        <f t="shared" si="11"/>
        <v>0</v>
      </c>
      <c r="BI42" s="754">
        <f t="shared" si="12"/>
        <v>0</v>
      </c>
      <c r="BJ42" s="754">
        <f t="shared" si="13"/>
        <v>0</v>
      </c>
      <c r="BK42" s="754">
        <f t="shared" si="14"/>
        <v>0</v>
      </c>
      <c r="BL42" s="754">
        <f t="shared" si="14"/>
        <v>0</v>
      </c>
      <c r="BM42" s="754">
        <f t="shared" si="17"/>
        <v>0</v>
      </c>
      <c r="BN42" s="754">
        <f t="shared" si="16"/>
        <v>0</v>
      </c>
      <c r="BO42" s="764"/>
      <c r="BP42" s="758"/>
      <c r="BQ42" s="715" t="s">
        <v>127</v>
      </c>
    </row>
    <row r="43" spans="1:70" ht="15" customHeight="1" x14ac:dyDescent="0.25">
      <c r="A43" s="803" t="s">
        <v>36</v>
      </c>
      <c r="B43" s="787">
        <v>1140.8399999999999</v>
      </c>
      <c r="C43" s="761">
        <f t="shared" si="0"/>
        <v>8.7654710564145727E-2</v>
      </c>
      <c r="D43" s="796"/>
      <c r="E43" s="123">
        <v>1</v>
      </c>
      <c r="F43" s="124">
        <v>1</v>
      </c>
      <c r="G43" s="123"/>
      <c r="H43" s="124"/>
      <c r="I43" s="123"/>
      <c r="J43" s="124"/>
      <c r="K43" s="123"/>
      <c r="L43" s="124"/>
      <c r="M43" s="123"/>
      <c r="N43" s="124"/>
      <c r="O43" s="754"/>
      <c r="P43" s="754"/>
      <c r="Q43" s="754">
        <f t="shared" si="3"/>
        <v>1</v>
      </c>
      <c r="R43" s="754">
        <f t="shared" si="3"/>
        <v>1</v>
      </c>
      <c r="S43" s="754"/>
      <c r="T43" s="754"/>
      <c r="U43" s="754"/>
      <c r="V43" s="754"/>
      <c r="W43" s="754"/>
      <c r="X43" s="754"/>
      <c r="Y43" s="754"/>
      <c r="Z43" s="754"/>
      <c r="AA43" s="754"/>
      <c r="AB43" s="123"/>
      <c r="AC43" s="124"/>
      <c r="AD43" s="754"/>
      <c r="AE43" s="754"/>
      <c r="AF43" s="754">
        <f t="shared" si="4"/>
        <v>0</v>
      </c>
      <c r="AG43" s="754">
        <f t="shared" si="4"/>
        <v>0</v>
      </c>
      <c r="AH43" s="754"/>
      <c r="AI43" s="754"/>
      <c r="AJ43" s="754"/>
      <c r="AK43" s="754"/>
      <c r="AL43" s="754"/>
      <c r="AM43" s="754"/>
      <c r="AN43" s="754"/>
      <c r="AO43" s="754"/>
      <c r="AP43" s="777"/>
      <c r="AQ43" s="754"/>
      <c r="AR43" s="754"/>
      <c r="AS43" s="754"/>
      <c r="AT43" s="754"/>
      <c r="AU43" s="754">
        <f t="shared" si="5"/>
        <v>0</v>
      </c>
      <c r="AV43" s="754">
        <f t="shared" si="5"/>
        <v>0</v>
      </c>
      <c r="AW43" s="754"/>
      <c r="AX43" s="754"/>
      <c r="AY43" s="754"/>
      <c r="AZ43" s="754">
        <f t="shared" si="6"/>
        <v>0</v>
      </c>
      <c r="BA43" s="754">
        <f t="shared" si="6"/>
        <v>1</v>
      </c>
      <c r="BB43" s="754">
        <f t="shared" si="7"/>
        <v>1</v>
      </c>
      <c r="BC43" s="754">
        <f t="shared" si="8"/>
        <v>0</v>
      </c>
      <c r="BD43" s="754">
        <f t="shared" si="9"/>
        <v>0</v>
      </c>
      <c r="BE43" s="754">
        <f t="shared" si="8"/>
        <v>0</v>
      </c>
      <c r="BF43" s="754">
        <f t="shared" si="9"/>
        <v>0</v>
      </c>
      <c r="BG43" s="754">
        <f t="shared" si="10"/>
        <v>0</v>
      </c>
      <c r="BH43" s="754">
        <f t="shared" si="11"/>
        <v>0</v>
      </c>
      <c r="BI43" s="754">
        <f t="shared" si="12"/>
        <v>0</v>
      </c>
      <c r="BJ43" s="754">
        <f t="shared" si="13"/>
        <v>0</v>
      </c>
      <c r="BK43" s="754"/>
      <c r="BL43" s="754">
        <f t="shared" si="14"/>
        <v>0</v>
      </c>
      <c r="BM43" s="754">
        <f t="shared" si="17"/>
        <v>1</v>
      </c>
      <c r="BN43" s="754">
        <f t="shared" si="17"/>
        <v>1</v>
      </c>
      <c r="BO43" s="774"/>
      <c r="BP43" s="758"/>
      <c r="BQ43" s="715" t="s">
        <v>207</v>
      </c>
    </row>
    <row r="44" spans="1:70" ht="15" customHeight="1" x14ac:dyDescent="0.25">
      <c r="A44" s="803" t="s">
        <v>37</v>
      </c>
      <c r="B44" s="787">
        <v>1657</v>
      </c>
      <c r="C44" s="761">
        <f t="shared" si="0"/>
        <v>0</v>
      </c>
      <c r="D44" s="797"/>
      <c r="E44" s="446"/>
      <c r="F44" s="124"/>
      <c r="G44" s="123"/>
      <c r="H44" s="124"/>
      <c r="I44" s="123"/>
      <c r="J44" s="124"/>
      <c r="K44" s="123"/>
      <c r="L44" s="124"/>
      <c r="M44" s="123"/>
      <c r="N44" s="124"/>
      <c r="O44" s="788"/>
      <c r="P44" s="788"/>
      <c r="Q44" s="788">
        <f t="shared" si="3"/>
        <v>0</v>
      </c>
      <c r="R44" s="788">
        <f t="shared" si="3"/>
        <v>0</v>
      </c>
      <c r="S44" s="788"/>
      <c r="T44" s="123"/>
      <c r="U44" s="124"/>
      <c r="V44" s="123"/>
      <c r="W44" s="124"/>
      <c r="X44" s="123"/>
      <c r="Y44" s="124"/>
      <c r="Z44" s="123"/>
      <c r="AA44" s="124"/>
      <c r="AB44" s="123"/>
      <c r="AC44" s="124"/>
      <c r="AD44" s="788"/>
      <c r="AE44" s="788"/>
      <c r="AF44" s="788">
        <f t="shared" si="4"/>
        <v>0</v>
      </c>
      <c r="AG44" s="754">
        <f t="shared" si="4"/>
        <v>0</v>
      </c>
      <c r="AH44" s="754"/>
      <c r="AI44" s="754"/>
      <c r="AJ44" s="754"/>
      <c r="AK44" s="777"/>
      <c r="AL44" s="754"/>
      <c r="AM44" s="754"/>
      <c r="AN44" s="754"/>
      <c r="AO44" s="754"/>
      <c r="AP44" s="754"/>
      <c r="AQ44" s="754"/>
      <c r="AR44" s="754"/>
      <c r="AS44" s="754"/>
      <c r="AT44" s="754"/>
      <c r="AU44" s="754">
        <f t="shared" si="5"/>
        <v>0</v>
      </c>
      <c r="AV44" s="754">
        <f t="shared" si="5"/>
        <v>0</v>
      </c>
      <c r="AW44" s="754"/>
      <c r="AX44" s="754"/>
      <c r="AY44" s="754"/>
      <c r="AZ44" s="754">
        <f t="shared" si="6"/>
        <v>0</v>
      </c>
      <c r="BA44" s="754">
        <f t="shared" si="6"/>
        <v>0</v>
      </c>
      <c r="BB44" s="754">
        <f t="shared" si="7"/>
        <v>0</v>
      </c>
      <c r="BC44" s="754">
        <f t="shared" si="8"/>
        <v>0</v>
      </c>
      <c r="BD44" s="754">
        <f t="shared" si="9"/>
        <v>0</v>
      </c>
      <c r="BE44" s="754">
        <f t="shared" si="8"/>
        <v>0</v>
      </c>
      <c r="BF44" s="754">
        <f t="shared" si="9"/>
        <v>0</v>
      </c>
      <c r="BG44" s="754">
        <f t="shared" si="10"/>
        <v>0</v>
      </c>
      <c r="BH44" s="754">
        <f t="shared" si="11"/>
        <v>0</v>
      </c>
      <c r="BI44" s="754">
        <f t="shared" si="12"/>
        <v>0</v>
      </c>
      <c r="BJ44" s="754">
        <f t="shared" si="13"/>
        <v>0</v>
      </c>
      <c r="BK44" s="754">
        <f t="shared" si="14"/>
        <v>0</v>
      </c>
      <c r="BL44" s="754">
        <f t="shared" si="14"/>
        <v>0</v>
      </c>
      <c r="BM44" s="754">
        <f t="shared" si="17"/>
        <v>0</v>
      </c>
      <c r="BN44" s="754">
        <f t="shared" si="17"/>
        <v>0</v>
      </c>
      <c r="BO44" s="764"/>
      <c r="BP44" s="758"/>
      <c r="BQ44" s="794" t="s">
        <v>127</v>
      </c>
    </row>
    <row r="45" spans="1:70" s="721" customFormat="1" ht="15" customHeight="1" x14ac:dyDescent="0.2">
      <c r="A45" s="806" t="s">
        <v>38</v>
      </c>
      <c r="B45" s="787">
        <v>3677.73</v>
      </c>
      <c r="C45" s="761">
        <f t="shared" si="0"/>
        <v>0.30181660970218044</v>
      </c>
      <c r="D45" s="796"/>
      <c r="E45" s="448"/>
      <c r="F45" s="449"/>
      <c r="G45" s="450"/>
      <c r="H45" s="449"/>
      <c r="I45" s="450"/>
      <c r="J45" s="449"/>
      <c r="K45" s="450"/>
      <c r="L45" s="449"/>
      <c r="M45" s="754"/>
      <c r="N45" s="754"/>
      <c r="O45" s="450"/>
      <c r="P45" s="449"/>
      <c r="Q45" s="754">
        <f t="shared" si="3"/>
        <v>0</v>
      </c>
      <c r="R45" s="754">
        <f t="shared" si="3"/>
        <v>0</v>
      </c>
      <c r="S45" s="754"/>
      <c r="T45" s="754"/>
      <c r="U45" s="754"/>
      <c r="V45" s="754"/>
      <c r="W45" s="754"/>
      <c r="X45" s="450"/>
      <c r="Y45" s="449"/>
      <c r="Z45" s="450"/>
      <c r="AA45" s="449"/>
      <c r="AB45" s="450"/>
      <c r="AC45" s="449"/>
      <c r="AD45" s="451"/>
      <c r="AE45" s="449"/>
      <c r="AF45" s="754">
        <f t="shared" si="4"/>
        <v>0</v>
      </c>
      <c r="AG45" s="754">
        <f t="shared" si="4"/>
        <v>0</v>
      </c>
      <c r="AH45" s="754"/>
      <c r="AI45" s="754"/>
      <c r="AJ45" s="754"/>
      <c r="AK45" s="20">
        <v>2.5</v>
      </c>
      <c r="AL45" s="20">
        <v>4</v>
      </c>
      <c r="AM45" s="20">
        <v>7.1</v>
      </c>
      <c r="AN45" s="20">
        <v>20</v>
      </c>
      <c r="AO45" s="20">
        <v>1.5</v>
      </c>
      <c r="AP45" s="20">
        <v>3</v>
      </c>
      <c r="AQ45" s="754"/>
      <c r="AR45" s="754"/>
      <c r="AS45" s="754"/>
      <c r="AT45" s="754"/>
      <c r="AU45" s="754">
        <f t="shared" si="5"/>
        <v>11.1</v>
      </c>
      <c r="AV45" s="754">
        <f t="shared" si="5"/>
        <v>27</v>
      </c>
      <c r="AW45" s="754"/>
      <c r="AX45" s="754"/>
      <c r="AY45" s="754"/>
      <c r="AZ45" s="754">
        <f t="shared" si="6"/>
        <v>0</v>
      </c>
      <c r="BA45" s="754">
        <f t="shared" si="6"/>
        <v>0</v>
      </c>
      <c r="BB45" s="754">
        <f t="shared" si="7"/>
        <v>0</v>
      </c>
      <c r="BC45" s="754">
        <f t="shared" si="8"/>
        <v>2.5</v>
      </c>
      <c r="BD45" s="754">
        <f t="shared" si="9"/>
        <v>4</v>
      </c>
      <c r="BE45" s="754">
        <f t="shared" si="8"/>
        <v>7.1</v>
      </c>
      <c r="BF45" s="754">
        <f t="shared" si="9"/>
        <v>20</v>
      </c>
      <c r="BG45" s="754">
        <f t="shared" si="10"/>
        <v>1.5</v>
      </c>
      <c r="BH45" s="754">
        <f t="shared" si="11"/>
        <v>3</v>
      </c>
      <c r="BI45" s="754">
        <f t="shared" si="12"/>
        <v>0</v>
      </c>
      <c r="BJ45" s="754">
        <f t="shared" si="13"/>
        <v>0</v>
      </c>
      <c r="BK45" s="754">
        <f t="shared" si="14"/>
        <v>0</v>
      </c>
      <c r="BL45" s="754">
        <f t="shared" si="14"/>
        <v>0</v>
      </c>
      <c r="BM45" s="754">
        <f t="shared" si="17"/>
        <v>11.1</v>
      </c>
      <c r="BN45" s="754">
        <f t="shared" si="17"/>
        <v>27</v>
      </c>
      <c r="BO45" s="774"/>
      <c r="BP45" s="758"/>
      <c r="BQ45" s="807"/>
    </row>
    <row r="46" spans="1:70" ht="15" customHeight="1" x14ac:dyDescent="0.25">
      <c r="A46" s="803" t="s">
        <v>39</v>
      </c>
      <c r="B46" s="787">
        <v>506.5</v>
      </c>
      <c r="C46" s="761">
        <f t="shared" si="0"/>
        <v>0</v>
      </c>
      <c r="D46" s="796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>
        <f t="shared" si="3"/>
        <v>0</v>
      </c>
      <c r="R46" s="793">
        <f t="shared" si="3"/>
        <v>0</v>
      </c>
      <c r="S46" s="793"/>
      <c r="T46" s="793"/>
      <c r="U46" s="793"/>
      <c r="V46" s="793"/>
      <c r="W46" s="793"/>
      <c r="X46" s="793"/>
      <c r="Y46" s="793"/>
      <c r="Z46" s="793"/>
      <c r="AA46" s="793"/>
      <c r="AB46" s="793"/>
      <c r="AC46" s="793"/>
      <c r="AD46" s="793"/>
      <c r="AE46" s="793"/>
      <c r="AF46" s="793">
        <f t="shared" si="4"/>
        <v>0</v>
      </c>
      <c r="AG46" s="754">
        <f t="shared" si="4"/>
        <v>0</v>
      </c>
      <c r="AH46" s="754"/>
      <c r="AI46" s="754"/>
      <c r="AJ46" s="754"/>
      <c r="AK46" s="754"/>
      <c r="AL46" s="754"/>
      <c r="AM46" s="754"/>
      <c r="AN46" s="754"/>
      <c r="AO46" s="754"/>
      <c r="AP46" s="754"/>
      <c r="AQ46" s="754"/>
      <c r="AR46" s="754"/>
      <c r="AS46" s="754"/>
      <c r="AT46" s="754"/>
      <c r="AU46" s="754">
        <f t="shared" si="5"/>
        <v>0</v>
      </c>
      <c r="AV46" s="754">
        <f t="shared" si="5"/>
        <v>0</v>
      </c>
      <c r="AW46" s="754"/>
      <c r="AX46" s="754"/>
      <c r="AY46" s="754"/>
      <c r="AZ46" s="754">
        <f t="shared" si="6"/>
        <v>0</v>
      </c>
      <c r="BA46" s="754">
        <f t="shared" si="6"/>
        <v>0</v>
      </c>
      <c r="BB46" s="754">
        <f t="shared" si="7"/>
        <v>0</v>
      </c>
      <c r="BC46" s="754">
        <f t="shared" si="8"/>
        <v>0</v>
      </c>
      <c r="BD46" s="754">
        <f t="shared" si="9"/>
        <v>0</v>
      </c>
      <c r="BE46" s="754">
        <f t="shared" si="8"/>
        <v>0</v>
      </c>
      <c r="BF46" s="754">
        <f t="shared" si="9"/>
        <v>0</v>
      </c>
      <c r="BG46" s="754">
        <f t="shared" si="10"/>
        <v>0</v>
      </c>
      <c r="BH46" s="754">
        <f t="shared" si="11"/>
        <v>0</v>
      </c>
      <c r="BI46" s="754">
        <f t="shared" si="12"/>
        <v>0</v>
      </c>
      <c r="BJ46" s="754">
        <f t="shared" si="13"/>
        <v>0</v>
      </c>
      <c r="BK46" s="754">
        <f t="shared" si="14"/>
        <v>0</v>
      </c>
      <c r="BL46" s="754">
        <f t="shared" si="14"/>
        <v>0</v>
      </c>
      <c r="BM46" s="754">
        <f t="shared" si="17"/>
        <v>0</v>
      </c>
      <c r="BN46" s="754">
        <f t="shared" si="17"/>
        <v>0</v>
      </c>
      <c r="BO46" s="774"/>
      <c r="BP46" s="758"/>
      <c r="BQ46" s="715" t="s">
        <v>203</v>
      </c>
    </row>
    <row r="47" spans="1:70" ht="15" customHeight="1" x14ac:dyDescent="0.25">
      <c r="A47" s="803" t="s">
        <v>40</v>
      </c>
      <c r="B47" s="787">
        <v>572</v>
      </c>
      <c r="C47" s="761">
        <f t="shared" si="0"/>
        <v>5.9073426573426575</v>
      </c>
      <c r="D47" s="776"/>
      <c r="E47" s="754"/>
      <c r="F47" s="754"/>
      <c r="G47" s="754"/>
      <c r="H47" s="754"/>
      <c r="I47" s="754"/>
      <c r="J47" s="754"/>
      <c r="K47" s="754">
        <v>12.26</v>
      </c>
      <c r="L47" s="754">
        <v>49</v>
      </c>
      <c r="M47" s="754">
        <v>3.33</v>
      </c>
      <c r="N47" s="754">
        <v>11</v>
      </c>
      <c r="O47" s="754"/>
      <c r="P47" s="754"/>
      <c r="Q47" s="754">
        <f t="shared" si="3"/>
        <v>15.59</v>
      </c>
      <c r="R47" s="754">
        <f t="shared" si="3"/>
        <v>60</v>
      </c>
      <c r="S47" s="754"/>
      <c r="T47" s="754"/>
      <c r="U47" s="754"/>
      <c r="V47" s="754"/>
      <c r="W47" s="754"/>
      <c r="X47" s="754"/>
      <c r="Y47" s="754"/>
      <c r="Z47" s="754">
        <v>17.57</v>
      </c>
      <c r="AA47" s="754">
        <v>73</v>
      </c>
      <c r="AB47" s="754">
        <v>0.63</v>
      </c>
      <c r="AC47" s="754">
        <v>5</v>
      </c>
      <c r="AD47" s="754"/>
      <c r="AE47" s="754"/>
      <c r="AF47" s="754">
        <f t="shared" si="4"/>
        <v>18.2</v>
      </c>
      <c r="AG47" s="754">
        <f t="shared" si="4"/>
        <v>78</v>
      </c>
      <c r="AH47" s="754"/>
      <c r="AI47" s="754"/>
      <c r="AJ47" s="754"/>
      <c r="AK47" s="754"/>
      <c r="AL47" s="754"/>
      <c r="AM47" s="754"/>
      <c r="AN47" s="754"/>
      <c r="AO47" s="754"/>
      <c r="AP47" s="754"/>
      <c r="AQ47" s="754"/>
      <c r="AR47" s="754"/>
      <c r="AS47" s="754"/>
      <c r="AT47" s="754"/>
      <c r="AU47" s="754">
        <f t="shared" si="5"/>
        <v>0</v>
      </c>
      <c r="AV47" s="754">
        <f t="shared" si="5"/>
        <v>0</v>
      </c>
      <c r="AW47" s="754"/>
      <c r="AX47" s="754"/>
      <c r="AY47" s="754"/>
      <c r="AZ47" s="754">
        <f t="shared" si="6"/>
        <v>0</v>
      </c>
      <c r="BA47" s="754">
        <f t="shared" si="6"/>
        <v>0</v>
      </c>
      <c r="BB47" s="754">
        <f t="shared" si="7"/>
        <v>0</v>
      </c>
      <c r="BC47" s="754">
        <f t="shared" si="8"/>
        <v>0</v>
      </c>
      <c r="BD47" s="754">
        <f t="shared" si="9"/>
        <v>0</v>
      </c>
      <c r="BE47" s="754">
        <f t="shared" si="8"/>
        <v>0</v>
      </c>
      <c r="BF47" s="754">
        <f t="shared" si="9"/>
        <v>0</v>
      </c>
      <c r="BG47" s="754">
        <f t="shared" si="10"/>
        <v>29.83</v>
      </c>
      <c r="BH47" s="754">
        <f t="shared" si="11"/>
        <v>122</v>
      </c>
      <c r="BI47" s="754">
        <f t="shared" si="12"/>
        <v>3.96</v>
      </c>
      <c r="BJ47" s="754">
        <f t="shared" si="13"/>
        <v>16</v>
      </c>
      <c r="BK47" s="754">
        <f t="shared" si="14"/>
        <v>0</v>
      </c>
      <c r="BL47" s="754">
        <f t="shared" si="14"/>
        <v>0</v>
      </c>
      <c r="BM47" s="754">
        <f t="shared" si="17"/>
        <v>33.79</v>
      </c>
      <c r="BN47" s="754">
        <f t="shared" si="17"/>
        <v>138</v>
      </c>
      <c r="BO47" s="774"/>
      <c r="BP47" s="758"/>
      <c r="BR47" s="715" t="s">
        <v>207</v>
      </c>
    </row>
    <row r="48" spans="1:70" ht="15" customHeight="1" x14ac:dyDescent="0.25">
      <c r="A48" s="803" t="s">
        <v>98</v>
      </c>
      <c r="B48" s="787">
        <v>1050</v>
      </c>
      <c r="C48" s="761">
        <f t="shared" si="0"/>
        <v>0</v>
      </c>
      <c r="D48" s="776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>
        <f t="shared" si="3"/>
        <v>0</v>
      </c>
      <c r="R48" s="754">
        <f t="shared" si="3"/>
        <v>0</v>
      </c>
      <c r="S48" s="754"/>
      <c r="T48" s="754"/>
      <c r="U48" s="754"/>
      <c r="V48" s="754"/>
      <c r="W48" s="754"/>
      <c r="X48" s="754"/>
      <c r="Y48" s="754"/>
      <c r="Z48" s="754"/>
      <c r="AA48" s="754"/>
      <c r="AB48" s="754"/>
      <c r="AC48" s="754"/>
      <c r="AD48" s="754"/>
      <c r="AE48" s="754"/>
      <c r="AF48" s="754">
        <f t="shared" si="4"/>
        <v>0</v>
      </c>
      <c r="AG48" s="754">
        <f t="shared" si="4"/>
        <v>0</v>
      </c>
      <c r="AH48" s="754"/>
      <c r="AI48" s="754"/>
      <c r="AJ48" s="754"/>
      <c r="AK48" s="754"/>
      <c r="AL48" s="754"/>
      <c r="AM48" s="754"/>
      <c r="AN48" s="754"/>
      <c r="AO48" s="754"/>
      <c r="AP48" s="754"/>
      <c r="AQ48" s="754"/>
      <c r="AR48" s="754"/>
      <c r="AS48" s="754"/>
      <c r="AT48" s="754"/>
      <c r="AU48" s="754">
        <f t="shared" si="5"/>
        <v>0</v>
      </c>
      <c r="AV48" s="754">
        <f t="shared" si="5"/>
        <v>0</v>
      </c>
      <c r="AW48" s="754"/>
      <c r="AX48" s="754"/>
      <c r="AY48" s="754"/>
      <c r="AZ48" s="754">
        <f t="shared" si="6"/>
        <v>0</v>
      </c>
      <c r="BA48" s="754">
        <f t="shared" si="6"/>
        <v>0</v>
      </c>
      <c r="BB48" s="754">
        <f t="shared" si="7"/>
        <v>0</v>
      </c>
      <c r="BC48" s="754">
        <f t="shared" si="8"/>
        <v>0</v>
      </c>
      <c r="BD48" s="754">
        <f t="shared" si="9"/>
        <v>0</v>
      </c>
      <c r="BE48" s="754">
        <f t="shared" si="8"/>
        <v>0</v>
      </c>
      <c r="BF48" s="754">
        <f t="shared" si="9"/>
        <v>0</v>
      </c>
      <c r="BG48" s="754">
        <f t="shared" si="10"/>
        <v>0</v>
      </c>
      <c r="BH48" s="754">
        <f t="shared" si="11"/>
        <v>0</v>
      </c>
      <c r="BI48" s="754">
        <f t="shared" si="12"/>
        <v>0</v>
      </c>
      <c r="BJ48" s="754">
        <f t="shared" si="13"/>
        <v>0</v>
      </c>
      <c r="BK48" s="754">
        <f t="shared" si="14"/>
        <v>0</v>
      </c>
      <c r="BL48" s="754">
        <f t="shared" si="14"/>
        <v>0</v>
      </c>
      <c r="BM48" s="754">
        <f t="shared" ref="BM48:BN58" si="18">BA48+BC48+BE48+BG48+BI48+BK48</f>
        <v>0</v>
      </c>
      <c r="BN48" s="754">
        <f t="shared" si="18"/>
        <v>0</v>
      </c>
      <c r="BO48" s="774"/>
      <c r="BP48" s="758"/>
      <c r="BQ48" s="715" t="s">
        <v>127</v>
      </c>
    </row>
    <row r="49" spans="1:69" ht="15" customHeight="1" x14ac:dyDescent="0.25">
      <c r="A49" s="803" t="s">
        <v>42</v>
      </c>
      <c r="B49" s="787">
        <v>2479.4499999999998</v>
      </c>
      <c r="C49" s="761">
        <f t="shared" si="0"/>
        <v>0</v>
      </c>
      <c r="D49" s="776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598"/>
      <c r="P49" s="598"/>
      <c r="Q49" s="754">
        <f t="shared" si="3"/>
        <v>0</v>
      </c>
      <c r="R49" s="754">
        <f t="shared" si="3"/>
        <v>0</v>
      </c>
      <c r="S49" s="754"/>
      <c r="T49" s="598"/>
      <c r="U49" s="598"/>
      <c r="V49" s="598"/>
      <c r="W49" s="598"/>
      <c r="X49" s="598"/>
      <c r="Y49" s="598"/>
      <c r="Z49" s="598"/>
      <c r="AA49" s="598"/>
      <c r="AB49" s="627"/>
      <c r="AC49" s="627"/>
      <c r="AD49" s="598"/>
      <c r="AE49" s="598"/>
      <c r="AF49" s="754">
        <f t="shared" si="4"/>
        <v>0</v>
      </c>
      <c r="AG49" s="754">
        <f t="shared" si="4"/>
        <v>0</v>
      </c>
      <c r="AH49" s="754"/>
      <c r="AI49" s="754"/>
      <c r="AJ49" s="754"/>
      <c r="AK49" s="754"/>
      <c r="AL49" s="754"/>
      <c r="AM49" s="754"/>
      <c r="AN49" s="754"/>
      <c r="AO49" s="754"/>
      <c r="AP49" s="754"/>
      <c r="AQ49" s="754"/>
      <c r="AR49" s="754"/>
      <c r="AS49" s="754"/>
      <c r="AT49" s="754"/>
      <c r="AU49" s="754">
        <f t="shared" si="5"/>
        <v>0</v>
      </c>
      <c r="AV49" s="754">
        <f t="shared" si="5"/>
        <v>0</v>
      </c>
      <c r="AW49" s="754"/>
      <c r="AX49" s="754"/>
      <c r="AY49" s="754"/>
      <c r="AZ49" s="754">
        <f t="shared" si="6"/>
        <v>0</v>
      </c>
      <c r="BA49" s="754">
        <f t="shared" si="6"/>
        <v>0</v>
      </c>
      <c r="BB49" s="754">
        <f t="shared" si="7"/>
        <v>0</v>
      </c>
      <c r="BC49" s="754">
        <f t="shared" si="8"/>
        <v>0</v>
      </c>
      <c r="BD49" s="754">
        <f t="shared" si="9"/>
        <v>0</v>
      </c>
      <c r="BE49" s="754">
        <f t="shared" si="8"/>
        <v>0</v>
      </c>
      <c r="BF49" s="754">
        <f t="shared" si="9"/>
        <v>0</v>
      </c>
      <c r="BG49" s="754">
        <f t="shared" si="10"/>
        <v>0</v>
      </c>
      <c r="BH49" s="754">
        <f t="shared" si="11"/>
        <v>0</v>
      </c>
      <c r="BI49" s="754">
        <f t="shared" si="12"/>
        <v>0</v>
      </c>
      <c r="BJ49" s="754">
        <f t="shared" si="13"/>
        <v>0</v>
      </c>
      <c r="BK49" s="754">
        <f t="shared" si="14"/>
        <v>0</v>
      </c>
      <c r="BL49" s="754">
        <f t="shared" si="14"/>
        <v>0</v>
      </c>
      <c r="BM49" s="754">
        <f t="shared" si="18"/>
        <v>0</v>
      </c>
      <c r="BN49" s="754">
        <f t="shared" si="18"/>
        <v>0</v>
      </c>
      <c r="BO49" s="774"/>
      <c r="BP49" s="758"/>
      <c r="BQ49" s="794"/>
    </row>
    <row r="50" spans="1:69" ht="15" customHeight="1" x14ac:dyDescent="0.25">
      <c r="A50" s="803" t="s">
        <v>43</v>
      </c>
      <c r="B50" s="787">
        <v>849.88</v>
      </c>
      <c r="C50" s="761">
        <f t="shared" si="0"/>
        <v>0</v>
      </c>
      <c r="D50" s="765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754">
        <f t="shared" si="3"/>
        <v>0</v>
      </c>
      <c r="R50" s="754">
        <f t="shared" si="3"/>
        <v>0</v>
      </c>
      <c r="S50" s="754"/>
      <c r="T50" s="628"/>
      <c r="U50" s="628"/>
      <c r="V50" s="628"/>
      <c r="W50" s="628"/>
      <c r="X50" s="628"/>
      <c r="Y50" s="628"/>
      <c r="Z50" s="628"/>
      <c r="AA50" s="628"/>
      <c r="AB50" s="628"/>
      <c r="AC50" s="628"/>
      <c r="AD50" s="628"/>
      <c r="AE50" s="628"/>
      <c r="AF50" s="754">
        <f t="shared" si="4"/>
        <v>0</v>
      </c>
      <c r="AG50" s="754">
        <f t="shared" si="4"/>
        <v>0</v>
      </c>
      <c r="AH50" s="754"/>
      <c r="AI50" s="754"/>
      <c r="AJ50" s="754"/>
      <c r="AK50" s="754"/>
      <c r="AL50" s="754"/>
      <c r="AM50" s="754"/>
      <c r="AN50" s="754"/>
      <c r="AO50" s="754"/>
      <c r="AP50" s="754"/>
      <c r="AQ50" s="754"/>
      <c r="AR50" s="754"/>
      <c r="AS50" s="754"/>
      <c r="AT50" s="754"/>
      <c r="AU50" s="754">
        <f t="shared" si="5"/>
        <v>0</v>
      </c>
      <c r="AV50" s="754">
        <f t="shared" si="5"/>
        <v>0</v>
      </c>
      <c r="AW50" s="754"/>
      <c r="AX50" s="754"/>
      <c r="AY50" s="754"/>
      <c r="AZ50" s="754">
        <f t="shared" si="6"/>
        <v>0</v>
      </c>
      <c r="BA50" s="754">
        <f t="shared" si="6"/>
        <v>0</v>
      </c>
      <c r="BB50" s="754">
        <f t="shared" si="7"/>
        <v>0</v>
      </c>
      <c r="BC50" s="754">
        <f t="shared" si="8"/>
        <v>0</v>
      </c>
      <c r="BD50" s="754">
        <f t="shared" si="9"/>
        <v>0</v>
      </c>
      <c r="BE50" s="754">
        <f t="shared" si="8"/>
        <v>0</v>
      </c>
      <c r="BF50" s="754">
        <f t="shared" si="9"/>
        <v>0</v>
      </c>
      <c r="BG50" s="754">
        <f t="shared" si="10"/>
        <v>0</v>
      </c>
      <c r="BH50" s="754">
        <f t="shared" si="11"/>
        <v>0</v>
      </c>
      <c r="BI50" s="754">
        <f t="shared" si="12"/>
        <v>0</v>
      </c>
      <c r="BJ50" s="754">
        <f t="shared" si="13"/>
        <v>0</v>
      </c>
      <c r="BK50" s="754">
        <f t="shared" si="14"/>
        <v>0</v>
      </c>
      <c r="BL50" s="754">
        <f t="shared" si="14"/>
        <v>0</v>
      </c>
      <c r="BM50" s="754">
        <f t="shared" si="18"/>
        <v>0</v>
      </c>
      <c r="BN50" s="754">
        <f t="shared" si="18"/>
        <v>0</v>
      </c>
      <c r="BO50" s="774"/>
      <c r="BP50" s="758"/>
    </row>
    <row r="51" spans="1:69" ht="15" customHeight="1" x14ac:dyDescent="0.25">
      <c r="A51" s="803" t="s">
        <v>44</v>
      </c>
      <c r="B51" s="787">
        <v>84</v>
      </c>
      <c r="C51" s="761">
        <f t="shared" si="0"/>
        <v>0</v>
      </c>
      <c r="D51" s="789"/>
      <c r="E51" s="754"/>
      <c r="F51" s="754"/>
      <c r="G51" s="754"/>
      <c r="H51" s="754"/>
      <c r="I51" s="754"/>
      <c r="J51" s="754"/>
      <c r="K51" s="754"/>
      <c r="L51" s="754"/>
      <c r="M51" s="754"/>
      <c r="N51" s="754"/>
      <c r="O51" s="754"/>
      <c r="P51" s="754"/>
      <c r="Q51" s="754">
        <f t="shared" si="3"/>
        <v>0</v>
      </c>
      <c r="R51" s="754">
        <f t="shared" si="3"/>
        <v>0</v>
      </c>
      <c r="S51" s="21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4"/>
      <c r="AF51" s="754">
        <f t="shared" si="4"/>
        <v>0</v>
      </c>
      <c r="AG51" s="754">
        <f t="shared" si="4"/>
        <v>0</v>
      </c>
      <c r="AH51" s="754"/>
      <c r="AI51" s="754"/>
      <c r="AJ51" s="754"/>
      <c r="AK51" s="754"/>
      <c r="AL51" s="754"/>
      <c r="AM51" s="754"/>
      <c r="AN51" s="754"/>
      <c r="AO51" s="754"/>
      <c r="AP51" s="754"/>
      <c r="AQ51" s="754"/>
      <c r="AR51" s="754"/>
      <c r="AS51" s="754"/>
      <c r="AT51" s="754"/>
      <c r="AU51" s="754">
        <f t="shared" si="5"/>
        <v>0</v>
      </c>
      <c r="AV51" s="754">
        <f t="shared" si="5"/>
        <v>0</v>
      </c>
      <c r="AW51" s="754"/>
      <c r="AX51" s="754"/>
      <c r="AY51" s="754"/>
      <c r="AZ51" s="754">
        <f t="shared" si="6"/>
        <v>0</v>
      </c>
      <c r="BA51" s="754">
        <f t="shared" si="6"/>
        <v>0</v>
      </c>
      <c r="BB51" s="754">
        <f t="shared" si="7"/>
        <v>0</v>
      </c>
      <c r="BC51" s="754">
        <f t="shared" si="8"/>
        <v>0</v>
      </c>
      <c r="BD51" s="754">
        <f t="shared" si="9"/>
        <v>0</v>
      </c>
      <c r="BE51" s="754">
        <f t="shared" si="8"/>
        <v>0</v>
      </c>
      <c r="BF51" s="754">
        <f t="shared" si="9"/>
        <v>0</v>
      </c>
      <c r="BG51" s="754">
        <f t="shared" si="10"/>
        <v>0</v>
      </c>
      <c r="BH51" s="754">
        <f t="shared" si="11"/>
        <v>0</v>
      </c>
      <c r="BI51" s="754">
        <f t="shared" si="12"/>
        <v>0</v>
      </c>
      <c r="BJ51" s="754">
        <f t="shared" si="13"/>
        <v>0</v>
      </c>
      <c r="BK51" s="754">
        <f t="shared" si="14"/>
        <v>0</v>
      </c>
      <c r="BL51" s="754">
        <f t="shared" si="14"/>
        <v>0</v>
      </c>
      <c r="BM51" s="754">
        <f t="shared" si="18"/>
        <v>0</v>
      </c>
      <c r="BN51" s="754">
        <f t="shared" si="18"/>
        <v>0</v>
      </c>
      <c r="BO51" s="774"/>
      <c r="BP51" s="758"/>
      <c r="BQ51" s="773" t="s">
        <v>127</v>
      </c>
    </row>
    <row r="52" spans="1:69" ht="15" customHeight="1" x14ac:dyDescent="0.25">
      <c r="A52" s="803" t="s">
        <v>45</v>
      </c>
      <c r="B52" s="787">
        <v>130</v>
      </c>
      <c r="C52" s="761">
        <f t="shared" si="0"/>
        <v>0</v>
      </c>
      <c r="D52" s="765"/>
      <c r="E52" s="123"/>
      <c r="F52" s="124"/>
      <c r="G52" s="123"/>
      <c r="H52" s="124"/>
      <c r="I52" s="123"/>
      <c r="J52" s="124"/>
      <c r="K52" s="123"/>
      <c r="L52" s="124"/>
      <c r="M52" s="123"/>
      <c r="N52" s="124"/>
      <c r="O52" s="123"/>
      <c r="P52" s="124"/>
      <c r="Q52" s="754">
        <f t="shared" si="3"/>
        <v>0</v>
      </c>
      <c r="R52" s="754">
        <f t="shared" si="3"/>
        <v>0</v>
      </c>
      <c r="S52" s="754"/>
      <c r="T52" s="123"/>
      <c r="U52" s="124"/>
      <c r="V52" s="123"/>
      <c r="W52" s="124"/>
      <c r="X52" s="123"/>
      <c r="Y52" s="124"/>
      <c r="Z52" s="123"/>
      <c r="AA52" s="124"/>
      <c r="AB52" s="123"/>
      <c r="AC52" s="124"/>
      <c r="AD52" s="123"/>
      <c r="AE52" s="124"/>
      <c r="AF52" s="754">
        <f t="shared" si="4"/>
        <v>0</v>
      </c>
      <c r="AG52" s="754">
        <f t="shared" si="4"/>
        <v>0</v>
      </c>
      <c r="AH52" s="754"/>
      <c r="AI52" s="754"/>
      <c r="AJ52" s="754"/>
      <c r="AK52" s="754"/>
      <c r="AL52" s="754"/>
      <c r="AM52" s="754"/>
      <c r="AN52" s="754"/>
      <c r="AO52" s="754"/>
      <c r="AP52" s="754"/>
      <c r="AQ52" s="754"/>
      <c r="AR52" s="754"/>
      <c r="AS52" s="754"/>
      <c r="AT52" s="754"/>
      <c r="AU52" s="754">
        <f t="shared" si="5"/>
        <v>0</v>
      </c>
      <c r="AV52" s="754">
        <f t="shared" si="5"/>
        <v>0</v>
      </c>
      <c r="AW52" s="754"/>
      <c r="AX52" s="754"/>
      <c r="AY52" s="754"/>
      <c r="AZ52" s="754">
        <f t="shared" si="6"/>
        <v>0</v>
      </c>
      <c r="BA52" s="754">
        <f t="shared" si="6"/>
        <v>0</v>
      </c>
      <c r="BB52" s="754">
        <f t="shared" si="7"/>
        <v>0</v>
      </c>
      <c r="BC52" s="754">
        <f t="shared" si="8"/>
        <v>0</v>
      </c>
      <c r="BD52" s="754">
        <f t="shared" si="9"/>
        <v>0</v>
      </c>
      <c r="BE52" s="754">
        <f t="shared" si="8"/>
        <v>0</v>
      </c>
      <c r="BF52" s="754">
        <f t="shared" si="9"/>
        <v>0</v>
      </c>
      <c r="BG52" s="754">
        <f t="shared" si="10"/>
        <v>0</v>
      </c>
      <c r="BH52" s="754">
        <f t="shared" si="11"/>
        <v>0</v>
      </c>
      <c r="BI52" s="754">
        <f t="shared" si="12"/>
        <v>0</v>
      </c>
      <c r="BJ52" s="754">
        <f t="shared" si="13"/>
        <v>0</v>
      </c>
      <c r="BK52" s="754">
        <f t="shared" si="14"/>
        <v>0</v>
      </c>
      <c r="BL52" s="754">
        <f t="shared" si="14"/>
        <v>0</v>
      </c>
      <c r="BM52" s="754">
        <f t="shared" si="18"/>
        <v>0</v>
      </c>
      <c r="BN52" s="754">
        <f t="shared" si="18"/>
        <v>0</v>
      </c>
      <c r="BO52" s="764"/>
      <c r="BP52" s="758"/>
    </row>
    <row r="53" spans="1:69" ht="15" customHeight="1" x14ac:dyDescent="0.25">
      <c r="A53" s="803" t="s">
        <v>46</v>
      </c>
      <c r="B53" s="787">
        <v>391.65</v>
      </c>
      <c r="C53" s="761">
        <f t="shared" si="0"/>
        <v>0</v>
      </c>
      <c r="D53" s="776"/>
      <c r="E53" s="754"/>
      <c r="F53" s="754"/>
      <c r="G53" s="754"/>
      <c r="H53" s="754"/>
      <c r="I53" s="754"/>
      <c r="J53" s="754"/>
      <c r="K53" s="754"/>
      <c r="L53" s="754"/>
      <c r="M53" s="754"/>
      <c r="N53" s="754"/>
      <c r="O53" s="754"/>
      <c r="P53" s="754"/>
      <c r="Q53" s="754">
        <f t="shared" si="3"/>
        <v>0</v>
      </c>
      <c r="R53" s="754">
        <f t="shared" si="3"/>
        <v>0</v>
      </c>
      <c r="S53" s="754"/>
      <c r="T53" s="754"/>
      <c r="U53" s="754"/>
      <c r="V53" s="766"/>
      <c r="W53" s="754"/>
      <c r="X53" s="754"/>
      <c r="Y53" s="754"/>
      <c r="Z53" s="754"/>
      <c r="AA53" s="754"/>
      <c r="AB53" s="754"/>
      <c r="AC53" s="754"/>
      <c r="AD53" s="754"/>
      <c r="AE53" s="754"/>
      <c r="AF53" s="754">
        <f t="shared" si="4"/>
        <v>0</v>
      </c>
      <c r="AG53" s="754">
        <f t="shared" si="4"/>
        <v>0</v>
      </c>
      <c r="AH53" s="754"/>
      <c r="AI53" s="754"/>
      <c r="AJ53" s="754"/>
      <c r="AK53" s="754"/>
      <c r="AL53" s="754"/>
      <c r="AM53" s="754"/>
      <c r="AN53" s="754"/>
      <c r="AO53" s="754"/>
      <c r="AP53" s="777"/>
      <c r="AQ53" s="754"/>
      <c r="AR53" s="754"/>
      <c r="AS53" s="754"/>
      <c r="AT53" s="754"/>
      <c r="AU53" s="754">
        <f t="shared" si="5"/>
        <v>0</v>
      </c>
      <c r="AV53" s="754">
        <f t="shared" si="5"/>
        <v>0</v>
      </c>
      <c r="AW53" s="754"/>
      <c r="AX53" s="754"/>
      <c r="AY53" s="754"/>
      <c r="AZ53" s="754">
        <f t="shared" si="6"/>
        <v>0</v>
      </c>
      <c r="BA53" s="754">
        <f t="shared" si="6"/>
        <v>0</v>
      </c>
      <c r="BB53" s="754">
        <f t="shared" si="7"/>
        <v>0</v>
      </c>
      <c r="BC53" s="754">
        <f t="shared" si="8"/>
        <v>0</v>
      </c>
      <c r="BD53" s="754">
        <f t="shared" si="9"/>
        <v>0</v>
      </c>
      <c r="BE53" s="754">
        <f t="shared" si="8"/>
        <v>0</v>
      </c>
      <c r="BF53" s="754">
        <f t="shared" si="9"/>
        <v>0</v>
      </c>
      <c r="BG53" s="754">
        <f t="shared" si="10"/>
        <v>0</v>
      </c>
      <c r="BH53" s="754">
        <f t="shared" si="11"/>
        <v>0</v>
      </c>
      <c r="BI53" s="754">
        <f t="shared" si="12"/>
        <v>0</v>
      </c>
      <c r="BJ53" s="754">
        <f t="shared" si="13"/>
        <v>0</v>
      </c>
      <c r="BK53" s="754">
        <f t="shared" si="14"/>
        <v>0</v>
      </c>
      <c r="BL53" s="754">
        <f t="shared" si="14"/>
        <v>0</v>
      </c>
      <c r="BM53" s="754">
        <f t="shared" si="18"/>
        <v>0</v>
      </c>
      <c r="BN53" s="754">
        <f t="shared" si="18"/>
        <v>0</v>
      </c>
      <c r="BO53" s="764"/>
      <c r="BP53" s="758"/>
      <c r="BQ53" s="808"/>
    </row>
    <row r="54" spans="1:69" ht="15" customHeight="1" x14ac:dyDescent="0.25">
      <c r="A54" s="803" t="s">
        <v>47</v>
      </c>
      <c r="B54" s="787">
        <v>1406.05</v>
      </c>
      <c r="C54" s="761">
        <f t="shared" si="0"/>
        <v>0</v>
      </c>
      <c r="D54" s="765"/>
      <c r="E54" s="130"/>
      <c r="F54" s="131"/>
      <c r="G54" s="130"/>
      <c r="H54" s="131"/>
      <c r="I54" s="130"/>
      <c r="J54" s="131"/>
      <c r="K54" s="130"/>
      <c r="L54" s="131"/>
      <c r="M54" s="130"/>
      <c r="N54" s="131"/>
      <c r="O54" s="754"/>
      <c r="P54" s="754"/>
      <c r="Q54" s="754">
        <f t="shared" si="3"/>
        <v>0</v>
      </c>
      <c r="R54" s="754">
        <f t="shared" si="3"/>
        <v>0</v>
      </c>
      <c r="S54" s="754"/>
      <c r="T54" s="130"/>
      <c r="U54" s="131"/>
      <c r="V54" s="130"/>
      <c r="W54" s="131"/>
      <c r="X54" s="130"/>
      <c r="Y54" s="131"/>
      <c r="Z54" s="130"/>
      <c r="AA54" s="131"/>
      <c r="AB54" s="130"/>
      <c r="AC54" s="132"/>
      <c r="AD54" s="754"/>
      <c r="AE54" s="754"/>
      <c r="AF54" s="754">
        <f t="shared" si="4"/>
        <v>0</v>
      </c>
      <c r="AG54" s="754">
        <f t="shared" si="4"/>
        <v>0</v>
      </c>
      <c r="AH54" s="754"/>
      <c r="AI54" s="754"/>
      <c r="AJ54" s="754"/>
      <c r="AK54" s="777"/>
      <c r="AL54" s="754"/>
      <c r="AM54" s="754"/>
      <c r="AN54" s="754"/>
      <c r="AO54" s="754"/>
      <c r="AP54" s="754"/>
      <c r="AQ54" s="754"/>
      <c r="AR54" s="754"/>
      <c r="AS54" s="754"/>
      <c r="AT54" s="754"/>
      <c r="AU54" s="754">
        <f t="shared" si="5"/>
        <v>0</v>
      </c>
      <c r="AV54" s="754">
        <f t="shared" si="5"/>
        <v>0</v>
      </c>
      <c r="AW54" s="754"/>
      <c r="AX54" s="754"/>
      <c r="AY54" s="754"/>
      <c r="AZ54" s="754">
        <f t="shared" si="6"/>
        <v>0</v>
      </c>
      <c r="BA54" s="754">
        <f t="shared" si="6"/>
        <v>0</v>
      </c>
      <c r="BB54" s="754">
        <f t="shared" si="7"/>
        <v>0</v>
      </c>
      <c r="BC54" s="754">
        <f t="shared" si="8"/>
        <v>0</v>
      </c>
      <c r="BD54" s="754">
        <f t="shared" si="9"/>
        <v>0</v>
      </c>
      <c r="BE54" s="754">
        <f t="shared" si="8"/>
        <v>0</v>
      </c>
      <c r="BF54" s="754">
        <f t="shared" si="9"/>
        <v>0</v>
      </c>
      <c r="BG54" s="754">
        <f t="shared" si="10"/>
        <v>0</v>
      </c>
      <c r="BH54" s="754">
        <f t="shared" si="11"/>
        <v>0</v>
      </c>
      <c r="BI54" s="754">
        <f t="shared" si="12"/>
        <v>0</v>
      </c>
      <c r="BJ54" s="754">
        <f t="shared" si="13"/>
        <v>0</v>
      </c>
      <c r="BK54" s="754">
        <f t="shared" si="14"/>
        <v>0</v>
      </c>
      <c r="BL54" s="754">
        <f t="shared" si="14"/>
        <v>0</v>
      </c>
      <c r="BM54" s="754">
        <f t="shared" si="18"/>
        <v>0</v>
      </c>
      <c r="BN54" s="754">
        <f t="shared" si="18"/>
        <v>0</v>
      </c>
      <c r="BO54" s="774"/>
      <c r="BP54" s="758"/>
      <c r="BQ54" s="773" t="s">
        <v>127</v>
      </c>
    </row>
    <row r="55" spans="1:69" ht="15" customHeight="1" x14ac:dyDescent="0.25">
      <c r="A55" s="803" t="s">
        <v>48</v>
      </c>
      <c r="B55" s="787">
        <v>3944.61</v>
      </c>
      <c r="C55" s="761">
        <f t="shared" si="0"/>
        <v>0</v>
      </c>
      <c r="D55" s="776"/>
      <c r="E55" s="454"/>
      <c r="F55" s="809"/>
      <c r="G55" s="454"/>
      <c r="H55" s="809"/>
      <c r="I55" s="454"/>
      <c r="J55" s="809"/>
      <c r="K55" s="454"/>
      <c r="L55" s="809"/>
      <c r="M55" s="456"/>
      <c r="N55" s="809"/>
      <c r="O55" s="454"/>
      <c r="P55" s="809"/>
      <c r="Q55" s="754">
        <f t="shared" si="3"/>
        <v>0</v>
      </c>
      <c r="R55" s="754">
        <f t="shared" si="3"/>
        <v>0</v>
      </c>
      <c r="S55" s="754"/>
      <c r="T55" s="454"/>
      <c r="U55" s="809"/>
      <c r="V55" s="454"/>
      <c r="W55" s="809"/>
      <c r="X55" s="454"/>
      <c r="Y55" s="809"/>
      <c r="Z55" s="454"/>
      <c r="AA55" s="809"/>
      <c r="AB55" s="454"/>
      <c r="AC55" s="809"/>
      <c r="AD55" s="454"/>
      <c r="AE55" s="809"/>
      <c r="AF55" s="754">
        <f t="shared" si="4"/>
        <v>0</v>
      </c>
      <c r="AG55" s="754">
        <f t="shared" si="4"/>
        <v>0</v>
      </c>
      <c r="AH55" s="754"/>
      <c r="AI55" s="754"/>
      <c r="AJ55" s="754"/>
      <c r="AK55" s="754"/>
      <c r="AL55" s="754"/>
      <c r="AM55" s="754"/>
      <c r="AN55" s="754"/>
      <c r="AO55" s="754"/>
      <c r="AP55" s="754"/>
      <c r="AQ55" s="754"/>
      <c r="AR55" s="754"/>
      <c r="AS55" s="754"/>
      <c r="AT55" s="754"/>
      <c r="AU55" s="754">
        <f t="shared" si="5"/>
        <v>0</v>
      </c>
      <c r="AV55" s="754">
        <f t="shared" si="5"/>
        <v>0</v>
      </c>
      <c r="AW55" s="754"/>
      <c r="AX55" s="754"/>
      <c r="AY55" s="754"/>
      <c r="AZ55" s="754">
        <f t="shared" si="6"/>
        <v>0</v>
      </c>
      <c r="BA55" s="754">
        <f t="shared" si="6"/>
        <v>0</v>
      </c>
      <c r="BB55" s="754">
        <f t="shared" si="7"/>
        <v>0</v>
      </c>
      <c r="BC55" s="754">
        <f t="shared" si="8"/>
        <v>0</v>
      </c>
      <c r="BD55" s="754">
        <f t="shared" si="9"/>
        <v>0</v>
      </c>
      <c r="BE55" s="754">
        <f t="shared" si="8"/>
        <v>0</v>
      </c>
      <c r="BF55" s="754">
        <f t="shared" si="9"/>
        <v>0</v>
      </c>
      <c r="BG55" s="754">
        <f t="shared" si="10"/>
        <v>0</v>
      </c>
      <c r="BH55" s="754">
        <f t="shared" si="11"/>
        <v>0</v>
      </c>
      <c r="BI55" s="754">
        <f t="shared" si="12"/>
        <v>0</v>
      </c>
      <c r="BJ55" s="754">
        <f t="shared" si="13"/>
        <v>0</v>
      </c>
      <c r="BK55" s="754">
        <f t="shared" si="14"/>
        <v>0</v>
      </c>
      <c r="BL55" s="754">
        <f t="shared" si="14"/>
        <v>0</v>
      </c>
      <c r="BM55" s="754">
        <f t="shared" si="18"/>
        <v>0</v>
      </c>
      <c r="BN55" s="754">
        <f t="shared" si="18"/>
        <v>0</v>
      </c>
      <c r="BO55" s="774"/>
      <c r="BP55" s="758"/>
      <c r="BQ55" s="794"/>
    </row>
    <row r="56" spans="1:69" ht="15" customHeight="1" x14ac:dyDescent="0.25">
      <c r="A56" s="803" t="s">
        <v>49</v>
      </c>
      <c r="B56" s="787">
        <v>558</v>
      </c>
      <c r="C56" s="761">
        <f t="shared" si="0"/>
        <v>0</v>
      </c>
      <c r="D56" s="776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>
        <f t="shared" si="3"/>
        <v>0</v>
      </c>
      <c r="R56" s="754">
        <f t="shared" si="3"/>
        <v>0</v>
      </c>
      <c r="S56" s="754"/>
      <c r="T56" s="754"/>
      <c r="U56" s="754"/>
      <c r="V56" s="754"/>
      <c r="W56" s="754"/>
      <c r="X56" s="754"/>
      <c r="Y56" s="754"/>
      <c r="Z56" s="754"/>
      <c r="AA56" s="754"/>
      <c r="AB56" s="754"/>
      <c r="AC56" s="754"/>
      <c r="AD56" s="754"/>
      <c r="AE56" s="754"/>
      <c r="AF56" s="754">
        <f t="shared" si="4"/>
        <v>0</v>
      </c>
      <c r="AG56" s="754">
        <f t="shared" si="4"/>
        <v>0</v>
      </c>
      <c r="AH56" s="754"/>
      <c r="AI56" s="754"/>
      <c r="AJ56" s="754"/>
      <c r="AK56" s="754"/>
      <c r="AL56" s="754"/>
      <c r="AM56" s="754"/>
      <c r="AN56" s="754"/>
      <c r="AO56" s="754"/>
      <c r="AP56" s="754"/>
      <c r="AQ56" s="754"/>
      <c r="AR56" s="754"/>
      <c r="AS56" s="754"/>
      <c r="AT56" s="754"/>
      <c r="AU56" s="754">
        <f t="shared" si="5"/>
        <v>0</v>
      </c>
      <c r="AV56" s="754">
        <f t="shared" si="5"/>
        <v>0</v>
      </c>
      <c r="AW56" s="754"/>
      <c r="AX56" s="754"/>
      <c r="AY56" s="754"/>
      <c r="AZ56" s="754">
        <f t="shared" si="6"/>
        <v>0</v>
      </c>
      <c r="BA56" s="754">
        <f t="shared" si="6"/>
        <v>0</v>
      </c>
      <c r="BB56" s="754">
        <f t="shared" si="7"/>
        <v>0</v>
      </c>
      <c r="BC56" s="754">
        <f t="shared" si="8"/>
        <v>0</v>
      </c>
      <c r="BD56" s="754">
        <f t="shared" si="9"/>
        <v>0</v>
      </c>
      <c r="BE56" s="754">
        <f t="shared" si="8"/>
        <v>0</v>
      </c>
      <c r="BF56" s="754">
        <f t="shared" si="9"/>
        <v>0</v>
      </c>
      <c r="BG56" s="754">
        <f t="shared" si="10"/>
        <v>0</v>
      </c>
      <c r="BH56" s="754">
        <f t="shared" si="11"/>
        <v>0</v>
      </c>
      <c r="BI56" s="754">
        <f t="shared" si="12"/>
        <v>0</v>
      </c>
      <c r="BJ56" s="754">
        <f t="shared" si="13"/>
        <v>0</v>
      </c>
      <c r="BK56" s="754">
        <f t="shared" si="14"/>
        <v>0</v>
      </c>
      <c r="BL56" s="754">
        <f t="shared" si="14"/>
        <v>0</v>
      </c>
      <c r="BM56" s="754">
        <f t="shared" si="18"/>
        <v>0</v>
      </c>
      <c r="BN56" s="754">
        <f t="shared" si="18"/>
        <v>0</v>
      </c>
      <c r="BO56" s="764"/>
      <c r="BP56" s="758"/>
      <c r="BQ56" s="773" t="s">
        <v>127</v>
      </c>
    </row>
    <row r="57" spans="1:69" ht="15" customHeight="1" x14ac:dyDescent="0.25">
      <c r="A57" s="803" t="s">
        <v>50</v>
      </c>
      <c r="B57" s="787">
        <v>2431.71</v>
      </c>
      <c r="C57" s="761">
        <f t="shared" si="0"/>
        <v>0</v>
      </c>
      <c r="D57" s="776"/>
      <c r="E57" s="754"/>
      <c r="F57" s="754"/>
      <c r="G57" s="754"/>
      <c r="H57" s="754"/>
      <c r="I57" s="766"/>
      <c r="J57" s="754"/>
      <c r="K57" s="754"/>
      <c r="L57" s="754"/>
      <c r="M57" s="754"/>
      <c r="N57" s="754"/>
      <c r="O57" s="754"/>
      <c r="P57" s="754"/>
      <c r="Q57" s="754">
        <f t="shared" si="3"/>
        <v>0</v>
      </c>
      <c r="R57" s="754">
        <f t="shared" si="3"/>
        <v>0</v>
      </c>
      <c r="S57" s="754"/>
      <c r="T57" s="754"/>
      <c r="U57" s="754"/>
      <c r="V57" s="754"/>
      <c r="W57" s="754"/>
      <c r="X57" s="754"/>
      <c r="Y57" s="754"/>
      <c r="Z57" s="754"/>
      <c r="AA57" s="754"/>
      <c r="AB57" s="754"/>
      <c r="AC57" s="754"/>
      <c r="AD57" s="754"/>
      <c r="AE57" s="754"/>
      <c r="AF57" s="754">
        <f t="shared" si="4"/>
        <v>0</v>
      </c>
      <c r="AG57" s="754">
        <f t="shared" si="4"/>
        <v>0</v>
      </c>
      <c r="AH57" s="754"/>
      <c r="AI57" s="754"/>
      <c r="AJ57" s="754"/>
      <c r="AK57" s="754"/>
      <c r="AL57" s="754"/>
      <c r="AM57" s="754"/>
      <c r="AN57" s="754"/>
      <c r="AO57" s="754"/>
      <c r="AP57" s="754"/>
      <c r="AQ57" s="754"/>
      <c r="AR57" s="754"/>
      <c r="AS57" s="754"/>
      <c r="AT57" s="754"/>
      <c r="AU57" s="754">
        <f t="shared" si="5"/>
        <v>0</v>
      </c>
      <c r="AV57" s="754">
        <f t="shared" si="5"/>
        <v>0</v>
      </c>
      <c r="AW57" s="754"/>
      <c r="AX57" s="754"/>
      <c r="AY57" s="754"/>
      <c r="AZ57" s="754">
        <f t="shared" si="6"/>
        <v>0</v>
      </c>
      <c r="BA57" s="754">
        <f t="shared" si="6"/>
        <v>0</v>
      </c>
      <c r="BB57" s="754">
        <f t="shared" si="7"/>
        <v>0</v>
      </c>
      <c r="BC57" s="754">
        <f t="shared" si="8"/>
        <v>0</v>
      </c>
      <c r="BD57" s="754">
        <f t="shared" si="9"/>
        <v>0</v>
      </c>
      <c r="BE57" s="754">
        <f t="shared" si="8"/>
        <v>0</v>
      </c>
      <c r="BF57" s="754">
        <f t="shared" si="9"/>
        <v>0</v>
      </c>
      <c r="BG57" s="754">
        <f t="shared" si="10"/>
        <v>0</v>
      </c>
      <c r="BH57" s="754">
        <f t="shared" si="11"/>
        <v>0</v>
      </c>
      <c r="BI57" s="754">
        <f t="shared" si="12"/>
        <v>0</v>
      </c>
      <c r="BJ57" s="754">
        <f t="shared" si="13"/>
        <v>0</v>
      </c>
      <c r="BK57" s="754">
        <f t="shared" si="14"/>
        <v>0</v>
      </c>
      <c r="BL57" s="754">
        <f t="shared" si="14"/>
        <v>0</v>
      </c>
      <c r="BM57" s="754">
        <f t="shared" si="18"/>
        <v>0</v>
      </c>
      <c r="BN57" s="754">
        <f t="shared" si="18"/>
        <v>0</v>
      </c>
      <c r="BO57" s="764"/>
      <c r="BP57" s="758"/>
    </row>
    <row r="58" spans="1:69" ht="15" customHeight="1" x14ac:dyDescent="0.25">
      <c r="A58" s="803" t="s">
        <v>51</v>
      </c>
      <c r="B58" s="787">
        <v>818.06</v>
      </c>
      <c r="C58" s="761">
        <f t="shared" si="0"/>
        <v>1.8947265481749507</v>
      </c>
      <c r="D58" s="776"/>
      <c r="E58" s="810"/>
      <c r="F58" s="810"/>
      <c r="G58" s="810"/>
      <c r="H58" s="810"/>
      <c r="I58" s="810"/>
      <c r="J58" s="810"/>
      <c r="K58" s="810"/>
      <c r="L58" s="810"/>
      <c r="M58" s="810">
        <v>15.5</v>
      </c>
      <c r="N58" s="810">
        <v>22</v>
      </c>
      <c r="O58" s="810"/>
      <c r="P58" s="810"/>
      <c r="Q58" s="810">
        <f t="shared" si="3"/>
        <v>15.5</v>
      </c>
      <c r="R58" s="810">
        <f t="shared" si="3"/>
        <v>22</v>
      </c>
      <c r="S58" s="810"/>
      <c r="T58" s="810"/>
      <c r="U58" s="810"/>
      <c r="V58" s="810"/>
      <c r="W58" s="810"/>
      <c r="X58" s="810"/>
      <c r="Y58" s="810"/>
      <c r="Z58" s="810"/>
      <c r="AA58" s="810"/>
      <c r="AB58" s="810"/>
      <c r="AC58" s="810"/>
      <c r="AD58" s="810"/>
      <c r="AE58" s="810"/>
      <c r="AF58" s="810">
        <f t="shared" si="4"/>
        <v>0</v>
      </c>
      <c r="AG58" s="810">
        <f t="shared" si="4"/>
        <v>0</v>
      </c>
      <c r="AH58" s="810"/>
      <c r="AI58" s="810"/>
      <c r="AJ58" s="810"/>
      <c r="AK58" s="810"/>
      <c r="AL58" s="810"/>
      <c r="AM58" s="810"/>
      <c r="AN58" s="810"/>
      <c r="AO58" s="810"/>
      <c r="AP58" s="810"/>
      <c r="AQ58" s="811"/>
      <c r="AR58" s="811"/>
      <c r="AS58" s="810"/>
      <c r="AT58" s="810"/>
      <c r="AU58" s="810">
        <f t="shared" si="5"/>
        <v>0</v>
      </c>
      <c r="AV58" s="810">
        <f t="shared" si="5"/>
        <v>0</v>
      </c>
      <c r="AW58" s="810"/>
      <c r="AX58" s="810"/>
      <c r="AY58" s="810"/>
      <c r="AZ58" s="810">
        <f t="shared" si="6"/>
        <v>0</v>
      </c>
      <c r="BA58" s="810">
        <f t="shared" si="6"/>
        <v>0</v>
      </c>
      <c r="BB58" s="810">
        <f>SUM(F58,U58,AJ58,)</f>
        <v>0</v>
      </c>
      <c r="BC58" s="810">
        <f>SUM(G58,V58,AK58,)</f>
        <v>0</v>
      </c>
      <c r="BD58" s="810">
        <f>SUM(H58,W58,AL58,)</f>
        <v>0</v>
      </c>
      <c r="BE58" s="810">
        <f>SUM(I58,X58,AM58,)</f>
        <v>0</v>
      </c>
      <c r="BF58" s="810">
        <f>SUM(J58,Y58,AN58,)</f>
        <v>0</v>
      </c>
      <c r="BG58" s="810">
        <f t="shared" si="10"/>
        <v>0</v>
      </c>
      <c r="BH58" s="810">
        <f>SUM(L58,AA58,AP58,)</f>
        <v>0</v>
      </c>
      <c r="BI58" s="810">
        <f t="shared" si="12"/>
        <v>15.5</v>
      </c>
      <c r="BJ58" s="810">
        <f>SUM(N58,AC58,AR58,)</f>
        <v>22</v>
      </c>
      <c r="BK58" s="810">
        <f>SUM(O58,AD58,AS58,)</f>
        <v>0</v>
      </c>
      <c r="BL58" s="810">
        <f>SUM(P58,AE58,AT58,)</f>
        <v>0</v>
      </c>
      <c r="BM58" s="810">
        <f t="shared" si="18"/>
        <v>15.5</v>
      </c>
      <c r="BN58" s="810">
        <f t="shared" si="18"/>
        <v>22</v>
      </c>
      <c r="BO58" s="774"/>
      <c r="BP58" s="812"/>
      <c r="BQ58" s="715" t="s">
        <v>208</v>
      </c>
    </row>
    <row r="59" spans="1:69" ht="15" hidden="1" customHeight="1" x14ac:dyDescent="0.25">
      <c r="A59" s="813"/>
      <c r="B59" s="814"/>
      <c r="C59" s="815"/>
      <c r="D59" s="816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8"/>
      <c r="R59" s="819"/>
      <c r="S59" s="820"/>
      <c r="T59" s="821"/>
      <c r="U59" s="822"/>
      <c r="V59" s="823"/>
      <c r="W59" s="823"/>
      <c r="X59" s="823"/>
      <c r="Y59" s="816"/>
      <c r="Z59" s="816"/>
      <c r="AA59" s="816"/>
      <c r="AB59" s="816"/>
      <c r="AC59" s="824"/>
      <c r="AD59" s="824"/>
      <c r="AE59" s="824"/>
      <c r="AF59" s="818"/>
      <c r="AG59" s="819"/>
      <c r="AH59" s="824"/>
      <c r="AI59" s="825"/>
      <c r="AJ59" s="824"/>
      <c r="AK59" s="825"/>
      <c r="AL59" s="824"/>
      <c r="AM59" s="824"/>
      <c r="AN59" s="824"/>
      <c r="AO59" s="824"/>
      <c r="AP59" s="824"/>
      <c r="AQ59" s="826"/>
      <c r="AR59" s="826"/>
      <c r="AS59" s="824"/>
      <c r="AT59" s="824"/>
      <c r="AU59" s="818"/>
      <c r="AV59" s="819"/>
      <c r="AW59" s="824"/>
      <c r="AX59" s="824"/>
      <c r="AY59" s="824"/>
      <c r="AZ59" s="827"/>
      <c r="BA59" s="716"/>
      <c r="BB59" s="716"/>
      <c r="BC59" s="716"/>
      <c r="BD59" s="716"/>
      <c r="BE59" s="716"/>
      <c r="BF59" s="716"/>
      <c r="BG59" s="716"/>
      <c r="BH59" s="716"/>
      <c r="BI59" s="716"/>
      <c r="BJ59" s="716"/>
      <c r="BK59" s="716"/>
      <c r="BL59" s="716"/>
      <c r="BM59" s="716"/>
      <c r="BN59" s="716"/>
      <c r="BP59" s="828"/>
    </row>
    <row r="60" spans="1:69" ht="15" hidden="1" customHeight="1" x14ac:dyDescent="0.25">
      <c r="A60" s="813"/>
      <c r="B60" s="814"/>
      <c r="C60" s="829"/>
      <c r="D60" s="816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8"/>
      <c r="R60" s="819"/>
      <c r="S60" s="820"/>
      <c r="T60" s="821"/>
      <c r="U60" s="822"/>
      <c r="V60" s="823"/>
      <c r="W60" s="823"/>
      <c r="X60" s="823"/>
      <c r="Y60" s="816"/>
      <c r="Z60" s="816"/>
      <c r="AA60" s="816"/>
      <c r="AB60" s="816"/>
      <c r="AC60" s="824"/>
      <c r="AD60" s="824"/>
      <c r="AE60" s="824"/>
      <c r="AF60" s="818"/>
      <c r="AG60" s="819"/>
      <c r="AH60" s="824"/>
      <c r="AW60" s="830"/>
      <c r="AX60" s="830"/>
      <c r="AY60" s="830"/>
      <c r="BA60" s="716"/>
      <c r="BB60" s="716"/>
      <c r="BC60" s="830"/>
      <c r="BD60" s="716"/>
      <c r="BE60" s="716"/>
      <c r="BF60" s="716"/>
      <c r="BG60" s="716"/>
      <c r="BH60" s="716"/>
      <c r="BI60" s="716"/>
      <c r="BJ60" s="716"/>
      <c r="BK60" s="716"/>
      <c r="BL60" s="716"/>
      <c r="BM60" s="716"/>
      <c r="BN60" s="716"/>
      <c r="BO60" s="830"/>
      <c r="BQ60" s="819"/>
    </row>
    <row r="61" spans="1:69" ht="15.6" customHeight="1" x14ac:dyDescent="0.3">
      <c r="B61" s="833"/>
      <c r="C61" s="833"/>
      <c r="E61" s="834"/>
      <c r="F61" s="835"/>
      <c r="G61" s="835"/>
      <c r="H61" s="835"/>
      <c r="I61" s="835"/>
      <c r="J61" s="835"/>
      <c r="K61" s="835"/>
      <c r="L61" s="835"/>
      <c r="M61" s="835"/>
      <c r="N61" s="835"/>
      <c r="O61" s="835"/>
      <c r="P61" s="835"/>
      <c r="Q61" s="835"/>
      <c r="R61" s="835"/>
      <c r="S61" s="835"/>
      <c r="T61" s="835"/>
      <c r="U61" s="835"/>
      <c r="V61" s="835"/>
      <c r="W61" s="835"/>
      <c r="X61" s="835"/>
      <c r="Y61" s="835"/>
      <c r="Z61" s="835"/>
      <c r="AA61" s="835"/>
      <c r="AB61" s="835"/>
      <c r="AC61" s="835"/>
      <c r="AD61" s="835"/>
      <c r="AE61" s="835"/>
      <c r="AF61" s="835"/>
      <c r="AG61" s="835"/>
      <c r="AW61" s="836"/>
      <c r="AX61" s="836"/>
      <c r="AY61" s="836"/>
      <c r="BA61" s="830"/>
      <c r="BC61" s="836"/>
      <c r="BO61" s="836"/>
    </row>
    <row r="62" spans="1:69" ht="15.6" customHeight="1" x14ac:dyDescent="0.3">
      <c r="B62" s="837"/>
      <c r="C62" s="833"/>
      <c r="AL62" s="714" t="s">
        <v>155</v>
      </c>
      <c r="AM62" s="714"/>
      <c r="AN62" s="714"/>
      <c r="AO62" s="714"/>
      <c r="AP62" s="714"/>
      <c r="AQ62" s="714" t="s">
        <v>115</v>
      </c>
      <c r="AY62" s="714" t="s">
        <v>117</v>
      </c>
      <c r="BA62" s="836" t="s">
        <v>117</v>
      </c>
      <c r="BD62" s="714"/>
      <c r="BE62" s="714"/>
      <c r="BF62" s="715" t="s">
        <v>191</v>
      </c>
      <c r="BG62" s="716"/>
      <c r="BH62" s="659"/>
      <c r="BI62" s="714"/>
      <c r="BK62" s="716"/>
      <c r="BL62" s="716"/>
    </row>
    <row r="63" spans="1:69" x14ac:dyDescent="0.3">
      <c r="AL63" s="836" t="s">
        <v>119</v>
      </c>
      <c r="AM63" s="659"/>
      <c r="AN63" s="659"/>
      <c r="AO63" s="659"/>
      <c r="AP63" s="659"/>
      <c r="AQ63" s="659" t="s">
        <v>118</v>
      </c>
      <c r="AY63" s="836" t="s">
        <v>156</v>
      </c>
      <c r="BA63" s="715" t="s">
        <v>192</v>
      </c>
      <c r="BD63" s="659"/>
      <c r="BE63" s="659"/>
      <c r="BF63" s="715" t="s">
        <v>157</v>
      </c>
      <c r="BG63" s="714"/>
      <c r="BH63" s="659"/>
      <c r="BI63" s="659"/>
      <c r="BK63" s="714"/>
    </row>
    <row r="86" spans="2:69" s="832" customFormat="1" ht="12.75" customHeight="1" x14ac:dyDescent="0.3">
      <c r="B86" s="715"/>
      <c r="C86" s="715"/>
      <c r="D86" s="715"/>
      <c r="E86" s="715"/>
      <c r="F86" s="715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  <c r="AI86" s="715"/>
      <c r="AJ86" s="715"/>
      <c r="AK86" s="715"/>
      <c r="AL86" s="715"/>
      <c r="AM86" s="715"/>
      <c r="AN86" s="715"/>
      <c r="AO86" s="715"/>
      <c r="AP86" s="715"/>
      <c r="AQ86" s="715"/>
      <c r="AR86" s="715"/>
      <c r="AS86" s="715"/>
      <c r="AT86" s="715"/>
      <c r="AU86" s="715"/>
      <c r="AV86" s="715"/>
      <c r="AW86" s="715"/>
      <c r="AX86" s="715"/>
      <c r="AY86" s="715"/>
      <c r="AZ86" s="715"/>
      <c r="BA86" s="715"/>
      <c r="BB86" s="715"/>
      <c r="BC86" s="715"/>
      <c r="BD86" s="715"/>
      <c r="BE86" s="715"/>
      <c r="BF86" s="715"/>
      <c r="BG86" s="715"/>
      <c r="BH86" s="715"/>
      <c r="BI86" s="715"/>
      <c r="BJ86" s="715"/>
      <c r="BK86" s="715"/>
      <c r="BL86" s="715"/>
      <c r="BM86" s="715"/>
      <c r="BN86" s="715"/>
      <c r="BO86" s="715"/>
      <c r="BP86" s="831"/>
      <c r="BQ86" s="715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12" priority="2" stopIfTrue="1" operator="equal">
      <formula>0</formula>
    </cfRule>
  </conditionalFormatting>
  <conditionalFormatting sqref="E43:N43 AB43:AC43">
    <cfRule type="cellIs" dxfId="11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4294967294" verticalDpi="4294967294" r:id="rId1"/>
  <headerFooter alignWithMargins="0">
    <oddHeader>&amp;R&amp;P</oddHeader>
  </headerFooter>
  <colBreaks count="1" manualBreakCount="1">
    <brk id="33" max="62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0"/>
  <sheetViews>
    <sheetView view="pageBreakPreview" zoomScale="70" zoomScaleNormal="50" zoomScaleSheetLayoutView="70" workbookViewId="0">
      <pane xSplit="3" ySplit="11" topLeftCell="CD24" activePane="bottomRight" state="frozen"/>
      <selection pane="topRight" activeCell="D1" sqref="D1"/>
      <selection pane="bottomLeft" activeCell="A15" sqref="A15"/>
      <selection pane="bottomRight" activeCell="E4" sqref="E4"/>
    </sheetView>
  </sheetViews>
  <sheetFormatPr defaultColWidth="8.85546875" defaultRowHeight="15" x14ac:dyDescent="0.25"/>
  <cols>
    <col min="1" max="1" width="13.140625" style="659" customWidth="1"/>
    <col min="2" max="2" width="9.140625" style="659" customWidth="1"/>
    <col min="3" max="3" width="10.28515625" style="659" customWidth="1"/>
    <col min="4" max="4" width="11.5703125" style="659" customWidth="1"/>
    <col min="5" max="5" width="10.7109375" style="659" bestFit="1" customWidth="1"/>
    <col min="6" max="6" width="9.140625" style="659" bestFit="1" customWidth="1"/>
    <col min="7" max="7" width="10.140625" style="659" customWidth="1"/>
    <col min="8" max="8" width="10" style="659" customWidth="1"/>
    <col min="9" max="9" width="9.140625" style="659" bestFit="1" customWidth="1"/>
    <col min="10" max="10" width="9.7109375" style="659" customWidth="1"/>
    <col min="11" max="11" width="9.28515625" style="659" bestFit="1" customWidth="1"/>
    <col min="12" max="12" width="9.140625" style="659" bestFit="1" customWidth="1"/>
    <col min="13" max="13" width="10.28515625" style="659" customWidth="1"/>
    <col min="14" max="14" width="11.7109375" style="659" customWidth="1"/>
    <col min="15" max="15" width="9.140625" style="659" bestFit="1" customWidth="1"/>
    <col min="16" max="16" width="12.140625" style="659" customWidth="1"/>
    <col min="17" max="17" width="12" style="659" customWidth="1"/>
    <col min="18" max="19" width="9.140625" style="659" bestFit="1" customWidth="1"/>
    <col min="20" max="20" width="10.28515625" style="659" bestFit="1" customWidth="1"/>
    <col min="21" max="21" width="9.28515625" style="659" bestFit="1" customWidth="1"/>
    <col min="22" max="22" width="9.85546875" style="659" bestFit="1" customWidth="1"/>
    <col min="23" max="23" width="11.28515625" style="659" bestFit="1" customWidth="1"/>
    <col min="24" max="36" width="9.28515625" style="659" bestFit="1" customWidth="1"/>
    <col min="37" max="37" width="9.85546875" style="659" bestFit="1" customWidth="1"/>
    <col min="38" max="38" width="10.7109375" style="659" bestFit="1" customWidth="1"/>
    <col min="39" max="39" width="9.140625" style="659" bestFit="1" customWidth="1"/>
    <col min="40" max="40" width="10.28515625" style="659" bestFit="1" customWidth="1"/>
    <col min="41" max="41" width="10.7109375" style="659" bestFit="1" customWidth="1"/>
    <col min="42" max="42" width="9" style="659" bestFit="1" customWidth="1"/>
    <col min="43" max="43" width="10.140625" style="659" bestFit="1" customWidth="1"/>
    <col min="44" max="44" width="10.5703125" style="659" bestFit="1" customWidth="1"/>
    <col min="45" max="45" width="9" style="659" bestFit="1" customWidth="1"/>
    <col min="46" max="66" width="8.85546875" style="659" customWidth="1"/>
    <col min="67" max="69" width="9" style="659" customWidth="1"/>
    <col min="70" max="74" width="9" style="659" bestFit="1" customWidth="1"/>
    <col min="75" max="88" width="8.85546875" style="659"/>
    <col min="89" max="89" width="9.85546875" style="659" customWidth="1"/>
    <col min="90" max="90" width="8.85546875" style="659"/>
    <col min="91" max="91" width="21.7109375" style="659" hidden="1" customWidth="1"/>
    <col min="92" max="109" width="0" style="659" hidden="1" customWidth="1"/>
    <col min="110" max="117" width="9.140625" style="660" hidden="1" customWidth="1"/>
    <col min="118" max="118" width="15.7109375" style="660" customWidth="1"/>
    <col min="119" max="123" width="9.140625" style="660" hidden="1" customWidth="1"/>
    <col min="124" max="136" width="9.140625" style="660" customWidth="1"/>
    <col min="137" max="140" width="9.140625" style="661" customWidth="1"/>
    <col min="141" max="16384" width="8.85546875" style="659"/>
  </cols>
  <sheetData>
    <row r="1" spans="1:140" x14ac:dyDescent="0.25">
      <c r="A1" s="659" t="s">
        <v>101</v>
      </c>
      <c r="E1" s="659" t="s">
        <v>70</v>
      </c>
    </row>
    <row r="2" spans="1:140" x14ac:dyDescent="0.25">
      <c r="E2" s="659" t="s">
        <v>102</v>
      </c>
      <c r="DD2" s="660"/>
      <c r="DE2" s="660"/>
      <c r="EB2" s="681"/>
      <c r="EE2" s="661"/>
      <c r="EF2" s="661"/>
      <c r="EI2" s="659"/>
      <c r="EJ2" s="659"/>
    </row>
    <row r="3" spans="1:140" x14ac:dyDescent="0.25">
      <c r="A3" s="665" t="s">
        <v>73</v>
      </c>
      <c r="E3" s="662" t="s">
        <v>209</v>
      </c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1"/>
      <c r="AD3" s="661"/>
      <c r="AN3" s="664"/>
      <c r="AO3" s="664"/>
    </row>
    <row r="4" spans="1:140" x14ac:dyDescent="0.25">
      <c r="A4" s="665" t="s">
        <v>74</v>
      </c>
      <c r="B4" s="665"/>
      <c r="C4" s="665"/>
      <c r="D4" s="665"/>
      <c r="E4" s="849">
        <v>42154</v>
      </c>
      <c r="F4" s="665"/>
      <c r="G4" s="665"/>
      <c r="H4" s="665"/>
      <c r="I4" s="665"/>
      <c r="J4" s="665"/>
      <c r="K4" s="667"/>
      <c r="L4" s="667"/>
      <c r="M4" s="667"/>
      <c r="N4" s="667"/>
      <c r="O4" s="667"/>
      <c r="P4" s="667"/>
      <c r="Q4" s="667"/>
      <c r="R4" s="667"/>
      <c r="S4" s="661"/>
      <c r="T4" s="667"/>
      <c r="U4" s="667"/>
      <c r="V4" s="667"/>
      <c r="W4" s="667"/>
      <c r="X4" s="667"/>
      <c r="Y4" s="667"/>
      <c r="Z4" s="667"/>
      <c r="AA4" s="667"/>
      <c r="AB4" s="667"/>
      <c r="AC4" s="667"/>
      <c r="AD4" s="667"/>
      <c r="AE4" s="665"/>
      <c r="AF4" s="665"/>
      <c r="AG4" s="665"/>
      <c r="AH4" s="665"/>
      <c r="AI4" s="665"/>
      <c r="AJ4" s="665"/>
      <c r="AK4" s="665"/>
      <c r="AL4" s="665"/>
      <c r="AM4" s="665"/>
      <c r="AN4" s="665"/>
      <c r="AO4" s="665"/>
      <c r="AP4" s="665"/>
      <c r="AQ4" s="665"/>
      <c r="AR4" s="665"/>
      <c r="AS4" s="665"/>
      <c r="AT4" s="665"/>
      <c r="AU4" s="665"/>
      <c r="AV4" s="665"/>
      <c r="AW4" s="665"/>
      <c r="AX4" s="665"/>
      <c r="AY4" s="665"/>
      <c r="AZ4" s="665"/>
      <c r="BA4" s="665"/>
      <c r="BB4" s="665"/>
      <c r="BC4" s="665"/>
      <c r="BD4" s="665"/>
      <c r="BE4" s="665"/>
      <c r="BF4" s="665"/>
      <c r="BG4" s="665"/>
      <c r="BH4" s="665"/>
      <c r="BI4" s="665"/>
      <c r="BJ4" s="665"/>
      <c r="BK4" s="665"/>
      <c r="BL4" s="665"/>
      <c r="BM4" s="665"/>
      <c r="BN4" s="665"/>
      <c r="BO4" s="665"/>
      <c r="BP4" s="665"/>
      <c r="BQ4" s="665"/>
      <c r="BR4" s="665"/>
      <c r="BS4" s="665"/>
      <c r="BT4" s="665"/>
      <c r="BU4" s="665"/>
      <c r="BV4" s="665"/>
      <c r="BW4" s="665"/>
      <c r="BX4" s="665"/>
      <c r="BY4" s="665"/>
      <c r="BZ4" s="665"/>
      <c r="CA4" s="665"/>
      <c r="CB4" s="665"/>
      <c r="CC4" s="665"/>
      <c r="CD4" s="665"/>
      <c r="CE4" s="665"/>
      <c r="CF4" s="665"/>
      <c r="CG4" s="665"/>
      <c r="CH4" s="665"/>
      <c r="CI4" s="665"/>
      <c r="CJ4" s="665"/>
      <c r="CK4" s="665"/>
      <c r="CL4" s="665"/>
    </row>
    <row r="5" spans="1:140" s="671" customFormat="1" ht="17.45" customHeight="1" x14ac:dyDescent="0.2">
      <c r="A5" s="1348" t="s">
        <v>0</v>
      </c>
      <c r="B5" s="670"/>
      <c r="C5" s="670"/>
      <c r="D5" s="1349" t="s">
        <v>75</v>
      </c>
      <c r="E5" s="1350"/>
      <c r="F5" s="1350"/>
      <c r="G5" s="1350"/>
      <c r="H5" s="1350"/>
      <c r="I5" s="1350"/>
      <c r="J5" s="1350"/>
      <c r="K5" s="1350"/>
      <c r="L5" s="1350"/>
      <c r="M5" s="1350"/>
      <c r="N5" s="1350"/>
      <c r="O5" s="1350"/>
      <c r="P5" s="1350"/>
      <c r="Q5" s="1350"/>
      <c r="R5" s="1350"/>
      <c r="S5" s="1350"/>
      <c r="T5" s="1350"/>
      <c r="U5" s="1350"/>
      <c r="V5" s="1350"/>
      <c r="W5" s="1350"/>
      <c r="X5" s="1351"/>
      <c r="Y5" s="1349" t="s">
        <v>76</v>
      </c>
      <c r="Z5" s="1350"/>
      <c r="AA5" s="1350"/>
      <c r="AB5" s="1350"/>
      <c r="AC5" s="1350"/>
      <c r="AD5" s="1350"/>
      <c r="AE5" s="1350"/>
      <c r="AF5" s="1350"/>
      <c r="AG5" s="1350"/>
      <c r="AH5" s="1350"/>
      <c r="AI5" s="1350"/>
      <c r="AJ5" s="1350"/>
      <c r="AK5" s="1350"/>
      <c r="AL5" s="1350"/>
      <c r="AM5" s="1350"/>
      <c r="AN5" s="1350"/>
      <c r="AO5" s="1350"/>
      <c r="AP5" s="1350"/>
      <c r="AQ5" s="1350"/>
      <c r="AR5" s="1350"/>
      <c r="AS5" s="1351"/>
      <c r="AT5" s="1355" t="s">
        <v>77</v>
      </c>
      <c r="AU5" s="1356"/>
      <c r="AV5" s="1356"/>
      <c r="AW5" s="1356"/>
      <c r="AX5" s="1356"/>
      <c r="AY5" s="1356"/>
      <c r="AZ5" s="1356"/>
      <c r="BA5" s="1356"/>
      <c r="BB5" s="1356"/>
      <c r="BC5" s="1356"/>
      <c r="BD5" s="1356"/>
      <c r="BE5" s="1356"/>
      <c r="BF5" s="1356"/>
      <c r="BG5" s="1356"/>
      <c r="BH5" s="1356"/>
      <c r="BI5" s="1356"/>
      <c r="BJ5" s="1356"/>
      <c r="BK5" s="1356"/>
      <c r="BL5" s="1356"/>
      <c r="BM5" s="1356"/>
      <c r="BN5" s="1357"/>
      <c r="BO5" s="1348" t="s">
        <v>77</v>
      </c>
      <c r="BP5" s="1348"/>
      <c r="BQ5" s="1348"/>
      <c r="BR5" s="1355" t="s">
        <v>79</v>
      </c>
      <c r="BS5" s="1356"/>
      <c r="BT5" s="1356"/>
      <c r="BU5" s="1356"/>
      <c r="BV5" s="1356"/>
      <c r="BW5" s="1356"/>
      <c r="BX5" s="1356"/>
      <c r="BY5" s="1356"/>
      <c r="BZ5" s="1356"/>
      <c r="CA5" s="1356"/>
      <c r="CB5" s="1356"/>
      <c r="CC5" s="1356"/>
      <c r="CD5" s="1356"/>
      <c r="CE5" s="1356"/>
      <c r="CF5" s="1356"/>
      <c r="CG5" s="1356"/>
      <c r="CH5" s="1356"/>
      <c r="CI5" s="1356"/>
      <c r="CJ5" s="1356"/>
      <c r="CK5" s="1356"/>
      <c r="CL5" s="1357"/>
      <c r="DF5" s="672"/>
      <c r="DG5" s="672"/>
      <c r="DH5" s="672"/>
      <c r="DI5" s="672"/>
      <c r="DJ5" s="672"/>
      <c r="DK5" s="672"/>
      <c r="DL5" s="672"/>
      <c r="DM5" s="672"/>
      <c r="DN5" s="672"/>
      <c r="DO5" s="672"/>
      <c r="DP5" s="672"/>
      <c r="DQ5" s="672"/>
      <c r="DR5" s="672"/>
      <c r="DS5" s="672"/>
      <c r="DT5" s="672"/>
      <c r="DU5" s="672"/>
      <c r="DV5" s="672"/>
      <c r="DW5" s="672"/>
      <c r="DX5" s="672"/>
      <c r="DY5" s="672"/>
      <c r="DZ5" s="672"/>
      <c r="EA5" s="672"/>
      <c r="EB5" s="672"/>
      <c r="EC5" s="672"/>
      <c r="ED5" s="672"/>
      <c r="EE5" s="672"/>
      <c r="EF5" s="672"/>
      <c r="EG5" s="673"/>
      <c r="EH5" s="673"/>
      <c r="EI5" s="673"/>
      <c r="EJ5" s="673"/>
    </row>
    <row r="6" spans="1:140" s="671" customFormat="1" ht="6" customHeight="1" x14ac:dyDescent="0.2">
      <c r="A6" s="1348"/>
      <c r="B6" s="674"/>
      <c r="C6" s="674"/>
      <c r="D6" s="1352"/>
      <c r="E6" s="1353"/>
      <c r="F6" s="1353"/>
      <c r="G6" s="1353"/>
      <c r="H6" s="1353"/>
      <c r="I6" s="1353"/>
      <c r="J6" s="1353"/>
      <c r="K6" s="1353"/>
      <c r="L6" s="1353"/>
      <c r="M6" s="1353"/>
      <c r="N6" s="1353"/>
      <c r="O6" s="1353"/>
      <c r="P6" s="1353"/>
      <c r="Q6" s="1353"/>
      <c r="R6" s="1353"/>
      <c r="S6" s="1353"/>
      <c r="T6" s="1353"/>
      <c r="U6" s="1353"/>
      <c r="V6" s="1353"/>
      <c r="W6" s="1353"/>
      <c r="X6" s="1354"/>
      <c r="Y6" s="1352"/>
      <c r="Z6" s="1353"/>
      <c r="AA6" s="1353"/>
      <c r="AB6" s="1353"/>
      <c r="AC6" s="1353"/>
      <c r="AD6" s="1353"/>
      <c r="AE6" s="1353"/>
      <c r="AF6" s="1353"/>
      <c r="AG6" s="1353"/>
      <c r="AH6" s="1353"/>
      <c r="AI6" s="1353"/>
      <c r="AJ6" s="1353"/>
      <c r="AK6" s="1353"/>
      <c r="AL6" s="1353"/>
      <c r="AM6" s="1353"/>
      <c r="AN6" s="1353"/>
      <c r="AO6" s="1353"/>
      <c r="AP6" s="1353"/>
      <c r="AQ6" s="1353"/>
      <c r="AR6" s="1353"/>
      <c r="AS6" s="1354"/>
      <c r="AT6" s="1358"/>
      <c r="AU6" s="1359"/>
      <c r="AV6" s="1359"/>
      <c r="AW6" s="1359"/>
      <c r="AX6" s="1359"/>
      <c r="AY6" s="1359"/>
      <c r="AZ6" s="1359"/>
      <c r="BA6" s="1359"/>
      <c r="BB6" s="1359"/>
      <c r="BC6" s="1359"/>
      <c r="BD6" s="1359"/>
      <c r="BE6" s="1359"/>
      <c r="BF6" s="1359"/>
      <c r="BG6" s="1359"/>
      <c r="BH6" s="1359"/>
      <c r="BI6" s="1359"/>
      <c r="BJ6" s="1359"/>
      <c r="BK6" s="1359"/>
      <c r="BL6" s="1359"/>
      <c r="BM6" s="1359"/>
      <c r="BN6" s="1360"/>
      <c r="BO6" s="1348"/>
      <c r="BP6" s="1348"/>
      <c r="BQ6" s="1348"/>
      <c r="BR6" s="1358"/>
      <c r="BS6" s="1359"/>
      <c r="BT6" s="1359"/>
      <c r="BU6" s="1359"/>
      <c r="BV6" s="1359"/>
      <c r="BW6" s="1359"/>
      <c r="BX6" s="1359"/>
      <c r="BY6" s="1359"/>
      <c r="BZ6" s="1359"/>
      <c r="CA6" s="1359"/>
      <c r="CB6" s="1359"/>
      <c r="CC6" s="1359"/>
      <c r="CD6" s="1359"/>
      <c r="CE6" s="1359"/>
      <c r="CF6" s="1359"/>
      <c r="CG6" s="1359"/>
      <c r="CH6" s="1359"/>
      <c r="CI6" s="1359"/>
      <c r="CJ6" s="1359"/>
      <c r="CK6" s="1359"/>
      <c r="CL6" s="1360"/>
      <c r="DF6" s="672"/>
      <c r="DG6" s="672"/>
      <c r="DH6" s="672"/>
      <c r="DI6" s="672"/>
      <c r="DJ6" s="672"/>
      <c r="DK6" s="672"/>
      <c r="DL6" s="672"/>
      <c r="DM6" s="672"/>
      <c r="DN6" s="672"/>
      <c r="DO6" s="672"/>
      <c r="DP6" s="672"/>
      <c r="DQ6" s="672"/>
      <c r="DR6" s="672"/>
      <c r="DS6" s="672"/>
      <c r="DT6" s="672"/>
      <c r="DU6" s="672"/>
      <c r="DV6" s="672"/>
      <c r="DW6" s="672"/>
      <c r="DX6" s="672"/>
      <c r="DY6" s="672"/>
      <c r="DZ6" s="672"/>
      <c r="EA6" s="672"/>
      <c r="EB6" s="672"/>
      <c r="EC6" s="672"/>
      <c r="ED6" s="672"/>
      <c r="EE6" s="672"/>
      <c r="EF6" s="672"/>
      <c r="EG6" s="673"/>
      <c r="EH6" s="673"/>
      <c r="EI6" s="673"/>
      <c r="EJ6" s="673"/>
    </row>
    <row r="7" spans="1:140" s="671" customFormat="1" ht="21.6" customHeight="1" x14ac:dyDescent="0.2">
      <c r="A7" s="1348"/>
      <c r="B7" s="675"/>
      <c r="C7" s="675"/>
      <c r="D7" s="1347" t="s">
        <v>103</v>
      </c>
      <c r="E7" s="1347"/>
      <c r="F7" s="1347"/>
      <c r="G7" s="1347" t="s">
        <v>104</v>
      </c>
      <c r="H7" s="1347"/>
      <c r="I7" s="1347"/>
      <c r="J7" s="1347"/>
      <c r="K7" s="1347"/>
      <c r="L7" s="1347"/>
      <c r="M7" s="1347" t="s">
        <v>83</v>
      </c>
      <c r="N7" s="1347"/>
      <c r="O7" s="1347"/>
      <c r="P7" s="1347" t="s">
        <v>84</v>
      </c>
      <c r="Q7" s="1347"/>
      <c r="R7" s="1347"/>
      <c r="S7" s="1347" t="s">
        <v>105</v>
      </c>
      <c r="T7" s="1347"/>
      <c r="U7" s="1347"/>
      <c r="V7" s="1347" t="s">
        <v>86</v>
      </c>
      <c r="W7" s="1347"/>
      <c r="X7" s="1347"/>
      <c r="Y7" s="1347" t="s">
        <v>103</v>
      </c>
      <c r="Z7" s="1347"/>
      <c r="AA7" s="1347"/>
      <c r="AB7" s="1347" t="s">
        <v>104</v>
      </c>
      <c r="AC7" s="1347"/>
      <c r="AD7" s="1347"/>
      <c r="AE7" s="1347"/>
      <c r="AF7" s="1347"/>
      <c r="AG7" s="1347"/>
      <c r="AH7" s="1347" t="s">
        <v>83</v>
      </c>
      <c r="AI7" s="1347"/>
      <c r="AJ7" s="1347"/>
      <c r="AK7" s="1347" t="s">
        <v>84</v>
      </c>
      <c r="AL7" s="1347"/>
      <c r="AM7" s="1347"/>
      <c r="AN7" s="1347" t="s">
        <v>105</v>
      </c>
      <c r="AO7" s="1347"/>
      <c r="AP7" s="1347"/>
      <c r="AQ7" s="1347" t="s">
        <v>86</v>
      </c>
      <c r="AR7" s="1347"/>
      <c r="AS7" s="1347"/>
      <c r="AT7" s="1347" t="s">
        <v>103</v>
      </c>
      <c r="AU7" s="1347"/>
      <c r="AV7" s="1347"/>
      <c r="AW7" s="1347" t="s">
        <v>104</v>
      </c>
      <c r="AX7" s="1347"/>
      <c r="AY7" s="1347"/>
      <c r="AZ7" s="1347"/>
      <c r="BA7" s="1347"/>
      <c r="BB7" s="1347"/>
      <c r="BC7" s="1347" t="s">
        <v>83</v>
      </c>
      <c r="BD7" s="1347"/>
      <c r="BE7" s="1347"/>
      <c r="BF7" s="1347" t="s">
        <v>84</v>
      </c>
      <c r="BG7" s="1347"/>
      <c r="BH7" s="1347"/>
      <c r="BI7" s="1347" t="s">
        <v>105</v>
      </c>
      <c r="BJ7" s="1347"/>
      <c r="BK7" s="1347"/>
      <c r="BL7" s="1347" t="s">
        <v>86</v>
      </c>
      <c r="BM7" s="1347"/>
      <c r="BN7" s="1347"/>
      <c r="BO7" s="1348"/>
      <c r="BP7" s="1348"/>
      <c r="BQ7" s="1348"/>
      <c r="BR7" s="1347" t="s">
        <v>103</v>
      </c>
      <c r="BS7" s="1347"/>
      <c r="BT7" s="1347"/>
      <c r="BU7" s="1347" t="s">
        <v>104</v>
      </c>
      <c r="BV7" s="1347"/>
      <c r="BW7" s="1347"/>
      <c r="BX7" s="1347"/>
      <c r="BY7" s="1347"/>
      <c r="BZ7" s="1347"/>
      <c r="CA7" s="1347" t="s">
        <v>83</v>
      </c>
      <c r="CB7" s="1347"/>
      <c r="CC7" s="1347"/>
      <c r="CD7" s="1347" t="s">
        <v>84</v>
      </c>
      <c r="CE7" s="1347"/>
      <c r="CF7" s="1347"/>
      <c r="CG7" s="1347" t="s">
        <v>105</v>
      </c>
      <c r="CH7" s="1347"/>
      <c r="CI7" s="1347"/>
      <c r="CJ7" s="1347" t="s">
        <v>86</v>
      </c>
      <c r="CK7" s="1347"/>
      <c r="CL7" s="1347"/>
      <c r="DF7" s="672"/>
      <c r="DG7" s="672"/>
      <c r="DH7" s="672"/>
      <c r="DI7" s="672"/>
      <c r="DJ7" s="672"/>
      <c r="DK7" s="672"/>
      <c r="DL7" s="672"/>
      <c r="DM7" s="672"/>
      <c r="DN7" s="672"/>
      <c r="DO7" s="672"/>
      <c r="DP7" s="672"/>
      <c r="DQ7" s="672"/>
      <c r="DR7" s="672"/>
      <c r="DS7" s="672"/>
      <c r="DT7" s="672"/>
      <c r="DU7" s="672"/>
      <c r="DV7" s="672"/>
      <c r="DW7" s="672"/>
      <c r="DX7" s="672"/>
      <c r="DY7" s="672"/>
      <c r="DZ7" s="672"/>
      <c r="EA7" s="672"/>
      <c r="EB7" s="672"/>
      <c r="EC7" s="672"/>
      <c r="ED7" s="672"/>
      <c r="EE7" s="672"/>
      <c r="EF7" s="672"/>
      <c r="EG7" s="673"/>
      <c r="EH7" s="673"/>
      <c r="EI7" s="673"/>
      <c r="EJ7" s="673"/>
    </row>
    <row r="8" spans="1:140" s="671" customFormat="1" ht="21.6" customHeight="1" x14ac:dyDescent="0.2">
      <c r="A8" s="1348"/>
      <c r="B8" s="675"/>
      <c r="C8" s="675"/>
      <c r="D8" s="1347"/>
      <c r="E8" s="1347"/>
      <c r="F8" s="1347"/>
      <c r="G8" s="1347" t="s">
        <v>91</v>
      </c>
      <c r="H8" s="1347"/>
      <c r="I8" s="1347"/>
      <c r="J8" s="1347" t="s">
        <v>90</v>
      </c>
      <c r="K8" s="1347"/>
      <c r="L8" s="1347"/>
      <c r="M8" s="1347"/>
      <c r="N8" s="1347"/>
      <c r="O8" s="1347"/>
      <c r="P8" s="1347"/>
      <c r="Q8" s="1347"/>
      <c r="R8" s="1347"/>
      <c r="S8" s="1347"/>
      <c r="T8" s="1347"/>
      <c r="U8" s="1347"/>
      <c r="V8" s="1347"/>
      <c r="W8" s="1347"/>
      <c r="X8" s="1347"/>
      <c r="Y8" s="1347"/>
      <c r="Z8" s="1347"/>
      <c r="AA8" s="1347"/>
      <c r="AB8" s="1347" t="s">
        <v>91</v>
      </c>
      <c r="AC8" s="1347"/>
      <c r="AD8" s="1347"/>
      <c r="AE8" s="1347" t="s">
        <v>90</v>
      </c>
      <c r="AF8" s="1347"/>
      <c r="AG8" s="1347"/>
      <c r="AH8" s="1347"/>
      <c r="AI8" s="1347"/>
      <c r="AJ8" s="1347"/>
      <c r="AK8" s="1347"/>
      <c r="AL8" s="1347"/>
      <c r="AM8" s="1347"/>
      <c r="AN8" s="1347"/>
      <c r="AO8" s="1347"/>
      <c r="AP8" s="1347"/>
      <c r="AQ8" s="1347"/>
      <c r="AR8" s="1347"/>
      <c r="AS8" s="1347"/>
      <c r="AT8" s="1347"/>
      <c r="AU8" s="1347"/>
      <c r="AV8" s="1347"/>
      <c r="AW8" s="1347" t="s">
        <v>91</v>
      </c>
      <c r="AX8" s="1347"/>
      <c r="AY8" s="1347"/>
      <c r="AZ8" s="1347" t="s">
        <v>90</v>
      </c>
      <c r="BA8" s="1347"/>
      <c r="BB8" s="1347"/>
      <c r="BC8" s="1347"/>
      <c r="BD8" s="1347"/>
      <c r="BE8" s="1347"/>
      <c r="BF8" s="1347"/>
      <c r="BG8" s="1347"/>
      <c r="BH8" s="1347"/>
      <c r="BI8" s="1347"/>
      <c r="BJ8" s="1347"/>
      <c r="BK8" s="1347"/>
      <c r="BL8" s="1347"/>
      <c r="BM8" s="1347"/>
      <c r="BN8" s="1347"/>
      <c r="BO8" s="1348"/>
      <c r="BP8" s="1348"/>
      <c r="BQ8" s="1348"/>
      <c r="BR8" s="1347"/>
      <c r="BS8" s="1347"/>
      <c r="BT8" s="1347"/>
      <c r="BU8" s="1347" t="s">
        <v>91</v>
      </c>
      <c r="BV8" s="1347"/>
      <c r="BW8" s="1347"/>
      <c r="BX8" s="1347" t="s">
        <v>90</v>
      </c>
      <c r="BY8" s="1347"/>
      <c r="BZ8" s="1347"/>
      <c r="CA8" s="1347"/>
      <c r="CB8" s="1347"/>
      <c r="CC8" s="1347"/>
      <c r="CD8" s="1347"/>
      <c r="CE8" s="1347"/>
      <c r="CF8" s="1347"/>
      <c r="CG8" s="1347"/>
      <c r="CH8" s="1347"/>
      <c r="CI8" s="1347"/>
      <c r="CJ8" s="1347"/>
      <c r="CK8" s="1347"/>
      <c r="CL8" s="1347"/>
      <c r="DF8" s="672"/>
      <c r="DG8" s="672"/>
      <c r="DH8" s="672"/>
      <c r="DI8" s="672"/>
      <c r="DJ8" s="672"/>
      <c r="DK8" s="672"/>
      <c r="DL8" s="672"/>
      <c r="DM8" s="672"/>
      <c r="DN8" s="672"/>
      <c r="DO8" s="672"/>
      <c r="DP8" s="672"/>
      <c r="DQ8" s="672"/>
      <c r="DR8" s="672"/>
      <c r="DS8" s="672"/>
      <c r="DT8" s="672"/>
      <c r="DU8" s="672"/>
      <c r="DV8" s="672"/>
      <c r="DW8" s="672"/>
      <c r="DX8" s="672"/>
      <c r="DY8" s="672"/>
      <c r="DZ8" s="672"/>
      <c r="EA8" s="672"/>
      <c r="EB8" s="672"/>
      <c r="EC8" s="672"/>
      <c r="ED8" s="672"/>
      <c r="EE8" s="672"/>
      <c r="EF8" s="672"/>
      <c r="EG8" s="673"/>
      <c r="EH8" s="673"/>
      <c r="EI8" s="673"/>
      <c r="EJ8" s="673"/>
    </row>
    <row r="9" spans="1:140" s="671" customFormat="1" ht="38.25" x14ac:dyDescent="0.2">
      <c r="A9" s="1348"/>
      <c r="B9" s="675"/>
      <c r="C9" s="675"/>
      <c r="D9" s="676" t="s">
        <v>106</v>
      </c>
      <c r="E9" s="676" t="s">
        <v>107</v>
      </c>
      <c r="F9" s="676" t="s">
        <v>108</v>
      </c>
      <c r="G9" s="676" t="s">
        <v>106</v>
      </c>
      <c r="H9" s="676" t="s">
        <v>107</v>
      </c>
      <c r="I9" s="676" t="s">
        <v>108</v>
      </c>
      <c r="J9" s="676" t="s">
        <v>106</v>
      </c>
      <c r="K9" s="676" t="s">
        <v>107</v>
      </c>
      <c r="L9" s="676" t="s">
        <v>108</v>
      </c>
      <c r="M9" s="676" t="s">
        <v>106</v>
      </c>
      <c r="N9" s="676" t="s">
        <v>107</v>
      </c>
      <c r="O9" s="676" t="s">
        <v>108</v>
      </c>
      <c r="P9" s="676" t="s">
        <v>106</v>
      </c>
      <c r="Q9" s="676" t="s">
        <v>107</v>
      </c>
      <c r="R9" s="676" t="s">
        <v>108</v>
      </c>
      <c r="S9" s="676" t="s">
        <v>106</v>
      </c>
      <c r="T9" s="676" t="s">
        <v>107</v>
      </c>
      <c r="U9" s="676" t="s">
        <v>108</v>
      </c>
      <c r="V9" s="676" t="s">
        <v>106</v>
      </c>
      <c r="W9" s="676" t="s">
        <v>107</v>
      </c>
      <c r="X9" s="676" t="s">
        <v>108</v>
      </c>
      <c r="Y9" s="676" t="s">
        <v>106</v>
      </c>
      <c r="Z9" s="676" t="s">
        <v>107</v>
      </c>
      <c r="AA9" s="676" t="s">
        <v>108</v>
      </c>
      <c r="AB9" s="676" t="s">
        <v>106</v>
      </c>
      <c r="AC9" s="676" t="s">
        <v>107</v>
      </c>
      <c r="AD9" s="676" t="s">
        <v>108</v>
      </c>
      <c r="AE9" s="676" t="s">
        <v>106</v>
      </c>
      <c r="AF9" s="676" t="s">
        <v>107</v>
      </c>
      <c r="AG9" s="676" t="s">
        <v>108</v>
      </c>
      <c r="AH9" s="676" t="s">
        <v>106</v>
      </c>
      <c r="AI9" s="676" t="s">
        <v>107</v>
      </c>
      <c r="AJ9" s="676" t="s">
        <v>108</v>
      </c>
      <c r="AK9" s="676" t="s">
        <v>106</v>
      </c>
      <c r="AL9" s="676" t="s">
        <v>107</v>
      </c>
      <c r="AM9" s="676" t="s">
        <v>108</v>
      </c>
      <c r="AN9" s="676" t="s">
        <v>106</v>
      </c>
      <c r="AO9" s="676" t="s">
        <v>107</v>
      </c>
      <c r="AP9" s="676" t="s">
        <v>108</v>
      </c>
      <c r="AQ9" s="676" t="s">
        <v>106</v>
      </c>
      <c r="AR9" s="676" t="s">
        <v>107</v>
      </c>
      <c r="AS9" s="676" t="s">
        <v>108</v>
      </c>
      <c r="AT9" s="676" t="s">
        <v>106</v>
      </c>
      <c r="AU9" s="676" t="s">
        <v>107</v>
      </c>
      <c r="AV9" s="676" t="s">
        <v>108</v>
      </c>
      <c r="AW9" s="676" t="s">
        <v>106</v>
      </c>
      <c r="AX9" s="676" t="s">
        <v>107</v>
      </c>
      <c r="AY9" s="676" t="s">
        <v>108</v>
      </c>
      <c r="AZ9" s="676" t="s">
        <v>106</v>
      </c>
      <c r="BA9" s="676" t="s">
        <v>107</v>
      </c>
      <c r="BB9" s="676" t="s">
        <v>108</v>
      </c>
      <c r="BC9" s="676" t="s">
        <v>106</v>
      </c>
      <c r="BD9" s="676" t="s">
        <v>107</v>
      </c>
      <c r="BE9" s="676" t="s">
        <v>108</v>
      </c>
      <c r="BF9" s="676" t="s">
        <v>106</v>
      </c>
      <c r="BG9" s="676" t="s">
        <v>107</v>
      </c>
      <c r="BH9" s="676" t="s">
        <v>108</v>
      </c>
      <c r="BI9" s="676" t="s">
        <v>106</v>
      </c>
      <c r="BJ9" s="676" t="s">
        <v>107</v>
      </c>
      <c r="BK9" s="676" t="s">
        <v>108</v>
      </c>
      <c r="BL9" s="676" t="s">
        <v>106</v>
      </c>
      <c r="BM9" s="676" t="s">
        <v>107</v>
      </c>
      <c r="BN9" s="676" t="s">
        <v>108</v>
      </c>
      <c r="BO9" s="676" t="s">
        <v>94</v>
      </c>
      <c r="BP9" s="676" t="s">
        <v>109</v>
      </c>
      <c r="BQ9" s="676" t="s">
        <v>110</v>
      </c>
      <c r="BR9" s="676" t="s">
        <v>106</v>
      </c>
      <c r="BS9" s="676" t="s">
        <v>107</v>
      </c>
      <c r="BT9" s="676" t="s">
        <v>108</v>
      </c>
      <c r="BU9" s="676" t="s">
        <v>106</v>
      </c>
      <c r="BV9" s="676" t="s">
        <v>107</v>
      </c>
      <c r="BW9" s="676" t="s">
        <v>108</v>
      </c>
      <c r="BX9" s="676" t="s">
        <v>106</v>
      </c>
      <c r="BY9" s="676" t="s">
        <v>107</v>
      </c>
      <c r="BZ9" s="676" t="s">
        <v>108</v>
      </c>
      <c r="CA9" s="676" t="s">
        <v>106</v>
      </c>
      <c r="CB9" s="676" t="s">
        <v>107</v>
      </c>
      <c r="CC9" s="676" t="s">
        <v>108</v>
      </c>
      <c r="CD9" s="676" t="s">
        <v>106</v>
      </c>
      <c r="CE9" s="676" t="s">
        <v>107</v>
      </c>
      <c r="CF9" s="676" t="s">
        <v>108</v>
      </c>
      <c r="CG9" s="676" t="s">
        <v>106</v>
      </c>
      <c r="CH9" s="676" t="s">
        <v>107</v>
      </c>
      <c r="CI9" s="676" t="s">
        <v>108</v>
      </c>
      <c r="CJ9" s="676" t="s">
        <v>106</v>
      </c>
      <c r="CK9" s="676" t="s">
        <v>107</v>
      </c>
      <c r="CL9" s="676" t="s">
        <v>108</v>
      </c>
      <c r="DF9" s="672"/>
      <c r="DG9" s="672"/>
      <c r="DH9" s="672"/>
      <c r="DI9" s="672" t="s">
        <v>129</v>
      </c>
      <c r="DJ9" s="672"/>
      <c r="DK9" s="672"/>
      <c r="DL9" s="672"/>
      <c r="DM9" s="672"/>
      <c r="DN9" s="672"/>
      <c r="DO9" s="672"/>
      <c r="DP9" s="672"/>
      <c r="DQ9" s="672"/>
      <c r="DR9" s="672"/>
      <c r="DS9" s="672"/>
      <c r="DT9" s="672"/>
      <c r="DU9" s="672"/>
      <c r="DV9" s="672"/>
      <c r="DW9" s="672"/>
      <c r="DX9" s="672"/>
      <c r="DY9" s="672"/>
      <c r="DZ9" s="672"/>
      <c r="EA9" s="672"/>
      <c r="EB9" s="672"/>
      <c r="EC9" s="672"/>
      <c r="ED9" s="672"/>
      <c r="EE9" s="672"/>
      <c r="EF9" s="672"/>
      <c r="EG9" s="673"/>
      <c r="EH9" s="673"/>
      <c r="EI9" s="673"/>
      <c r="EJ9" s="673"/>
    </row>
    <row r="10" spans="1:140" s="671" customFormat="1" ht="25.9" customHeight="1" x14ac:dyDescent="0.2">
      <c r="A10" s="1348"/>
      <c r="B10" s="675" t="s">
        <v>120</v>
      </c>
      <c r="C10" s="675" t="s">
        <v>121</v>
      </c>
      <c r="D10" s="676" t="s">
        <v>106</v>
      </c>
      <c r="E10" s="676" t="s">
        <v>107</v>
      </c>
      <c r="F10" s="676" t="s">
        <v>108</v>
      </c>
      <c r="G10" s="676" t="s">
        <v>106</v>
      </c>
      <c r="H10" s="676" t="s">
        <v>107</v>
      </c>
      <c r="I10" s="676" t="s">
        <v>108</v>
      </c>
      <c r="J10" s="676" t="s">
        <v>106</v>
      </c>
      <c r="K10" s="676" t="s">
        <v>107</v>
      </c>
      <c r="L10" s="676" t="s">
        <v>108</v>
      </c>
      <c r="M10" s="676" t="s">
        <v>106</v>
      </c>
      <c r="N10" s="676" t="s">
        <v>107</v>
      </c>
      <c r="O10" s="676" t="s">
        <v>108</v>
      </c>
      <c r="P10" s="676" t="s">
        <v>106</v>
      </c>
      <c r="Q10" s="676" t="s">
        <v>107</v>
      </c>
      <c r="R10" s="676" t="s">
        <v>108</v>
      </c>
      <c r="S10" s="676" t="s">
        <v>106</v>
      </c>
      <c r="T10" s="676" t="s">
        <v>107</v>
      </c>
      <c r="U10" s="676" t="s">
        <v>108</v>
      </c>
      <c r="V10" s="676" t="s">
        <v>106</v>
      </c>
      <c r="W10" s="676" t="s">
        <v>107</v>
      </c>
      <c r="X10" s="676" t="s">
        <v>108</v>
      </c>
      <c r="Y10" s="676" t="s">
        <v>106</v>
      </c>
      <c r="Z10" s="676" t="s">
        <v>107</v>
      </c>
      <c r="AA10" s="676" t="s">
        <v>108</v>
      </c>
      <c r="AB10" s="676" t="s">
        <v>106</v>
      </c>
      <c r="AC10" s="676" t="s">
        <v>107</v>
      </c>
      <c r="AD10" s="676" t="s">
        <v>108</v>
      </c>
      <c r="AE10" s="676" t="s">
        <v>106</v>
      </c>
      <c r="AF10" s="676" t="s">
        <v>107</v>
      </c>
      <c r="AG10" s="676" t="s">
        <v>108</v>
      </c>
      <c r="AH10" s="676" t="s">
        <v>106</v>
      </c>
      <c r="AI10" s="676" t="s">
        <v>107</v>
      </c>
      <c r="AJ10" s="676" t="s">
        <v>108</v>
      </c>
      <c r="AK10" s="676" t="s">
        <v>106</v>
      </c>
      <c r="AL10" s="676" t="s">
        <v>107</v>
      </c>
      <c r="AM10" s="676" t="s">
        <v>108</v>
      </c>
      <c r="AN10" s="676" t="s">
        <v>106</v>
      </c>
      <c r="AO10" s="676" t="s">
        <v>107</v>
      </c>
      <c r="AP10" s="676" t="s">
        <v>108</v>
      </c>
      <c r="AQ10" s="676" t="s">
        <v>106</v>
      </c>
      <c r="AR10" s="676" t="s">
        <v>107</v>
      </c>
      <c r="AS10" s="676" t="s">
        <v>108</v>
      </c>
      <c r="AT10" s="676" t="s">
        <v>106</v>
      </c>
      <c r="AU10" s="676" t="s">
        <v>107</v>
      </c>
      <c r="AV10" s="676" t="s">
        <v>108</v>
      </c>
      <c r="AW10" s="676" t="s">
        <v>106</v>
      </c>
      <c r="AX10" s="676" t="s">
        <v>107</v>
      </c>
      <c r="AY10" s="676" t="s">
        <v>108</v>
      </c>
      <c r="AZ10" s="676" t="s">
        <v>106</v>
      </c>
      <c r="BA10" s="676" t="s">
        <v>107</v>
      </c>
      <c r="BB10" s="676" t="s">
        <v>108</v>
      </c>
      <c r="BC10" s="676" t="s">
        <v>106</v>
      </c>
      <c r="BD10" s="676" t="s">
        <v>107</v>
      </c>
      <c r="BE10" s="676" t="s">
        <v>108</v>
      </c>
      <c r="BF10" s="676" t="s">
        <v>106</v>
      </c>
      <c r="BG10" s="676" t="s">
        <v>107</v>
      </c>
      <c r="BH10" s="676" t="s">
        <v>108</v>
      </c>
      <c r="BI10" s="676" t="s">
        <v>106</v>
      </c>
      <c r="BJ10" s="676" t="s">
        <v>107</v>
      </c>
      <c r="BK10" s="676" t="s">
        <v>108</v>
      </c>
      <c r="BL10" s="676" t="s">
        <v>106</v>
      </c>
      <c r="BM10" s="676" t="s">
        <v>107</v>
      </c>
      <c r="BN10" s="676" t="s">
        <v>108</v>
      </c>
      <c r="BO10" s="676" t="s">
        <v>94</v>
      </c>
      <c r="BP10" s="676" t="s">
        <v>109</v>
      </c>
      <c r="BQ10" s="676" t="s">
        <v>110</v>
      </c>
      <c r="BR10" s="676" t="s">
        <v>106</v>
      </c>
      <c r="BS10" s="676" t="s">
        <v>107</v>
      </c>
      <c r="BT10" s="676" t="s">
        <v>108</v>
      </c>
      <c r="BU10" s="676" t="s">
        <v>106</v>
      </c>
      <c r="BV10" s="676" t="s">
        <v>107</v>
      </c>
      <c r="BW10" s="676" t="s">
        <v>108</v>
      </c>
      <c r="BX10" s="676" t="s">
        <v>106</v>
      </c>
      <c r="BY10" s="676" t="s">
        <v>107</v>
      </c>
      <c r="BZ10" s="676" t="s">
        <v>108</v>
      </c>
      <c r="CA10" s="676" t="s">
        <v>106</v>
      </c>
      <c r="CB10" s="676" t="s">
        <v>107</v>
      </c>
      <c r="CC10" s="676" t="s">
        <v>108</v>
      </c>
      <c r="CD10" s="676" t="s">
        <v>106</v>
      </c>
      <c r="CE10" s="676" t="s">
        <v>107</v>
      </c>
      <c r="CF10" s="676" t="s">
        <v>108</v>
      </c>
      <c r="CG10" s="676" t="s">
        <v>106</v>
      </c>
      <c r="CH10" s="676" t="s">
        <v>107</v>
      </c>
      <c r="CI10" s="676" t="s">
        <v>108</v>
      </c>
      <c r="CJ10" s="676" t="s">
        <v>106</v>
      </c>
      <c r="CK10" s="676" t="s">
        <v>107</v>
      </c>
      <c r="CL10" s="676" t="s">
        <v>108</v>
      </c>
      <c r="DF10" s="672"/>
      <c r="DG10" s="672"/>
      <c r="DH10" s="672"/>
      <c r="DI10" s="672"/>
      <c r="DJ10" s="672"/>
      <c r="DK10" s="672"/>
      <c r="DL10" s="672"/>
      <c r="DM10" s="672"/>
      <c r="DN10" s="850" t="s">
        <v>129</v>
      </c>
      <c r="DO10" s="672"/>
      <c r="DP10" s="672"/>
      <c r="DQ10" s="672"/>
      <c r="DR10" s="672"/>
      <c r="DS10" s="672"/>
      <c r="DT10" s="672"/>
      <c r="DU10" s="672"/>
      <c r="DV10" s="672"/>
      <c r="DW10" s="672"/>
      <c r="DX10" s="672"/>
      <c r="DY10" s="672"/>
      <c r="DZ10" s="672"/>
      <c r="EA10" s="672"/>
      <c r="EB10" s="672"/>
      <c r="EC10" s="672"/>
      <c r="ED10" s="672"/>
      <c r="EE10" s="672"/>
      <c r="EF10" s="672"/>
      <c r="EG10" s="673"/>
      <c r="EH10" s="673"/>
      <c r="EI10" s="673"/>
      <c r="EJ10" s="673"/>
    </row>
    <row r="11" spans="1:140" s="680" customFormat="1" ht="24.6" customHeight="1" x14ac:dyDescent="0.25">
      <c r="A11" s="677" t="s">
        <v>86</v>
      </c>
      <c r="B11" s="678">
        <v>56913.205199999997</v>
      </c>
      <c r="C11" s="678">
        <f t="shared" ref="C11:C56" si="0">CJ11/B11*100</f>
        <v>8.6453398340671903</v>
      </c>
      <c r="D11" s="679">
        <f>SUM(D12:D56)</f>
        <v>535.44000000000005</v>
      </c>
      <c r="E11" s="679">
        <f>SUM(E12:E56)</f>
        <v>2341.31</v>
      </c>
      <c r="F11" s="679">
        <f t="shared" ref="F11:F56" si="1">IF(D11,E11/D11,0)</f>
        <v>4.3726841476169129</v>
      </c>
      <c r="G11" s="679">
        <f>SUM(G12:G56)</f>
        <v>3</v>
      </c>
      <c r="H11" s="679">
        <f>SUM(H12:H56)</f>
        <v>9</v>
      </c>
      <c r="I11" s="679">
        <f t="shared" ref="I11:I56" si="2">IF(G11,H11/G11,0)</f>
        <v>3</v>
      </c>
      <c r="J11" s="679">
        <f>SUM(J12:J56)</f>
        <v>35.11</v>
      </c>
      <c r="K11" s="679">
        <f>SUM(K12:K56)</f>
        <v>193.89</v>
      </c>
      <c r="L11" s="679">
        <f t="shared" ref="L11:L56" si="3">IF(J11,K11/J11,0)</f>
        <v>5.5223583024779259</v>
      </c>
      <c r="M11" s="679">
        <f>SUM(M12:M56)</f>
        <v>688.68</v>
      </c>
      <c r="N11" s="679">
        <f>SUM(N12:N56)</f>
        <v>3042.34</v>
      </c>
      <c r="O11" s="679">
        <f t="shared" ref="O11:O56" si="4">IF(M11,N11/M11,0)</f>
        <v>4.4176395423128305</v>
      </c>
      <c r="P11" s="679">
        <f>SUM(P12:P56)</f>
        <v>1136.9299999999998</v>
      </c>
      <c r="Q11" s="679">
        <f>SUM(Q12:Q56)</f>
        <v>4173.18</v>
      </c>
      <c r="R11" s="679">
        <f t="shared" ref="R11:R56" si="5">IF(P11,Q11/P11,0)</f>
        <v>3.6705689884161741</v>
      </c>
      <c r="S11" s="679">
        <f>SUM(S12:S56)</f>
        <v>172.12</v>
      </c>
      <c r="T11" s="679">
        <f>SUM(T12:T56)</f>
        <v>637.46999999999991</v>
      </c>
      <c r="U11" s="679">
        <f t="shared" ref="U11:U56" si="6">IF(S11,T11/S11,0)</f>
        <v>3.7036369974436432</v>
      </c>
      <c r="V11" s="679">
        <f>SUM(V12:V56)</f>
        <v>2606.39</v>
      </c>
      <c r="W11" s="679">
        <f>SUM(W12:W56)</f>
        <v>10591.079999999998</v>
      </c>
      <c r="X11" s="679">
        <f t="shared" ref="X11:X56" si="7">IF(V11,W11/V11,0)</f>
        <v>4.0635054615771233</v>
      </c>
      <c r="Y11" s="679">
        <f>SUM(Y12:Y56)</f>
        <v>24.79</v>
      </c>
      <c r="Z11" s="679">
        <f>SUM(Z12:Z56)</f>
        <v>107.35</v>
      </c>
      <c r="AA11" s="679">
        <f t="shared" ref="AA11:AA56" si="8">IF(Y11,Z11/Y11,0)</f>
        <v>4.3303751512706734</v>
      </c>
      <c r="AB11" s="679">
        <f>SUM(AB12:AB56)</f>
        <v>6.75</v>
      </c>
      <c r="AC11" s="679">
        <f>SUM(AC12:AC56)</f>
        <v>2.3600000000000003</v>
      </c>
      <c r="AD11" s="679">
        <f t="shared" ref="AD11:AD56" si="9">IF(AB11,AC11/AB11,0)</f>
        <v>0.34962962962962968</v>
      </c>
      <c r="AE11" s="679">
        <f>SUM(AE12:AE56)</f>
        <v>0.5</v>
      </c>
      <c r="AF11" s="679">
        <f>SUM(AF12:AF56)</f>
        <v>2</v>
      </c>
      <c r="AG11" s="679">
        <f t="shared" ref="AG11:AG56" si="10">IF(AE11,AF11/AE11,0)</f>
        <v>4</v>
      </c>
      <c r="AH11" s="679">
        <f>SUM(AH12:AH56)</f>
        <v>47.689999999999991</v>
      </c>
      <c r="AI11" s="679">
        <f>SUM(AI12:AI56)</f>
        <v>135.78</v>
      </c>
      <c r="AJ11" s="679">
        <f t="shared" ref="AJ11:AJ56" si="11">IF(AH11,AI11/AH11,0)</f>
        <v>2.8471377647305522</v>
      </c>
      <c r="AK11" s="679">
        <f>SUM(AK12:AK56)</f>
        <v>1618.19</v>
      </c>
      <c r="AL11" s="679">
        <f>SUM(AL12:AL56)</f>
        <v>5663.83</v>
      </c>
      <c r="AM11" s="679">
        <f t="shared" ref="AM11:AM56" si="12">IF(AK11,AL11/AK11,0)</f>
        <v>3.5001019657765773</v>
      </c>
      <c r="AN11" s="679">
        <f>SUM(AN12:AN56)</f>
        <v>615.53</v>
      </c>
      <c r="AO11" s="679">
        <f>SUM(AO12:AO56)</f>
        <v>950.81999999999994</v>
      </c>
      <c r="AP11" s="679">
        <f t="shared" ref="AP11:AP56" si="13">IF(AN11,AO11/AN11,0)</f>
        <v>1.5447175604763375</v>
      </c>
      <c r="AQ11" s="679">
        <f>SUM(AH11,AN11,AE11,AB11,Y11,AK11)</f>
        <v>2313.4499999999998</v>
      </c>
      <c r="AR11" s="679">
        <f>SUM(AR12:AR56)</f>
        <v>6864.14</v>
      </c>
      <c r="AS11" s="679">
        <f t="shared" ref="AS11:AS56" si="14">IF(AQ11,AR11/AQ11,0)</f>
        <v>2.967057857312672</v>
      </c>
      <c r="AT11" s="679">
        <f>SUM(AT12:AT56)</f>
        <v>0</v>
      </c>
      <c r="AU11" s="679">
        <f>SUM(AU12:AU56)</f>
        <v>0</v>
      </c>
      <c r="AV11" s="679">
        <f t="shared" ref="AV11:AV56" si="15">IF(AT11,AU11/AT11,0)</f>
        <v>0</v>
      </c>
      <c r="AW11" s="679">
        <f>SUM(AW12:AW56)</f>
        <v>2</v>
      </c>
      <c r="AX11" s="679">
        <f>SUM(AX12:AX56)</f>
        <v>8</v>
      </c>
      <c r="AY11" s="679">
        <f t="shared" ref="AY11:AY56" si="16">IF(AW11,AX11/AW11,0)</f>
        <v>4</v>
      </c>
      <c r="AZ11" s="679">
        <f>SUM(AZ12:AZ56)</f>
        <v>4.5999999999999996</v>
      </c>
      <c r="BA11" s="679">
        <f>SUM(BA12:BA56)</f>
        <v>18.899999999999999</v>
      </c>
      <c r="BB11" s="679">
        <f t="shared" ref="BB11:BB56" si="17">IF(AZ11,BA11/AZ11,0)</f>
        <v>4.1086956521739131</v>
      </c>
      <c r="BC11" s="679">
        <f>SUM(BC12:BC56)</f>
        <v>0</v>
      </c>
      <c r="BD11" s="679">
        <f>SUM(BD12:BD56)</f>
        <v>0</v>
      </c>
      <c r="BE11" s="679">
        <f t="shared" ref="BE11:BE56" si="18">IF(BC11,BD11/BC11,0)</f>
        <v>0</v>
      </c>
      <c r="BF11" s="679">
        <f>SUM(BF12:BF56)</f>
        <v>0</v>
      </c>
      <c r="BG11" s="679">
        <f>SUM(BG12:BG56)</f>
        <v>0</v>
      </c>
      <c r="BH11" s="679">
        <f t="shared" ref="BH11:BH56" si="19">IF(BF11,BG11/BF11,0)</f>
        <v>0</v>
      </c>
      <c r="BI11" s="679">
        <f>SUM(BI12:BI56)</f>
        <v>3</v>
      </c>
      <c r="BJ11" s="679">
        <f>SUM(BJ12:BJ56)</f>
        <v>8.4</v>
      </c>
      <c r="BK11" s="679">
        <f t="shared" ref="BK11:BK56" si="20">IF(BI11,BJ11/BI11,0)</f>
        <v>2.8000000000000003</v>
      </c>
      <c r="BL11" s="679">
        <f>SUM(BL12:BL56)</f>
        <v>0</v>
      </c>
      <c r="BM11" s="679">
        <f>SUM(BM12:BM56)</f>
        <v>0</v>
      </c>
      <c r="BN11" s="679">
        <f t="shared" ref="BN11:BN56" si="21">IF(BL11,BM11/BL11,0)</f>
        <v>0</v>
      </c>
      <c r="BO11" s="679">
        <f>SUM(BO12:BO56)</f>
        <v>0</v>
      </c>
      <c r="BP11" s="679">
        <f>SUM(BP12:BP56)</f>
        <v>0</v>
      </c>
      <c r="BQ11" s="679">
        <f t="shared" ref="BQ11:BQ56" si="22">IF(BO11,BP11/BO11,0)</f>
        <v>0</v>
      </c>
      <c r="BR11" s="679">
        <f>SUM(BR12:BR56)</f>
        <v>560.23000000000013</v>
      </c>
      <c r="BS11" s="679">
        <f>SUM(BS12:BS56)</f>
        <v>2448.66</v>
      </c>
      <c r="BT11" s="679">
        <f t="shared" ref="BT11:BT56" si="23">IF(BR11,BS11/BR11,0)</f>
        <v>4.3708119879335259</v>
      </c>
      <c r="BU11" s="679">
        <f>SUM(BU12:BU56)</f>
        <v>9.75</v>
      </c>
      <c r="BV11" s="679">
        <f>SUM(BV12:BV56)</f>
        <v>11.36</v>
      </c>
      <c r="BW11" s="679">
        <f t="shared" ref="BW11:BW56" si="24">IF(BU11,BV11/BU11,0)</f>
        <v>1.165128205128205</v>
      </c>
      <c r="BX11" s="679">
        <f>SUM(BX12:BX56)</f>
        <v>35.61</v>
      </c>
      <c r="BY11" s="679">
        <f>SUM(BY12:BY56)</f>
        <v>195.89</v>
      </c>
      <c r="BZ11" s="679">
        <f t="shared" ref="BZ11:BZ56" si="25">IF(BX11,BY11/BX11,0)</f>
        <v>5.5009828699803425</v>
      </c>
      <c r="CA11" s="679">
        <f>SUM(CA12:CA56)</f>
        <v>736.37</v>
      </c>
      <c r="CB11" s="679">
        <f>SUM(CB12:CB56)</f>
        <v>3178.12</v>
      </c>
      <c r="CC11" s="679">
        <f t="shared" ref="CC11:CC56" si="26">IF(CA11,CB11/CA11,0)</f>
        <v>4.3159281339543973</v>
      </c>
      <c r="CD11" s="679">
        <f>SUM(CD12:CD56)</f>
        <v>2755.12</v>
      </c>
      <c r="CE11" s="679">
        <f>SUM(CE12:CE56)</f>
        <v>9837.01</v>
      </c>
      <c r="CF11" s="679">
        <f t="shared" ref="CF11:CF56" si="27">IF(CD11,CE11/CD11,0)</f>
        <v>3.5704470222712623</v>
      </c>
      <c r="CG11" s="679">
        <f>SUM(CG12:CG56)</f>
        <v>787.64999999999986</v>
      </c>
      <c r="CH11" s="679">
        <f>SUM(CH12:CH56)</f>
        <v>1588.2900000000002</v>
      </c>
      <c r="CI11" s="679">
        <f t="shared" ref="CI11:CI56" si="28">IF(CG11,CH11/CG11,0)</f>
        <v>2.0164920967434781</v>
      </c>
      <c r="CJ11" s="679">
        <f>SUM(CJ12:CJ56)</f>
        <v>4920.3399999999992</v>
      </c>
      <c r="CK11" s="679">
        <f>SUM(CK12:CK56)</f>
        <v>17455.219999999998</v>
      </c>
      <c r="CL11" s="679">
        <f t="shared" ref="CL11:CL56" si="29">IF(CJ11,CK11/CJ11,0)</f>
        <v>3.5475637862424141</v>
      </c>
      <c r="DF11" s="681" t="s">
        <v>62</v>
      </c>
      <c r="DG11" s="681" t="s">
        <v>63</v>
      </c>
      <c r="DH11" s="681" t="s">
        <v>64</v>
      </c>
      <c r="DI11" s="682">
        <v>41943</v>
      </c>
      <c r="DJ11" s="681"/>
      <c r="DK11" s="681"/>
      <c r="DL11" s="681"/>
      <c r="DM11" s="681"/>
      <c r="DN11" s="681" t="s">
        <v>56</v>
      </c>
      <c r="DO11" s="681"/>
      <c r="DP11" s="681"/>
      <c r="DQ11" s="681"/>
      <c r="DR11" s="681"/>
      <c r="DS11" s="681"/>
      <c r="DT11" s="681"/>
      <c r="DU11" s="681"/>
      <c r="DV11" s="681"/>
      <c r="DW11" s="681"/>
      <c r="DX11" s="681"/>
      <c r="DY11" s="681"/>
      <c r="DZ11" s="681"/>
      <c r="EA11" s="681"/>
      <c r="EB11" s="681"/>
      <c r="EC11" s="681"/>
      <c r="ED11" s="681"/>
      <c r="EE11" s="681"/>
      <c r="EF11" s="681"/>
      <c r="EG11" s="683"/>
      <c r="EH11" s="683"/>
      <c r="EI11" s="683"/>
      <c r="EJ11" s="683"/>
    </row>
    <row r="12" spans="1:140" x14ac:dyDescent="0.25">
      <c r="A12" s="684" t="s">
        <v>5</v>
      </c>
      <c r="B12" s="685">
        <v>78</v>
      </c>
      <c r="C12" s="686">
        <f t="shared" si="0"/>
        <v>0</v>
      </c>
      <c r="D12" s="687"/>
      <c r="E12" s="687"/>
      <c r="F12" s="688">
        <f t="shared" si="1"/>
        <v>0</v>
      </c>
      <c r="G12" s="687"/>
      <c r="H12" s="687"/>
      <c r="I12" s="688">
        <f t="shared" si="2"/>
        <v>0</v>
      </c>
      <c r="J12" s="687"/>
      <c r="K12" s="687"/>
      <c r="L12" s="688">
        <f t="shared" si="3"/>
        <v>0</v>
      </c>
      <c r="M12" s="687"/>
      <c r="N12" s="687"/>
      <c r="O12" s="688">
        <f t="shared" si="4"/>
        <v>0</v>
      </c>
      <c r="P12" s="687"/>
      <c r="Q12" s="687"/>
      <c r="R12" s="688">
        <f t="shared" si="5"/>
        <v>0</v>
      </c>
      <c r="S12" s="687"/>
      <c r="T12" s="687"/>
      <c r="U12" s="688">
        <f t="shared" si="6"/>
        <v>0</v>
      </c>
      <c r="V12" s="687">
        <f>S12+P12+M12+J12+J12+G12+D12</f>
        <v>0</v>
      </c>
      <c r="W12" s="687">
        <f>T12+Q12+N12+K12+K12+H12+E12</f>
        <v>0</v>
      </c>
      <c r="X12" s="688">
        <f t="shared" si="7"/>
        <v>0</v>
      </c>
      <c r="Y12" s="687"/>
      <c r="Z12" s="687"/>
      <c r="AA12" s="688">
        <f t="shared" si="8"/>
        <v>0</v>
      </c>
      <c r="AB12" s="687"/>
      <c r="AC12" s="687"/>
      <c r="AD12" s="688">
        <f t="shared" si="9"/>
        <v>0</v>
      </c>
      <c r="AE12" s="687"/>
      <c r="AF12" s="687"/>
      <c r="AG12" s="688">
        <f t="shared" si="10"/>
        <v>0</v>
      </c>
      <c r="AH12" s="687"/>
      <c r="AI12" s="687"/>
      <c r="AJ12" s="688">
        <f t="shared" si="11"/>
        <v>0</v>
      </c>
      <c r="AK12" s="687"/>
      <c r="AL12" s="687"/>
      <c r="AM12" s="688">
        <f t="shared" si="12"/>
        <v>0</v>
      </c>
      <c r="AN12" s="687"/>
      <c r="AO12" s="687"/>
      <c r="AP12" s="688">
        <f t="shared" si="13"/>
        <v>0</v>
      </c>
      <c r="AQ12" s="687">
        <f>AN12+AK12+AH12+AE12+AE12+AB12+Y12</f>
        <v>0</v>
      </c>
      <c r="AR12" s="687">
        <f>AO12+AL12+AI12+AF12+AF12+AC12+Z12</f>
        <v>0</v>
      </c>
      <c r="AS12" s="688">
        <f t="shared" si="14"/>
        <v>0</v>
      </c>
      <c r="AT12" s="687">
        <v>0</v>
      </c>
      <c r="AU12" s="687">
        <v>0</v>
      </c>
      <c r="AV12" s="688">
        <f t="shared" si="15"/>
        <v>0</v>
      </c>
      <c r="AW12" s="687">
        <v>0</v>
      </c>
      <c r="AX12" s="687">
        <v>0</v>
      </c>
      <c r="AY12" s="688">
        <f t="shared" si="16"/>
        <v>0</v>
      </c>
      <c r="AZ12" s="687">
        <v>0</v>
      </c>
      <c r="BA12" s="687">
        <v>0</v>
      </c>
      <c r="BB12" s="688">
        <f t="shared" si="17"/>
        <v>0</v>
      </c>
      <c r="BC12" s="687">
        <v>0</v>
      </c>
      <c r="BD12" s="687">
        <v>0</v>
      </c>
      <c r="BE12" s="688">
        <f t="shared" si="18"/>
        <v>0</v>
      </c>
      <c r="BF12" s="687">
        <v>0</v>
      </c>
      <c r="BG12" s="687">
        <v>0</v>
      </c>
      <c r="BH12" s="688">
        <f t="shared" si="19"/>
        <v>0</v>
      </c>
      <c r="BI12" s="687">
        <v>0</v>
      </c>
      <c r="BJ12" s="687">
        <v>0</v>
      </c>
      <c r="BK12" s="688">
        <f t="shared" si="20"/>
        <v>0</v>
      </c>
      <c r="BL12" s="687">
        <v>0</v>
      </c>
      <c r="BM12" s="687">
        <v>0</v>
      </c>
      <c r="BN12" s="688">
        <f t="shared" si="21"/>
        <v>0</v>
      </c>
      <c r="BO12" s="687">
        <v>0</v>
      </c>
      <c r="BP12" s="687">
        <v>0</v>
      </c>
      <c r="BQ12" s="688">
        <f t="shared" si="22"/>
        <v>0</v>
      </c>
      <c r="BR12" s="687">
        <f t="shared" ref="BR12:BS47" si="30">D12+Y12</f>
        <v>0</v>
      </c>
      <c r="BS12" s="687">
        <f t="shared" si="30"/>
        <v>0</v>
      </c>
      <c r="BT12" s="688">
        <f t="shared" si="23"/>
        <v>0</v>
      </c>
      <c r="BU12" s="687">
        <f t="shared" ref="BU12:BV56" si="31">G12+AB12</f>
        <v>0</v>
      </c>
      <c r="BV12" s="687">
        <f t="shared" si="31"/>
        <v>0</v>
      </c>
      <c r="BW12" s="688">
        <f t="shared" si="24"/>
        <v>0</v>
      </c>
      <c r="BX12" s="687">
        <f t="shared" ref="BX12:BY47" si="32">J12+AE12</f>
        <v>0</v>
      </c>
      <c r="BY12" s="687">
        <f t="shared" si="32"/>
        <v>0</v>
      </c>
      <c r="BZ12" s="688">
        <f t="shared" si="25"/>
        <v>0</v>
      </c>
      <c r="CA12" s="687">
        <f t="shared" ref="CA12:CB55" si="33">M12+AH12</f>
        <v>0</v>
      </c>
      <c r="CB12" s="687">
        <f t="shared" si="33"/>
        <v>0</v>
      </c>
      <c r="CC12" s="688">
        <f t="shared" si="26"/>
        <v>0</v>
      </c>
      <c r="CD12" s="687">
        <f t="shared" ref="CD12:CE55" si="34">P12+AK12</f>
        <v>0</v>
      </c>
      <c r="CE12" s="687">
        <f t="shared" si="34"/>
        <v>0</v>
      </c>
      <c r="CF12" s="688">
        <f t="shared" si="27"/>
        <v>0</v>
      </c>
      <c r="CG12" s="687">
        <f t="shared" ref="CG12:CH55" si="35">S12+AN12</f>
        <v>0</v>
      </c>
      <c r="CH12" s="687">
        <f t="shared" si="35"/>
        <v>0</v>
      </c>
      <c r="CI12" s="688">
        <f t="shared" si="28"/>
        <v>0</v>
      </c>
      <c r="CJ12" s="687">
        <f t="shared" ref="CJ12:CK55" si="36">V12+AQ12</f>
        <v>0</v>
      </c>
      <c r="CK12" s="687">
        <f t="shared" si="36"/>
        <v>0</v>
      </c>
      <c r="CL12" s="688">
        <f t="shared" si="29"/>
        <v>0</v>
      </c>
      <c r="DN12" s="689"/>
      <c r="DO12" s="689" t="s">
        <v>178</v>
      </c>
    </row>
    <row r="13" spans="1:140" x14ac:dyDescent="0.25">
      <c r="A13" s="684" t="s">
        <v>6</v>
      </c>
      <c r="B13" s="685">
        <v>607</v>
      </c>
      <c r="C13" s="686">
        <f t="shared" si="0"/>
        <v>0</v>
      </c>
      <c r="D13" s="687"/>
      <c r="E13" s="687"/>
      <c r="F13" s="688">
        <f t="shared" si="1"/>
        <v>0</v>
      </c>
      <c r="G13" s="687"/>
      <c r="H13" s="687"/>
      <c r="I13" s="688">
        <f t="shared" si="2"/>
        <v>0</v>
      </c>
      <c r="J13" s="687"/>
      <c r="K13" s="687"/>
      <c r="L13" s="688">
        <f t="shared" si="3"/>
        <v>0</v>
      </c>
      <c r="M13" s="687"/>
      <c r="N13" s="687"/>
      <c r="O13" s="688">
        <f t="shared" si="4"/>
        <v>0</v>
      </c>
      <c r="P13" s="687"/>
      <c r="Q13" s="687"/>
      <c r="R13" s="688">
        <f t="shared" si="5"/>
        <v>0</v>
      </c>
      <c r="S13" s="687"/>
      <c r="T13" s="687"/>
      <c r="U13" s="688">
        <f t="shared" si="6"/>
        <v>0</v>
      </c>
      <c r="V13" s="687">
        <f t="shared" ref="V13:W56" si="37">S13+P13+M13+J13+J13+G13+D13</f>
        <v>0</v>
      </c>
      <c r="W13" s="687">
        <f t="shared" si="37"/>
        <v>0</v>
      </c>
      <c r="X13" s="688">
        <f t="shared" si="7"/>
        <v>0</v>
      </c>
      <c r="Y13" s="687"/>
      <c r="Z13" s="687"/>
      <c r="AA13" s="688">
        <f t="shared" si="8"/>
        <v>0</v>
      </c>
      <c r="AB13" s="687"/>
      <c r="AC13" s="687"/>
      <c r="AD13" s="688">
        <f t="shared" si="9"/>
        <v>0</v>
      </c>
      <c r="AE13" s="687"/>
      <c r="AF13" s="687"/>
      <c r="AG13" s="688">
        <f t="shared" si="10"/>
        <v>0</v>
      </c>
      <c r="AH13" s="687"/>
      <c r="AI13" s="687"/>
      <c r="AJ13" s="688">
        <f t="shared" si="11"/>
        <v>0</v>
      </c>
      <c r="AK13" s="687"/>
      <c r="AL13" s="687"/>
      <c r="AM13" s="688">
        <f t="shared" si="12"/>
        <v>0</v>
      </c>
      <c r="AN13" s="687"/>
      <c r="AO13" s="687"/>
      <c r="AP13" s="688">
        <f t="shared" si="13"/>
        <v>0</v>
      </c>
      <c r="AQ13" s="687">
        <f t="shared" ref="AQ13:AR56" si="38">AN13+AK13+AH13+AE13+AE13+AB13+Y13</f>
        <v>0</v>
      </c>
      <c r="AR13" s="687">
        <f t="shared" si="38"/>
        <v>0</v>
      </c>
      <c r="AS13" s="688">
        <f t="shared" si="14"/>
        <v>0</v>
      </c>
      <c r="AT13" s="687">
        <v>0</v>
      </c>
      <c r="AU13" s="687">
        <v>0</v>
      </c>
      <c r="AV13" s="688">
        <f t="shared" si="15"/>
        <v>0</v>
      </c>
      <c r="AW13" s="687">
        <v>0</v>
      </c>
      <c r="AX13" s="687">
        <v>0</v>
      </c>
      <c r="AY13" s="688">
        <f t="shared" si="16"/>
        <v>0</v>
      </c>
      <c r="AZ13" s="687">
        <v>0</v>
      </c>
      <c r="BA13" s="687">
        <v>0</v>
      </c>
      <c r="BB13" s="688">
        <f t="shared" si="17"/>
        <v>0</v>
      </c>
      <c r="BC13" s="687">
        <v>0</v>
      </c>
      <c r="BD13" s="687">
        <v>0</v>
      </c>
      <c r="BE13" s="688">
        <f t="shared" si="18"/>
        <v>0</v>
      </c>
      <c r="BF13" s="687">
        <v>0</v>
      </c>
      <c r="BG13" s="687">
        <v>0</v>
      </c>
      <c r="BH13" s="688">
        <f t="shared" si="19"/>
        <v>0</v>
      </c>
      <c r="BI13" s="687">
        <v>0</v>
      </c>
      <c r="BJ13" s="687">
        <v>0</v>
      </c>
      <c r="BK13" s="688">
        <f t="shared" si="20"/>
        <v>0</v>
      </c>
      <c r="BL13" s="687">
        <v>0</v>
      </c>
      <c r="BM13" s="687">
        <v>0</v>
      </c>
      <c r="BN13" s="688">
        <f t="shared" si="21"/>
        <v>0</v>
      </c>
      <c r="BO13" s="687">
        <v>0</v>
      </c>
      <c r="BP13" s="687">
        <v>0</v>
      </c>
      <c r="BQ13" s="688">
        <f t="shared" si="22"/>
        <v>0</v>
      </c>
      <c r="BR13" s="687">
        <f t="shared" si="30"/>
        <v>0</v>
      </c>
      <c r="BS13" s="687">
        <f t="shared" si="30"/>
        <v>0</v>
      </c>
      <c r="BT13" s="688">
        <f t="shared" si="23"/>
        <v>0</v>
      </c>
      <c r="BU13" s="687">
        <f t="shared" si="31"/>
        <v>0</v>
      </c>
      <c r="BV13" s="687">
        <f t="shared" si="31"/>
        <v>0</v>
      </c>
      <c r="BW13" s="688">
        <f t="shared" si="24"/>
        <v>0</v>
      </c>
      <c r="BX13" s="687">
        <f t="shared" si="32"/>
        <v>0</v>
      </c>
      <c r="BY13" s="687">
        <f t="shared" si="32"/>
        <v>0</v>
      </c>
      <c r="BZ13" s="688">
        <f t="shared" si="25"/>
        <v>0</v>
      </c>
      <c r="CA13" s="687">
        <f t="shared" si="33"/>
        <v>0</v>
      </c>
      <c r="CB13" s="687">
        <f t="shared" si="33"/>
        <v>0</v>
      </c>
      <c r="CC13" s="688">
        <f t="shared" si="26"/>
        <v>0</v>
      </c>
      <c r="CD13" s="687">
        <f t="shared" si="34"/>
        <v>0</v>
      </c>
      <c r="CE13" s="687">
        <f t="shared" si="34"/>
        <v>0</v>
      </c>
      <c r="CF13" s="688">
        <f t="shared" si="27"/>
        <v>0</v>
      </c>
      <c r="CG13" s="687">
        <f t="shared" si="35"/>
        <v>0</v>
      </c>
      <c r="CH13" s="687">
        <f t="shared" si="35"/>
        <v>0</v>
      </c>
      <c r="CI13" s="688">
        <f t="shared" si="28"/>
        <v>0</v>
      </c>
      <c r="CJ13" s="687">
        <f t="shared" si="36"/>
        <v>0</v>
      </c>
      <c r="CK13" s="687">
        <f t="shared" si="36"/>
        <v>0</v>
      </c>
      <c r="CL13" s="688">
        <f t="shared" si="29"/>
        <v>0</v>
      </c>
      <c r="DN13" s="689"/>
      <c r="DO13" s="689" t="s">
        <v>178</v>
      </c>
    </row>
    <row r="14" spans="1:140" x14ac:dyDescent="0.25">
      <c r="A14" s="684" t="s">
        <v>7</v>
      </c>
      <c r="B14" s="685">
        <v>80</v>
      </c>
      <c r="C14" s="686">
        <f t="shared" si="0"/>
        <v>0</v>
      </c>
      <c r="D14" s="687"/>
      <c r="E14" s="687"/>
      <c r="F14" s="688">
        <f t="shared" si="1"/>
        <v>0</v>
      </c>
      <c r="G14" s="687"/>
      <c r="H14" s="687"/>
      <c r="I14" s="688">
        <f t="shared" si="2"/>
        <v>0</v>
      </c>
      <c r="J14" s="687"/>
      <c r="K14" s="687"/>
      <c r="L14" s="688">
        <f t="shared" si="3"/>
        <v>0</v>
      </c>
      <c r="M14" s="687"/>
      <c r="N14" s="687"/>
      <c r="O14" s="688">
        <f t="shared" si="4"/>
        <v>0</v>
      </c>
      <c r="P14" s="687"/>
      <c r="Q14" s="687"/>
      <c r="R14" s="688">
        <f t="shared" si="5"/>
        <v>0</v>
      </c>
      <c r="S14" s="687"/>
      <c r="T14" s="687"/>
      <c r="U14" s="688">
        <f t="shared" si="6"/>
        <v>0</v>
      </c>
      <c r="V14" s="687">
        <f t="shared" si="37"/>
        <v>0</v>
      </c>
      <c r="W14" s="687">
        <f t="shared" si="37"/>
        <v>0</v>
      </c>
      <c r="X14" s="688">
        <f t="shared" si="7"/>
        <v>0</v>
      </c>
      <c r="Y14" s="687"/>
      <c r="Z14" s="687"/>
      <c r="AA14" s="688">
        <f t="shared" si="8"/>
        <v>0</v>
      </c>
      <c r="AB14" s="687"/>
      <c r="AC14" s="687"/>
      <c r="AD14" s="688">
        <f t="shared" si="9"/>
        <v>0</v>
      </c>
      <c r="AE14" s="687"/>
      <c r="AF14" s="687"/>
      <c r="AG14" s="688">
        <f t="shared" si="10"/>
        <v>0</v>
      </c>
      <c r="AH14" s="687"/>
      <c r="AI14" s="687"/>
      <c r="AJ14" s="688">
        <f t="shared" si="11"/>
        <v>0</v>
      </c>
      <c r="AK14" s="687"/>
      <c r="AL14" s="687"/>
      <c r="AM14" s="688">
        <f t="shared" si="12"/>
        <v>0</v>
      </c>
      <c r="AN14" s="687"/>
      <c r="AO14" s="687"/>
      <c r="AP14" s="688">
        <f t="shared" si="13"/>
        <v>0</v>
      </c>
      <c r="AQ14" s="687">
        <f t="shared" si="38"/>
        <v>0</v>
      </c>
      <c r="AR14" s="687">
        <f t="shared" si="38"/>
        <v>0</v>
      </c>
      <c r="AS14" s="688">
        <f t="shared" si="14"/>
        <v>0</v>
      </c>
      <c r="AT14" s="687">
        <v>0</v>
      </c>
      <c r="AU14" s="687">
        <v>0</v>
      </c>
      <c r="AV14" s="688">
        <f t="shared" si="15"/>
        <v>0</v>
      </c>
      <c r="AW14" s="687">
        <v>0</v>
      </c>
      <c r="AX14" s="687">
        <v>0</v>
      </c>
      <c r="AY14" s="688">
        <f t="shared" si="16"/>
        <v>0</v>
      </c>
      <c r="AZ14" s="687">
        <v>0</v>
      </c>
      <c r="BA14" s="687">
        <v>0</v>
      </c>
      <c r="BB14" s="688">
        <f t="shared" si="17"/>
        <v>0</v>
      </c>
      <c r="BC14" s="687">
        <v>0</v>
      </c>
      <c r="BD14" s="687">
        <v>0</v>
      </c>
      <c r="BE14" s="688">
        <f t="shared" si="18"/>
        <v>0</v>
      </c>
      <c r="BF14" s="687">
        <v>0</v>
      </c>
      <c r="BG14" s="687">
        <v>0</v>
      </c>
      <c r="BH14" s="688">
        <f t="shared" si="19"/>
        <v>0</v>
      </c>
      <c r="BI14" s="687">
        <v>0</v>
      </c>
      <c r="BJ14" s="687">
        <v>0</v>
      </c>
      <c r="BK14" s="688">
        <f t="shared" si="20"/>
        <v>0</v>
      </c>
      <c r="BL14" s="687">
        <v>0</v>
      </c>
      <c r="BM14" s="687">
        <v>0</v>
      </c>
      <c r="BN14" s="688">
        <f t="shared" si="21"/>
        <v>0</v>
      </c>
      <c r="BO14" s="687">
        <v>0</v>
      </c>
      <c r="BP14" s="687">
        <v>0</v>
      </c>
      <c r="BQ14" s="688">
        <f t="shared" si="22"/>
        <v>0</v>
      </c>
      <c r="BR14" s="687">
        <f t="shared" si="30"/>
        <v>0</v>
      </c>
      <c r="BS14" s="687">
        <f t="shared" si="30"/>
        <v>0</v>
      </c>
      <c r="BT14" s="688">
        <f t="shared" si="23"/>
        <v>0</v>
      </c>
      <c r="BU14" s="687">
        <f t="shared" si="31"/>
        <v>0</v>
      </c>
      <c r="BV14" s="687">
        <f t="shared" si="31"/>
        <v>0</v>
      </c>
      <c r="BW14" s="688">
        <f t="shared" si="24"/>
        <v>0</v>
      </c>
      <c r="BX14" s="687">
        <f t="shared" si="32"/>
        <v>0</v>
      </c>
      <c r="BY14" s="687">
        <f t="shared" si="32"/>
        <v>0</v>
      </c>
      <c r="BZ14" s="688">
        <f t="shared" si="25"/>
        <v>0</v>
      </c>
      <c r="CA14" s="687">
        <f t="shared" si="33"/>
        <v>0</v>
      </c>
      <c r="CB14" s="687">
        <f t="shared" si="33"/>
        <v>0</v>
      </c>
      <c r="CC14" s="688">
        <f t="shared" si="26"/>
        <v>0</v>
      </c>
      <c r="CD14" s="687">
        <f t="shared" si="34"/>
        <v>0</v>
      </c>
      <c r="CE14" s="687">
        <f t="shared" si="34"/>
        <v>0</v>
      </c>
      <c r="CF14" s="688">
        <f t="shared" si="27"/>
        <v>0</v>
      </c>
      <c r="CG14" s="687">
        <f t="shared" si="35"/>
        <v>0</v>
      </c>
      <c r="CH14" s="687">
        <f t="shared" si="35"/>
        <v>0</v>
      </c>
      <c r="CI14" s="688">
        <f t="shared" si="28"/>
        <v>0</v>
      </c>
      <c r="CJ14" s="687">
        <f t="shared" si="36"/>
        <v>0</v>
      </c>
      <c r="CK14" s="687">
        <f t="shared" si="36"/>
        <v>0</v>
      </c>
      <c r="CL14" s="688">
        <f t="shared" si="29"/>
        <v>0</v>
      </c>
      <c r="DN14" s="689" t="s">
        <v>146</v>
      </c>
      <c r="DO14" s="689"/>
    </row>
    <row r="15" spans="1:140" x14ac:dyDescent="0.25">
      <c r="A15" s="684" t="s">
        <v>8</v>
      </c>
      <c r="B15" s="685">
        <v>738.61</v>
      </c>
      <c r="C15" s="686">
        <f t="shared" si="0"/>
        <v>0</v>
      </c>
      <c r="D15" s="687"/>
      <c r="E15" s="687"/>
      <c r="F15" s="688">
        <f t="shared" si="1"/>
        <v>0</v>
      </c>
      <c r="G15" s="687"/>
      <c r="H15" s="687"/>
      <c r="I15" s="688">
        <f t="shared" si="2"/>
        <v>0</v>
      </c>
      <c r="J15" s="687"/>
      <c r="K15" s="687"/>
      <c r="L15" s="688">
        <f t="shared" si="3"/>
        <v>0</v>
      </c>
      <c r="M15" s="687"/>
      <c r="N15" s="687"/>
      <c r="O15" s="688">
        <f t="shared" si="4"/>
        <v>0</v>
      </c>
      <c r="P15" s="687"/>
      <c r="Q15" s="687"/>
      <c r="R15" s="688">
        <f t="shared" si="5"/>
        <v>0</v>
      </c>
      <c r="S15" s="687"/>
      <c r="T15" s="687"/>
      <c r="U15" s="688">
        <f t="shared" si="6"/>
        <v>0</v>
      </c>
      <c r="V15" s="687">
        <f t="shared" si="37"/>
        <v>0</v>
      </c>
      <c r="W15" s="687">
        <f t="shared" si="37"/>
        <v>0</v>
      </c>
      <c r="X15" s="688">
        <f t="shared" si="7"/>
        <v>0</v>
      </c>
      <c r="Y15" s="687"/>
      <c r="Z15" s="687"/>
      <c r="AA15" s="688">
        <f t="shared" si="8"/>
        <v>0</v>
      </c>
      <c r="AB15" s="687"/>
      <c r="AC15" s="687"/>
      <c r="AD15" s="688">
        <f t="shared" si="9"/>
        <v>0</v>
      </c>
      <c r="AE15" s="687"/>
      <c r="AF15" s="687"/>
      <c r="AG15" s="688">
        <f t="shared" si="10"/>
        <v>0</v>
      </c>
      <c r="AH15" s="687"/>
      <c r="AI15" s="687"/>
      <c r="AJ15" s="688">
        <f t="shared" si="11"/>
        <v>0</v>
      </c>
      <c r="AK15" s="687"/>
      <c r="AL15" s="687"/>
      <c r="AM15" s="688">
        <f t="shared" si="12"/>
        <v>0</v>
      </c>
      <c r="AN15" s="687"/>
      <c r="AO15" s="687"/>
      <c r="AP15" s="688">
        <f t="shared" si="13"/>
        <v>0</v>
      </c>
      <c r="AQ15" s="687">
        <f t="shared" si="38"/>
        <v>0</v>
      </c>
      <c r="AR15" s="687">
        <f t="shared" si="38"/>
        <v>0</v>
      </c>
      <c r="AS15" s="688">
        <f t="shared" si="14"/>
        <v>0</v>
      </c>
      <c r="AT15" s="687">
        <v>0</v>
      </c>
      <c r="AU15" s="687">
        <v>0</v>
      </c>
      <c r="AV15" s="688">
        <f t="shared" si="15"/>
        <v>0</v>
      </c>
      <c r="AW15" s="687">
        <v>0</v>
      </c>
      <c r="AX15" s="687">
        <v>0</v>
      </c>
      <c r="AY15" s="688">
        <f t="shared" si="16"/>
        <v>0</v>
      </c>
      <c r="AZ15" s="687">
        <v>0</v>
      </c>
      <c r="BA15" s="687">
        <v>0</v>
      </c>
      <c r="BB15" s="688">
        <f t="shared" si="17"/>
        <v>0</v>
      </c>
      <c r="BC15" s="687">
        <v>0</v>
      </c>
      <c r="BD15" s="687">
        <v>0</v>
      </c>
      <c r="BE15" s="688">
        <f t="shared" si="18"/>
        <v>0</v>
      </c>
      <c r="BF15" s="687">
        <v>0</v>
      </c>
      <c r="BG15" s="687">
        <v>0</v>
      </c>
      <c r="BH15" s="688">
        <f t="shared" si="19"/>
        <v>0</v>
      </c>
      <c r="BI15" s="687">
        <v>0</v>
      </c>
      <c r="BJ15" s="687">
        <v>0</v>
      </c>
      <c r="BK15" s="688">
        <f t="shared" si="20"/>
        <v>0</v>
      </c>
      <c r="BL15" s="687">
        <v>0</v>
      </c>
      <c r="BM15" s="687">
        <v>0</v>
      </c>
      <c r="BN15" s="688">
        <f t="shared" si="21"/>
        <v>0</v>
      </c>
      <c r="BO15" s="687">
        <v>0</v>
      </c>
      <c r="BP15" s="687">
        <v>0</v>
      </c>
      <c r="BQ15" s="688">
        <f t="shared" si="22"/>
        <v>0</v>
      </c>
      <c r="BR15" s="687">
        <f t="shared" si="30"/>
        <v>0</v>
      </c>
      <c r="BS15" s="687">
        <f t="shared" si="30"/>
        <v>0</v>
      </c>
      <c r="BT15" s="688">
        <f t="shared" si="23"/>
        <v>0</v>
      </c>
      <c r="BU15" s="687">
        <f t="shared" si="31"/>
        <v>0</v>
      </c>
      <c r="BV15" s="687">
        <f t="shared" si="31"/>
        <v>0</v>
      </c>
      <c r="BW15" s="688">
        <f t="shared" si="24"/>
        <v>0</v>
      </c>
      <c r="BX15" s="687">
        <f t="shared" si="32"/>
        <v>0</v>
      </c>
      <c r="BY15" s="687">
        <f t="shared" si="32"/>
        <v>0</v>
      </c>
      <c r="BZ15" s="688">
        <f t="shared" si="25"/>
        <v>0</v>
      </c>
      <c r="CA15" s="687">
        <f t="shared" si="33"/>
        <v>0</v>
      </c>
      <c r="CB15" s="687">
        <f t="shared" si="33"/>
        <v>0</v>
      </c>
      <c r="CC15" s="688">
        <f t="shared" si="26"/>
        <v>0</v>
      </c>
      <c r="CD15" s="687">
        <f t="shared" si="34"/>
        <v>0</v>
      </c>
      <c r="CE15" s="687">
        <f t="shared" si="34"/>
        <v>0</v>
      </c>
      <c r="CF15" s="688">
        <f t="shared" si="27"/>
        <v>0</v>
      </c>
      <c r="CG15" s="687">
        <f t="shared" si="35"/>
        <v>0</v>
      </c>
      <c r="CH15" s="687">
        <f t="shared" si="35"/>
        <v>0</v>
      </c>
      <c r="CI15" s="688">
        <f t="shared" si="28"/>
        <v>0</v>
      </c>
      <c r="CJ15" s="687">
        <f t="shared" si="36"/>
        <v>0</v>
      </c>
      <c r="CK15" s="687">
        <f t="shared" si="36"/>
        <v>0</v>
      </c>
      <c r="CL15" s="688">
        <f t="shared" si="29"/>
        <v>0</v>
      </c>
      <c r="DN15" s="689" t="s">
        <v>210</v>
      </c>
      <c r="DO15" s="689" t="s">
        <v>178</v>
      </c>
    </row>
    <row r="16" spans="1:140" x14ac:dyDescent="0.25">
      <c r="A16" s="684" t="s">
        <v>9</v>
      </c>
      <c r="B16" s="685">
        <v>1294</v>
      </c>
      <c r="C16" s="686">
        <f t="shared" si="0"/>
        <v>0</v>
      </c>
      <c r="D16" s="687"/>
      <c r="E16" s="687"/>
      <c r="F16" s="688">
        <f t="shared" si="1"/>
        <v>0</v>
      </c>
      <c r="G16" s="687"/>
      <c r="H16" s="687"/>
      <c r="I16" s="688">
        <f t="shared" si="2"/>
        <v>0</v>
      </c>
      <c r="J16" s="687"/>
      <c r="K16" s="687"/>
      <c r="L16" s="688">
        <f t="shared" si="3"/>
        <v>0</v>
      </c>
      <c r="M16" s="687"/>
      <c r="N16" s="687"/>
      <c r="O16" s="688">
        <f t="shared" si="4"/>
        <v>0</v>
      </c>
      <c r="P16" s="687"/>
      <c r="Q16" s="687"/>
      <c r="R16" s="688">
        <f t="shared" si="5"/>
        <v>0</v>
      </c>
      <c r="S16" s="687"/>
      <c r="T16" s="687"/>
      <c r="U16" s="688">
        <f t="shared" si="6"/>
        <v>0</v>
      </c>
      <c r="V16" s="687">
        <f t="shared" si="37"/>
        <v>0</v>
      </c>
      <c r="W16" s="687">
        <f t="shared" si="37"/>
        <v>0</v>
      </c>
      <c r="X16" s="688">
        <f t="shared" si="7"/>
        <v>0</v>
      </c>
      <c r="Y16" s="687"/>
      <c r="Z16" s="687"/>
      <c r="AA16" s="688">
        <f t="shared" si="8"/>
        <v>0</v>
      </c>
      <c r="AB16" s="687"/>
      <c r="AC16" s="687"/>
      <c r="AD16" s="688">
        <f t="shared" si="9"/>
        <v>0</v>
      </c>
      <c r="AE16" s="687"/>
      <c r="AF16" s="687"/>
      <c r="AG16" s="688">
        <f t="shared" si="10"/>
        <v>0</v>
      </c>
      <c r="AH16" s="687"/>
      <c r="AI16" s="687"/>
      <c r="AJ16" s="688">
        <f t="shared" si="11"/>
        <v>0</v>
      </c>
      <c r="AK16" s="687"/>
      <c r="AL16" s="687"/>
      <c r="AM16" s="688">
        <f t="shared" si="12"/>
        <v>0</v>
      </c>
      <c r="AN16" s="687"/>
      <c r="AO16" s="687"/>
      <c r="AP16" s="688">
        <f t="shared" si="13"/>
        <v>0</v>
      </c>
      <c r="AQ16" s="687">
        <f t="shared" si="38"/>
        <v>0</v>
      </c>
      <c r="AR16" s="687">
        <f t="shared" si="38"/>
        <v>0</v>
      </c>
      <c r="AS16" s="688">
        <f t="shared" si="14"/>
        <v>0</v>
      </c>
      <c r="AT16" s="687">
        <v>0</v>
      </c>
      <c r="AU16" s="687">
        <v>0</v>
      </c>
      <c r="AV16" s="688">
        <f t="shared" si="15"/>
        <v>0</v>
      </c>
      <c r="AW16" s="687">
        <v>0</v>
      </c>
      <c r="AX16" s="687">
        <v>0</v>
      </c>
      <c r="AY16" s="688">
        <f t="shared" si="16"/>
        <v>0</v>
      </c>
      <c r="AZ16" s="687">
        <v>0</v>
      </c>
      <c r="BA16" s="687">
        <v>0</v>
      </c>
      <c r="BB16" s="688">
        <f t="shared" si="17"/>
        <v>0</v>
      </c>
      <c r="BC16" s="687">
        <v>0</v>
      </c>
      <c r="BD16" s="687">
        <v>0</v>
      </c>
      <c r="BE16" s="688">
        <f t="shared" si="18"/>
        <v>0</v>
      </c>
      <c r="BF16" s="687">
        <v>0</v>
      </c>
      <c r="BG16" s="687">
        <v>0</v>
      </c>
      <c r="BH16" s="688">
        <f t="shared" si="19"/>
        <v>0</v>
      </c>
      <c r="BI16" s="687">
        <v>0</v>
      </c>
      <c r="BJ16" s="687">
        <v>0</v>
      </c>
      <c r="BK16" s="688">
        <f t="shared" si="20"/>
        <v>0</v>
      </c>
      <c r="BL16" s="687">
        <v>0</v>
      </c>
      <c r="BM16" s="687">
        <v>0</v>
      </c>
      <c r="BN16" s="688">
        <f t="shared" si="21"/>
        <v>0</v>
      </c>
      <c r="BO16" s="687">
        <v>0</v>
      </c>
      <c r="BP16" s="687">
        <v>0</v>
      </c>
      <c r="BQ16" s="688">
        <f t="shared" si="22"/>
        <v>0</v>
      </c>
      <c r="BR16" s="687">
        <f t="shared" si="30"/>
        <v>0</v>
      </c>
      <c r="BS16" s="687">
        <f t="shared" si="30"/>
        <v>0</v>
      </c>
      <c r="BT16" s="688">
        <f t="shared" si="23"/>
        <v>0</v>
      </c>
      <c r="BU16" s="687">
        <f t="shared" si="31"/>
        <v>0</v>
      </c>
      <c r="BV16" s="687">
        <f t="shared" si="31"/>
        <v>0</v>
      </c>
      <c r="BW16" s="688">
        <f t="shared" si="24"/>
        <v>0</v>
      </c>
      <c r="BX16" s="687">
        <f t="shared" si="32"/>
        <v>0</v>
      </c>
      <c r="BY16" s="687">
        <f t="shared" si="32"/>
        <v>0</v>
      </c>
      <c r="BZ16" s="688">
        <f t="shared" si="25"/>
        <v>0</v>
      </c>
      <c r="CA16" s="687">
        <f t="shared" si="33"/>
        <v>0</v>
      </c>
      <c r="CB16" s="687">
        <f t="shared" si="33"/>
        <v>0</v>
      </c>
      <c r="CC16" s="688">
        <f t="shared" si="26"/>
        <v>0</v>
      </c>
      <c r="CD16" s="687">
        <f t="shared" si="34"/>
        <v>0</v>
      </c>
      <c r="CE16" s="687">
        <f t="shared" si="34"/>
        <v>0</v>
      </c>
      <c r="CF16" s="688">
        <f t="shared" si="27"/>
        <v>0</v>
      </c>
      <c r="CG16" s="687">
        <f t="shared" si="35"/>
        <v>0</v>
      </c>
      <c r="CH16" s="687">
        <f t="shared" si="35"/>
        <v>0</v>
      </c>
      <c r="CI16" s="688">
        <f t="shared" si="28"/>
        <v>0</v>
      </c>
      <c r="CJ16" s="687">
        <f t="shared" si="36"/>
        <v>0</v>
      </c>
      <c r="CK16" s="687">
        <f t="shared" si="36"/>
        <v>0</v>
      </c>
      <c r="CL16" s="688">
        <f t="shared" si="29"/>
        <v>0</v>
      </c>
      <c r="DH16" s="690" t="s">
        <v>130</v>
      </c>
      <c r="DN16" s="689" t="s">
        <v>146</v>
      </c>
      <c r="DO16" s="689" t="s">
        <v>178</v>
      </c>
    </row>
    <row r="17" spans="1:140" x14ac:dyDescent="0.25">
      <c r="A17" s="684" t="s">
        <v>10</v>
      </c>
      <c r="B17" s="685">
        <v>1521</v>
      </c>
      <c r="C17" s="686">
        <f t="shared" si="0"/>
        <v>0</v>
      </c>
      <c r="D17" s="687"/>
      <c r="E17" s="687"/>
      <c r="F17" s="688">
        <f t="shared" si="1"/>
        <v>0</v>
      </c>
      <c r="G17" s="687"/>
      <c r="H17" s="687"/>
      <c r="I17" s="688">
        <f t="shared" si="2"/>
        <v>0</v>
      </c>
      <c r="J17" s="687"/>
      <c r="K17" s="687"/>
      <c r="L17" s="688">
        <f t="shared" si="3"/>
        <v>0</v>
      </c>
      <c r="M17" s="687"/>
      <c r="N17" s="687"/>
      <c r="O17" s="688">
        <f t="shared" si="4"/>
        <v>0</v>
      </c>
      <c r="P17" s="687"/>
      <c r="Q17" s="687"/>
      <c r="R17" s="688">
        <f t="shared" si="5"/>
        <v>0</v>
      </c>
      <c r="S17" s="687"/>
      <c r="T17" s="687"/>
      <c r="U17" s="688">
        <f t="shared" si="6"/>
        <v>0</v>
      </c>
      <c r="V17" s="687">
        <f t="shared" si="37"/>
        <v>0</v>
      </c>
      <c r="W17" s="687">
        <f t="shared" si="37"/>
        <v>0</v>
      </c>
      <c r="X17" s="688">
        <f t="shared" si="7"/>
        <v>0</v>
      </c>
      <c r="Y17" s="687"/>
      <c r="Z17" s="687"/>
      <c r="AA17" s="688">
        <f t="shared" si="8"/>
        <v>0</v>
      </c>
      <c r="AB17" s="687"/>
      <c r="AC17" s="687"/>
      <c r="AD17" s="688">
        <f t="shared" si="9"/>
        <v>0</v>
      </c>
      <c r="AE17" s="687"/>
      <c r="AF17" s="687"/>
      <c r="AG17" s="688">
        <f t="shared" si="10"/>
        <v>0</v>
      </c>
      <c r="AH17" s="687"/>
      <c r="AI17" s="687"/>
      <c r="AJ17" s="688">
        <f t="shared" si="11"/>
        <v>0</v>
      </c>
      <c r="AK17" s="687"/>
      <c r="AL17" s="687"/>
      <c r="AM17" s="688">
        <f t="shared" si="12"/>
        <v>0</v>
      </c>
      <c r="AN17" s="687"/>
      <c r="AO17" s="687"/>
      <c r="AP17" s="688">
        <f t="shared" si="13"/>
        <v>0</v>
      </c>
      <c r="AQ17" s="687">
        <f t="shared" si="38"/>
        <v>0</v>
      </c>
      <c r="AR17" s="687">
        <f t="shared" si="38"/>
        <v>0</v>
      </c>
      <c r="AS17" s="688">
        <f t="shared" si="14"/>
        <v>0</v>
      </c>
      <c r="AT17" s="687">
        <v>0</v>
      </c>
      <c r="AU17" s="687">
        <v>0</v>
      </c>
      <c r="AV17" s="688">
        <f t="shared" si="15"/>
        <v>0</v>
      </c>
      <c r="AW17" s="687">
        <v>0</v>
      </c>
      <c r="AX17" s="687">
        <v>0</v>
      </c>
      <c r="AY17" s="688">
        <f t="shared" si="16"/>
        <v>0</v>
      </c>
      <c r="AZ17" s="687">
        <v>0</v>
      </c>
      <c r="BA17" s="687">
        <v>0</v>
      </c>
      <c r="BB17" s="688">
        <f t="shared" si="17"/>
        <v>0</v>
      </c>
      <c r="BC17" s="687">
        <v>0</v>
      </c>
      <c r="BD17" s="687">
        <v>0</v>
      </c>
      <c r="BE17" s="688">
        <f t="shared" si="18"/>
        <v>0</v>
      </c>
      <c r="BF17" s="687">
        <v>0</v>
      </c>
      <c r="BG17" s="687">
        <v>0</v>
      </c>
      <c r="BH17" s="688">
        <f t="shared" si="19"/>
        <v>0</v>
      </c>
      <c r="BI17" s="687">
        <v>3</v>
      </c>
      <c r="BJ17" s="687">
        <v>8.4</v>
      </c>
      <c r="BK17" s="688">
        <f t="shared" si="20"/>
        <v>2.8000000000000003</v>
      </c>
      <c r="BL17" s="687">
        <v>0</v>
      </c>
      <c r="BM17" s="687">
        <v>0</v>
      </c>
      <c r="BN17" s="688">
        <f t="shared" si="21"/>
        <v>0</v>
      </c>
      <c r="BO17" s="687">
        <v>0</v>
      </c>
      <c r="BP17" s="687">
        <v>0</v>
      </c>
      <c r="BQ17" s="688">
        <f t="shared" si="22"/>
        <v>0</v>
      </c>
      <c r="BR17" s="687">
        <f t="shared" si="30"/>
        <v>0</v>
      </c>
      <c r="BS17" s="687">
        <f t="shared" si="30"/>
        <v>0</v>
      </c>
      <c r="BT17" s="688">
        <f t="shared" si="23"/>
        <v>0</v>
      </c>
      <c r="BU17" s="687">
        <f t="shared" si="31"/>
        <v>0</v>
      </c>
      <c r="BV17" s="687">
        <f t="shared" si="31"/>
        <v>0</v>
      </c>
      <c r="BW17" s="688">
        <f t="shared" si="24"/>
        <v>0</v>
      </c>
      <c r="BX17" s="687">
        <f t="shared" si="32"/>
        <v>0</v>
      </c>
      <c r="BY17" s="687">
        <f t="shared" si="32"/>
        <v>0</v>
      </c>
      <c r="BZ17" s="688">
        <f t="shared" si="25"/>
        <v>0</v>
      </c>
      <c r="CA17" s="687">
        <f t="shared" si="33"/>
        <v>0</v>
      </c>
      <c r="CB17" s="687">
        <f t="shared" si="33"/>
        <v>0</v>
      </c>
      <c r="CC17" s="688">
        <f t="shared" si="26"/>
        <v>0</v>
      </c>
      <c r="CD17" s="687">
        <f t="shared" si="34"/>
        <v>0</v>
      </c>
      <c r="CE17" s="687">
        <f t="shared" si="34"/>
        <v>0</v>
      </c>
      <c r="CF17" s="688">
        <f t="shared" si="27"/>
        <v>0</v>
      </c>
      <c r="CG17" s="687">
        <f t="shared" si="35"/>
        <v>0</v>
      </c>
      <c r="CH17" s="687">
        <f t="shared" si="35"/>
        <v>0</v>
      </c>
      <c r="CI17" s="688">
        <f t="shared" si="28"/>
        <v>0</v>
      </c>
      <c r="CJ17" s="687">
        <f t="shared" si="36"/>
        <v>0</v>
      </c>
      <c r="CK17" s="687">
        <f t="shared" si="36"/>
        <v>0</v>
      </c>
      <c r="CL17" s="688">
        <f t="shared" si="29"/>
        <v>0</v>
      </c>
      <c r="DI17" s="690" t="s">
        <v>130</v>
      </c>
      <c r="DJ17" s="660" t="s">
        <v>136</v>
      </c>
      <c r="DN17" s="691" t="s">
        <v>146</v>
      </c>
      <c r="DO17" s="689" t="s">
        <v>178</v>
      </c>
    </row>
    <row r="18" spans="1:140" x14ac:dyDescent="0.25">
      <c r="A18" s="684" t="s">
        <v>11</v>
      </c>
      <c r="B18" s="685">
        <v>184</v>
      </c>
      <c r="C18" s="686">
        <f t="shared" si="0"/>
        <v>0</v>
      </c>
      <c r="D18" s="687"/>
      <c r="E18" s="687"/>
      <c r="F18" s="688">
        <f t="shared" si="1"/>
        <v>0</v>
      </c>
      <c r="G18" s="687"/>
      <c r="H18" s="687"/>
      <c r="I18" s="688">
        <f t="shared" si="2"/>
        <v>0</v>
      </c>
      <c r="J18" s="687"/>
      <c r="K18" s="687"/>
      <c r="L18" s="688">
        <f t="shared" si="3"/>
        <v>0</v>
      </c>
      <c r="M18" s="687"/>
      <c r="N18" s="687"/>
      <c r="O18" s="688">
        <f t="shared" si="4"/>
        <v>0</v>
      </c>
      <c r="P18" s="687"/>
      <c r="Q18" s="687"/>
      <c r="R18" s="688">
        <f t="shared" si="5"/>
        <v>0</v>
      </c>
      <c r="S18" s="687"/>
      <c r="T18" s="687"/>
      <c r="U18" s="688">
        <f t="shared" si="6"/>
        <v>0</v>
      </c>
      <c r="V18" s="687">
        <f t="shared" si="37"/>
        <v>0</v>
      </c>
      <c r="W18" s="687">
        <f t="shared" si="37"/>
        <v>0</v>
      </c>
      <c r="X18" s="688">
        <f t="shared" si="7"/>
        <v>0</v>
      </c>
      <c r="Y18" s="687"/>
      <c r="Z18" s="687"/>
      <c r="AA18" s="688">
        <f t="shared" si="8"/>
        <v>0</v>
      </c>
      <c r="AB18" s="687"/>
      <c r="AC18" s="687"/>
      <c r="AD18" s="688">
        <f t="shared" si="9"/>
        <v>0</v>
      </c>
      <c r="AE18" s="687"/>
      <c r="AF18" s="687"/>
      <c r="AG18" s="688">
        <f t="shared" si="10"/>
        <v>0</v>
      </c>
      <c r="AH18" s="687"/>
      <c r="AI18" s="687"/>
      <c r="AJ18" s="688">
        <f t="shared" si="11"/>
        <v>0</v>
      </c>
      <c r="AK18" s="687"/>
      <c r="AL18" s="687"/>
      <c r="AM18" s="688">
        <f t="shared" si="12"/>
        <v>0</v>
      </c>
      <c r="AN18" s="687"/>
      <c r="AO18" s="687"/>
      <c r="AP18" s="688">
        <f t="shared" si="13"/>
        <v>0</v>
      </c>
      <c r="AQ18" s="687">
        <f t="shared" si="38"/>
        <v>0</v>
      </c>
      <c r="AR18" s="687">
        <f t="shared" si="38"/>
        <v>0</v>
      </c>
      <c r="AS18" s="688">
        <f t="shared" si="14"/>
        <v>0</v>
      </c>
      <c r="AT18" s="687">
        <v>0</v>
      </c>
      <c r="AU18" s="687">
        <v>0</v>
      </c>
      <c r="AV18" s="688">
        <f t="shared" si="15"/>
        <v>0</v>
      </c>
      <c r="AW18" s="687">
        <v>0</v>
      </c>
      <c r="AX18" s="687">
        <v>0</v>
      </c>
      <c r="AY18" s="688">
        <f t="shared" si="16"/>
        <v>0</v>
      </c>
      <c r="AZ18" s="687">
        <v>0</v>
      </c>
      <c r="BA18" s="687">
        <v>0</v>
      </c>
      <c r="BB18" s="688">
        <f t="shared" si="17"/>
        <v>0</v>
      </c>
      <c r="BC18" s="687">
        <v>0</v>
      </c>
      <c r="BD18" s="687">
        <v>0</v>
      </c>
      <c r="BE18" s="688">
        <f t="shared" si="18"/>
        <v>0</v>
      </c>
      <c r="BF18" s="687">
        <v>0</v>
      </c>
      <c r="BG18" s="687">
        <v>0</v>
      </c>
      <c r="BH18" s="688">
        <f t="shared" si="19"/>
        <v>0</v>
      </c>
      <c r="BI18" s="687">
        <v>0</v>
      </c>
      <c r="BJ18" s="687">
        <v>0</v>
      </c>
      <c r="BK18" s="688">
        <f t="shared" si="20"/>
        <v>0</v>
      </c>
      <c r="BL18" s="687">
        <v>0</v>
      </c>
      <c r="BM18" s="687">
        <v>0</v>
      </c>
      <c r="BN18" s="688">
        <f t="shared" si="21"/>
        <v>0</v>
      </c>
      <c r="BO18" s="687">
        <v>0</v>
      </c>
      <c r="BP18" s="687">
        <v>0</v>
      </c>
      <c r="BQ18" s="688">
        <f t="shared" si="22"/>
        <v>0</v>
      </c>
      <c r="BR18" s="687">
        <f t="shared" si="30"/>
        <v>0</v>
      </c>
      <c r="BS18" s="687">
        <f t="shared" si="30"/>
        <v>0</v>
      </c>
      <c r="BT18" s="688">
        <f t="shared" si="23"/>
        <v>0</v>
      </c>
      <c r="BU18" s="687">
        <f t="shared" si="31"/>
        <v>0</v>
      </c>
      <c r="BV18" s="687">
        <f t="shared" si="31"/>
        <v>0</v>
      </c>
      <c r="BW18" s="688">
        <f t="shared" si="24"/>
        <v>0</v>
      </c>
      <c r="BX18" s="687">
        <f t="shared" si="32"/>
        <v>0</v>
      </c>
      <c r="BY18" s="687">
        <f t="shared" si="32"/>
        <v>0</v>
      </c>
      <c r="BZ18" s="688">
        <f t="shared" si="25"/>
        <v>0</v>
      </c>
      <c r="CA18" s="687">
        <f t="shared" si="33"/>
        <v>0</v>
      </c>
      <c r="CB18" s="687">
        <f t="shared" si="33"/>
        <v>0</v>
      </c>
      <c r="CC18" s="688">
        <f t="shared" si="26"/>
        <v>0</v>
      </c>
      <c r="CD18" s="687">
        <f t="shared" si="34"/>
        <v>0</v>
      </c>
      <c r="CE18" s="687">
        <f t="shared" si="34"/>
        <v>0</v>
      </c>
      <c r="CF18" s="688">
        <f t="shared" si="27"/>
        <v>0</v>
      </c>
      <c r="CG18" s="687">
        <f t="shared" si="35"/>
        <v>0</v>
      </c>
      <c r="CH18" s="687">
        <f t="shared" si="35"/>
        <v>0</v>
      </c>
      <c r="CI18" s="688">
        <f t="shared" si="28"/>
        <v>0</v>
      </c>
      <c r="CJ18" s="687">
        <f t="shared" si="36"/>
        <v>0</v>
      </c>
      <c r="CK18" s="687">
        <f t="shared" si="36"/>
        <v>0</v>
      </c>
      <c r="CL18" s="688">
        <f t="shared" si="29"/>
        <v>0</v>
      </c>
    </row>
    <row r="19" spans="1:140" x14ac:dyDescent="0.25">
      <c r="A19" s="684" t="s">
        <v>12</v>
      </c>
      <c r="B19" s="685">
        <v>197.5</v>
      </c>
      <c r="C19" s="686">
        <f t="shared" si="0"/>
        <v>0</v>
      </c>
      <c r="D19" s="687"/>
      <c r="E19" s="687"/>
      <c r="F19" s="688">
        <f t="shared" si="1"/>
        <v>0</v>
      </c>
      <c r="G19" s="687"/>
      <c r="H19" s="687"/>
      <c r="I19" s="688">
        <f t="shared" si="2"/>
        <v>0</v>
      </c>
      <c r="J19" s="687"/>
      <c r="K19" s="687"/>
      <c r="L19" s="688">
        <f t="shared" si="3"/>
        <v>0</v>
      </c>
      <c r="M19" s="687"/>
      <c r="N19" s="687"/>
      <c r="O19" s="688">
        <f t="shared" si="4"/>
        <v>0</v>
      </c>
      <c r="P19" s="687"/>
      <c r="Q19" s="687"/>
      <c r="R19" s="688">
        <f t="shared" si="5"/>
        <v>0</v>
      </c>
      <c r="S19" s="687"/>
      <c r="T19" s="687"/>
      <c r="U19" s="688">
        <f t="shared" si="6"/>
        <v>0</v>
      </c>
      <c r="V19" s="687">
        <f t="shared" si="37"/>
        <v>0</v>
      </c>
      <c r="W19" s="687">
        <f t="shared" si="37"/>
        <v>0</v>
      </c>
      <c r="X19" s="688">
        <f t="shared" si="7"/>
        <v>0</v>
      </c>
      <c r="Y19" s="687"/>
      <c r="Z19" s="687"/>
      <c r="AA19" s="688">
        <f t="shared" si="8"/>
        <v>0</v>
      </c>
      <c r="AB19" s="687"/>
      <c r="AC19" s="687"/>
      <c r="AD19" s="688">
        <f t="shared" si="9"/>
        <v>0</v>
      </c>
      <c r="AE19" s="687"/>
      <c r="AF19" s="687"/>
      <c r="AG19" s="688">
        <f t="shared" si="10"/>
        <v>0</v>
      </c>
      <c r="AH19" s="687"/>
      <c r="AI19" s="687"/>
      <c r="AJ19" s="688">
        <f t="shared" si="11"/>
        <v>0</v>
      </c>
      <c r="AK19" s="687"/>
      <c r="AL19" s="687"/>
      <c r="AM19" s="688">
        <f t="shared" si="12"/>
        <v>0</v>
      </c>
      <c r="AN19" s="687"/>
      <c r="AO19" s="687"/>
      <c r="AP19" s="688">
        <f t="shared" si="13"/>
        <v>0</v>
      </c>
      <c r="AQ19" s="687">
        <f t="shared" si="38"/>
        <v>0</v>
      </c>
      <c r="AR19" s="687">
        <f t="shared" si="38"/>
        <v>0</v>
      </c>
      <c r="AS19" s="688">
        <f t="shared" si="14"/>
        <v>0</v>
      </c>
      <c r="AT19" s="687">
        <v>0</v>
      </c>
      <c r="AU19" s="687">
        <v>0</v>
      </c>
      <c r="AV19" s="688">
        <f t="shared" si="15"/>
        <v>0</v>
      </c>
      <c r="AW19" s="687">
        <v>0</v>
      </c>
      <c r="AX19" s="687">
        <v>0</v>
      </c>
      <c r="AY19" s="688">
        <f t="shared" si="16"/>
        <v>0</v>
      </c>
      <c r="AZ19" s="687">
        <v>0</v>
      </c>
      <c r="BA19" s="687">
        <v>0</v>
      </c>
      <c r="BB19" s="688">
        <f t="shared" si="17"/>
        <v>0</v>
      </c>
      <c r="BC19" s="687">
        <v>0</v>
      </c>
      <c r="BD19" s="687">
        <v>0</v>
      </c>
      <c r="BE19" s="688">
        <f t="shared" si="18"/>
        <v>0</v>
      </c>
      <c r="BF19" s="687">
        <v>0</v>
      </c>
      <c r="BG19" s="687">
        <v>0</v>
      </c>
      <c r="BH19" s="688">
        <f t="shared" si="19"/>
        <v>0</v>
      </c>
      <c r="BI19" s="687">
        <v>0</v>
      </c>
      <c r="BJ19" s="687">
        <v>0</v>
      </c>
      <c r="BK19" s="688">
        <f t="shared" si="20"/>
        <v>0</v>
      </c>
      <c r="BL19" s="687">
        <v>0</v>
      </c>
      <c r="BM19" s="687">
        <v>0</v>
      </c>
      <c r="BN19" s="688">
        <f t="shared" si="21"/>
        <v>0</v>
      </c>
      <c r="BO19" s="687">
        <v>0</v>
      </c>
      <c r="BP19" s="687">
        <v>0</v>
      </c>
      <c r="BQ19" s="688">
        <f t="shared" si="22"/>
        <v>0</v>
      </c>
      <c r="BR19" s="687">
        <f t="shared" si="30"/>
        <v>0</v>
      </c>
      <c r="BS19" s="687">
        <f t="shared" si="30"/>
        <v>0</v>
      </c>
      <c r="BT19" s="688">
        <f t="shared" si="23"/>
        <v>0</v>
      </c>
      <c r="BU19" s="687">
        <f t="shared" si="31"/>
        <v>0</v>
      </c>
      <c r="BV19" s="687">
        <f t="shared" si="31"/>
        <v>0</v>
      </c>
      <c r="BW19" s="688">
        <f t="shared" si="24"/>
        <v>0</v>
      </c>
      <c r="BX19" s="687">
        <f t="shared" si="32"/>
        <v>0</v>
      </c>
      <c r="BY19" s="687">
        <f t="shared" si="32"/>
        <v>0</v>
      </c>
      <c r="BZ19" s="688">
        <f t="shared" si="25"/>
        <v>0</v>
      </c>
      <c r="CA19" s="687">
        <f t="shared" si="33"/>
        <v>0</v>
      </c>
      <c r="CB19" s="687">
        <f t="shared" si="33"/>
        <v>0</v>
      </c>
      <c r="CC19" s="688">
        <f t="shared" si="26"/>
        <v>0</v>
      </c>
      <c r="CD19" s="687">
        <f t="shared" si="34"/>
        <v>0</v>
      </c>
      <c r="CE19" s="687">
        <f t="shared" si="34"/>
        <v>0</v>
      </c>
      <c r="CF19" s="688">
        <f t="shared" si="27"/>
        <v>0</v>
      </c>
      <c r="CG19" s="687">
        <f t="shared" si="35"/>
        <v>0</v>
      </c>
      <c r="CH19" s="687">
        <f t="shared" si="35"/>
        <v>0</v>
      </c>
      <c r="CI19" s="688">
        <f t="shared" si="28"/>
        <v>0</v>
      </c>
      <c r="CJ19" s="687">
        <f t="shared" si="36"/>
        <v>0</v>
      </c>
      <c r="CK19" s="687">
        <f t="shared" si="36"/>
        <v>0</v>
      </c>
      <c r="CL19" s="688">
        <f t="shared" si="29"/>
        <v>0</v>
      </c>
      <c r="DI19" s="690" t="s">
        <v>130</v>
      </c>
      <c r="DJ19" s="660" t="s">
        <v>137</v>
      </c>
      <c r="DN19" s="689"/>
      <c r="DO19" s="689" t="s">
        <v>193</v>
      </c>
    </row>
    <row r="20" spans="1:140" x14ac:dyDescent="0.25">
      <c r="A20" s="684" t="s">
        <v>13</v>
      </c>
      <c r="B20" s="685">
        <v>369</v>
      </c>
      <c r="C20" s="686">
        <f t="shared" si="0"/>
        <v>0</v>
      </c>
      <c r="D20" s="687"/>
      <c r="E20" s="687"/>
      <c r="F20" s="688">
        <f t="shared" si="1"/>
        <v>0</v>
      </c>
      <c r="G20" s="687"/>
      <c r="H20" s="687"/>
      <c r="I20" s="688">
        <f t="shared" si="2"/>
        <v>0</v>
      </c>
      <c r="J20" s="687"/>
      <c r="K20" s="687"/>
      <c r="L20" s="688">
        <f t="shared" si="3"/>
        <v>0</v>
      </c>
      <c r="M20" s="687"/>
      <c r="N20" s="687"/>
      <c r="O20" s="688">
        <f t="shared" si="4"/>
        <v>0</v>
      </c>
      <c r="P20" s="687"/>
      <c r="Q20" s="687"/>
      <c r="R20" s="688">
        <f t="shared" si="5"/>
        <v>0</v>
      </c>
      <c r="S20" s="687"/>
      <c r="T20" s="687"/>
      <c r="U20" s="688">
        <f t="shared" si="6"/>
        <v>0</v>
      </c>
      <c r="V20" s="687">
        <f t="shared" si="37"/>
        <v>0</v>
      </c>
      <c r="W20" s="687">
        <f t="shared" si="37"/>
        <v>0</v>
      </c>
      <c r="X20" s="688">
        <f t="shared" si="7"/>
        <v>0</v>
      </c>
      <c r="Y20" s="687"/>
      <c r="Z20" s="687"/>
      <c r="AA20" s="688">
        <f t="shared" si="8"/>
        <v>0</v>
      </c>
      <c r="AB20" s="687"/>
      <c r="AC20" s="687"/>
      <c r="AD20" s="688">
        <f t="shared" si="9"/>
        <v>0</v>
      </c>
      <c r="AE20" s="687"/>
      <c r="AF20" s="687"/>
      <c r="AG20" s="688">
        <f t="shared" si="10"/>
        <v>0</v>
      </c>
      <c r="AH20" s="687"/>
      <c r="AI20" s="687"/>
      <c r="AJ20" s="688">
        <f t="shared" si="11"/>
        <v>0</v>
      </c>
      <c r="AK20" s="687"/>
      <c r="AL20" s="687"/>
      <c r="AM20" s="688">
        <f t="shared" si="12"/>
        <v>0</v>
      </c>
      <c r="AN20" s="687"/>
      <c r="AO20" s="687"/>
      <c r="AP20" s="688">
        <f t="shared" si="13"/>
        <v>0</v>
      </c>
      <c r="AQ20" s="687">
        <f t="shared" si="38"/>
        <v>0</v>
      </c>
      <c r="AR20" s="687">
        <f t="shared" si="38"/>
        <v>0</v>
      </c>
      <c r="AS20" s="688">
        <f t="shared" si="14"/>
        <v>0</v>
      </c>
      <c r="AT20" s="687">
        <v>0</v>
      </c>
      <c r="AU20" s="687">
        <v>0</v>
      </c>
      <c r="AV20" s="688">
        <f t="shared" si="15"/>
        <v>0</v>
      </c>
      <c r="AW20" s="687">
        <v>0</v>
      </c>
      <c r="AX20" s="687">
        <v>0</v>
      </c>
      <c r="AY20" s="688">
        <f t="shared" si="16"/>
        <v>0</v>
      </c>
      <c r="AZ20" s="687">
        <v>0</v>
      </c>
      <c r="BA20" s="687">
        <v>0</v>
      </c>
      <c r="BB20" s="688">
        <f t="shared" si="17"/>
        <v>0</v>
      </c>
      <c r="BC20" s="687">
        <v>0</v>
      </c>
      <c r="BD20" s="687">
        <v>0</v>
      </c>
      <c r="BE20" s="688">
        <f t="shared" si="18"/>
        <v>0</v>
      </c>
      <c r="BF20" s="687">
        <v>0</v>
      </c>
      <c r="BG20" s="687">
        <v>0</v>
      </c>
      <c r="BH20" s="688">
        <f t="shared" si="19"/>
        <v>0</v>
      </c>
      <c r="BI20" s="687">
        <v>0</v>
      </c>
      <c r="BJ20" s="687">
        <v>0</v>
      </c>
      <c r="BK20" s="688">
        <f t="shared" si="20"/>
        <v>0</v>
      </c>
      <c r="BL20" s="687">
        <v>0</v>
      </c>
      <c r="BM20" s="687">
        <v>0</v>
      </c>
      <c r="BN20" s="688">
        <f t="shared" si="21"/>
        <v>0</v>
      </c>
      <c r="BO20" s="687">
        <v>0</v>
      </c>
      <c r="BP20" s="687">
        <v>0</v>
      </c>
      <c r="BQ20" s="688">
        <f t="shared" si="22"/>
        <v>0</v>
      </c>
      <c r="BR20" s="687">
        <f t="shared" si="30"/>
        <v>0</v>
      </c>
      <c r="BS20" s="687">
        <f t="shared" si="30"/>
        <v>0</v>
      </c>
      <c r="BT20" s="688">
        <f t="shared" si="23"/>
        <v>0</v>
      </c>
      <c r="BU20" s="687">
        <f t="shared" si="31"/>
        <v>0</v>
      </c>
      <c r="BV20" s="687">
        <f t="shared" si="31"/>
        <v>0</v>
      </c>
      <c r="BW20" s="688">
        <f t="shared" si="24"/>
        <v>0</v>
      </c>
      <c r="BX20" s="687">
        <f t="shared" si="32"/>
        <v>0</v>
      </c>
      <c r="BY20" s="687">
        <f t="shared" si="32"/>
        <v>0</v>
      </c>
      <c r="BZ20" s="688">
        <f t="shared" si="25"/>
        <v>0</v>
      </c>
      <c r="CA20" s="687">
        <f t="shared" si="33"/>
        <v>0</v>
      </c>
      <c r="CB20" s="687">
        <f t="shared" si="33"/>
        <v>0</v>
      </c>
      <c r="CC20" s="688">
        <f t="shared" si="26"/>
        <v>0</v>
      </c>
      <c r="CD20" s="687">
        <f t="shared" si="34"/>
        <v>0</v>
      </c>
      <c r="CE20" s="687">
        <f t="shared" si="34"/>
        <v>0</v>
      </c>
      <c r="CF20" s="688">
        <f t="shared" si="27"/>
        <v>0</v>
      </c>
      <c r="CG20" s="687">
        <f t="shared" si="35"/>
        <v>0</v>
      </c>
      <c r="CH20" s="687">
        <f t="shared" si="35"/>
        <v>0</v>
      </c>
      <c r="CI20" s="688">
        <f t="shared" si="28"/>
        <v>0</v>
      </c>
      <c r="CJ20" s="687">
        <f t="shared" si="36"/>
        <v>0</v>
      </c>
      <c r="CK20" s="687">
        <f t="shared" si="36"/>
        <v>0</v>
      </c>
      <c r="CL20" s="688">
        <f t="shared" si="29"/>
        <v>0</v>
      </c>
      <c r="DI20" s="690" t="s">
        <v>130</v>
      </c>
      <c r="DJ20" s="660" t="s">
        <v>137</v>
      </c>
      <c r="DN20" s="689"/>
      <c r="DO20" s="689" t="s">
        <v>178</v>
      </c>
    </row>
    <row r="21" spans="1:140" x14ac:dyDescent="0.25">
      <c r="A21" s="684" t="s">
        <v>14</v>
      </c>
      <c r="B21" s="685">
        <v>146.47999999999999</v>
      </c>
      <c r="C21" s="686">
        <f t="shared" si="0"/>
        <v>0.22528672856362647</v>
      </c>
      <c r="D21" s="687"/>
      <c r="E21" s="687"/>
      <c r="F21" s="688">
        <f t="shared" si="1"/>
        <v>0</v>
      </c>
      <c r="G21" s="687"/>
      <c r="H21" s="687"/>
      <c r="I21" s="688">
        <f t="shared" si="2"/>
        <v>0</v>
      </c>
      <c r="J21" s="687"/>
      <c r="K21" s="687"/>
      <c r="L21" s="688">
        <f t="shared" si="3"/>
        <v>0</v>
      </c>
      <c r="M21" s="687"/>
      <c r="N21" s="687"/>
      <c r="O21" s="688">
        <f t="shared" si="4"/>
        <v>0</v>
      </c>
      <c r="P21" s="687">
        <v>0.33</v>
      </c>
      <c r="Q21" s="687">
        <v>1.2</v>
      </c>
      <c r="R21" s="688">
        <f t="shared" si="5"/>
        <v>3.6363636363636362</v>
      </c>
      <c r="S21" s="687"/>
      <c r="T21" s="687"/>
      <c r="U21" s="688">
        <f t="shared" si="6"/>
        <v>0</v>
      </c>
      <c r="V21" s="687">
        <f t="shared" si="37"/>
        <v>0.33</v>
      </c>
      <c r="W21" s="687">
        <f t="shared" si="37"/>
        <v>1.2</v>
      </c>
      <c r="X21" s="688">
        <f t="shared" si="7"/>
        <v>3.6363636363636362</v>
      </c>
      <c r="Y21" s="687"/>
      <c r="Z21" s="687"/>
      <c r="AA21" s="688">
        <f t="shared" si="8"/>
        <v>0</v>
      </c>
      <c r="AB21" s="687"/>
      <c r="AC21" s="687"/>
      <c r="AD21" s="688">
        <f t="shared" si="9"/>
        <v>0</v>
      </c>
      <c r="AE21" s="687"/>
      <c r="AF21" s="687"/>
      <c r="AG21" s="688">
        <f t="shared" si="10"/>
        <v>0</v>
      </c>
      <c r="AH21" s="687"/>
      <c r="AI21" s="687"/>
      <c r="AJ21" s="688">
        <f t="shared" si="11"/>
        <v>0</v>
      </c>
      <c r="AK21" s="687"/>
      <c r="AL21" s="687"/>
      <c r="AM21" s="688">
        <f t="shared" si="12"/>
        <v>0</v>
      </c>
      <c r="AN21" s="687"/>
      <c r="AO21" s="687"/>
      <c r="AP21" s="688">
        <f t="shared" si="13"/>
        <v>0</v>
      </c>
      <c r="AQ21" s="687">
        <f t="shared" si="38"/>
        <v>0</v>
      </c>
      <c r="AR21" s="687">
        <f t="shared" si="38"/>
        <v>0</v>
      </c>
      <c r="AS21" s="688">
        <f t="shared" si="14"/>
        <v>0</v>
      </c>
      <c r="AT21" s="687">
        <v>0</v>
      </c>
      <c r="AU21" s="687">
        <v>0</v>
      </c>
      <c r="AV21" s="688">
        <f t="shared" si="15"/>
        <v>0</v>
      </c>
      <c r="AW21" s="687">
        <v>0</v>
      </c>
      <c r="AX21" s="687">
        <v>0</v>
      </c>
      <c r="AY21" s="688">
        <f t="shared" si="16"/>
        <v>0</v>
      </c>
      <c r="AZ21" s="687">
        <v>0</v>
      </c>
      <c r="BA21" s="687">
        <v>0</v>
      </c>
      <c r="BB21" s="688">
        <f t="shared" si="17"/>
        <v>0</v>
      </c>
      <c r="BC21" s="687">
        <v>0</v>
      </c>
      <c r="BD21" s="687">
        <v>0</v>
      </c>
      <c r="BE21" s="688">
        <f t="shared" si="18"/>
        <v>0</v>
      </c>
      <c r="BF21" s="687">
        <v>0</v>
      </c>
      <c r="BG21" s="687">
        <v>0</v>
      </c>
      <c r="BH21" s="688">
        <f t="shared" si="19"/>
        <v>0</v>
      </c>
      <c r="BI21" s="687">
        <v>0</v>
      </c>
      <c r="BJ21" s="687">
        <v>0</v>
      </c>
      <c r="BK21" s="688">
        <f t="shared" si="20"/>
        <v>0</v>
      </c>
      <c r="BL21" s="687">
        <v>0</v>
      </c>
      <c r="BM21" s="687">
        <v>0</v>
      </c>
      <c r="BN21" s="688">
        <f t="shared" si="21"/>
        <v>0</v>
      </c>
      <c r="BO21" s="687">
        <v>0</v>
      </c>
      <c r="BP21" s="687">
        <v>0</v>
      </c>
      <c r="BQ21" s="688">
        <f t="shared" si="22"/>
        <v>0</v>
      </c>
      <c r="BR21" s="687">
        <f t="shared" si="30"/>
        <v>0</v>
      </c>
      <c r="BS21" s="687">
        <f t="shared" si="30"/>
        <v>0</v>
      </c>
      <c r="BT21" s="688">
        <f t="shared" si="23"/>
        <v>0</v>
      </c>
      <c r="BU21" s="687">
        <f t="shared" si="31"/>
        <v>0</v>
      </c>
      <c r="BV21" s="687">
        <f t="shared" si="31"/>
        <v>0</v>
      </c>
      <c r="BW21" s="688">
        <f t="shared" si="24"/>
        <v>0</v>
      </c>
      <c r="BX21" s="687">
        <f t="shared" si="32"/>
        <v>0</v>
      </c>
      <c r="BY21" s="687">
        <f t="shared" si="32"/>
        <v>0</v>
      </c>
      <c r="BZ21" s="688">
        <f t="shared" si="25"/>
        <v>0</v>
      </c>
      <c r="CA21" s="687">
        <f t="shared" si="33"/>
        <v>0</v>
      </c>
      <c r="CB21" s="687">
        <f t="shared" si="33"/>
        <v>0</v>
      </c>
      <c r="CC21" s="688">
        <f t="shared" si="26"/>
        <v>0</v>
      </c>
      <c r="CD21" s="687">
        <f t="shared" si="34"/>
        <v>0.33</v>
      </c>
      <c r="CE21" s="687">
        <f t="shared" si="34"/>
        <v>1.2</v>
      </c>
      <c r="CF21" s="688">
        <f t="shared" si="27"/>
        <v>3.6363636363636362</v>
      </c>
      <c r="CG21" s="687">
        <f t="shared" si="35"/>
        <v>0</v>
      </c>
      <c r="CH21" s="687">
        <f t="shared" si="35"/>
        <v>0</v>
      </c>
      <c r="CI21" s="688">
        <f t="shared" si="28"/>
        <v>0</v>
      </c>
      <c r="CJ21" s="687">
        <f t="shared" si="36"/>
        <v>0.33</v>
      </c>
      <c r="CK21" s="687">
        <f t="shared" si="36"/>
        <v>1.2</v>
      </c>
      <c r="CL21" s="688">
        <f t="shared" si="29"/>
        <v>3.6363636363636362</v>
      </c>
      <c r="DN21" s="691" t="s">
        <v>181</v>
      </c>
    </row>
    <row r="22" spans="1:140" x14ac:dyDescent="0.25">
      <c r="A22" s="684" t="s">
        <v>15</v>
      </c>
      <c r="B22" s="685">
        <v>278</v>
      </c>
      <c r="C22" s="686">
        <f t="shared" si="0"/>
        <v>0</v>
      </c>
      <c r="D22" s="687"/>
      <c r="E22" s="687"/>
      <c r="F22" s="688">
        <f t="shared" si="1"/>
        <v>0</v>
      </c>
      <c r="G22" s="687"/>
      <c r="H22" s="687"/>
      <c r="I22" s="688">
        <f t="shared" si="2"/>
        <v>0</v>
      </c>
      <c r="J22" s="687"/>
      <c r="K22" s="687"/>
      <c r="L22" s="688">
        <f t="shared" si="3"/>
        <v>0</v>
      </c>
      <c r="M22" s="687"/>
      <c r="N22" s="687"/>
      <c r="O22" s="688">
        <f t="shared" si="4"/>
        <v>0</v>
      </c>
      <c r="P22" s="687"/>
      <c r="Q22" s="687"/>
      <c r="R22" s="688">
        <f t="shared" si="5"/>
        <v>0</v>
      </c>
      <c r="S22" s="687"/>
      <c r="T22" s="687"/>
      <c r="U22" s="688">
        <f t="shared" si="6"/>
        <v>0</v>
      </c>
      <c r="V22" s="687">
        <f t="shared" si="37"/>
        <v>0</v>
      </c>
      <c r="W22" s="687">
        <f t="shared" si="37"/>
        <v>0</v>
      </c>
      <c r="X22" s="688">
        <f t="shared" si="7"/>
        <v>0</v>
      </c>
      <c r="Y22" s="687"/>
      <c r="Z22" s="687"/>
      <c r="AA22" s="688">
        <f t="shared" si="8"/>
        <v>0</v>
      </c>
      <c r="AB22" s="687"/>
      <c r="AC22" s="687"/>
      <c r="AD22" s="688">
        <f t="shared" si="9"/>
        <v>0</v>
      </c>
      <c r="AE22" s="687"/>
      <c r="AF22" s="687"/>
      <c r="AG22" s="688">
        <f t="shared" si="10"/>
        <v>0</v>
      </c>
      <c r="AH22" s="687"/>
      <c r="AI22" s="687"/>
      <c r="AJ22" s="688">
        <f t="shared" si="11"/>
        <v>0</v>
      </c>
      <c r="AK22" s="687"/>
      <c r="AL22" s="687"/>
      <c r="AM22" s="688">
        <f t="shared" si="12"/>
        <v>0</v>
      </c>
      <c r="AN22" s="687"/>
      <c r="AO22" s="687"/>
      <c r="AP22" s="688">
        <f t="shared" si="13"/>
        <v>0</v>
      </c>
      <c r="AQ22" s="687">
        <f t="shared" si="38"/>
        <v>0</v>
      </c>
      <c r="AR22" s="687">
        <f t="shared" si="38"/>
        <v>0</v>
      </c>
      <c r="AS22" s="688">
        <f t="shared" si="14"/>
        <v>0</v>
      </c>
      <c r="AT22" s="687">
        <v>0</v>
      </c>
      <c r="AU22" s="687">
        <v>0</v>
      </c>
      <c r="AV22" s="688">
        <f t="shared" si="15"/>
        <v>0</v>
      </c>
      <c r="AW22" s="687">
        <v>0</v>
      </c>
      <c r="AX22" s="687">
        <v>0</v>
      </c>
      <c r="AY22" s="688">
        <f t="shared" si="16"/>
        <v>0</v>
      </c>
      <c r="AZ22" s="687">
        <v>0</v>
      </c>
      <c r="BA22" s="687">
        <v>0</v>
      </c>
      <c r="BB22" s="688">
        <f t="shared" si="17"/>
        <v>0</v>
      </c>
      <c r="BC22" s="687">
        <v>0</v>
      </c>
      <c r="BD22" s="687">
        <v>0</v>
      </c>
      <c r="BE22" s="688">
        <f t="shared" si="18"/>
        <v>0</v>
      </c>
      <c r="BF22" s="687">
        <v>0</v>
      </c>
      <c r="BG22" s="687">
        <v>0</v>
      </c>
      <c r="BH22" s="688">
        <f t="shared" si="19"/>
        <v>0</v>
      </c>
      <c r="BI22" s="687">
        <v>0</v>
      </c>
      <c r="BJ22" s="687">
        <v>0</v>
      </c>
      <c r="BK22" s="688">
        <f t="shared" si="20"/>
        <v>0</v>
      </c>
      <c r="BL22" s="687">
        <v>0</v>
      </c>
      <c r="BM22" s="687">
        <v>0</v>
      </c>
      <c r="BN22" s="688">
        <f t="shared" si="21"/>
        <v>0</v>
      </c>
      <c r="BO22" s="687">
        <v>0</v>
      </c>
      <c r="BP22" s="687">
        <v>0</v>
      </c>
      <c r="BQ22" s="688">
        <f t="shared" si="22"/>
        <v>0</v>
      </c>
      <c r="BR22" s="687">
        <f t="shared" si="30"/>
        <v>0</v>
      </c>
      <c r="BS22" s="687">
        <f t="shared" si="30"/>
        <v>0</v>
      </c>
      <c r="BT22" s="688">
        <f t="shared" si="23"/>
        <v>0</v>
      </c>
      <c r="BU22" s="687">
        <f t="shared" si="31"/>
        <v>0</v>
      </c>
      <c r="BV22" s="687">
        <f t="shared" si="31"/>
        <v>0</v>
      </c>
      <c r="BW22" s="688">
        <f t="shared" si="24"/>
        <v>0</v>
      </c>
      <c r="BX22" s="687">
        <f t="shared" si="32"/>
        <v>0</v>
      </c>
      <c r="BY22" s="687">
        <f t="shared" si="32"/>
        <v>0</v>
      </c>
      <c r="BZ22" s="688">
        <f t="shared" si="25"/>
        <v>0</v>
      </c>
      <c r="CA22" s="687">
        <f t="shared" si="33"/>
        <v>0</v>
      </c>
      <c r="CB22" s="687">
        <f t="shared" si="33"/>
        <v>0</v>
      </c>
      <c r="CC22" s="688">
        <f t="shared" si="26"/>
        <v>0</v>
      </c>
      <c r="CD22" s="687">
        <f t="shared" si="34"/>
        <v>0</v>
      </c>
      <c r="CE22" s="687">
        <f t="shared" si="34"/>
        <v>0</v>
      </c>
      <c r="CF22" s="688">
        <f t="shared" si="27"/>
        <v>0</v>
      </c>
      <c r="CG22" s="687">
        <f t="shared" si="35"/>
        <v>0</v>
      </c>
      <c r="CH22" s="687">
        <f t="shared" si="35"/>
        <v>0</v>
      </c>
      <c r="CI22" s="688">
        <f t="shared" si="28"/>
        <v>0</v>
      </c>
      <c r="CJ22" s="687">
        <f t="shared" si="36"/>
        <v>0</v>
      </c>
      <c r="CK22" s="687">
        <f t="shared" si="36"/>
        <v>0</v>
      </c>
      <c r="CL22" s="688">
        <f t="shared" si="29"/>
        <v>0</v>
      </c>
      <c r="DI22" s="690" t="s">
        <v>130</v>
      </c>
      <c r="DJ22" s="660" t="s">
        <v>138</v>
      </c>
      <c r="DN22" s="689" t="s">
        <v>146</v>
      </c>
      <c r="DO22" s="689" t="s">
        <v>178</v>
      </c>
    </row>
    <row r="23" spans="1:140" x14ac:dyDescent="0.25">
      <c r="A23" s="684" t="s">
        <v>16</v>
      </c>
      <c r="B23" s="685">
        <v>980.5</v>
      </c>
      <c r="C23" s="686">
        <f t="shared" si="0"/>
        <v>0</v>
      </c>
      <c r="D23" s="687"/>
      <c r="E23" s="687"/>
      <c r="F23" s="688">
        <f t="shared" si="1"/>
        <v>0</v>
      </c>
      <c r="G23" s="687"/>
      <c r="H23" s="687"/>
      <c r="I23" s="688">
        <f t="shared" si="2"/>
        <v>0</v>
      </c>
      <c r="J23" s="687"/>
      <c r="K23" s="687"/>
      <c r="L23" s="688">
        <f t="shared" si="3"/>
        <v>0</v>
      </c>
      <c r="M23" s="687"/>
      <c r="N23" s="687"/>
      <c r="O23" s="688">
        <f t="shared" si="4"/>
        <v>0</v>
      </c>
      <c r="P23" s="687"/>
      <c r="Q23" s="687"/>
      <c r="R23" s="688">
        <f t="shared" si="5"/>
        <v>0</v>
      </c>
      <c r="S23" s="687"/>
      <c r="T23" s="687"/>
      <c r="U23" s="688">
        <f t="shared" si="6"/>
        <v>0</v>
      </c>
      <c r="V23" s="687">
        <f t="shared" si="37"/>
        <v>0</v>
      </c>
      <c r="W23" s="687">
        <f t="shared" si="37"/>
        <v>0</v>
      </c>
      <c r="X23" s="688">
        <f t="shared" si="7"/>
        <v>0</v>
      </c>
      <c r="Y23" s="687"/>
      <c r="Z23" s="687"/>
      <c r="AA23" s="688">
        <f t="shared" si="8"/>
        <v>0</v>
      </c>
      <c r="AB23" s="687"/>
      <c r="AC23" s="687"/>
      <c r="AD23" s="688">
        <f t="shared" si="9"/>
        <v>0</v>
      </c>
      <c r="AE23" s="687"/>
      <c r="AF23" s="687"/>
      <c r="AG23" s="688">
        <f t="shared" si="10"/>
        <v>0</v>
      </c>
      <c r="AH23" s="687"/>
      <c r="AI23" s="687"/>
      <c r="AJ23" s="688">
        <f t="shared" si="11"/>
        <v>0</v>
      </c>
      <c r="AK23" s="687"/>
      <c r="AL23" s="687"/>
      <c r="AM23" s="688">
        <f t="shared" si="12"/>
        <v>0</v>
      </c>
      <c r="AN23" s="687"/>
      <c r="AO23" s="687"/>
      <c r="AP23" s="688">
        <f t="shared" si="13"/>
        <v>0</v>
      </c>
      <c r="AQ23" s="687">
        <f t="shared" si="38"/>
        <v>0</v>
      </c>
      <c r="AR23" s="687">
        <f t="shared" si="38"/>
        <v>0</v>
      </c>
      <c r="AS23" s="688">
        <f t="shared" si="14"/>
        <v>0</v>
      </c>
      <c r="AT23" s="687">
        <v>0</v>
      </c>
      <c r="AU23" s="687">
        <v>0</v>
      </c>
      <c r="AV23" s="688">
        <f t="shared" si="15"/>
        <v>0</v>
      </c>
      <c r="AW23" s="687">
        <v>0</v>
      </c>
      <c r="AX23" s="687">
        <v>0</v>
      </c>
      <c r="AY23" s="688">
        <f t="shared" si="16"/>
        <v>0</v>
      </c>
      <c r="AZ23" s="687">
        <v>0</v>
      </c>
      <c r="BA23" s="687">
        <v>0</v>
      </c>
      <c r="BB23" s="688">
        <f t="shared" si="17"/>
        <v>0</v>
      </c>
      <c r="BC23" s="687">
        <v>0</v>
      </c>
      <c r="BD23" s="687">
        <v>0</v>
      </c>
      <c r="BE23" s="688">
        <f t="shared" si="18"/>
        <v>0</v>
      </c>
      <c r="BF23" s="687">
        <v>0</v>
      </c>
      <c r="BG23" s="687">
        <v>0</v>
      </c>
      <c r="BH23" s="688">
        <f t="shared" si="19"/>
        <v>0</v>
      </c>
      <c r="BI23" s="687">
        <v>0</v>
      </c>
      <c r="BJ23" s="687">
        <v>0</v>
      </c>
      <c r="BK23" s="688">
        <f t="shared" si="20"/>
        <v>0</v>
      </c>
      <c r="BL23" s="687">
        <v>0</v>
      </c>
      <c r="BM23" s="687">
        <v>0</v>
      </c>
      <c r="BN23" s="688">
        <f t="shared" si="21"/>
        <v>0</v>
      </c>
      <c r="BO23" s="687">
        <v>0</v>
      </c>
      <c r="BP23" s="687">
        <v>0</v>
      </c>
      <c r="BQ23" s="688">
        <f t="shared" si="22"/>
        <v>0</v>
      </c>
      <c r="BR23" s="687">
        <f t="shared" si="30"/>
        <v>0</v>
      </c>
      <c r="BS23" s="687">
        <f t="shared" si="30"/>
        <v>0</v>
      </c>
      <c r="BT23" s="688">
        <f t="shared" si="23"/>
        <v>0</v>
      </c>
      <c r="BU23" s="687">
        <f t="shared" si="31"/>
        <v>0</v>
      </c>
      <c r="BV23" s="687">
        <f t="shared" si="31"/>
        <v>0</v>
      </c>
      <c r="BW23" s="688">
        <f t="shared" si="24"/>
        <v>0</v>
      </c>
      <c r="BX23" s="687">
        <f t="shared" si="32"/>
        <v>0</v>
      </c>
      <c r="BY23" s="687">
        <f t="shared" si="32"/>
        <v>0</v>
      </c>
      <c r="BZ23" s="688">
        <f t="shared" si="25"/>
        <v>0</v>
      </c>
      <c r="CA23" s="687">
        <f t="shared" si="33"/>
        <v>0</v>
      </c>
      <c r="CB23" s="687">
        <f t="shared" si="33"/>
        <v>0</v>
      </c>
      <c r="CC23" s="688">
        <f t="shared" si="26"/>
        <v>0</v>
      </c>
      <c r="CD23" s="687">
        <f t="shared" si="34"/>
        <v>0</v>
      </c>
      <c r="CE23" s="687">
        <f t="shared" si="34"/>
        <v>0</v>
      </c>
      <c r="CF23" s="688">
        <f t="shared" si="27"/>
        <v>0</v>
      </c>
      <c r="CG23" s="687">
        <f t="shared" si="35"/>
        <v>0</v>
      </c>
      <c r="CH23" s="687">
        <f t="shared" si="35"/>
        <v>0</v>
      </c>
      <c r="CI23" s="688">
        <f t="shared" si="28"/>
        <v>0</v>
      </c>
      <c r="CJ23" s="687">
        <f t="shared" si="36"/>
        <v>0</v>
      </c>
      <c r="CK23" s="687">
        <f t="shared" si="36"/>
        <v>0</v>
      </c>
      <c r="CL23" s="688">
        <f t="shared" si="29"/>
        <v>0</v>
      </c>
      <c r="DI23" s="690" t="s">
        <v>130</v>
      </c>
      <c r="DJ23" s="691" t="s">
        <v>139</v>
      </c>
      <c r="DN23" s="689"/>
      <c r="DO23" s="689" t="s">
        <v>178</v>
      </c>
    </row>
    <row r="24" spans="1:140" x14ac:dyDescent="0.25">
      <c r="A24" s="692" t="s">
        <v>18</v>
      </c>
      <c r="B24" s="685">
        <v>1250</v>
      </c>
      <c r="C24" s="686">
        <f t="shared" si="0"/>
        <v>0</v>
      </c>
      <c r="D24" s="687"/>
      <c r="E24" s="687"/>
      <c r="F24" s="688">
        <f t="shared" si="1"/>
        <v>0</v>
      </c>
      <c r="G24" s="687"/>
      <c r="H24" s="687"/>
      <c r="I24" s="688">
        <f t="shared" si="2"/>
        <v>0</v>
      </c>
      <c r="J24" s="687"/>
      <c r="K24" s="687"/>
      <c r="L24" s="688">
        <f t="shared" si="3"/>
        <v>0</v>
      </c>
      <c r="M24" s="687"/>
      <c r="N24" s="687"/>
      <c r="O24" s="688">
        <f t="shared" si="4"/>
        <v>0</v>
      </c>
      <c r="P24" s="687"/>
      <c r="Q24" s="687"/>
      <c r="R24" s="688">
        <f t="shared" si="5"/>
        <v>0</v>
      </c>
      <c r="S24" s="687"/>
      <c r="T24" s="687"/>
      <c r="U24" s="688">
        <f t="shared" si="6"/>
        <v>0</v>
      </c>
      <c r="V24" s="687">
        <f t="shared" si="37"/>
        <v>0</v>
      </c>
      <c r="W24" s="687">
        <f t="shared" si="37"/>
        <v>0</v>
      </c>
      <c r="X24" s="688">
        <f t="shared" si="7"/>
        <v>0</v>
      </c>
      <c r="Y24" s="687"/>
      <c r="Z24" s="687"/>
      <c r="AA24" s="688">
        <f t="shared" si="8"/>
        <v>0</v>
      </c>
      <c r="AB24" s="687"/>
      <c r="AC24" s="687"/>
      <c r="AD24" s="688">
        <f t="shared" si="9"/>
        <v>0</v>
      </c>
      <c r="AE24" s="687"/>
      <c r="AF24" s="687"/>
      <c r="AG24" s="688">
        <f t="shared" si="10"/>
        <v>0</v>
      </c>
      <c r="AH24" s="687"/>
      <c r="AI24" s="687"/>
      <c r="AJ24" s="688">
        <f t="shared" si="11"/>
        <v>0</v>
      </c>
      <c r="AK24" s="687"/>
      <c r="AL24" s="687"/>
      <c r="AM24" s="688">
        <f t="shared" si="12"/>
        <v>0</v>
      </c>
      <c r="AN24" s="687"/>
      <c r="AO24" s="687"/>
      <c r="AP24" s="688">
        <f t="shared" si="13"/>
        <v>0</v>
      </c>
      <c r="AQ24" s="687">
        <f t="shared" si="38"/>
        <v>0</v>
      </c>
      <c r="AR24" s="687">
        <f t="shared" si="38"/>
        <v>0</v>
      </c>
      <c r="AS24" s="688">
        <f t="shared" si="14"/>
        <v>0</v>
      </c>
      <c r="AT24" s="687">
        <v>0</v>
      </c>
      <c r="AU24" s="687">
        <v>0</v>
      </c>
      <c r="AV24" s="688">
        <f t="shared" si="15"/>
        <v>0</v>
      </c>
      <c r="AW24" s="687">
        <v>0</v>
      </c>
      <c r="AX24" s="687">
        <v>0</v>
      </c>
      <c r="AY24" s="688">
        <f t="shared" si="16"/>
        <v>0</v>
      </c>
      <c r="AZ24" s="687">
        <v>0</v>
      </c>
      <c r="BA24" s="687">
        <v>0</v>
      </c>
      <c r="BB24" s="688">
        <f t="shared" si="17"/>
        <v>0</v>
      </c>
      <c r="BC24" s="687">
        <v>0</v>
      </c>
      <c r="BD24" s="687">
        <v>0</v>
      </c>
      <c r="BE24" s="688">
        <f t="shared" si="18"/>
        <v>0</v>
      </c>
      <c r="BF24" s="687">
        <v>0</v>
      </c>
      <c r="BG24" s="687">
        <v>0</v>
      </c>
      <c r="BH24" s="688">
        <f t="shared" si="19"/>
        <v>0</v>
      </c>
      <c r="BI24" s="687">
        <v>0</v>
      </c>
      <c r="BJ24" s="687">
        <v>0</v>
      </c>
      <c r="BK24" s="688">
        <f t="shared" si="20"/>
        <v>0</v>
      </c>
      <c r="BL24" s="687">
        <v>0</v>
      </c>
      <c r="BM24" s="687">
        <v>0</v>
      </c>
      <c r="BN24" s="688">
        <f t="shared" si="21"/>
        <v>0</v>
      </c>
      <c r="BO24" s="687">
        <v>0</v>
      </c>
      <c r="BP24" s="687">
        <v>0</v>
      </c>
      <c r="BQ24" s="688">
        <f t="shared" si="22"/>
        <v>0</v>
      </c>
      <c r="BR24" s="687">
        <f t="shared" si="30"/>
        <v>0</v>
      </c>
      <c r="BS24" s="687">
        <f t="shared" si="30"/>
        <v>0</v>
      </c>
      <c r="BT24" s="688">
        <f t="shared" si="23"/>
        <v>0</v>
      </c>
      <c r="BU24" s="687">
        <f t="shared" si="31"/>
        <v>0</v>
      </c>
      <c r="BV24" s="687">
        <f t="shared" si="31"/>
        <v>0</v>
      </c>
      <c r="BW24" s="688">
        <f t="shared" si="24"/>
        <v>0</v>
      </c>
      <c r="BX24" s="687">
        <f t="shared" si="32"/>
        <v>0</v>
      </c>
      <c r="BY24" s="687">
        <f t="shared" si="32"/>
        <v>0</v>
      </c>
      <c r="BZ24" s="688">
        <f t="shared" si="25"/>
        <v>0</v>
      </c>
      <c r="CA24" s="687">
        <f t="shared" si="33"/>
        <v>0</v>
      </c>
      <c r="CB24" s="687">
        <f t="shared" si="33"/>
        <v>0</v>
      </c>
      <c r="CC24" s="688">
        <f t="shared" si="26"/>
        <v>0</v>
      </c>
      <c r="CD24" s="687">
        <f t="shared" si="34"/>
        <v>0</v>
      </c>
      <c r="CE24" s="687">
        <f t="shared" si="34"/>
        <v>0</v>
      </c>
      <c r="CF24" s="688">
        <f t="shared" si="27"/>
        <v>0</v>
      </c>
      <c r="CG24" s="687">
        <f t="shared" si="35"/>
        <v>0</v>
      </c>
      <c r="CH24" s="687">
        <f t="shared" si="35"/>
        <v>0</v>
      </c>
      <c r="CI24" s="688">
        <f t="shared" si="28"/>
        <v>0</v>
      </c>
      <c r="CJ24" s="687">
        <f t="shared" si="36"/>
        <v>0</v>
      </c>
      <c r="CK24" s="687">
        <f t="shared" si="36"/>
        <v>0</v>
      </c>
      <c r="CL24" s="688">
        <f t="shared" si="29"/>
        <v>0</v>
      </c>
      <c r="DH24" s="690" t="s">
        <v>130</v>
      </c>
      <c r="DI24" s="690" t="s">
        <v>130</v>
      </c>
      <c r="DJ24" s="660" t="s">
        <v>140</v>
      </c>
      <c r="DN24" s="691" t="s">
        <v>146</v>
      </c>
      <c r="DO24" s="689" t="s">
        <v>178</v>
      </c>
    </row>
    <row r="25" spans="1:140" x14ac:dyDescent="0.25">
      <c r="A25" s="692" t="s">
        <v>19</v>
      </c>
      <c r="B25" s="685">
        <v>608.35</v>
      </c>
      <c r="C25" s="686">
        <f t="shared" si="0"/>
        <v>1.0438070189857811</v>
      </c>
      <c r="D25" s="687"/>
      <c r="E25" s="687"/>
      <c r="F25" s="688">
        <f t="shared" si="1"/>
        <v>0</v>
      </c>
      <c r="G25" s="687"/>
      <c r="H25" s="687"/>
      <c r="I25" s="688">
        <f t="shared" si="2"/>
        <v>0</v>
      </c>
      <c r="J25" s="687"/>
      <c r="K25" s="687"/>
      <c r="L25" s="688">
        <f t="shared" si="3"/>
        <v>0</v>
      </c>
      <c r="M25" s="687"/>
      <c r="N25" s="687"/>
      <c r="O25" s="688">
        <f t="shared" si="4"/>
        <v>0</v>
      </c>
      <c r="P25" s="687"/>
      <c r="Q25" s="687"/>
      <c r="R25" s="688">
        <f t="shared" si="5"/>
        <v>0</v>
      </c>
      <c r="S25" s="687"/>
      <c r="T25" s="687"/>
      <c r="U25" s="688">
        <f t="shared" si="6"/>
        <v>0</v>
      </c>
      <c r="V25" s="687">
        <f t="shared" si="37"/>
        <v>0</v>
      </c>
      <c r="W25" s="687">
        <f t="shared" si="37"/>
        <v>0</v>
      </c>
      <c r="X25" s="688">
        <f t="shared" si="7"/>
        <v>0</v>
      </c>
      <c r="Y25" s="687">
        <v>6.35</v>
      </c>
      <c r="Z25" s="687">
        <v>17.600000000000001</v>
      </c>
      <c r="AA25" s="688">
        <f t="shared" si="8"/>
        <v>2.771653543307087</v>
      </c>
      <c r="AB25" s="687"/>
      <c r="AC25" s="687"/>
      <c r="AD25" s="688">
        <f t="shared" si="9"/>
        <v>0</v>
      </c>
      <c r="AE25" s="687"/>
      <c r="AF25" s="687"/>
      <c r="AG25" s="688">
        <f t="shared" si="10"/>
        <v>0</v>
      </c>
      <c r="AH25" s="687"/>
      <c r="AI25" s="687"/>
      <c r="AJ25" s="688">
        <f t="shared" si="11"/>
        <v>0</v>
      </c>
      <c r="AK25" s="687"/>
      <c r="AL25" s="687"/>
      <c r="AM25" s="688">
        <f t="shared" si="12"/>
        <v>0</v>
      </c>
      <c r="AN25" s="687"/>
      <c r="AO25" s="687"/>
      <c r="AP25" s="688">
        <f t="shared" si="13"/>
        <v>0</v>
      </c>
      <c r="AQ25" s="687">
        <f t="shared" si="38"/>
        <v>6.35</v>
      </c>
      <c r="AR25" s="687">
        <f t="shared" si="38"/>
        <v>17.600000000000001</v>
      </c>
      <c r="AS25" s="688">
        <f t="shared" si="14"/>
        <v>2.771653543307087</v>
      </c>
      <c r="AT25" s="687">
        <v>0</v>
      </c>
      <c r="AU25" s="687">
        <v>0</v>
      </c>
      <c r="AV25" s="688">
        <f t="shared" si="15"/>
        <v>0</v>
      </c>
      <c r="AW25" s="687">
        <v>0</v>
      </c>
      <c r="AX25" s="687">
        <v>0</v>
      </c>
      <c r="AY25" s="688">
        <f t="shared" si="16"/>
        <v>0</v>
      </c>
      <c r="AZ25" s="687">
        <v>0</v>
      </c>
      <c r="BA25" s="687">
        <v>0</v>
      </c>
      <c r="BB25" s="688">
        <f t="shared" si="17"/>
        <v>0</v>
      </c>
      <c r="BC25" s="687">
        <v>0</v>
      </c>
      <c r="BD25" s="687">
        <v>0</v>
      </c>
      <c r="BE25" s="688">
        <f t="shared" si="18"/>
        <v>0</v>
      </c>
      <c r="BF25" s="687">
        <v>0</v>
      </c>
      <c r="BG25" s="687">
        <v>0</v>
      </c>
      <c r="BH25" s="688">
        <f t="shared" si="19"/>
        <v>0</v>
      </c>
      <c r="BI25" s="687">
        <v>0</v>
      </c>
      <c r="BJ25" s="687">
        <v>0</v>
      </c>
      <c r="BK25" s="688">
        <f t="shared" si="20"/>
        <v>0</v>
      </c>
      <c r="BL25" s="687">
        <v>0</v>
      </c>
      <c r="BM25" s="687">
        <v>0</v>
      </c>
      <c r="BN25" s="688">
        <f t="shared" si="21"/>
        <v>0</v>
      </c>
      <c r="BO25" s="687">
        <v>0</v>
      </c>
      <c r="BP25" s="687">
        <v>0</v>
      </c>
      <c r="BQ25" s="688">
        <f t="shared" si="22"/>
        <v>0</v>
      </c>
      <c r="BR25" s="687">
        <f t="shared" si="30"/>
        <v>6.35</v>
      </c>
      <c r="BS25" s="687">
        <f t="shared" si="30"/>
        <v>17.600000000000001</v>
      </c>
      <c r="BT25" s="688">
        <f t="shared" si="23"/>
        <v>2.771653543307087</v>
      </c>
      <c r="BU25" s="687">
        <f t="shared" si="31"/>
        <v>0</v>
      </c>
      <c r="BV25" s="687">
        <f t="shared" si="31"/>
        <v>0</v>
      </c>
      <c r="BW25" s="688">
        <f t="shared" si="24"/>
        <v>0</v>
      </c>
      <c r="BX25" s="687">
        <f t="shared" si="32"/>
        <v>0</v>
      </c>
      <c r="BY25" s="687">
        <f t="shared" si="32"/>
        <v>0</v>
      </c>
      <c r="BZ25" s="688">
        <f t="shared" si="25"/>
        <v>0</v>
      </c>
      <c r="CA25" s="687">
        <f t="shared" si="33"/>
        <v>0</v>
      </c>
      <c r="CB25" s="687">
        <f t="shared" si="33"/>
        <v>0</v>
      </c>
      <c r="CC25" s="688">
        <f t="shared" si="26"/>
        <v>0</v>
      </c>
      <c r="CD25" s="687">
        <f t="shared" si="34"/>
        <v>0</v>
      </c>
      <c r="CE25" s="687">
        <f t="shared" si="34"/>
        <v>0</v>
      </c>
      <c r="CF25" s="688">
        <f t="shared" si="27"/>
        <v>0</v>
      </c>
      <c r="CG25" s="687">
        <f t="shared" si="35"/>
        <v>0</v>
      </c>
      <c r="CH25" s="687">
        <f t="shared" si="35"/>
        <v>0</v>
      </c>
      <c r="CI25" s="688">
        <f t="shared" si="28"/>
        <v>0</v>
      </c>
      <c r="CJ25" s="687">
        <f t="shared" si="36"/>
        <v>6.35</v>
      </c>
      <c r="CK25" s="687">
        <f t="shared" si="36"/>
        <v>17.600000000000001</v>
      </c>
      <c r="CL25" s="688">
        <f t="shared" si="29"/>
        <v>2.771653543307087</v>
      </c>
      <c r="DI25" s="690" t="s">
        <v>130</v>
      </c>
      <c r="DJ25" s="660" t="s">
        <v>138</v>
      </c>
      <c r="DN25" s="691" t="s">
        <v>181</v>
      </c>
      <c r="DO25" s="689" t="s">
        <v>178</v>
      </c>
    </row>
    <row r="26" spans="1:140" x14ac:dyDescent="0.25">
      <c r="A26" s="692" t="s">
        <v>20</v>
      </c>
      <c r="B26" s="685">
        <v>324.49</v>
      </c>
      <c r="C26" s="686">
        <f t="shared" si="0"/>
        <v>56.793737865573668</v>
      </c>
      <c r="D26" s="687">
        <v>15.42</v>
      </c>
      <c r="E26" s="687">
        <v>84.549999999999983</v>
      </c>
      <c r="F26" s="688">
        <f t="shared" si="1"/>
        <v>5.4831387808041496</v>
      </c>
      <c r="G26" s="687"/>
      <c r="H26" s="687"/>
      <c r="I26" s="688">
        <f t="shared" si="2"/>
        <v>0</v>
      </c>
      <c r="J26" s="687"/>
      <c r="K26" s="687"/>
      <c r="L26" s="688">
        <f t="shared" si="3"/>
        <v>0</v>
      </c>
      <c r="M26" s="687">
        <v>18.53</v>
      </c>
      <c r="N26" s="687">
        <v>71.86999999999999</v>
      </c>
      <c r="O26" s="688">
        <f t="shared" si="4"/>
        <v>3.8785752833243383</v>
      </c>
      <c r="P26" s="687">
        <v>2.52</v>
      </c>
      <c r="Q26" s="687">
        <v>10.64</v>
      </c>
      <c r="R26" s="688">
        <f t="shared" si="5"/>
        <v>4.2222222222222223</v>
      </c>
      <c r="S26" s="687">
        <v>56.199999999999996</v>
      </c>
      <c r="T26" s="687">
        <v>185.67</v>
      </c>
      <c r="U26" s="688">
        <f t="shared" si="6"/>
        <v>3.3037366548042706</v>
      </c>
      <c r="V26" s="687">
        <f t="shared" si="37"/>
        <v>92.67</v>
      </c>
      <c r="W26" s="687">
        <f t="shared" si="37"/>
        <v>352.73</v>
      </c>
      <c r="X26" s="688">
        <f t="shared" si="7"/>
        <v>3.8063019315851947</v>
      </c>
      <c r="Y26" s="687">
        <v>9.19</v>
      </c>
      <c r="Z26" s="687">
        <v>44.5</v>
      </c>
      <c r="AA26" s="688">
        <f t="shared" si="8"/>
        <v>4.8422198041349294</v>
      </c>
      <c r="AB26" s="687"/>
      <c r="AC26" s="687"/>
      <c r="AD26" s="688">
        <f t="shared" si="9"/>
        <v>0</v>
      </c>
      <c r="AE26" s="687"/>
      <c r="AF26" s="687"/>
      <c r="AG26" s="688">
        <f t="shared" si="10"/>
        <v>0</v>
      </c>
      <c r="AH26" s="687">
        <v>6.61</v>
      </c>
      <c r="AI26" s="687">
        <v>12.55</v>
      </c>
      <c r="AJ26" s="688">
        <f t="shared" si="11"/>
        <v>1.8986384266263239</v>
      </c>
      <c r="AK26" s="687"/>
      <c r="AL26" s="687"/>
      <c r="AM26" s="688">
        <f t="shared" si="12"/>
        <v>0</v>
      </c>
      <c r="AN26" s="687">
        <v>75.819999999999993</v>
      </c>
      <c r="AO26" s="687">
        <v>150.82</v>
      </c>
      <c r="AP26" s="688">
        <f t="shared" si="13"/>
        <v>1.9891849116328146</v>
      </c>
      <c r="AQ26" s="687">
        <f t="shared" si="38"/>
        <v>91.61999999999999</v>
      </c>
      <c r="AR26" s="687">
        <f t="shared" si="38"/>
        <v>207.87</v>
      </c>
      <c r="AS26" s="688">
        <f t="shared" si="14"/>
        <v>2.2688277668631307</v>
      </c>
      <c r="AT26" s="687">
        <v>0</v>
      </c>
      <c r="AU26" s="687">
        <v>0</v>
      </c>
      <c r="AV26" s="688">
        <f t="shared" si="15"/>
        <v>0</v>
      </c>
      <c r="AW26" s="687">
        <v>0</v>
      </c>
      <c r="AX26" s="687">
        <v>0</v>
      </c>
      <c r="AY26" s="688">
        <f t="shared" si="16"/>
        <v>0</v>
      </c>
      <c r="AZ26" s="687">
        <v>0</v>
      </c>
      <c r="BA26" s="687">
        <v>0</v>
      </c>
      <c r="BB26" s="688">
        <f t="shared" si="17"/>
        <v>0</v>
      </c>
      <c r="BC26" s="687">
        <v>0</v>
      </c>
      <c r="BD26" s="687">
        <v>0</v>
      </c>
      <c r="BE26" s="688">
        <f t="shared" si="18"/>
        <v>0</v>
      </c>
      <c r="BF26" s="687">
        <v>0</v>
      </c>
      <c r="BG26" s="687">
        <v>0</v>
      </c>
      <c r="BH26" s="688">
        <f t="shared" si="19"/>
        <v>0</v>
      </c>
      <c r="BI26" s="687">
        <v>0</v>
      </c>
      <c r="BJ26" s="687">
        <v>0</v>
      </c>
      <c r="BK26" s="688">
        <f t="shared" si="20"/>
        <v>0</v>
      </c>
      <c r="BL26" s="687">
        <v>0</v>
      </c>
      <c r="BM26" s="687">
        <v>0</v>
      </c>
      <c r="BN26" s="688">
        <f t="shared" si="21"/>
        <v>0</v>
      </c>
      <c r="BO26" s="687">
        <v>0</v>
      </c>
      <c r="BP26" s="687">
        <v>0</v>
      </c>
      <c r="BQ26" s="688">
        <f t="shared" si="22"/>
        <v>0</v>
      </c>
      <c r="BR26" s="687">
        <f t="shared" si="30"/>
        <v>24.61</v>
      </c>
      <c r="BS26" s="687">
        <f t="shared" si="30"/>
        <v>129.04999999999998</v>
      </c>
      <c r="BT26" s="688">
        <f t="shared" si="23"/>
        <v>5.2438033319788699</v>
      </c>
      <c r="BU26" s="687">
        <f t="shared" si="31"/>
        <v>0</v>
      </c>
      <c r="BV26" s="687">
        <f t="shared" si="31"/>
        <v>0</v>
      </c>
      <c r="BW26" s="688">
        <f t="shared" si="24"/>
        <v>0</v>
      </c>
      <c r="BX26" s="687">
        <f t="shared" si="32"/>
        <v>0</v>
      </c>
      <c r="BY26" s="687">
        <f t="shared" si="32"/>
        <v>0</v>
      </c>
      <c r="BZ26" s="688">
        <f t="shared" si="25"/>
        <v>0</v>
      </c>
      <c r="CA26" s="687">
        <f t="shared" si="33"/>
        <v>25.14</v>
      </c>
      <c r="CB26" s="687">
        <f t="shared" si="33"/>
        <v>84.419999999999987</v>
      </c>
      <c r="CC26" s="688">
        <f t="shared" si="26"/>
        <v>3.3579952267303095</v>
      </c>
      <c r="CD26" s="687">
        <f t="shared" si="34"/>
        <v>2.52</v>
      </c>
      <c r="CE26" s="687">
        <f t="shared" si="34"/>
        <v>10.64</v>
      </c>
      <c r="CF26" s="688">
        <f t="shared" si="27"/>
        <v>4.2222222222222223</v>
      </c>
      <c r="CG26" s="687">
        <f t="shared" si="35"/>
        <v>132.01999999999998</v>
      </c>
      <c r="CH26" s="687">
        <f t="shared" si="35"/>
        <v>336.49</v>
      </c>
      <c r="CI26" s="688">
        <f t="shared" si="28"/>
        <v>2.5487804878048785</v>
      </c>
      <c r="CJ26" s="687">
        <f t="shared" si="36"/>
        <v>184.29</v>
      </c>
      <c r="CK26" s="687">
        <f t="shared" si="36"/>
        <v>560.6</v>
      </c>
      <c r="CL26" s="688">
        <f t="shared" si="29"/>
        <v>3.0419447609745514</v>
      </c>
      <c r="DI26" s="690" t="s">
        <v>130</v>
      </c>
      <c r="DJ26" s="660" t="s">
        <v>138</v>
      </c>
      <c r="DN26" s="689"/>
      <c r="DO26" s="689" t="s">
        <v>178</v>
      </c>
    </row>
    <row r="27" spans="1:140" x14ac:dyDescent="0.25">
      <c r="A27" s="692" t="s">
        <v>21</v>
      </c>
      <c r="B27" s="685">
        <v>4130</v>
      </c>
      <c r="C27" s="686">
        <f t="shared" si="0"/>
        <v>0</v>
      </c>
      <c r="D27" s="687"/>
      <c r="E27" s="687"/>
      <c r="F27" s="688">
        <f t="shared" si="1"/>
        <v>0</v>
      </c>
      <c r="G27" s="687"/>
      <c r="H27" s="687"/>
      <c r="I27" s="688">
        <f t="shared" si="2"/>
        <v>0</v>
      </c>
      <c r="J27" s="687"/>
      <c r="K27" s="687"/>
      <c r="L27" s="688">
        <f t="shared" si="3"/>
        <v>0</v>
      </c>
      <c r="M27" s="687"/>
      <c r="N27" s="687"/>
      <c r="O27" s="688">
        <f t="shared" si="4"/>
        <v>0</v>
      </c>
      <c r="P27" s="687"/>
      <c r="Q27" s="687"/>
      <c r="R27" s="688">
        <f t="shared" si="5"/>
        <v>0</v>
      </c>
      <c r="S27" s="687"/>
      <c r="T27" s="687"/>
      <c r="U27" s="688">
        <f t="shared" si="6"/>
        <v>0</v>
      </c>
      <c r="V27" s="687">
        <f t="shared" si="37"/>
        <v>0</v>
      </c>
      <c r="W27" s="687">
        <f t="shared" si="37"/>
        <v>0</v>
      </c>
      <c r="X27" s="688">
        <f t="shared" si="7"/>
        <v>0</v>
      </c>
      <c r="Y27" s="687"/>
      <c r="Z27" s="687"/>
      <c r="AA27" s="688">
        <f t="shared" si="8"/>
        <v>0</v>
      </c>
      <c r="AB27" s="687"/>
      <c r="AC27" s="687"/>
      <c r="AD27" s="688">
        <f t="shared" si="9"/>
        <v>0</v>
      </c>
      <c r="AE27" s="687"/>
      <c r="AF27" s="687"/>
      <c r="AG27" s="688">
        <f t="shared" si="10"/>
        <v>0</v>
      </c>
      <c r="AH27" s="687"/>
      <c r="AI27" s="687"/>
      <c r="AJ27" s="688">
        <f t="shared" si="11"/>
        <v>0</v>
      </c>
      <c r="AK27" s="687"/>
      <c r="AL27" s="687"/>
      <c r="AM27" s="688">
        <f t="shared" si="12"/>
        <v>0</v>
      </c>
      <c r="AN27" s="687"/>
      <c r="AO27" s="687"/>
      <c r="AP27" s="688">
        <f t="shared" si="13"/>
        <v>0</v>
      </c>
      <c r="AQ27" s="687">
        <f t="shared" si="38"/>
        <v>0</v>
      </c>
      <c r="AR27" s="687">
        <f t="shared" si="38"/>
        <v>0</v>
      </c>
      <c r="AS27" s="688">
        <f t="shared" si="14"/>
        <v>0</v>
      </c>
      <c r="AT27" s="687">
        <v>0</v>
      </c>
      <c r="AU27" s="687">
        <v>0</v>
      </c>
      <c r="AV27" s="688">
        <f t="shared" si="15"/>
        <v>0</v>
      </c>
      <c r="AW27" s="687">
        <v>0</v>
      </c>
      <c r="AX27" s="687">
        <v>0</v>
      </c>
      <c r="AY27" s="688">
        <f t="shared" si="16"/>
        <v>0</v>
      </c>
      <c r="AZ27" s="687">
        <v>0</v>
      </c>
      <c r="BA27" s="687">
        <v>0</v>
      </c>
      <c r="BB27" s="688">
        <f t="shared" si="17"/>
        <v>0</v>
      </c>
      <c r="BC27" s="687">
        <v>0</v>
      </c>
      <c r="BD27" s="687">
        <v>0</v>
      </c>
      <c r="BE27" s="688">
        <f t="shared" si="18"/>
        <v>0</v>
      </c>
      <c r="BF27" s="687">
        <v>0</v>
      </c>
      <c r="BG27" s="687">
        <v>0</v>
      </c>
      <c r="BH27" s="688">
        <f t="shared" si="19"/>
        <v>0</v>
      </c>
      <c r="BI27" s="687">
        <v>0</v>
      </c>
      <c r="BJ27" s="687">
        <v>0</v>
      </c>
      <c r="BK27" s="688">
        <f t="shared" si="20"/>
        <v>0</v>
      </c>
      <c r="BL27" s="687">
        <v>0</v>
      </c>
      <c r="BM27" s="687">
        <v>0</v>
      </c>
      <c r="BN27" s="688">
        <f t="shared" si="21"/>
        <v>0</v>
      </c>
      <c r="BO27" s="687">
        <v>0</v>
      </c>
      <c r="BP27" s="687">
        <v>0</v>
      </c>
      <c r="BQ27" s="688">
        <f t="shared" si="22"/>
        <v>0</v>
      </c>
      <c r="BR27" s="687">
        <f t="shared" si="30"/>
        <v>0</v>
      </c>
      <c r="BS27" s="687">
        <f t="shared" si="30"/>
        <v>0</v>
      </c>
      <c r="BT27" s="688">
        <f t="shared" si="23"/>
        <v>0</v>
      </c>
      <c r="BU27" s="687">
        <f t="shared" si="31"/>
        <v>0</v>
      </c>
      <c r="BV27" s="687">
        <f t="shared" si="31"/>
        <v>0</v>
      </c>
      <c r="BW27" s="688">
        <f t="shared" si="24"/>
        <v>0</v>
      </c>
      <c r="BX27" s="687">
        <f t="shared" si="32"/>
        <v>0</v>
      </c>
      <c r="BY27" s="687">
        <f t="shared" si="32"/>
        <v>0</v>
      </c>
      <c r="BZ27" s="688">
        <f t="shared" si="25"/>
        <v>0</v>
      </c>
      <c r="CA27" s="687">
        <f t="shared" si="33"/>
        <v>0</v>
      </c>
      <c r="CB27" s="687">
        <f t="shared" si="33"/>
        <v>0</v>
      </c>
      <c r="CC27" s="688">
        <f t="shared" si="26"/>
        <v>0</v>
      </c>
      <c r="CD27" s="687">
        <f t="shared" si="34"/>
        <v>0</v>
      </c>
      <c r="CE27" s="687">
        <f t="shared" si="34"/>
        <v>0</v>
      </c>
      <c r="CF27" s="688">
        <f t="shared" si="27"/>
        <v>0</v>
      </c>
      <c r="CG27" s="687">
        <f t="shared" si="35"/>
        <v>0</v>
      </c>
      <c r="CH27" s="687">
        <f t="shared" si="35"/>
        <v>0</v>
      </c>
      <c r="CI27" s="688">
        <f t="shared" si="28"/>
        <v>0</v>
      </c>
      <c r="CJ27" s="687">
        <f t="shared" si="36"/>
        <v>0</v>
      </c>
      <c r="CK27" s="687">
        <f t="shared" si="36"/>
        <v>0</v>
      </c>
      <c r="CL27" s="688">
        <f t="shared" si="29"/>
        <v>0</v>
      </c>
      <c r="DI27" s="690" t="s">
        <v>130</v>
      </c>
      <c r="DJ27" s="660" t="s">
        <v>138</v>
      </c>
      <c r="DN27" s="691" t="s">
        <v>146</v>
      </c>
      <c r="DO27" s="689" t="s">
        <v>178</v>
      </c>
    </row>
    <row r="28" spans="1:140" x14ac:dyDescent="0.25">
      <c r="A28" s="692" t="s">
        <v>22</v>
      </c>
      <c r="B28" s="685">
        <v>926</v>
      </c>
      <c r="C28" s="686">
        <f t="shared" si="0"/>
        <v>0</v>
      </c>
      <c r="D28" s="687"/>
      <c r="E28" s="687"/>
      <c r="F28" s="688">
        <f t="shared" si="1"/>
        <v>0</v>
      </c>
      <c r="G28" s="687"/>
      <c r="H28" s="687"/>
      <c r="I28" s="688">
        <f t="shared" si="2"/>
        <v>0</v>
      </c>
      <c r="J28" s="687"/>
      <c r="K28" s="687"/>
      <c r="L28" s="688">
        <f t="shared" si="3"/>
        <v>0</v>
      </c>
      <c r="M28" s="687"/>
      <c r="N28" s="687"/>
      <c r="O28" s="688">
        <f t="shared" si="4"/>
        <v>0</v>
      </c>
      <c r="P28" s="687"/>
      <c r="Q28" s="687"/>
      <c r="R28" s="688">
        <f t="shared" si="5"/>
        <v>0</v>
      </c>
      <c r="S28" s="687"/>
      <c r="T28" s="687"/>
      <c r="U28" s="688">
        <f t="shared" si="6"/>
        <v>0</v>
      </c>
      <c r="V28" s="687">
        <f t="shared" si="37"/>
        <v>0</v>
      </c>
      <c r="W28" s="687">
        <f t="shared" si="37"/>
        <v>0</v>
      </c>
      <c r="X28" s="688">
        <f t="shared" si="7"/>
        <v>0</v>
      </c>
      <c r="Y28" s="687"/>
      <c r="Z28" s="687"/>
      <c r="AA28" s="688">
        <f t="shared" si="8"/>
        <v>0</v>
      </c>
      <c r="AB28" s="687"/>
      <c r="AC28" s="687"/>
      <c r="AD28" s="688">
        <f t="shared" si="9"/>
        <v>0</v>
      </c>
      <c r="AE28" s="687"/>
      <c r="AF28" s="687"/>
      <c r="AG28" s="688">
        <f t="shared" si="10"/>
        <v>0</v>
      </c>
      <c r="AH28" s="687"/>
      <c r="AI28" s="687"/>
      <c r="AJ28" s="688">
        <f t="shared" si="11"/>
        <v>0</v>
      </c>
      <c r="AK28" s="687"/>
      <c r="AL28" s="687"/>
      <c r="AM28" s="688">
        <f t="shared" si="12"/>
        <v>0</v>
      </c>
      <c r="AN28" s="687"/>
      <c r="AO28" s="687"/>
      <c r="AP28" s="688">
        <f t="shared" si="13"/>
        <v>0</v>
      </c>
      <c r="AQ28" s="687">
        <f t="shared" si="38"/>
        <v>0</v>
      </c>
      <c r="AR28" s="687">
        <f t="shared" si="38"/>
        <v>0</v>
      </c>
      <c r="AS28" s="688">
        <f t="shared" si="14"/>
        <v>0</v>
      </c>
      <c r="AT28" s="687">
        <v>0</v>
      </c>
      <c r="AU28" s="687">
        <v>0</v>
      </c>
      <c r="AV28" s="688">
        <f t="shared" si="15"/>
        <v>0</v>
      </c>
      <c r="AW28" s="687">
        <v>0</v>
      </c>
      <c r="AX28" s="687">
        <v>0</v>
      </c>
      <c r="AY28" s="688">
        <f t="shared" si="16"/>
        <v>0</v>
      </c>
      <c r="AZ28" s="687">
        <v>0</v>
      </c>
      <c r="BA28" s="687">
        <v>0</v>
      </c>
      <c r="BB28" s="688">
        <f t="shared" si="17"/>
        <v>0</v>
      </c>
      <c r="BC28" s="687">
        <v>0</v>
      </c>
      <c r="BD28" s="687">
        <v>0</v>
      </c>
      <c r="BE28" s="688">
        <f t="shared" si="18"/>
        <v>0</v>
      </c>
      <c r="BF28" s="687">
        <v>0</v>
      </c>
      <c r="BG28" s="687">
        <v>0</v>
      </c>
      <c r="BH28" s="688">
        <f t="shared" si="19"/>
        <v>0</v>
      </c>
      <c r="BI28" s="687">
        <v>0</v>
      </c>
      <c r="BJ28" s="687">
        <v>0</v>
      </c>
      <c r="BK28" s="688">
        <f t="shared" si="20"/>
        <v>0</v>
      </c>
      <c r="BL28" s="687">
        <v>0</v>
      </c>
      <c r="BM28" s="687">
        <v>0</v>
      </c>
      <c r="BN28" s="688">
        <f t="shared" si="21"/>
        <v>0</v>
      </c>
      <c r="BO28" s="687">
        <v>0</v>
      </c>
      <c r="BP28" s="687">
        <v>0</v>
      </c>
      <c r="BQ28" s="688">
        <f t="shared" si="22"/>
        <v>0</v>
      </c>
      <c r="BR28" s="687">
        <f t="shared" si="30"/>
        <v>0</v>
      </c>
      <c r="BS28" s="687">
        <f t="shared" si="30"/>
        <v>0</v>
      </c>
      <c r="BT28" s="688">
        <f t="shared" si="23"/>
        <v>0</v>
      </c>
      <c r="BU28" s="687">
        <f t="shared" si="31"/>
        <v>0</v>
      </c>
      <c r="BV28" s="687">
        <f t="shared" si="31"/>
        <v>0</v>
      </c>
      <c r="BW28" s="688">
        <f t="shared" si="24"/>
        <v>0</v>
      </c>
      <c r="BX28" s="687">
        <f t="shared" si="32"/>
        <v>0</v>
      </c>
      <c r="BY28" s="687">
        <f t="shared" si="32"/>
        <v>0</v>
      </c>
      <c r="BZ28" s="688">
        <f t="shared" si="25"/>
        <v>0</v>
      </c>
      <c r="CA28" s="687">
        <f t="shared" si="33"/>
        <v>0</v>
      </c>
      <c r="CB28" s="687">
        <f t="shared" si="33"/>
        <v>0</v>
      </c>
      <c r="CC28" s="688">
        <f t="shared" si="26"/>
        <v>0</v>
      </c>
      <c r="CD28" s="687">
        <f t="shared" si="34"/>
        <v>0</v>
      </c>
      <c r="CE28" s="687">
        <f t="shared" si="34"/>
        <v>0</v>
      </c>
      <c r="CF28" s="688">
        <f t="shared" si="27"/>
        <v>0</v>
      </c>
      <c r="CG28" s="687">
        <f t="shared" si="35"/>
        <v>0</v>
      </c>
      <c r="CH28" s="687">
        <f t="shared" si="35"/>
        <v>0</v>
      </c>
      <c r="CI28" s="688">
        <f t="shared" si="28"/>
        <v>0</v>
      </c>
      <c r="CJ28" s="687">
        <f t="shared" si="36"/>
        <v>0</v>
      </c>
      <c r="CK28" s="687">
        <f t="shared" si="36"/>
        <v>0</v>
      </c>
      <c r="CL28" s="688">
        <f t="shared" si="29"/>
        <v>0</v>
      </c>
      <c r="DI28" s="693" t="s">
        <v>130</v>
      </c>
      <c r="DJ28" s="660" t="s">
        <v>137</v>
      </c>
      <c r="DN28" s="689"/>
      <c r="DO28" s="689" t="s">
        <v>178</v>
      </c>
    </row>
    <row r="29" spans="1:140" x14ac:dyDescent="0.25">
      <c r="A29" s="692" t="s">
        <v>23</v>
      </c>
      <c r="B29" s="685">
        <v>529</v>
      </c>
      <c r="C29" s="686">
        <f t="shared" si="0"/>
        <v>69.848771266540638</v>
      </c>
      <c r="D29" s="687"/>
      <c r="E29" s="687"/>
      <c r="F29" s="688">
        <f t="shared" si="1"/>
        <v>0</v>
      </c>
      <c r="G29" s="687"/>
      <c r="H29" s="687"/>
      <c r="I29" s="688">
        <f t="shared" si="2"/>
        <v>0</v>
      </c>
      <c r="J29" s="687"/>
      <c r="K29" s="687"/>
      <c r="L29" s="688">
        <f t="shared" si="3"/>
        <v>0</v>
      </c>
      <c r="M29" s="687"/>
      <c r="N29" s="687"/>
      <c r="O29" s="688">
        <f t="shared" si="4"/>
        <v>0</v>
      </c>
      <c r="P29" s="687"/>
      <c r="Q29" s="687"/>
      <c r="R29" s="688">
        <f t="shared" si="5"/>
        <v>0</v>
      </c>
      <c r="S29" s="687"/>
      <c r="T29" s="687"/>
      <c r="U29" s="688">
        <f t="shared" si="6"/>
        <v>0</v>
      </c>
      <c r="V29" s="687">
        <f t="shared" si="37"/>
        <v>0</v>
      </c>
      <c r="W29" s="687">
        <f t="shared" si="37"/>
        <v>0</v>
      </c>
      <c r="X29" s="688">
        <f t="shared" si="7"/>
        <v>0</v>
      </c>
      <c r="Y29" s="687"/>
      <c r="Z29" s="687"/>
      <c r="AA29" s="688">
        <f t="shared" si="8"/>
        <v>0</v>
      </c>
      <c r="AB29" s="687">
        <v>6.5</v>
      </c>
      <c r="AC29" s="687">
        <v>1.36</v>
      </c>
      <c r="AD29" s="688">
        <f t="shared" si="9"/>
        <v>0.20923076923076925</v>
      </c>
      <c r="AE29" s="687"/>
      <c r="AF29" s="687"/>
      <c r="AG29" s="688">
        <f t="shared" si="10"/>
        <v>0</v>
      </c>
      <c r="AH29" s="687">
        <v>3</v>
      </c>
      <c r="AI29" s="687">
        <v>0.84</v>
      </c>
      <c r="AJ29" s="688">
        <f t="shared" si="11"/>
        <v>0.27999999999999997</v>
      </c>
      <c r="AK29" s="687">
        <v>11</v>
      </c>
      <c r="AL29" s="687">
        <v>14.65</v>
      </c>
      <c r="AM29" s="688">
        <f t="shared" si="12"/>
        <v>1.3318181818181818</v>
      </c>
      <c r="AN29" s="687">
        <v>349</v>
      </c>
      <c r="AO29" s="687">
        <v>248</v>
      </c>
      <c r="AP29" s="688">
        <f t="shared" si="13"/>
        <v>0.71060171919770776</v>
      </c>
      <c r="AQ29" s="687">
        <f t="shared" si="38"/>
        <v>369.5</v>
      </c>
      <c r="AR29" s="687">
        <f t="shared" si="38"/>
        <v>264.84999999999997</v>
      </c>
      <c r="AS29" s="688">
        <f t="shared" si="14"/>
        <v>0.71677943166441127</v>
      </c>
      <c r="AT29" s="687">
        <v>0</v>
      </c>
      <c r="AU29" s="687">
        <v>0</v>
      </c>
      <c r="AV29" s="688">
        <f t="shared" si="15"/>
        <v>0</v>
      </c>
      <c r="AW29" s="687">
        <v>0</v>
      </c>
      <c r="AX29" s="687">
        <v>0</v>
      </c>
      <c r="AY29" s="688">
        <f t="shared" si="16"/>
        <v>0</v>
      </c>
      <c r="AZ29" s="687">
        <v>0</v>
      </c>
      <c r="BA29" s="687">
        <v>0</v>
      </c>
      <c r="BB29" s="688">
        <f t="shared" si="17"/>
        <v>0</v>
      </c>
      <c r="BC29" s="687">
        <v>0</v>
      </c>
      <c r="BD29" s="687">
        <v>0</v>
      </c>
      <c r="BE29" s="688">
        <f t="shared" si="18"/>
        <v>0</v>
      </c>
      <c r="BF29" s="687">
        <v>0</v>
      </c>
      <c r="BG29" s="687">
        <v>0</v>
      </c>
      <c r="BH29" s="688">
        <f t="shared" si="19"/>
        <v>0</v>
      </c>
      <c r="BI29" s="687">
        <v>0</v>
      </c>
      <c r="BJ29" s="687">
        <v>0</v>
      </c>
      <c r="BK29" s="688">
        <f t="shared" si="20"/>
        <v>0</v>
      </c>
      <c r="BL29" s="687">
        <v>0</v>
      </c>
      <c r="BM29" s="687">
        <v>0</v>
      </c>
      <c r="BN29" s="688">
        <f t="shared" si="21"/>
        <v>0</v>
      </c>
      <c r="BO29" s="687">
        <v>0</v>
      </c>
      <c r="BP29" s="687">
        <v>0</v>
      </c>
      <c r="BQ29" s="688">
        <f t="shared" si="22"/>
        <v>0</v>
      </c>
      <c r="BR29" s="687">
        <f t="shared" si="30"/>
        <v>0</v>
      </c>
      <c r="BS29" s="687">
        <f t="shared" si="30"/>
        <v>0</v>
      </c>
      <c r="BT29" s="688">
        <f t="shared" si="23"/>
        <v>0</v>
      </c>
      <c r="BU29" s="687">
        <f t="shared" si="31"/>
        <v>6.5</v>
      </c>
      <c r="BV29" s="687">
        <f t="shared" si="31"/>
        <v>1.36</v>
      </c>
      <c r="BW29" s="688">
        <f t="shared" si="24"/>
        <v>0.20923076923076925</v>
      </c>
      <c r="BX29" s="687">
        <f t="shared" si="32"/>
        <v>0</v>
      </c>
      <c r="BY29" s="687">
        <f t="shared" si="32"/>
        <v>0</v>
      </c>
      <c r="BZ29" s="688">
        <f t="shared" si="25"/>
        <v>0</v>
      </c>
      <c r="CA29" s="687">
        <f t="shared" si="33"/>
        <v>3</v>
      </c>
      <c r="CB29" s="687">
        <f t="shared" si="33"/>
        <v>0.84</v>
      </c>
      <c r="CC29" s="688">
        <f t="shared" si="26"/>
        <v>0.27999999999999997</v>
      </c>
      <c r="CD29" s="687">
        <f t="shared" si="34"/>
        <v>11</v>
      </c>
      <c r="CE29" s="687">
        <f t="shared" si="34"/>
        <v>14.65</v>
      </c>
      <c r="CF29" s="688">
        <f t="shared" si="27"/>
        <v>1.3318181818181818</v>
      </c>
      <c r="CG29" s="687">
        <f t="shared" si="35"/>
        <v>349</v>
      </c>
      <c r="CH29" s="687">
        <f t="shared" si="35"/>
        <v>248</v>
      </c>
      <c r="CI29" s="688">
        <f t="shared" si="28"/>
        <v>0.71060171919770776</v>
      </c>
      <c r="CJ29" s="687">
        <f t="shared" si="36"/>
        <v>369.5</v>
      </c>
      <c r="CK29" s="687">
        <f t="shared" si="36"/>
        <v>264.84999999999997</v>
      </c>
      <c r="CL29" s="688">
        <f t="shared" si="29"/>
        <v>0.71677943166441127</v>
      </c>
      <c r="DH29" s="690" t="s">
        <v>130</v>
      </c>
      <c r="DI29" s="690" t="s">
        <v>130</v>
      </c>
      <c r="DJ29" s="660" t="s">
        <v>138</v>
      </c>
      <c r="DN29" s="689"/>
      <c r="DO29" s="689" t="s">
        <v>178</v>
      </c>
    </row>
    <row r="30" spans="1:140" x14ac:dyDescent="0.25">
      <c r="A30" s="692" t="s">
        <v>24</v>
      </c>
      <c r="B30" s="685">
        <v>547</v>
      </c>
      <c r="C30" s="686">
        <f t="shared" si="0"/>
        <v>15.712979890310786</v>
      </c>
      <c r="D30" s="687"/>
      <c r="E30" s="687"/>
      <c r="F30" s="688">
        <f t="shared" si="1"/>
        <v>0</v>
      </c>
      <c r="G30" s="687"/>
      <c r="H30" s="687"/>
      <c r="I30" s="688">
        <f t="shared" si="2"/>
        <v>0</v>
      </c>
      <c r="J30" s="687"/>
      <c r="K30" s="687"/>
      <c r="L30" s="688">
        <f t="shared" si="3"/>
        <v>0</v>
      </c>
      <c r="M30" s="687">
        <v>9</v>
      </c>
      <c r="N30" s="687">
        <v>31.5</v>
      </c>
      <c r="O30" s="688">
        <f t="shared" si="4"/>
        <v>3.5</v>
      </c>
      <c r="P30" s="687">
        <v>46.95</v>
      </c>
      <c r="Q30" s="687">
        <v>136</v>
      </c>
      <c r="R30" s="688">
        <f t="shared" si="5"/>
        <v>2.8966986155484555</v>
      </c>
      <c r="S30" s="687"/>
      <c r="T30" s="687"/>
      <c r="U30" s="688">
        <f t="shared" si="6"/>
        <v>0</v>
      </c>
      <c r="V30" s="687">
        <f t="shared" si="37"/>
        <v>55.95</v>
      </c>
      <c r="W30" s="687">
        <f t="shared" si="37"/>
        <v>167.5</v>
      </c>
      <c r="X30" s="688">
        <f t="shared" si="7"/>
        <v>2.9937444146559429</v>
      </c>
      <c r="Y30" s="687"/>
      <c r="Z30" s="687"/>
      <c r="AA30" s="688">
        <f t="shared" si="8"/>
        <v>0</v>
      </c>
      <c r="AB30" s="687"/>
      <c r="AC30" s="687"/>
      <c r="AD30" s="688">
        <f t="shared" si="9"/>
        <v>0</v>
      </c>
      <c r="AE30" s="687"/>
      <c r="AF30" s="687"/>
      <c r="AG30" s="688">
        <f t="shared" si="10"/>
        <v>0</v>
      </c>
      <c r="AH30" s="687">
        <v>4</v>
      </c>
      <c r="AI30" s="687">
        <v>4.2</v>
      </c>
      <c r="AJ30" s="688">
        <f t="shared" si="11"/>
        <v>1.05</v>
      </c>
      <c r="AK30" s="687">
        <v>26</v>
      </c>
      <c r="AL30" s="687">
        <v>25.4</v>
      </c>
      <c r="AM30" s="688">
        <f t="shared" si="12"/>
        <v>0.97692307692307689</v>
      </c>
      <c r="AN30" s="687"/>
      <c r="AO30" s="687"/>
      <c r="AP30" s="688">
        <f t="shared" si="13"/>
        <v>0</v>
      </c>
      <c r="AQ30" s="687">
        <f t="shared" si="38"/>
        <v>30</v>
      </c>
      <c r="AR30" s="687">
        <f t="shared" si="38"/>
        <v>29.599999999999998</v>
      </c>
      <c r="AS30" s="688">
        <f t="shared" si="14"/>
        <v>0.98666666666666658</v>
      </c>
      <c r="AT30" s="687">
        <v>0</v>
      </c>
      <c r="AU30" s="687">
        <v>0</v>
      </c>
      <c r="AV30" s="688">
        <f t="shared" si="15"/>
        <v>0</v>
      </c>
      <c r="AW30" s="687">
        <v>0</v>
      </c>
      <c r="AX30" s="687">
        <v>0</v>
      </c>
      <c r="AY30" s="688">
        <f t="shared" si="16"/>
        <v>0</v>
      </c>
      <c r="AZ30" s="687">
        <v>0</v>
      </c>
      <c r="BA30" s="687">
        <v>0</v>
      </c>
      <c r="BB30" s="688">
        <f t="shared" si="17"/>
        <v>0</v>
      </c>
      <c r="BC30" s="687">
        <v>0</v>
      </c>
      <c r="BD30" s="687">
        <v>0</v>
      </c>
      <c r="BE30" s="688">
        <f t="shared" si="18"/>
        <v>0</v>
      </c>
      <c r="BF30" s="687">
        <v>0</v>
      </c>
      <c r="BG30" s="687">
        <v>0</v>
      </c>
      <c r="BH30" s="688">
        <f t="shared" si="19"/>
        <v>0</v>
      </c>
      <c r="BI30" s="687">
        <v>0</v>
      </c>
      <c r="BJ30" s="687">
        <v>0</v>
      </c>
      <c r="BK30" s="688">
        <f t="shared" si="20"/>
        <v>0</v>
      </c>
      <c r="BL30" s="687">
        <v>0</v>
      </c>
      <c r="BM30" s="687">
        <v>0</v>
      </c>
      <c r="BN30" s="688">
        <f t="shared" si="21"/>
        <v>0</v>
      </c>
      <c r="BO30" s="687">
        <v>0</v>
      </c>
      <c r="BP30" s="687">
        <v>0</v>
      </c>
      <c r="BQ30" s="688">
        <f t="shared" si="22"/>
        <v>0</v>
      </c>
      <c r="BR30" s="687">
        <f t="shared" si="30"/>
        <v>0</v>
      </c>
      <c r="BS30" s="687">
        <f t="shared" si="30"/>
        <v>0</v>
      </c>
      <c r="BT30" s="688">
        <f t="shared" si="23"/>
        <v>0</v>
      </c>
      <c r="BU30" s="687">
        <f t="shared" si="31"/>
        <v>0</v>
      </c>
      <c r="BV30" s="687">
        <f t="shared" si="31"/>
        <v>0</v>
      </c>
      <c r="BW30" s="688">
        <f t="shared" si="24"/>
        <v>0</v>
      </c>
      <c r="BX30" s="687">
        <f t="shared" si="32"/>
        <v>0</v>
      </c>
      <c r="BY30" s="687">
        <f t="shared" si="32"/>
        <v>0</v>
      </c>
      <c r="BZ30" s="688">
        <f t="shared" si="25"/>
        <v>0</v>
      </c>
      <c r="CA30" s="687">
        <f t="shared" si="33"/>
        <v>13</v>
      </c>
      <c r="CB30" s="687">
        <f t="shared" si="33"/>
        <v>35.700000000000003</v>
      </c>
      <c r="CC30" s="688">
        <f t="shared" si="26"/>
        <v>2.7461538461538462</v>
      </c>
      <c r="CD30" s="687">
        <f t="shared" si="34"/>
        <v>72.95</v>
      </c>
      <c r="CE30" s="687">
        <f t="shared" si="34"/>
        <v>161.4</v>
      </c>
      <c r="CF30" s="688">
        <f t="shared" si="27"/>
        <v>2.2124742974640164</v>
      </c>
      <c r="CG30" s="687">
        <f t="shared" si="35"/>
        <v>0</v>
      </c>
      <c r="CH30" s="687">
        <f t="shared" si="35"/>
        <v>0</v>
      </c>
      <c r="CI30" s="688">
        <f t="shared" si="28"/>
        <v>0</v>
      </c>
      <c r="CJ30" s="687">
        <f t="shared" si="36"/>
        <v>85.95</v>
      </c>
      <c r="CK30" s="687">
        <f t="shared" si="36"/>
        <v>197.1</v>
      </c>
      <c r="CL30" s="688">
        <f t="shared" si="29"/>
        <v>2.2931937172774868</v>
      </c>
      <c r="DN30" s="689" t="s">
        <v>211</v>
      </c>
      <c r="DO30" s="689" t="s">
        <v>178</v>
      </c>
    </row>
    <row r="31" spans="1:140" s="701" customFormat="1" ht="12.75" x14ac:dyDescent="0.2">
      <c r="A31" s="694" t="s">
        <v>100</v>
      </c>
      <c r="B31" s="695">
        <v>461</v>
      </c>
      <c r="C31" s="696">
        <f t="shared" si="0"/>
        <v>0</v>
      </c>
      <c r="D31" s="697"/>
      <c r="E31" s="697"/>
      <c r="F31" s="698">
        <f t="shared" si="1"/>
        <v>0</v>
      </c>
      <c r="G31" s="697"/>
      <c r="H31" s="697"/>
      <c r="I31" s="698">
        <f t="shared" si="2"/>
        <v>0</v>
      </c>
      <c r="J31" s="697"/>
      <c r="K31" s="697"/>
      <c r="L31" s="698">
        <f t="shared" si="3"/>
        <v>0</v>
      </c>
      <c r="M31" s="697"/>
      <c r="N31" s="697"/>
      <c r="O31" s="698">
        <f t="shared" si="4"/>
        <v>0</v>
      </c>
      <c r="P31" s="697"/>
      <c r="Q31" s="697"/>
      <c r="R31" s="698">
        <f t="shared" si="5"/>
        <v>0</v>
      </c>
      <c r="S31" s="697"/>
      <c r="T31" s="697"/>
      <c r="U31" s="698">
        <f t="shared" si="6"/>
        <v>0</v>
      </c>
      <c r="V31" s="697">
        <f t="shared" si="37"/>
        <v>0</v>
      </c>
      <c r="W31" s="697">
        <f t="shared" si="37"/>
        <v>0</v>
      </c>
      <c r="X31" s="698">
        <f t="shared" si="7"/>
        <v>0</v>
      </c>
      <c r="Y31" s="699"/>
      <c r="Z31" s="699"/>
      <c r="AA31" s="698">
        <f t="shared" si="8"/>
        <v>0</v>
      </c>
      <c r="AB31" s="697"/>
      <c r="AC31" s="697"/>
      <c r="AD31" s="698">
        <f t="shared" si="9"/>
        <v>0</v>
      </c>
      <c r="AE31" s="697"/>
      <c r="AF31" s="697"/>
      <c r="AG31" s="698">
        <f t="shared" si="10"/>
        <v>0</v>
      </c>
      <c r="AH31" s="697"/>
      <c r="AI31" s="697"/>
      <c r="AJ31" s="698">
        <f t="shared" si="11"/>
        <v>0</v>
      </c>
      <c r="AK31" s="699"/>
      <c r="AL31" s="699"/>
      <c r="AM31" s="698">
        <f t="shared" si="12"/>
        <v>0</v>
      </c>
      <c r="AN31" s="699"/>
      <c r="AO31" s="700"/>
      <c r="AP31" s="698">
        <f t="shared" si="13"/>
        <v>0</v>
      </c>
      <c r="AQ31" s="697">
        <f t="shared" si="38"/>
        <v>0</v>
      </c>
      <c r="AR31" s="697">
        <f t="shared" si="38"/>
        <v>0</v>
      </c>
      <c r="AS31" s="698">
        <f t="shared" si="14"/>
        <v>0</v>
      </c>
      <c r="AT31" s="697">
        <v>0</v>
      </c>
      <c r="AU31" s="697">
        <v>0</v>
      </c>
      <c r="AV31" s="698">
        <f t="shared" si="15"/>
        <v>0</v>
      </c>
      <c r="AW31" s="697">
        <v>0</v>
      </c>
      <c r="AX31" s="697">
        <v>0</v>
      </c>
      <c r="AY31" s="698">
        <f t="shared" si="16"/>
        <v>0</v>
      </c>
      <c r="AZ31" s="697">
        <v>0</v>
      </c>
      <c r="BA31" s="697">
        <v>0</v>
      </c>
      <c r="BB31" s="698">
        <f t="shared" si="17"/>
        <v>0</v>
      </c>
      <c r="BC31" s="697">
        <v>0</v>
      </c>
      <c r="BD31" s="697">
        <v>0</v>
      </c>
      <c r="BE31" s="698">
        <f t="shared" si="18"/>
        <v>0</v>
      </c>
      <c r="BF31" s="697">
        <v>0</v>
      </c>
      <c r="BG31" s="697">
        <v>0</v>
      </c>
      <c r="BH31" s="698">
        <f t="shared" si="19"/>
        <v>0</v>
      </c>
      <c r="BI31" s="697">
        <v>0</v>
      </c>
      <c r="BJ31" s="697">
        <v>0</v>
      </c>
      <c r="BK31" s="698">
        <f t="shared" si="20"/>
        <v>0</v>
      </c>
      <c r="BL31" s="697">
        <v>0</v>
      </c>
      <c r="BM31" s="697">
        <v>0</v>
      </c>
      <c r="BN31" s="698">
        <f t="shared" si="21"/>
        <v>0</v>
      </c>
      <c r="BO31" s="697">
        <v>0</v>
      </c>
      <c r="BP31" s="697">
        <v>0</v>
      </c>
      <c r="BQ31" s="698">
        <f t="shared" si="22"/>
        <v>0</v>
      </c>
      <c r="BR31" s="697">
        <f t="shared" si="30"/>
        <v>0</v>
      </c>
      <c r="BS31" s="697">
        <f t="shared" si="30"/>
        <v>0</v>
      </c>
      <c r="BT31" s="698">
        <f t="shared" si="23"/>
        <v>0</v>
      </c>
      <c r="BU31" s="697">
        <f t="shared" si="31"/>
        <v>0</v>
      </c>
      <c r="BV31" s="697">
        <f t="shared" si="31"/>
        <v>0</v>
      </c>
      <c r="BW31" s="698">
        <f t="shared" si="24"/>
        <v>0</v>
      </c>
      <c r="BX31" s="697">
        <f t="shared" si="32"/>
        <v>0</v>
      </c>
      <c r="BY31" s="697">
        <f t="shared" si="32"/>
        <v>0</v>
      </c>
      <c r="BZ31" s="698">
        <f t="shared" si="25"/>
        <v>0</v>
      </c>
      <c r="CA31" s="697">
        <f t="shared" si="33"/>
        <v>0</v>
      </c>
      <c r="CB31" s="697">
        <f t="shared" si="33"/>
        <v>0</v>
      </c>
      <c r="CC31" s="698">
        <f t="shared" si="26"/>
        <v>0</v>
      </c>
      <c r="CD31" s="697">
        <f t="shared" si="34"/>
        <v>0</v>
      </c>
      <c r="CE31" s="697">
        <f t="shared" si="34"/>
        <v>0</v>
      </c>
      <c r="CF31" s="698">
        <f t="shared" si="27"/>
        <v>0</v>
      </c>
      <c r="CG31" s="697">
        <f t="shared" si="35"/>
        <v>0</v>
      </c>
      <c r="CH31" s="697">
        <f t="shared" si="35"/>
        <v>0</v>
      </c>
      <c r="CI31" s="698">
        <f t="shared" si="28"/>
        <v>0</v>
      </c>
      <c r="CJ31" s="697">
        <f t="shared" si="36"/>
        <v>0</v>
      </c>
      <c r="CK31" s="697">
        <f t="shared" si="36"/>
        <v>0</v>
      </c>
      <c r="CL31" s="698">
        <f t="shared" si="29"/>
        <v>0</v>
      </c>
      <c r="DF31" s="702"/>
      <c r="DG31" s="702"/>
      <c r="DH31" s="702"/>
      <c r="DI31" s="703" t="s">
        <v>130</v>
      </c>
      <c r="DJ31" s="702" t="s">
        <v>141</v>
      </c>
      <c r="DK31" s="702"/>
      <c r="DL31" s="702"/>
      <c r="DM31" s="702"/>
      <c r="DN31" s="851" t="s">
        <v>146</v>
      </c>
      <c r="DO31" s="702" t="s">
        <v>178</v>
      </c>
      <c r="DP31" s="702"/>
      <c r="DQ31" s="702"/>
      <c r="DR31" s="702"/>
      <c r="DS31" s="702"/>
      <c r="DT31" s="702"/>
      <c r="DU31" s="702"/>
      <c r="DV31" s="702"/>
      <c r="DW31" s="702"/>
      <c r="DX31" s="702"/>
      <c r="DY31" s="702"/>
      <c r="DZ31" s="702"/>
      <c r="EA31" s="702"/>
      <c r="EB31" s="702"/>
      <c r="EC31" s="702"/>
      <c r="ED31" s="702"/>
      <c r="EE31" s="702"/>
      <c r="EF31" s="702"/>
      <c r="EG31" s="704"/>
      <c r="EH31" s="704"/>
      <c r="EI31" s="704"/>
      <c r="EJ31" s="704"/>
    </row>
    <row r="32" spans="1:140" x14ac:dyDescent="0.25">
      <c r="A32" s="692" t="s">
        <v>26</v>
      </c>
      <c r="B32" s="685">
        <v>984.53</v>
      </c>
      <c r="C32" s="686">
        <f t="shared" si="0"/>
        <v>0</v>
      </c>
      <c r="D32" s="687"/>
      <c r="E32" s="687"/>
      <c r="F32" s="688">
        <f t="shared" si="1"/>
        <v>0</v>
      </c>
      <c r="G32" s="687"/>
      <c r="H32" s="687"/>
      <c r="I32" s="688">
        <f t="shared" si="2"/>
        <v>0</v>
      </c>
      <c r="J32" s="687"/>
      <c r="K32" s="687"/>
      <c r="L32" s="688">
        <f t="shared" si="3"/>
        <v>0</v>
      </c>
      <c r="M32" s="687"/>
      <c r="N32" s="687"/>
      <c r="O32" s="688">
        <f t="shared" si="4"/>
        <v>0</v>
      </c>
      <c r="P32" s="687"/>
      <c r="Q32" s="687"/>
      <c r="R32" s="688">
        <f t="shared" si="5"/>
        <v>0</v>
      </c>
      <c r="S32" s="687"/>
      <c r="T32" s="687"/>
      <c r="U32" s="688">
        <f t="shared" si="6"/>
        <v>0</v>
      </c>
      <c r="V32" s="687">
        <f t="shared" si="37"/>
        <v>0</v>
      </c>
      <c r="W32" s="687">
        <f t="shared" si="37"/>
        <v>0</v>
      </c>
      <c r="X32" s="688">
        <f t="shared" si="7"/>
        <v>0</v>
      </c>
      <c r="Y32" s="687"/>
      <c r="Z32" s="687"/>
      <c r="AA32" s="688">
        <f t="shared" si="8"/>
        <v>0</v>
      </c>
      <c r="AB32" s="687"/>
      <c r="AC32" s="687"/>
      <c r="AD32" s="688">
        <f t="shared" si="9"/>
        <v>0</v>
      </c>
      <c r="AE32" s="687"/>
      <c r="AF32" s="687"/>
      <c r="AG32" s="688">
        <f t="shared" si="10"/>
        <v>0</v>
      </c>
      <c r="AH32" s="687"/>
      <c r="AI32" s="687"/>
      <c r="AJ32" s="688">
        <f t="shared" si="11"/>
        <v>0</v>
      </c>
      <c r="AK32" s="687"/>
      <c r="AL32" s="687"/>
      <c r="AM32" s="688">
        <f t="shared" si="12"/>
        <v>0</v>
      </c>
      <c r="AN32" s="687"/>
      <c r="AO32" s="687"/>
      <c r="AP32" s="688">
        <f t="shared" si="13"/>
        <v>0</v>
      </c>
      <c r="AQ32" s="687">
        <f t="shared" si="38"/>
        <v>0</v>
      </c>
      <c r="AR32" s="687">
        <f t="shared" si="38"/>
        <v>0</v>
      </c>
      <c r="AS32" s="688">
        <f t="shared" si="14"/>
        <v>0</v>
      </c>
      <c r="AT32" s="687">
        <v>0</v>
      </c>
      <c r="AU32" s="687">
        <v>0</v>
      </c>
      <c r="AV32" s="688">
        <f t="shared" si="15"/>
        <v>0</v>
      </c>
      <c r="AW32" s="687">
        <v>0</v>
      </c>
      <c r="AX32" s="687">
        <v>0</v>
      </c>
      <c r="AY32" s="688">
        <f t="shared" si="16"/>
        <v>0</v>
      </c>
      <c r="AZ32" s="687">
        <v>0</v>
      </c>
      <c r="BA32" s="687">
        <v>0</v>
      </c>
      <c r="BB32" s="688">
        <f t="shared" si="17"/>
        <v>0</v>
      </c>
      <c r="BC32" s="687">
        <v>0</v>
      </c>
      <c r="BD32" s="687">
        <v>0</v>
      </c>
      <c r="BE32" s="688">
        <f t="shared" si="18"/>
        <v>0</v>
      </c>
      <c r="BF32" s="687">
        <v>0</v>
      </c>
      <c r="BG32" s="687">
        <v>0</v>
      </c>
      <c r="BH32" s="688">
        <f t="shared" si="19"/>
        <v>0</v>
      </c>
      <c r="BI32" s="687">
        <v>0</v>
      </c>
      <c r="BJ32" s="687">
        <v>0</v>
      </c>
      <c r="BK32" s="688">
        <f t="shared" si="20"/>
        <v>0</v>
      </c>
      <c r="BL32" s="687">
        <v>0</v>
      </c>
      <c r="BM32" s="687">
        <v>0</v>
      </c>
      <c r="BN32" s="688">
        <f t="shared" si="21"/>
        <v>0</v>
      </c>
      <c r="BO32" s="687">
        <v>0</v>
      </c>
      <c r="BP32" s="687">
        <v>0</v>
      </c>
      <c r="BQ32" s="688">
        <f t="shared" si="22"/>
        <v>0</v>
      </c>
      <c r="BR32" s="687">
        <f t="shared" si="30"/>
        <v>0</v>
      </c>
      <c r="BS32" s="687">
        <f t="shared" si="30"/>
        <v>0</v>
      </c>
      <c r="BT32" s="688">
        <f t="shared" si="23"/>
        <v>0</v>
      </c>
      <c r="BU32" s="687">
        <f t="shared" si="31"/>
        <v>0</v>
      </c>
      <c r="BV32" s="687">
        <f t="shared" si="31"/>
        <v>0</v>
      </c>
      <c r="BW32" s="688">
        <f t="shared" si="24"/>
        <v>0</v>
      </c>
      <c r="BX32" s="687">
        <f t="shared" si="32"/>
        <v>0</v>
      </c>
      <c r="BY32" s="687">
        <f t="shared" si="32"/>
        <v>0</v>
      </c>
      <c r="BZ32" s="688">
        <f t="shared" si="25"/>
        <v>0</v>
      </c>
      <c r="CA32" s="687">
        <f t="shared" si="33"/>
        <v>0</v>
      </c>
      <c r="CB32" s="687">
        <f t="shared" si="33"/>
        <v>0</v>
      </c>
      <c r="CC32" s="688">
        <f t="shared" si="26"/>
        <v>0</v>
      </c>
      <c r="CD32" s="687">
        <f t="shared" si="34"/>
        <v>0</v>
      </c>
      <c r="CE32" s="687">
        <f t="shared" si="34"/>
        <v>0</v>
      </c>
      <c r="CF32" s="688">
        <f t="shared" si="27"/>
        <v>0</v>
      </c>
      <c r="CG32" s="687">
        <f t="shared" si="35"/>
        <v>0</v>
      </c>
      <c r="CH32" s="687">
        <f t="shared" si="35"/>
        <v>0</v>
      </c>
      <c r="CI32" s="688">
        <f t="shared" si="28"/>
        <v>0</v>
      </c>
      <c r="CJ32" s="687">
        <f t="shared" si="36"/>
        <v>0</v>
      </c>
      <c r="CK32" s="687">
        <f t="shared" si="36"/>
        <v>0</v>
      </c>
      <c r="CL32" s="688">
        <f t="shared" si="29"/>
        <v>0</v>
      </c>
      <c r="DN32" s="691" t="s">
        <v>146</v>
      </c>
      <c r="DO32" s="689" t="s">
        <v>195</v>
      </c>
    </row>
    <row r="33" spans="1:140" x14ac:dyDescent="0.25">
      <c r="A33" s="692" t="s">
        <v>27</v>
      </c>
      <c r="B33" s="685">
        <v>590</v>
      </c>
      <c r="C33" s="686">
        <f t="shared" si="0"/>
        <v>0</v>
      </c>
      <c r="D33" s="687"/>
      <c r="E33" s="687"/>
      <c r="F33" s="688">
        <f t="shared" si="1"/>
        <v>0</v>
      </c>
      <c r="G33" s="687"/>
      <c r="H33" s="687"/>
      <c r="I33" s="688">
        <f t="shared" si="2"/>
        <v>0</v>
      </c>
      <c r="J33" s="687"/>
      <c r="K33" s="687"/>
      <c r="L33" s="688">
        <f t="shared" si="3"/>
        <v>0</v>
      </c>
      <c r="M33" s="687"/>
      <c r="N33" s="687"/>
      <c r="O33" s="688">
        <f t="shared" si="4"/>
        <v>0</v>
      </c>
      <c r="P33" s="687"/>
      <c r="Q33" s="687"/>
      <c r="R33" s="688">
        <f t="shared" si="5"/>
        <v>0</v>
      </c>
      <c r="S33" s="687"/>
      <c r="T33" s="687"/>
      <c r="U33" s="688">
        <f t="shared" si="6"/>
        <v>0</v>
      </c>
      <c r="V33" s="687">
        <f t="shared" si="37"/>
        <v>0</v>
      </c>
      <c r="W33" s="687">
        <f t="shared" si="37"/>
        <v>0</v>
      </c>
      <c r="X33" s="688">
        <f t="shared" si="7"/>
        <v>0</v>
      </c>
      <c r="Y33" s="687"/>
      <c r="Z33" s="687"/>
      <c r="AA33" s="688">
        <f t="shared" si="8"/>
        <v>0</v>
      </c>
      <c r="AB33" s="687"/>
      <c r="AC33" s="687"/>
      <c r="AD33" s="688">
        <f t="shared" si="9"/>
        <v>0</v>
      </c>
      <c r="AE33" s="687"/>
      <c r="AF33" s="687"/>
      <c r="AG33" s="688">
        <f t="shared" si="10"/>
        <v>0</v>
      </c>
      <c r="AH33" s="687"/>
      <c r="AI33" s="687"/>
      <c r="AJ33" s="688">
        <f t="shared" si="11"/>
        <v>0</v>
      </c>
      <c r="AK33" s="687"/>
      <c r="AL33" s="687"/>
      <c r="AM33" s="688">
        <f t="shared" si="12"/>
        <v>0</v>
      </c>
      <c r="AN33" s="687"/>
      <c r="AO33" s="687"/>
      <c r="AP33" s="688">
        <f t="shared" si="13"/>
        <v>0</v>
      </c>
      <c r="AQ33" s="687">
        <f t="shared" si="38"/>
        <v>0</v>
      </c>
      <c r="AR33" s="687">
        <f t="shared" si="38"/>
        <v>0</v>
      </c>
      <c r="AS33" s="688">
        <f t="shared" si="14"/>
        <v>0</v>
      </c>
      <c r="AT33" s="687">
        <v>0</v>
      </c>
      <c r="AU33" s="687">
        <v>0</v>
      </c>
      <c r="AV33" s="688">
        <f t="shared" si="15"/>
        <v>0</v>
      </c>
      <c r="AW33" s="687">
        <v>0</v>
      </c>
      <c r="AX33" s="687">
        <v>0</v>
      </c>
      <c r="AY33" s="688">
        <f t="shared" si="16"/>
        <v>0</v>
      </c>
      <c r="AZ33" s="687">
        <v>0</v>
      </c>
      <c r="BA33" s="687">
        <v>0</v>
      </c>
      <c r="BB33" s="688">
        <f t="shared" si="17"/>
        <v>0</v>
      </c>
      <c r="BC33" s="687">
        <v>0</v>
      </c>
      <c r="BD33" s="687">
        <v>0</v>
      </c>
      <c r="BE33" s="688">
        <f t="shared" si="18"/>
        <v>0</v>
      </c>
      <c r="BF33" s="687">
        <v>0</v>
      </c>
      <c r="BG33" s="687">
        <v>0</v>
      </c>
      <c r="BH33" s="688">
        <f t="shared" si="19"/>
        <v>0</v>
      </c>
      <c r="BI33" s="687">
        <v>0</v>
      </c>
      <c r="BJ33" s="687">
        <v>0</v>
      </c>
      <c r="BK33" s="688">
        <f t="shared" si="20"/>
        <v>0</v>
      </c>
      <c r="BL33" s="687">
        <v>0</v>
      </c>
      <c r="BM33" s="687">
        <v>0</v>
      </c>
      <c r="BN33" s="688">
        <f t="shared" si="21"/>
        <v>0</v>
      </c>
      <c r="BO33" s="687">
        <v>0</v>
      </c>
      <c r="BP33" s="687">
        <v>0</v>
      </c>
      <c r="BQ33" s="688">
        <f t="shared" si="22"/>
        <v>0</v>
      </c>
      <c r="BR33" s="687">
        <f t="shared" si="30"/>
        <v>0</v>
      </c>
      <c r="BS33" s="687">
        <f t="shared" si="30"/>
        <v>0</v>
      </c>
      <c r="BT33" s="688">
        <f t="shared" si="23"/>
        <v>0</v>
      </c>
      <c r="BU33" s="687">
        <f t="shared" si="31"/>
        <v>0</v>
      </c>
      <c r="BV33" s="687">
        <f t="shared" si="31"/>
        <v>0</v>
      </c>
      <c r="BW33" s="688">
        <f t="shared" si="24"/>
        <v>0</v>
      </c>
      <c r="BX33" s="687">
        <f t="shared" si="32"/>
        <v>0</v>
      </c>
      <c r="BY33" s="687">
        <f t="shared" si="32"/>
        <v>0</v>
      </c>
      <c r="BZ33" s="688">
        <f t="shared" si="25"/>
        <v>0</v>
      </c>
      <c r="CA33" s="687">
        <f t="shared" si="33"/>
        <v>0</v>
      </c>
      <c r="CB33" s="687">
        <f t="shared" si="33"/>
        <v>0</v>
      </c>
      <c r="CC33" s="688">
        <f t="shared" si="26"/>
        <v>0</v>
      </c>
      <c r="CD33" s="687">
        <f t="shared" si="34"/>
        <v>0</v>
      </c>
      <c r="CE33" s="687">
        <f t="shared" si="34"/>
        <v>0</v>
      </c>
      <c r="CF33" s="688">
        <f t="shared" si="27"/>
        <v>0</v>
      </c>
      <c r="CG33" s="687">
        <f t="shared" si="35"/>
        <v>0</v>
      </c>
      <c r="CH33" s="687">
        <f t="shared" si="35"/>
        <v>0</v>
      </c>
      <c r="CI33" s="688">
        <f t="shared" si="28"/>
        <v>0</v>
      </c>
      <c r="CJ33" s="687">
        <f t="shared" si="36"/>
        <v>0</v>
      </c>
      <c r="CK33" s="687">
        <f t="shared" si="36"/>
        <v>0</v>
      </c>
      <c r="CL33" s="688">
        <f t="shared" si="29"/>
        <v>0</v>
      </c>
      <c r="DN33" s="691" t="s">
        <v>146</v>
      </c>
      <c r="DO33" s="660" t="s">
        <v>196</v>
      </c>
    </row>
    <row r="34" spans="1:140" x14ac:dyDescent="0.25">
      <c r="A34" s="692" t="s">
        <v>28</v>
      </c>
      <c r="B34" s="685">
        <v>3649.92</v>
      </c>
      <c r="C34" s="686">
        <f t="shared" si="0"/>
        <v>0</v>
      </c>
      <c r="D34" s="687"/>
      <c r="E34" s="687"/>
      <c r="F34" s="688">
        <f t="shared" si="1"/>
        <v>0</v>
      </c>
      <c r="G34" s="687"/>
      <c r="H34" s="687"/>
      <c r="I34" s="688">
        <f t="shared" si="2"/>
        <v>0</v>
      </c>
      <c r="J34" s="687"/>
      <c r="K34" s="687"/>
      <c r="L34" s="688">
        <f t="shared" si="3"/>
        <v>0</v>
      </c>
      <c r="M34" s="687"/>
      <c r="N34" s="687"/>
      <c r="O34" s="688">
        <f t="shared" si="4"/>
        <v>0</v>
      </c>
      <c r="P34" s="687"/>
      <c r="Q34" s="687"/>
      <c r="R34" s="688">
        <f t="shared" si="5"/>
        <v>0</v>
      </c>
      <c r="S34" s="687"/>
      <c r="T34" s="687"/>
      <c r="U34" s="688">
        <f t="shared" si="6"/>
        <v>0</v>
      </c>
      <c r="V34" s="687">
        <f t="shared" si="37"/>
        <v>0</v>
      </c>
      <c r="W34" s="687">
        <f t="shared" si="37"/>
        <v>0</v>
      </c>
      <c r="X34" s="688">
        <f t="shared" si="7"/>
        <v>0</v>
      </c>
      <c r="Y34" s="687"/>
      <c r="Z34" s="687"/>
      <c r="AA34" s="688">
        <f t="shared" si="8"/>
        <v>0</v>
      </c>
      <c r="AB34" s="687"/>
      <c r="AC34" s="687"/>
      <c r="AD34" s="688">
        <f t="shared" si="9"/>
        <v>0</v>
      </c>
      <c r="AE34" s="687"/>
      <c r="AF34" s="687"/>
      <c r="AG34" s="688">
        <f t="shared" si="10"/>
        <v>0</v>
      </c>
      <c r="AH34" s="687"/>
      <c r="AI34" s="687"/>
      <c r="AJ34" s="688">
        <f t="shared" si="11"/>
        <v>0</v>
      </c>
      <c r="AK34" s="687"/>
      <c r="AL34" s="687"/>
      <c r="AM34" s="688">
        <f t="shared" si="12"/>
        <v>0</v>
      </c>
      <c r="AN34" s="687"/>
      <c r="AO34" s="687"/>
      <c r="AP34" s="688">
        <f t="shared" si="13"/>
        <v>0</v>
      </c>
      <c r="AQ34" s="687">
        <f t="shared" si="38"/>
        <v>0</v>
      </c>
      <c r="AR34" s="687">
        <f t="shared" si="38"/>
        <v>0</v>
      </c>
      <c r="AS34" s="688">
        <f t="shared" si="14"/>
        <v>0</v>
      </c>
      <c r="AT34" s="687">
        <v>0</v>
      </c>
      <c r="AU34" s="687">
        <v>0</v>
      </c>
      <c r="AV34" s="688">
        <f t="shared" si="15"/>
        <v>0</v>
      </c>
      <c r="AW34" s="687">
        <v>0</v>
      </c>
      <c r="AX34" s="687">
        <v>0</v>
      </c>
      <c r="AY34" s="688">
        <f t="shared" si="16"/>
        <v>0</v>
      </c>
      <c r="AZ34" s="687">
        <v>0</v>
      </c>
      <c r="BA34" s="687">
        <v>0</v>
      </c>
      <c r="BB34" s="688">
        <f t="shared" si="17"/>
        <v>0</v>
      </c>
      <c r="BC34" s="687">
        <v>0</v>
      </c>
      <c r="BD34" s="687">
        <v>0</v>
      </c>
      <c r="BE34" s="688">
        <f t="shared" si="18"/>
        <v>0</v>
      </c>
      <c r="BF34" s="687">
        <v>0</v>
      </c>
      <c r="BG34" s="687">
        <v>0</v>
      </c>
      <c r="BH34" s="688">
        <f t="shared" si="19"/>
        <v>0</v>
      </c>
      <c r="BI34" s="687">
        <v>0</v>
      </c>
      <c r="BJ34" s="687">
        <v>0</v>
      </c>
      <c r="BK34" s="688">
        <f t="shared" si="20"/>
        <v>0</v>
      </c>
      <c r="BL34" s="687">
        <v>0</v>
      </c>
      <c r="BM34" s="687">
        <v>0</v>
      </c>
      <c r="BN34" s="688">
        <f t="shared" si="21"/>
        <v>0</v>
      </c>
      <c r="BO34" s="687">
        <v>0</v>
      </c>
      <c r="BP34" s="687">
        <v>0</v>
      </c>
      <c r="BQ34" s="688">
        <f t="shared" si="22"/>
        <v>0</v>
      </c>
      <c r="BR34" s="687">
        <f t="shared" si="30"/>
        <v>0</v>
      </c>
      <c r="BS34" s="687">
        <f t="shared" si="30"/>
        <v>0</v>
      </c>
      <c r="BT34" s="688">
        <f t="shared" si="23"/>
        <v>0</v>
      </c>
      <c r="BU34" s="687">
        <f t="shared" si="31"/>
        <v>0</v>
      </c>
      <c r="BV34" s="687">
        <f t="shared" si="31"/>
        <v>0</v>
      </c>
      <c r="BW34" s="688">
        <f t="shared" si="24"/>
        <v>0</v>
      </c>
      <c r="BX34" s="687">
        <f t="shared" si="32"/>
        <v>0</v>
      </c>
      <c r="BY34" s="687">
        <f t="shared" si="32"/>
        <v>0</v>
      </c>
      <c r="BZ34" s="688">
        <f t="shared" si="25"/>
        <v>0</v>
      </c>
      <c r="CA34" s="687">
        <f t="shared" si="33"/>
        <v>0</v>
      </c>
      <c r="CB34" s="687">
        <f t="shared" si="33"/>
        <v>0</v>
      </c>
      <c r="CC34" s="688">
        <f t="shared" si="26"/>
        <v>0</v>
      </c>
      <c r="CD34" s="687">
        <f t="shared" si="34"/>
        <v>0</v>
      </c>
      <c r="CE34" s="687">
        <f t="shared" si="34"/>
        <v>0</v>
      </c>
      <c r="CF34" s="688">
        <f t="shared" si="27"/>
        <v>0</v>
      </c>
      <c r="CG34" s="687">
        <f t="shared" si="35"/>
        <v>0</v>
      </c>
      <c r="CH34" s="687">
        <f t="shared" si="35"/>
        <v>0</v>
      </c>
      <c r="CI34" s="688">
        <f t="shared" si="28"/>
        <v>0</v>
      </c>
      <c r="CJ34" s="687">
        <f t="shared" si="36"/>
        <v>0</v>
      </c>
      <c r="CK34" s="687">
        <f t="shared" si="36"/>
        <v>0</v>
      </c>
      <c r="CL34" s="688">
        <f t="shared" si="29"/>
        <v>0</v>
      </c>
      <c r="DN34" s="689" t="s">
        <v>212</v>
      </c>
      <c r="DO34" s="689" t="s">
        <v>178</v>
      </c>
    </row>
    <row r="35" spans="1:140" x14ac:dyDescent="0.25">
      <c r="A35" s="692" t="s">
        <v>29</v>
      </c>
      <c r="B35" s="685">
        <v>2527</v>
      </c>
      <c r="C35" s="705">
        <f t="shared" si="0"/>
        <v>2.6244558765334389</v>
      </c>
      <c r="D35" s="687"/>
      <c r="E35" s="687"/>
      <c r="F35" s="688">
        <f t="shared" si="1"/>
        <v>0</v>
      </c>
      <c r="G35" s="687"/>
      <c r="H35" s="687"/>
      <c r="I35" s="688">
        <f t="shared" si="2"/>
        <v>0</v>
      </c>
      <c r="J35" s="687"/>
      <c r="K35" s="687"/>
      <c r="L35" s="688">
        <f t="shared" si="3"/>
        <v>0</v>
      </c>
      <c r="M35" s="687">
        <v>9</v>
      </c>
      <c r="N35" s="687">
        <v>36</v>
      </c>
      <c r="O35" s="688">
        <f t="shared" si="4"/>
        <v>4</v>
      </c>
      <c r="P35" s="687"/>
      <c r="Q35" s="687"/>
      <c r="R35" s="688">
        <f t="shared" si="5"/>
        <v>0</v>
      </c>
      <c r="S35" s="687"/>
      <c r="T35" s="687"/>
      <c r="U35" s="688">
        <f t="shared" si="6"/>
        <v>0</v>
      </c>
      <c r="V35" s="687">
        <f t="shared" si="37"/>
        <v>9</v>
      </c>
      <c r="W35" s="687">
        <f t="shared" si="37"/>
        <v>36</v>
      </c>
      <c r="X35" s="688">
        <f t="shared" si="7"/>
        <v>4</v>
      </c>
      <c r="Y35" s="687"/>
      <c r="Z35" s="687"/>
      <c r="AA35" s="688">
        <f t="shared" si="8"/>
        <v>0</v>
      </c>
      <c r="AB35" s="687"/>
      <c r="AC35" s="687"/>
      <c r="AD35" s="688">
        <f t="shared" si="9"/>
        <v>0</v>
      </c>
      <c r="AE35" s="687"/>
      <c r="AF35" s="687"/>
      <c r="AG35" s="688">
        <f t="shared" si="10"/>
        <v>0</v>
      </c>
      <c r="AH35" s="659">
        <v>1.7599999999999909</v>
      </c>
      <c r="AI35" s="687">
        <v>6.6</v>
      </c>
      <c r="AJ35" s="688">
        <f t="shared" si="11"/>
        <v>3.7500000000000191</v>
      </c>
      <c r="AK35" s="687"/>
      <c r="AL35" s="687"/>
      <c r="AM35" s="688">
        <f t="shared" si="12"/>
        <v>0</v>
      </c>
      <c r="AN35" s="659">
        <v>55.56</v>
      </c>
      <c r="AO35" s="687">
        <v>213</v>
      </c>
      <c r="AP35" s="688">
        <f t="shared" si="13"/>
        <v>3.8336933045356369</v>
      </c>
      <c r="AQ35" s="687">
        <f t="shared" si="38"/>
        <v>57.319999999999993</v>
      </c>
      <c r="AR35" s="687">
        <f t="shared" si="38"/>
        <v>219.6</v>
      </c>
      <c r="AS35" s="688">
        <f t="shared" si="14"/>
        <v>3.8311235170969997</v>
      </c>
      <c r="AT35" s="687">
        <v>0</v>
      </c>
      <c r="AU35" s="687">
        <v>0</v>
      </c>
      <c r="AV35" s="688">
        <f t="shared" si="15"/>
        <v>0</v>
      </c>
      <c r="AW35" s="687">
        <v>0</v>
      </c>
      <c r="AX35" s="687">
        <v>0</v>
      </c>
      <c r="AY35" s="688">
        <f t="shared" si="16"/>
        <v>0</v>
      </c>
      <c r="AZ35" s="687">
        <v>0</v>
      </c>
      <c r="BA35" s="687">
        <v>0</v>
      </c>
      <c r="BB35" s="688">
        <f t="shared" si="17"/>
        <v>0</v>
      </c>
      <c r="BC35" s="687">
        <v>0</v>
      </c>
      <c r="BD35" s="687">
        <v>0</v>
      </c>
      <c r="BE35" s="688">
        <f t="shared" si="18"/>
        <v>0</v>
      </c>
      <c r="BF35" s="687">
        <v>0</v>
      </c>
      <c r="BG35" s="687">
        <v>0</v>
      </c>
      <c r="BH35" s="688">
        <f t="shared" si="19"/>
        <v>0</v>
      </c>
      <c r="BI35" s="687">
        <v>0</v>
      </c>
      <c r="BJ35" s="687">
        <v>0</v>
      </c>
      <c r="BK35" s="688">
        <f t="shared" si="20"/>
        <v>0</v>
      </c>
      <c r="BL35" s="687">
        <v>0</v>
      </c>
      <c r="BM35" s="687">
        <v>0</v>
      </c>
      <c r="BN35" s="688">
        <f t="shared" si="21"/>
        <v>0</v>
      </c>
      <c r="BO35" s="687">
        <v>0</v>
      </c>
      <c r="BP35" s="687">
        <v>0</v>
      </c>
      <c r="BQ35" s="688">
        <f t="shared" si="22"/>
        <v>0</v>
      </c>
      <c r="BR35" s="687">
        <f t="shared" si="30"/>
        <v>0</v>
      </c>
      <c r="BS35" s="687">
        <f t="shared" si="30"/>
        <v>0</v>
      </c>
      <c r="BT35" s="688">
        <f t="shared" si="23"/>
        <v>0</v>
      </c>
      <c r="BU35" s="687">
        <f t="shared" si="31"/>
        <v>0</v>
      </c>
      <c r="BV35" s="687">
        <f t="shared" si="31"/>
        <v>0</v>
      </c>
      <c r="BW35" s="688">
        <f t="shared" si="24"/>
        <v>0</v>
      </c>
      <c r="BX35" s="687">
        <f t="shared" si="32"/>
        <v>0</v>
      </c>
      <c r="BY35" s="687">
        <f t="shared" si="32"/>
        <v>0</v>
      </c>
      <c r="BZ35" s="688">
        <f t="shared" si="25"/>
        <v>0</v>
      </c>
      <c r="CA35" s="687">
        <f t="shared" si="33"/>
        <v>10.759999999999991</v>
      </c>
      <c r="CB35" s="687">
        <f t="shared" si="33"/>
        <v>42.6</v>
      </c>
      <c r="CC35" s="688">
        <f t="shared" si="26"/>
        <v>3.9591078066914531</v>
      </c>
      <c r="CD35" s="687">
        <f t="shared" si="34"/>
        <v>0</v>
      </c>
      <c r="CE35" s="687">
        <f t="shared" si="34"/>
        <v>0</v>
      </c>
      <c r="CF35" s="688">
        <f t="shared" si="27"/>
        <v>0</v>
      </c>
      <c r="CG35" s="687">
        <f t="shared" si="35"/>
        <v>55.56</v>
      </c>
      <c r="CH35" s="687">
        <f t="shared" si="35"/>
        <v>213</v>
      </c>
      <c r="CI35" s="688">
        <f t="shared" si="28"/>
        <v>3.8336933045356369</v>
      </c>
      <c r="CJ35" s="687">
        <f t="shared" si="36"/>
        <v>66.319999999999993</v>
      </c>
      <c r="CK35" s="687">
        <f t="shared" si="36"/>
        <v>255.6</v>
      </c>
      <c r="CL35" s="688">
        <f t="shared" si="29"/>
        <v>3.8540410132689993</v>
      </c>
      <c r="DI35" s="706" t="s">
        <v>130</v>
      </c>
      <c r="DJ35" s="660" t="s">
        <v>142</v>
      </c>
      <c r="DN35" s="689"/>
      <c r="DO35" s="689" t="s">
        <v>178</v>
      </c>
    </row>
    <row r="36" spans="1:140" x14ac:dyDescent="0.25">
      <c r="A36" s="692" t="s">
        <v>30</v>
      </c>
      <c r="B36" s="685">
        <v>2182.5</v>
      </c>
      <c r="C36" s="686">
        <f t="shared" si="0"/>
        <v>0</v>
      </c>
      <c r="D36" s="687"/>
      <c r="E36" s="687"/>
      <c r="F36" s="688">
        <f t="shared" si="1"/>
        <v>0</v>
      </c>
      <c r="G36" s="687"/>
      <c r="H36" s="687"/>
      <c r="I36" s="688">
        <f t="shared" si="2"/>
        <v>0</v>
      </c>
      <c r="J36" s="687"/>
      <c r="K36" s="687"/>
      <c r="L36" s="688">
        <f t="shared" si="3"/>
        <v>0</v>
      </c>
      <c r="M36" s="687"/>
      <c r="N36" s="687"/>
      <c r="O36" s="688">
        <f t="shared" si="4"/>
        <v>0</v>
      </c>
      <c r="P36" s="687"/>
      <c r="Q36" s="687"/>
      <c r="R36" s="688">
        <f t="shared" si="5"/>
        <v>0</v>
      </c>
      <c r="S36" s="687"/>
      <c r="T36" s="687"/>
      <c r="U36" s="688">
        <f t="shared" si="6"/>
        <v>0</v>
      </c>
      <c r="V36" s="687">
        <f t="shared" si="37"/>
        <v>0</v>
      </c>
      <c r="W36" s="687">
        <f t="shared" si="37"/>
        <v>0</v>
      </c>
      <c r="X36" s="688">
        <f t="shared" si="7"/>
        <v>0</v>
      </c>
      <c r="Y36" s="687"/>
      <c r="Z36" s="687"/>
      <c r="AA36" s="688">
        <f t="shared" si="8"/>
        <v>0</v>
      </c>
      <c r="AB36" s="687"/>
      <c r="AC36" s="687"/>
      <c r="AD36" s="688">
        <f t="shared" si="9"/>
        <v>0</v>
      </c>
      <c r="AE36" s="687"/>
      <c r="AF36" s="687"/>
      <c r="AG36" s="688">
        <f t="shared" si="10"/>
        <v>0</v>
      </c>
      <c r="AH36" s="687"/>
      <c r="AI36" s="687"/>
      <c r="AJ36" s="688">
        <f t="shared" si="11"/>
        <v>0</v>
      </c>
      <c r="AK36" s="687"/>
      <c r="AL36" s="687"/>
      <c r="AM36" s="688">
        <f t="shared" si="12"/>
        <v>0</v>
      </c>
      <c r="AN36" s="687"/>
      <c r="AO36" s="687"/>
      <c r="AP36" s="688">
        <f t="shared" si="13"/>
        <v>0</v>
      </c>
      <c r="AQ36" s="687">
        <f t="shared" si="38"/>
        <v>0</v>
      </c>
      <c r="AR36" s="687">
        <f t="shared" si="38"/>
        <v>0</v>
      </c>
      <c r="AS36" s="688">
        <f t="shared" si="14"/>
        <v>0</v>
      </c>
      <c r="AT36" s="687">
        <v>0</v>
      </c>
      <c r="AU36" s="687">
        <v>0</v>
      </c>
      <c r="AV36" s="688">
        <f t="shared" si="15"/>
        <v>0</v>
      </c>
      <c r="AW36" s="687">
        <v>0</v>
      </c>
      <c r="AX36" s="687">
        <v>0</v>
      </c>
      <c r="AY36" s="688">
        <f t="shared" si="16"/>
        <v>0</v>
      </c>
      <c r="AZ36" s="687">
        <v>0</v>
      </c>
      <c r="BA36" s="687">
        <v>0</v>
      </c>
      <c r="BB36" s="688">
        <f t="shared" si="17"/>
        <v>0</v>
      </c>
      <c r="BC36" s="687">
        <v>0</v>
      </c>
      <c r="BD36" s="687">
        <v>0</v>
      </c>
      <c r="BE36" s="688">
        <f t="shared" si="18"/>
        <v>0</v>
      </c>
      <c r="BF36" s="687">
        <v>0</v>
      </c>
      <c r="BG36" s="687">
        <v>0</v>
      </c>
      <c r="BH36" s="688">
        <f t="shared" si="19"/>
        <v>0</v>
      </c>
      <c r="BI36" s="687">
        <v>0</v>
      </c>
      <c r="BJ36" s="687">
        <v>0</v>
      </c>
      <c r="BK36" s="688">
        <f t="shared" si="20"/>
        <v>0</v>
      </c>
      <c r="BL36" s="687">
        <v>0</v>
      </c>
      <c r="BM36" s="687">
        <v>0</v>
      </c>
      <c r="BN36" s="688">
        <f t="shared" si="21"/>
        <v>0</v>
      </c>
      <c r="BO36" s="687">
        <v>0</v>
      </c>
      <c r="BP36" s="687">
        <v>0</v>
      </c>
      <c r="BQ36" s="688">
        <f t="shared" si="22"/>
        <v>0</v>
      </c>
      <c r="BR36" s="687">
        <f t="shared" si="30"/>
        <v>0</v>
      </c>
      <c r="BS36" s="687">
        <f t="shared" si="30"/>
        <v>0</v>
      </c>
      <c r="BT36" s="688">
        <f t="shared" si="23"/>
        <v>0</v>
      </c>
      <c r="BU36" s="687">
        <f t="shared" si="31"/>
        <v>0</v>
      </c>
      <c r="BV36" s="687">
        <f t="shared" si="31"/>
        <v>0</v>
      </c>
      <c r="BW36" s="688">
        <f t="shared" si="24"/>
        <v>0</v>
      </c>
      <c r="BX36" s="687">
        <f t="shared" si="32"/>
        <v>0</v>
      </c>
      <c r="BY36" s="687">
        <f t="shared" si="32"/>
        <v>0</v>
      </c>
      <c r="BZ36" s="688">
        <f t="shared" si="25"/>
        <v>0</v>
      </c>
      <c r="CA36" s="687">
        <f t="shared" si="33"/>
        <v>0</v>
      </c>
      <c r="CB36" s="687">
        <f t="shared" si="33"/>
        <v>0</v>
      </c>
      <c r="CC36" s="688">
        <f t="shared" si="26"/>
        <v>0</v>
      </c>
      <c r="CD36" s="687">
        <f t="shared" si="34"/>
        <v>0</v>
      </c>
      <c r="CE36" s="687">
        <f t="shared" si="34"/>
        <v>0</v>
      </c>
      <c r="CF36" s="688">
        <f t="shared" si="27"/>
        <v>0</v>
      </c>
      <c r="CG36" s="687">
        <f t="shared" si="35"/>
        <v>0</v>
      </c>
      <c r="CH36" s="687">
        <f t="shared" si="35"/>
        <v>0</v>
      </c>
      <c r="CI36" s="688">
        <f t="shared" si="28"/>
        <v>0</v>
      </c>
      <c r="CJ36" s="687">
        <f t="shared" si="36"/>
        <v>0</v>
      </c>
      <c r="CK36" s="687">
        <f t="shared" si="36"/>
        <v>0</v>
      </c>
      <c r="CL36" s="688">
        <f t="shared" si="29"/>
        <v>0</v>
      </c>
      <c r="DH36" s="690" t="s">
        <v>130</v>
      </c>
      <c r="DI36" s="690" t="s">
        <v>130</v>
      </c>
      <c r="DJ36" s="660" t="s">
        <v>138</v>
      </c>
      <c r="DN36" s="852" t="s">
        <v>213</v>
      </c>
      <c r="DO36" s="689" t="s">
        <v>178</v>
      </c>
    </row>
    <row r="37" spans="1:140" x14ac:dyDescent="0.25">
      <c r="A37" s="692" t="s">
        <v>31</v>
      </c>
      <c r="B37" s="685">
        <v>7199</v>
      </c>
      <c r="C37" s="686">
        <f t="shared" si="0"/>
        <v>0</v>
      </c>
      <c r="D37" s="687"/>
      <c r="E37" s="687"/>
      <c r="F37" s="688">
        <f t="shared" si="1"/>
        <v>0</v>
      </c>
      <c r="G37" s="687"/>
      <c r="H37" s="687"/>
      <c r="I37" s="688">
        <f t="shared" si="2"/>
        <v>0</v>
      </c>
      <c r="J37" s="687"/>
      <c r="K37" s="687"/>
      <c r="L37" s="688">
        <f t="shared" si="3"/>
        <v>0</v>
      </c>
      <c r="M37" s="687"/>
      <c r="N37" s="687"/>
      <c r="O37" s="688">
        <f t="shared" si="4"/>
        <v>0</v>
      </c>
      <c r="P37" s="687"/>
      <c r="Q37" s="687"/>
      <c r="R37" s="688">
        <f t="shared" si="5"/>
        <v>0</v>
      </c>
      <c r="S37" s="687"/>
      <c r="T37" s="687"/>
      <c r="U37" s="688">
        <f t="shared" si="6"/>
        <v>0</v>
      </c>
      <c r="V37" s="687">
        <f t="shared" si="37"/>
        <v>0</v>
      </c>
      <c r="W37" s="687">
        <f t="shared" si="37"/>
        <v>0</v>
      </c>
      <c r="X37" s="688">
        <f t="shared" si="7"/>
        <v>0</v>
      </c>
      <c r="Y37" s="687"/>
      <c r="Z37" s="687"/>
      <c r="AA37" s="688">
        <f t="shared" si="8"/>
        <v>0</v>
      </c>
      <c r="AB37" s="687"/>
      <c r="AC37" s="687"/>
      <c r="AD37" s="688">
        <f t="shared" si="9"/>
        <v>0</v>
      </c>
      <c r="AE37" s="687"/>
      <c r="AF37" s="687"/>
      <c r="AG37" s="688">
        <f t="shared" si="10"/>
        <v>0</v>
      </c>
      <c r="AH37" s="687"/>
      <c r="AI37" s="687"/>
      <c r="AJ37" s="688">
        <f t="shared" si="11"/>
        <v>0</v>
      </c>
      <c r="AK37" s="687"/>
      <c r="AL37" s="687"/>
      <c r="AM37" s="688">
        <f t="shared" si="12"/>
        <v>0</v>
      </c>
      <c r="AN37" s="687"/>
      <c r="AO37" s="687"/>
      <c r="AP37" s="688">
        <f t="shared" si="13"/>
        <v>0</v>
      </c>
      <c r="AQ37" s="687">
        <f t="shared" si="38"/>
        <v>0</v>
      </c>
      <c r="AR37" s="687">
        <f t="shared" si="38"/>
        <v>0</v>
      </c>
      <c r="AS37" s="688">
        <f t="shared" si="14"/>
        <v>0</v>
      </c>
      <c r="AT37" s="687">
        <v>0</v>
      </c>
      <c r="AU37" s="687">
        <v>0</v>
      </c>
      <c r="AV37" s="688">
        <f t="shared" si="15"/>
        <v>0</v>
      </c>
      <c r="AW37" s="687">
        <v>0</v>
      </c>
      <c r="AX37" s="687">
        <v>0</v>
      </c>
      <c r="AY37" s="688">
        <f t="shared" si="16"/>
        <v>0</v>
      </c>
      <c r="AZ37" s="687">
        <v>0</v>
      </c>
      <c r="BA37" s="687">
        <v>0</v>
      </c>
      <c r="BB37" s="688">
        <f t="shared" si="17"/>
        <v>0</v>
      </c>
      <c r="BC37" s="687">
        <v>0</v>
      </c>
      <c r="BD37" s="687">
        <v>0</v>
      </c>
      <c r="BE37" s="688">
        <f t="shared" si="18"/>
        <v>0</v>
      </c>
      <c r="BF37" s="687">
        <v>0</v>
      </c>
      <c r="BG37" s="687">
        <v>0</v>
      </c>
      <c r="BH37" s="688">
        <f t="shared" si="19"/>
        <v>0</v>
      </c>
      <c r="BI37" s="687">
        <v>0</v>
      </c>
      <c r="BJ37" s="687">
        <v>0</v>
      </c>
      <c r="BK37" s="688">
        <f t="shared" si="20"/>
        <v>0</v>
      </c>
      <c r="BL37" s="687">
        <v>0</v>
      </c>
      <c r="BM37" s="687">
        <v>0</v>
      </c>
      <c r="BN37" s="688">
        <f t="shared" si="21"/>
        <v>0</v>
      </c>
      <c r="BO37" s="687">
        <v>0</v>
      </c>
      <c r="BP37" s="687">
        <v>0</v>
      </c>
      <c r="BQ37" s="688">
        <f t="shared" si="22"/>
        <v>0</v>
      </c>
      <c r="BR37" s="687">
        <f t="shared" si="30"/>
        <v>0</v>
      </c>
      <c r="BS37" s="687">
        <f t="shared" si="30"/>
        <v>0</v>
      </c>
      <c r="BT37" s="688">
        <f t="shared" si="23"/>
        <v>0</v>
      </c>
      <c r="BU37" s="687">
        <f t="shared" si="31"/>
        <v>0</v>
      </c>
      <c r="BV37" s="687">
        <f t="shared" si="31"/>
        <v>0</v>
      </c>
      <c r="BW37" s="688">
        <f t="shared" si="24"/>
        <v>0</v>
      </c>
      <c r="BX37" s="687">
        <f t="shared" si="32"/>
        <v>0</v>
      </c>
      <c r="BY37" s="687">
        <f t="shared" si="32"/>
        <v>0</v>
      </c>
      <c r="BZ37" s="688">
        <f t="shared" si="25"/>
        <v>0</v>
      </c>
      <c r="CA37" s="687">
        <f t="shared" si="33"/>
        <v>0</v>
      </c>
      <c r="CB37" s="687">
        <f t="shared" si="33"/>
        <v>0</v>
      </c>
      <c r="CC37" s="688">
        <f t="shared" si="26"/>
        <v>0</v>
      </c>
      <c r="CD37" s="687">
        <f t="shared" si="34"/>
        <v>0</v>
      </c>
      <c r="CE37" s="687">
        <f t="shared" si="34"/>
        <v>0</v>
      </c>
      <c r="CF37" s="688">
        <f t="shared" si="27"/>
        <v>0</v>
      </c>
      <c r="CG37" s="687">
        <f t="shared" si="35"/>
        <v>0</v>
      </c>
      <c r="CH37" s="687">
        <f t="shared" si="35"/>
        <v>0</v>
      </c>
      <c r="CI37" s="688">
        <f t="shared" si="28"/>
        <v>0</v>
      </c>
      <c r="CJ37" s="687">
        <f t="shared" si="36"/>
        <v>0</v>
      </c>
      <c r="CK37" s="687">
        <f t="shared" si="36"/>
        <v>0</v>
      </c>
      <c r="CL37" s="688">
        <f t="shared" si="29"/>
        <v>0</v>
      </c>
      <c r="DN37" s="689"/>
      <c r="DO37" s="689" t="s">
        <v>178</v>
      </c>
    </row>
    <row r="38" spans="1:140" x14ac:dyDescent="0.25">
      <c r="A38" s="707" t="s">
        <v>33</v>
      </c>
      <c r="B38" s="685">
        <v>1701</v>
      </c>
      <c r="C38" s="686">
        <f t="shared" si="0"/>
        <v>101.05820105820106</v>
      </c>
      <c r="D38" s="687">
        <v>71</v>
      </c>
      <c r="E38" s="687">
        <v>525.34</v>
      </c>
      <c r="F38" s="688">
        <f t="shared" si="1"/>
        <v>7.399154929577465</v>
      </c>
      <c r="G38" s="687"/>
      <c r="H38" s="687"/>
      <c r="I38" s="688">
        <f t="shared" si="2"/>
        <v>0</v>
      </c>
      <c r="J38" s="687">
        <v>18</v>
      </c>
      <c r="K38" s="687">
        <v>142</v>
      </c>
      <c r="L38" s="688">
        <f t="shared" si="3"/>
        <v>7.8888888888888893</v>
      </c>
      <c r="M38" s="687">
        <v>555</v>
      </c>
      <c r="N38" s="687">
        <v>2532.8000000000002</v>
      </c>
      <c r="O38" s="688">
        <f t="shared" si="4"/>
        <v>4.5636036036036041</v>
      </c>
      <c r="P38" s="687">
        <v>236</v>
      </c>
      <c r="Q38" s="687">
        <v>1046.4000000000001</v>
      </c>
      <c r="R38" s="688">
        <f t="shared" si="5"/>
        <v>4.433898305084746</v>
      </c>
      <c r="S38" s="687">
        <v>92</v>
      </c>
      <c r="T38" s="687">
        <v>379.12</v>
      </c>
      <c r="U38" s="688">
        <f t="shared" si="6"/>
        <v>4.120869565217391</v>
      </c>
      <c r="V38" s="687">
        <f t="shared" si="37"/>
        <v>990</v>
      </c>
      <c r="W38" s="687">
        <f t="shared" si="37"/>
        <v>4767.66</v>
      </c>
      <c r="X38" s="688">
        <f t="shared" si="7"/>
        <v>4.815818181818182</v>
      </c>
      <c r="Y38" s="687"/>
      <c r="Z38" s="687"/>
      <c r="AA38" s="688">
        <f t="shared" si="8"/>
        <v>0</v>
      </c>
      <c r="AB38" s="687"/>
      <c r="AC38" s="687"/>
      <c r="AD38" s="688">
        <f t="shared" si="9"/>
        <v>0</v>
      </c>
      <c r="AE38" s="687"/>
      <c r="AF38" s="687"/>
      <c r="AG38" s="688">
        <f t="shared" si="10"/>
        <v>0</v>
      </c>
      <c r="AH38" s="687"/>
      <c r="AI38" s="687"/>
      <c r="AJ38" s="688">
        <f t="shared" si="11"/>
        <v>0</v>
      </c>
      <c r="AK38" s="687">
        <v>729</v>
      </c>
      <c r="AL38" s="687">
        <v>3296.56</v>
      </c>
      <c r="AM38" s="688">
        <f t="shared" si="12"/>
        <v>4.5220301783264745</v>
      </c>
      <c r="AN38" s="687"/>
      <c r="AO38" s="687"/>
      <c r="AP38" s="688">
        <f t="shared" si="13"/>
        <v>0</v>
      </c>
      <c r="AQ38" s="687">
        <f t="shared" si="38"/>
        <v>729</v>
      </c>
      <c r="AR38" s="687">
        <f t="shared" si="38"/>
        <v>3296.56</v>
      </c>
      <c r="AS38" s="688">
        <f t="shared" si="14"/>
        <v>4.5220301783264745</v>
      </c>
      <c r="AT38" s="687">
        <v>0</v>
      </c>
      <c r="AU38" s="687">
        <v>0</v>
      </c>
      <c r="AV38" s="688">
        <f t="shared" si="15"/>
        <v>0</v>
      </c>
      <c r="AW38" s="687">
        <v>0</v>
      </c>
      <c r="AX38" s="687">
        <v>0</v>
      </c>
      <c r="AY38" s="688">
        <f t="shared" si="16"/>
        <v>0</v>
      </c>
      <c r="AZ38" s="687">
        <v>0</v>
      </c>
      <c r="BA38" s="687">
        <v>0</v>
      </c>
      <c r="BB38" s="688">
        <f t="shared" si="17"/>
        <v>0</v>
      </c>
      <c r="BC38" s="687">
        <v>0</v>
      </c>
      <c r="BD38" s="687">
        <v>0</v>
      </c>
      <c r="BE38" s="688">
        <f t="shared" si="18"/>
        <v>0</v>
      </c>
      <c r="BF38" s="687">
        <v>0</v>
      </c>
      <c r="BG38" s="687">
        <v>0</v>
      </c>
      <c r="BH38" s="688">
        <f t="shared" si="19"/>
        <v>0</v>
      </c>
      <c r="BI38" s="687">
        <v>0</v>
      </c>
      <c r="BJ38" s="687">
        <v>0</v>
      </c>
      <c r="BK38" s="688">
        <f t="shared" si="20"/>
        <v>0</v>
      </c>
      <c r="BL38" s="687">
        <v>0</v>
      </c>
      <c r="BM38" s="687">
        <v>0</v>
      </c>
      <c r="BN38" s="688">
        <f t="shared" si="21"/>
        <v>0</v>
      </c>
      <c r="BO38" s="687">
        <v>0</v>
      </c>
      <c r="BP38" s="687">
        <v>0</v>
      </c>
      <c r="BQ38" s="688">
        <f t="shared" si="22"/>
        <v>0</v>
      </c>
      <c r="BR38" s="687">
        <f t="shared" si="30"/>
        <v>71</v>
      </c>
      <c r="BS38" s="687">
        <f t="shared" si="30"/>
        <v>525.34</v>
      </c>
      <c r="BT38" s="688">
        <f t="shared" si="23"/>
        <v>7.399154929577465</v>
      </c>
      <c r="BU38" s="687">
        <f t="shared" si="31"/>
        <v>0</v>
      </c>
      <c r="BV38" s="687">
        <f t="shared" si="31"/>
        <v>0</v>
      </c>
      <c r="BW38" s="688">
        <f t="shared" si="24"/>
        <v>0</v>
      </c>
      <c r="BX38" s="687">
        <f t="shared" si="32"/>
        <v>18</v>
      </c>
      <c r="BY38" s="687">
        <f t="shared" si="32"/>
        <v>142</v>
      </c>
      <c r="BZ38" s="688">
        <f t="shared" si="25"/>
        <v>7.8888888888888893</v>
      </c>
      <c r="CA38" s="687">
        <f t="shared" si="33"/>
        <v>555</v>
      </c>
      <c r="CB38" s="687">
        <f t="shared" si="33"/>
        <v>2532.8000000000002</v>
      </c>
      <c r="CC38" s="688">
        <f t="shared" si="26"/>
        <v>4.5636036036036041</v>
      </c>
      <c r="CD38" s="687">
        <f t="shared" si="34"/>
        <v>965</v>
      </c>
      <c r="CE38" s="687">
        <f t="shared" si="34"/>
        <v>4342.96</v>
      </c>
      <c r="CF38" s="688">
        <f t="shared" si="27"/>
        <v>4.5004766839378236</v>
      </c>
      <c r="CG38" s="687">
        <f t="shared" si="35"/>
        <v>92</v>
      </c>
      <c r="CH38" s="687">
        <f t="shared" si="35"/>
        <v>379.12</v>
      </c>
      <c r="CI38" s="688">
        <f t="shared" si="28"/>
        <v>4.120869565217391</v>
      </c>
      <c r="CJ38" s="687">
        <f t="shared" si="36"/>
        <v>1719</v>
      </c>
      <c r="CK38" s="687">
        <f t="shared" si="36"/>
        <v>8064.2199999999993</v>
      </c>
      <c r="CL38" s="688">
        <f t="shared" si="29"/>
        <v>4.6912274578243158</v>
      </c>
      <c r="DH38" s="690" t="s">
        <v>130</v>
      </c>
      <c r="DI38" s="690" t="s">
        <v>130</v>
      </c>
      <c r="DJ38" s="660" t="s">
        <v>138</v>
      </c>
      <c r="DN38" s="689" t="s">
        <v>214</v>
      </c>
    </row>
    <row r="39" spans="1:140" x14ac:dyDescent="0.25">
      <c r="A39" s="707" t="s">
        <v>34</v>
      </c>
      <c r="B39" s="685">
        <v>166.57</v>
      </c>
      <c r="C39" s="686">
        <f t="shared" si="0"/>
        <v>0</v>
      </c>
      <c r="D39" s="687"/>
      <c r="E39" s="687"/>
      <c r="F39" s="688">
        <f t="shared" si="1"/>
        <v>0</v>
      </c>
      <c r="G39" s="687"/>
      <c r="H39" s="687"/>
      <c r="I39" s="688">
        <f t="shared" si="2"/>
        <v>0</v>
      </c>
      <c r="J39" s="687"/>
      <c r="K39" s="687"/>
      <c r="L39" s="688">
        <f t="shared" si="3"/>
        <v>0</v>
      </c>
      <c r="M39" s="687"/>
      <c r="N39" s="687"/>
      <c r="O39" s="688">
        <f t="shared" si="4"/>
        <v>0</v>
      </c>
      <c r="P39" s="687"/>
      <c r="Q39" s="687"/>
      <c r="R39" s="688">
        <f t="shared" si="5"/>
        <v>0</v>
      </c>
      <c r="S39" s="687"/>
      <c r="T39" s="687"/>
      <c r="U39" s="688">
        <f t="shared" si="6"/>
        <v>0</v>
      </c>
      <c r="V39" s="687">
        <f t="shared" si="37"/>
        <v>0</v>
      </c>
      <c r="W39" s="687">
        <f t="shared" si="37"/>
        <v>0</v>
      </c>
      <c r="X39" s="688">
        <f t="shared" si="7"/>
        <v>0</v>
      </c>
      <c r="Y39" s="687"/>
      <c r="Z39" s="687"/>
      <c r="AA39" s="688">
        <f t="shared" si="8"/>
        <v>0</v>
      </c>
      <c r="AB39" s="687"/>
      <c r="AC39" s="687"/>
      <c r="AD39" s="688">
        <f t="shared" si="9"/>
        <v>0</v>
      </c>
      <c r="AE39" s="687"/>
      <c r="AF39" s="687"/>
      <c r="AG39" s="688">
        <f t="shared" si="10"/>
        <v>0</v>
      </c>
      <c r="AH39" s="687"/>
      <c r="AI39" s="687"/>
      <c r="AJ39" s="688">
        <f t="shared" si="11"/>
        <v>0</v>
      </c>
      <c r="AK39" s="687"/>
      <c r="AL39" s="687"/>
      <c r="AM39" s="688">
        <f t="shared" si="12"/>
        <v>0</v>
      </c>
      <c r="AN39" s="687"/>
      <c r="AO39" s="687"/>
      <c r="AP39" s="688">
        <f t="shared" si="13"/>
        <v>0</v>
      </c>
      <c r="AQ39" s="687">
        <f t="shared" si="38"/>
        <v>0</v>
      </c>
      <c r="AR39" s="687">
        <f t="shared" si="38"/>
        <v>0</v>
      </c>
      <c r="AS39" s="688">
        <f t="shared" si="14"/>
        <v>0</v>
      </c>
      <c r="AT39" s="687">
        <v>0</v>
      </c>
      <c r="AU39" s="687">
        <v>0</v>
      </c>
      <c r="AV39" s="688">
        <f t="shared" si="15"/>
        <v>0</v>
      </c>
      <c r="AW39" s="687">
        <v>0</v>
      </c>
      <c r="AX39" s="687">
        <v>0</v>
      </c>
      <c r="AY39" s="688">
        <f t="shared" si="16"/>
        <v>0</v>
      </c>
      <c r="AZ39" s="687">
        <v>0</v>
      </c>
      <c r="BA39" s="687">
        <v>0</v>
      </c>
      <c r="BB39" s="688">
        <f t="shared" si="17"/>
        <v>0</v>
      </c>
      <c r="BC39" s="687">
        <v>0</v>
      </c>
      <c r="BD39" s="687">
        <v>0</v>
      </c>
      <c r="BE39" s="688">
        <f t="shared" si="18"/>
        <v>0</v>
      </c>
      <c r="BF39" s="687">
        <v>0</v>
      </c>
      <c r="BG39" s="687">
        <v>0</v>
      </c>
      <c r="BH39" s="688">
        <f t="shared" si="19"/>
        <v>0</v>
      </c>
      <c r="BI39" s="687">
        <v>0</v>
      </c>
      <c r="BJ39" s="687">
        <v>0</v>
      </c>
      <c r="BK39" s="688">
        <f t="shared" si="20"/>
        <v>0</v>
      </c>
      <c r="BL39" s="687">
        <v>0</v>
      </c>
      <c r="BM39" s="687">
        <v>0</v>
      </c>
      <c r="BN39" s="688">
        <f t="shared" si="21"/>
        <v>0</v>
      </c>
      <c r="BO39" s="687">
        <v>0</v>
      </c>
      <c r="BP39" s="687">
        <v>0</v>
      </c>
      <c r="BQ39" s="688">
        <f t="shared" si="22"/>
        <v>0</v>
      </c>
      <c r="BR39" s="687">
        <f t="shared" si="30"/>
        <v>0</v>
      </c>
      <c r="BS39" s="687">
        <f t="shared" si="30"/>
        <v>0</v>
      </c>
      <c r="BT39" s="688">
        <f t="shared" si="23"/>
        <v>0</v>
      </c>
      <c r="BU39" s="687">
        <f t="shared" si="31"/>
        <v>0</v>
      </c>
      <c r="BV39" s="687">
        <f t="shared" si="31"/>
        <v>0</v>
      </c>
      <c r="BW39" s="688">
        <f t="shared" si="24"/>
        <v>0</v>
      </c>
      <c r="BX39" s="687">
        <f t="shared" si="32"/>
        <v>0</v>
      </c>
      <c r="BY39" s="687">
        <f t="shared" si="32"/>
        <v>0</v>
      </c>
      <c r="BZ39" s="688">
        <f t="shared" si="25"/>
        <v>0</v>
      </c>
      <c r="CA39" s="687">
        <f t="shared" si="33"/>
        <v>0</v>
      </c>
      <c r="CB39" s="687">
        <f t="shared" si="33"/>
        <v>0</v>
      </c>
      <c r="CC39" s="688">
        <f t="shared" si="26"/>
        <v>0</v>
      </c>
      <c r="CD39" s="687">
        <f t="shared" si="34"/>
        <v>0</v>
      </c>
      <c r="CE39" s="687">
        <f t="shared" si="34"/>
        <v>0</v>
      </c>
      <c r="CF39" s="688">
        <f t="shared" si="27"/>
        <v>0</v>
      </c>
      <c r="CG39" s="687">
        <f t="shared" si="35"/>
        <v>0</v>
      </c>
      <c r="CH39" s="687">
        <f t="shared" si="35"/>
        <v>0</v>
      </c>
      <c r="CI39" s="688">
        <f t="shared" si="28"/>
        <v>0</v>
      </c>
      <c r="CJ39" s="687">
        <f t="shared" si="36"/>
        <v>0</v>
      </c>
      <c r="CK39" s="687">
        <f t="shared" si="36"/>
        <v>0</v>
      </c>
      <c r="CL39" s="688">
        <f t="shared" si="29"/>
        <v>0</v>
      </c>
      <c r="DI39" s="690" t="s">
        <v>130</v>
      </c>
      <c r="DJ39" s="660" t="s">
        <v>143</v>
      </c>
    </row>
    <row r="40" spans="1:140" x14ac:dyDescent="0.25">
      <c r="A40" s="707" t="s">
        <v>35</v>
      </c>
      <c r="B40" s="685">
        <v>1008</v>
      </c>
      <c r="C40" s="686">
        <f t="shared" si="0"/>
        <v>0</v>
      </c>
      <c r="D40" s="687"/>
      <c r="E40" s="687"/>
      <c r="F40" s="688">
        <f t="shared" si="1"/>
        <v>0</v>
      </c>
      <c r="G40" s="687"/>
      <c r="H40" s="687"/>
      <c r="I40" s="688">
        <f t="shared" si="2"/>
        <v>0</v>
      </c>
      <c r="J40" s="687"/>
      <c r="K40" s="687"/>
      <c r="L40" s="688">
        <f t="shared" si="3"/>
        <v>0</v>
      </c>
      <c r="M40" s="687"/>
      <c r="N40" s="687"/>
      <c r="O40" s="688">
        <f t="shared" si="4"/>
        <v>0</v>
      </c>
      <c r="P40" s="687"/>
      <c r="Q40" s="687"/>
      <c r="R40" s="688">
        <f t="shared" si="5"/>
        <v>0</v>
      </c>
      <c r="S40" s="687"/>
      <c r="T40" s="687"/>
      <c r="U40" s="688">
        <f t="shared" si="6"/>
        <v>0</v>
      </c>
      <c r="V40" s="687">
        <f t="shared" si="37"/>
        <v>0</v>
      </c>
      <c r="W40" s="687">
        <f t="shared" si="37"/>
        <v>0</v>
      </c>
      <c r="X40" s="688">
        <f t="shared" si="7"/>
        <v>0</v>
      </c>
      <c r="Y40" s="687"/>
      <c r="Z40" s="687"/>
      <c r="AA40" s="688">
        <f t="shared" si="8"/>
        <v>0</v>
      </c>
      <c r="AB40" s="687"/>
      <c r="AC40" s="687"/>
      <c r="AD40" s="688">
        <f t="shared" si="9"/>
        <v>0</v>
      </c>
      <c r="AE40" s="687"/>
      <c r="AF40" s="687"/>
      <c r="AG40" s="688">
        <f t="shared" si="10"/>
        <v>0</v>
      </c>
      <c r="AH40" s="687"/>
      <c r="AI40" s="687"/>
      <c r="AJ40" s="688">
        <f t="shared" si="11"/>
        <v>0</v>
      </c>
      <c r="AK40" s="687"/>
      <c r="AL40" s="687"/>
      <c r="AM40" s="688">
        <f t="shared" si="12"/>
        <v>0</v>
      </c>
      <c r="AN40" s="687"/>
      <c r="AO40" s="687"/>
      <c r="AP40" s="688">
        <f t="shared" si="13"/>
        <v>0</v>
      </c>
      <c r="AQ40" s="687">
        <f t="shared" si="38"/>
        <v>0</v>
      </c>
      <c r="AR40" s="687">
        <f t="shared" si="38"/>
        <v>0</v>
      </c>
      <c r="AS40" s="688">
        <f t="shared" si="14"/>
        <v>0</v>
      </c>
      <c r="AT40" s="687">
        <v>0</v>
      </c>
      <c r="AU40" s="687">
        <v>0</v>
      </c>
      <c r="AV40" s="688">
        <f t="shared" si="15"/>
        <v>0</v>
      </c>
      <c r="AW40" s="687">
        <v>0</v>
      </c>
      <c r="AX40" s="687">
        <v>0</v>
      </c>
      <c r="AY40" s="688">
        <f t="shared" si="16"/>
        <v>0</v>
      </c>
      <c r="AZ40" s="687">
        <v>0</v>
      </c>
      <c r="BA40" s="687">
        <v>0</v>
      </c>
      <c r="BB40" s="688">
        <f t="shared" si="17"/>
        <v>0</v>
      </c>
      <c r="BC40" s="687">
        <v>0</v>
      </c>
      <c r="BD40" s="687">
        <v>0</v>
      </c>
      <c r="BE40" s="688">
        <f t="shared" si="18"/>
        <v>0</v>
      </c>
      <c r="BF40" s="687">
        <v>0</v>
      </c>
      <c r="BG40" s="687">
        <v>0</v>
      </c>
      <c r="BH40" s="688">
        <f t="shared" si="19"/>
        <v>0</v>
      </c>
      <c r="BI40" s="687">
        <v>0</v>
      </c>
      <c r="BJ40" s="687">
        <v>0</v>
      </c>
      <c r="BK40" s="688">
        <f t="shared" si="20"/>
        <v>0</v>
      </c>
      <c r="BL40" s="687">
        <v>0</v>
      </c>
      <c r="BM40" s="687">
        <v>0</v>
      </c>
      <c r="BN40" s="688">
        <f t="shared" si="21"/>
        <v>0</v>
      </c>
      <c r="BO40" s="687">
        <v>0</v>
      </c>
      <c r="BP40" s="687">
        <v>0</v>
      </c>
      <c r="BQ40" s="688">
        <f t="shared" si="22"/>
        <v>0</v>
      </c>
      <c r="BR40" s="687">
        <f t="shared" si="30"/>
        <v>0</v>
      </c>
      <c r="BS40" s="687">
        <f t="shared" si="30"/>
        <v>0</v>
      </c>
      <c r="BT40" s="688">
        <f t="shared" si="23"/>
        <v>0</v>
      </c>
      <c r="BU40" s="687">
        <f t="shared" si="31"/>
        <v>0</v>
      </c>
      <c r="BV40" s="687">
        <f t="shared" si="31"/>
        <v>0</v>
      </c>
      <c r="BW40" s="688">
        <f t="shared" si="24"/>
        <v>0</v>
      </c>
      <c r="BX40" s="687">
        <f t="shared" si="32"/>
        <v>0</v>
      </c>
      <c r="BY40" s="687">
        <f t="shared" si="32"/>
        <v>0</v>
      </c>
      <c r="BZ40" s="688">
        <f t="shared" si="25"/>
        <v>0</v>
      </c>
      <c r="CA40" s="687">
        <f t="shared" si="33"/>
        <v>0</v>
      </c>
      <c r="CB40" s="687">
        <f t="shared" si="33"/>
        <v>0</v>
      </c>
      <c r="CC40" s="688">
        <f t="shared" si="26"/>
        <v>0</v>
      </c>
      <c r="CD40" s="687">
        <f t="shared" si="34"/>
        <v>0</v>
      </c>
      <c r="CE40" s="687">
        <f t="shared" si="34"/>
        <v>0</v>
      </c>
      <c r="CF40" s="688">
        <f t="shared" si="27"/>
        <v>0</v>
      </c>
      <c r="CG40" s="687">
        <f t="shared" si="35"/>
        <v>0</v>
      </c>
      <c r="CH40" s="687">
        <f t="shared" si="35"/>
        <v>0</v>
      </c>
      <c r="CI40" s="688">
        <f t="shared" si="28"/>
        <v>0</v>
      </c>
      <c r="CJ40" s="687">
        <f t="shared" si="36"/>
        <v>0</v>
      </c>
      <c r="CK40" s="687">
        <f t="shared" si="36"/>
        <v>0</v>
      </c>
      <c r="CL40" s="688">
        <f t="shared" si="29"/>
        <v>0</v>
      </c>
      <c r="DI40" s="690" t="s">
        <v>130</v>
      </c>
      <c r="DJ40" s="660" t="s">
        <v>138</v>
      </c>
      <c r="DN40" s="689" t="s">
        <v>146</v>
      </c>
      <c r="DO40" s="689" t="s">
        <v>178</v>
      </c>
    </row>
    <row r="41" spans="1:140" x14ac:dyDescent="0.25">
      <c r="A41" s="707" t="s">
        <v>36</v>
      </c>
      <c r="B41" s="685">
        <v>1140.8399999999999</v>
      </c>
      <c r="C41" s="686">
        <f t="shared" si="0"/>
        <v>0</v>
      </c>
      <c r="D41" s="838"/>
      <c r="E41" s="838"/>
      <c r="F41" s="688">
        <f t="shared" si="1"/>
        <v>0</v>
      </c>
      <c r="G41" s="687"/>
      <c r="H41" s="687"/>
      <c r="I41" s="688">
        <f t="shared" si="2"/>
        <v>0</v>
      </c>
      <c r="J41" s="687"/>
      <c r="K41" s="687"/>
      <c r="L41" s="688">
        <f t="shared" si="3"/>
        <v>0</v>
      </c>
      <c r="M41" s="839"/>
      <c r="N41" s="840"/>
      <c r="O41" s="688">
        <f t="shared" si="4"/>
        <v>0</v>
      </c>
      <c r="P41" s="839"/>
      <c r="Q41" s="841"/>
      <c r="R41" s="688">
        <f t="shared" si="5"/>
        <v>0</v>
      </c>
      <c r="S41" s="518"/>
      <c r="T41" s="518"/>
      <c r="U41" s="688">
        <f t="shared" si="6"/>
        <v>0</v>
      </c>
      <c r="V41" s="687">
        <f t="shared" si="37"/>
        <v>0</v>
      </c>
      <c r="W41" s="687">
        <f t="shared" si="37"/>
        <v>0</v>
      </c>
      <c r="X41" s="688">
        <f t="shared" si="7"/>
        <v>0</v>
      </c>
      <c r="Y41" s="518"/>
      <c r="Z41" s="518"/>
      <c r="AA41" s="688">
        <f t="shared" si="8"/>
        <v>0</v>
      </c>
      <c r="AB41" s="687"/>
      <c r="AC41" s="687"/>
      <c r="AD41" s="688">
        <f t="shared" si="9"/>
        <v>0</v>
      </c>
      <c r="AE41" s="687"/>
      <c r="AF41" s="687"/>
      <c r="AG41" s="688">
        <f t="shared" si="10"/>
        <v>0</v>
      </c>
      <c r="AH41" s="687"/>
      <c r="AI41" s="687"/>
      <c r="AJ41" s="688">
        <f t="shared" si="11"/>
        <v>0</v>
      </c>
      <c r="AK41" s="123"/>
      <c r="AL41" s="838"/>
      <c r="AM41" s="688">
        <f t="shared" si="12"/>
        <v>0</v>
      </c>
      <c r="AN41" s="687"/>
      <c r="AO41" s="687"/>
      <c r="AP41" s="688">
        <f t="shared" si="13"/>
        <v>0</v>
      </c>
      <c r="AQ41" s="687">
        <f t="shared" si="38"/>
        <v>0</v>
      </c>
      <c r="AR41" s="687">
        <f t="shared" si="38"/>
        <v>0</v>
      </c>
      <c r="AS41" s="688">
        <f t="shared" si="14"/>
        <v>0</v>
      </c>
      <c r="AT41" s="687">
        <v>0</v>
      </c>
      <c r="AU41" s="687">
        <v>0</v>
      </c>
      <c r="AV41" s="688">
        <f t="shared" si="15"/>
        <v>0</v>
      </c>
      <c r="AW41" s="687">
        <v>0</v>
      </c>
      <c r="AX41" s="687">
        <v>0</v>
      </c>
      <c r="AY41" s="688">
        <f t="shared" si="16"/>
        <v>0</v>
      </c>
      <c r="AZ41" s="687">
        <v>0</v>
      </c>
      <c r="BA41" s="687">
        <v>0</v>
      </c>
      <c r="BB41" s="688">
        <f t="shared" si="17"/>
        <v>0</v>
      </c>
      <c r="BC41" s="687">
        <v>0</v>
      </c>
      <c r="BD41" s="687">
        <v>0</v>
      </c>
      <c r="BE41" s="688">
        <f t="shared" si="18"/>
        <v>0</v>
      </c>
      <c r="BF41" s="687">
        <v>0</v>
      </c>
      <c r="BG41" s="687">
        <v>0</v>
      </c>
      <c r="BH41" s="688">
        <f t="shared" si="19"/>
        <v>0</v>
      </c>
      <c r="BI41" s="687">
        <v>0</v>
      </c>
      <c r="BJ41" s="687">
        <v>0</v>
      </c>
      <c r="BK41" s="688">
        <f t="shared" si="20"/>
        <v>0</v>
      </c>
      <c r="BL41" s="687">
        <v>0</v>
      </c>
      <c r="BM41" s="687">
        <v>0</v>
      </c>
      <c r="BN41" s="688">
        <f t="shared" si="21"/>
        <v>0</v>
      </c>
      <c r="BO41" s="687">
        <v>0</v>
      </c>
      <c r="BP41" s="687">
        <v>0</v>
      </c>
      <c r="BQ41" s="688">
        <f t="shared" si="22"/>
        <v>0</v>
      </c>
      <c r="BR41" s="687">
        <f t="shared" si="30"/>
        <v>0</v>
      </c>
      <c r="BS41" s="687">
        <f t="shared" si="30"/>
        <v>0</v>
      </c>
      <c r="BT41" s="688">
        <f t="shared" si="23"/>
        <v>0</v>
      </c>
      <c r="BU41" s="687">
        <f t="shared" si="31"/>
        <v>0</v>
      </c>
      <c r="BV41" s="687">
        <f t="shared" si="31"/>
        <v>0</v>
      </c>
      <c r="BW41" s="688">
        <f t="shared" si="24"/>
        <v>0</v>
      </c>
      <c r="BX41" s="687">
        <f t="shared" si="32"/>
        <v>0</v>
      </c>
      <c r="BY41" s="687">
        <f t="shared" si="32"/>
        <v>0</v>
      </c>
      <c r="BZ41" s="688">
        <f t="shared" si="25"/>
        <v>0</v>
      </c>
      <c r="CA41" s="687">
        <f t="shared" si="33"/>
        <v>0</v>
      </c>
      <c r="CB41" s="687">
        <f t="shared" si="33"/>
        <v>0</v>
      </c>
      <c r="CC41" s="688">
        <f t="shared" si="26"/>
        <v>0</v>
      </c>
      <c r="CD41" s="687">
        <f t="shared" si="34"/>
        <v>0</v>
      </c>
      <c r="CE41" s="687">
        <f t="shared" si="34"/>
        <v>0</v>
      </c>
      <c r="CF41" s="688">
        <f t="shared" si="27"/>
        <v>0</v>
      </c>
      <c r="CG41" s="687">
        <f t="shared" si="35"/>
        <v>0</v>
      </c>
      <c r="CH41" s="687">
        <f t="shared" si="35"/>
        <v>0</v>
      </c>
      <c r="CI41" s="688">
        <f t="shared" si="28"/>
        <v>0</v>
      </c>
      <c r="CJ41" s="687">
        <f t="shared" si="36"/>
        <v>0</v>
      </c>
      <c r="CK41" s="687">
        <f t="shared" si="36"/>
        <v>0</v>
      </c>
      <c r="CL41" s="688">
        <f t="shared" si="29"/>
        <v>0</v>
      </c>
      <c r="DH41" s="690"/>
      <c r="DI41" s="690" t="s">
        <v>130</v>
      </c>
      <c r="DJ41" s="660" t="s">
        <v>138</v>
      </c>
      <c r="DN41" s="689"/>
      <c r="DO41" s="689" t="s">
        <v>178</v>
      </c>
    </row>
    <row r="42" spans="1:140" x14ac:dyDescent="0.25">
      <c r="A42" s="707" t="s">
        <v>37</v>
      </c>
      <c r="B42" s="685">
        <v>1657</v>
      </c>
      <c r="C42" s="686">
        <f t="shared" si="0"/>
        <v>16.287869643934823</v>
      </c>
      <c r="D42" s="687">
        <v>12.409999999999997</v>
      </c>
      <c r="E42" s="687">
        <v>69.279999999999973</v>
      </c>
      <c r="F42" s="688">
        <f t="shared" si="1"/>
        <v>5.582594681708299</v>
      </c>
      <c r="G42" s="687">
        <v>1</v>
      </c>
      <c r="H42" s="687">
        <v>1.5</v>
      </c>
      <c r="I42" s="688">
        <f t="shared" si="2"/>
        <v>1.5</v>
      </c>
      <c r="J42" s="687">
        <v>4.0999999999999996</v>
      </c>
      <c r="K42" s="687">
        <v>19.409999999999997</v>
      </c>
      <c r="L42" s="688">
        <f t="shared" si="3"/>
        <v>4.734146341463414</v>
      </c>
      <c r="M42" s="687">
        <v>17.650000000000006</v>
      </c>
      <c r="N42" s="687">
        <v>77</v>
      </c>
      <c r="O42" s="688">
        <f t="shared" si="4"/>
        <v>4.362606232294616</v>
      </c>
      <c r="P42" s="687">
        <v>214.23000000000002</v>
      </c>
      <c r="Q42" s="687">
        <v>824.13999999999987</v>
      </c>
      <c r="R42" s="688">
        <f t="shared" si="5"/>
        <v>3.8469868832563123</v>
      </c>
      <c r="S42" s="687"/>
      <c r="T42" s="687"/>
      <c r="U42" s="688">
        <f t="shared" si="6"/>
        <v>0</v>
      </c>
      <c r="V42" s="687">
        <f t="shared" si="37"/>
        <v>253.49</v>
      </c>
      <c r="W42" s="687">
        <f t="shared" si="37"/>
        <v>1010.7399999999998</v>
      </c>
      <c r="X42" s="688">
        <f t="shared" si="7"/>
        <v>3.9872973292832055</v>
      </c>
      <c r="Y42" s="687">
        <v>4.7</v>
      </c>
      <c r="Z42" s="687">
        <v>23.15</v>
      </c>
      <c r="AA42" s="688">
        <f t="shared" si="8"/>
        <v>4.9255319148936163</v>
      </c>
      <c r="AB42" s="687"/>
      <c r="AC42" s="687"/>
      <c r="AD42" s="688">
        <f t="shared" si="9"/>
        <v>0</v>
      </c>
      <c r="AE42" s="687">
        <v>0.5</v>
      </c>
      <c r="AF42" s="687">
        <v>2</v>
      </c>
      <c r="AG42" s="688">
        <f t="shared" si="10"/>
        <v>4</v>
      </c>
      <c r="AH42" s="687">
        <v>10.7</v>
      </c>
      <c r="AI42" s="687">
        <v>39.980000000000004</v>
      </c>
      <c r="AJ42" s="688">
        <f t="shared" si="11"/>
        <v>3.736448598130842</v>
      </c>
      <c r="AK42" s="687"/>
      <c r="AL42" s="687"/>
      <c r="AM42" s="688">
        <f t="shared" si="12"/>
        <v>0</v>
      </c>
      <c r="AN42" s="687"/>
      <c r="AO42" s="687"/>
      <c r="AP42" s="688">
        <f t="shared" si="13"/>
        <v>0</v>
      </c>
      <c r="AQ42" s="687">
        <f t="shared" si="38"/>
        <v>16.399999999999999</v>
      </c>
      <c r="AR42" s="687">
        <f t="shared" si="38"/>
        <v>67.13</v>
      </c>
      <c r="AS42" s="688">
        <f t="shared" si="14"/>
        <v>4.0932926829268297</v>
      </c>
      <c r="AT42" s="687">
        <v>0</v>
      </c>
      <c r="AU42" s="687">
        <v>0</v>
      </c>
      <c r="AV42" s="688">
        <f t="shared" si="15"/>
        <v>0</v>
      </c>
      <c r="AW42" s="687">
        <v>0</v>
      </c>
      <c r="AX42" s="687">
        <v>0</v>
      </c>
      <c r="AY42" s="688">
        <f t="shared" si="16"/>
        <v>0</v>
      </c>
      <c r="AZ42" s="687">
        <v>0</v>
      </c>
      <c r="BA42" s="687">
        <v>0</v>
      </c>
      <c r="BB42" s="688">
        <f t="shared" si="17"/>
        <v>0</v>
      </c>
      <c r="BC42" s="687">
        <v>0</v>
      </c>
      <c r="BD42" s="687">
        <v>0</v>
      </c>
      <c r="BE42" s="688">
        <f t="shared" si="18"/>
        <v>0</v>
      </c>
      <c r="BF42" s="687">
        <v>0</v>
      </c>
      <c r="BG42" s="687">
        <v>0</v>
      </c>
      <c r="BH42" s="688">
        <f t="shared" si="19"/>
        <v>0</v>
      </c>
      <c r="BI42" s="687">
        <v>0</v>
      </c>
      <c r="BJ42" s="687">
        <v>0</v>
      </c>
      <c r="BK42" s="688">
        <f t="shared" si="20"/>
        <v>0</v>
      </c>
      <c r="BL42" s="687">
        <v>0</v>
      </c>
      <c r="BM42" s="687">
        <v>0</v>
      </c>
      <c r="BN42" s="688">
        <f t="shared" si="21"/>
        <v>0</v>
      </c>
      <c r="BO42" s="687">
        <v>0</v>
      </c>
      <c r="BP42" s="687">
        <v>0</v>
      </c>
      <c r="BQ42" s="688">
        <f t="shared" si="22"/>
        <v>0</v>
      </c>
      <c r="BR42" s="687">
        <f t="shared" si="30"/>
        <v>17.109999999999996</v>
      </c>
      <c r="BS42" s="687">
        <f t="shared" si="30"/>
        <v>92.429999999999978</v>
      </c>
      <c r="BT42" s="688">
        <f t="shared" si="23"/>
        <v>5.4021040327293983</v>
      </c>
      <c r="BU42" s="687">
        <f t="shared" si="31"/>
        <v>1</v>
      </c>
      <c r="BV42" s="687">
        <f t="shared" si="31"/>
        <v>1.5</v>
      </c>
      <c r="BW42" s="688">
        <f t="shared" si="24"/>
        <v>1.5</v>
      </c>
      <c r="BX42" s="687">
        <f t="shared" si="32"/>
        <v>4.5999999999999996</v>
      </c>
      <c r="BY42" s="687">
        <f t="shared" si="32"/>
        <v>21.409999999999997</v>
      </c>
      <c r="BZ42" s="688">
        <f t="shared" si="25"/>
        <v>4.6543478260869557</v>
      </c>
      <c r="CA42" s="687">
        <f t="shared" si="33"/>
        <v>28.350000000000005</v>
      </c>
      <c r="CB42" s="687">
        <f t="shared" si="33"/>
        <v>116.98</v>
      </c>
      <c r="CC42" s="688">
        <f t="shared" si="26"/>
        <v>4.1262786596119927</v>
      </c>
      <c r="CD42" s="687">
        <f t="shared" si="34"/>
        <v>214.23000000000002</v>
      </c>
      <c r="CE42" s="687">
        <f t="shared" si="34"/>
        <v>824.13999999999987</v>
      </c>
      <c r="CF42" s="688">
        <f t="shared" si="27"/>
        <v>3.8469868832563123</v>
      </c>
      <c r="CG42" s="687">
        <f t="shared" si="35"/>
        <v>0</v>
      </c>
      <c r="CH42" s="687">
        <f t="shared" si="35"/>
        <v>0</v>
      </c>
      <c r="CI42" s="688">
        <f t="shared" si="28"/>
        <v>0</v>
      </c>
      <c r="CJ42" s="687">
        <f t="shared" si="36"/>
        <v>269.89</v>
      </c>
      <c r="CK42" s="687">
        <f t="shared" si="36"/>
        <v>1077.8699999999999</v>
      </c>
      <c r="CL42" s="688">
        <f t="shared" si="29"/>
        <v>3.993738189632813</v>
      </c>
      <c r="DH42" s="690" t="s">
        <v>130</v>
      </c>
      <c r="DI42" s="690" t="s">
        <v>130</v>
      </c>
      <c r="DJ42" s="660" t="s">
        <v>138</v>
      </c>
      <c r="DN42" s="691" t="s">
        <v>215</v>
      </c>
      <c r="DO42" s="689" t="s">
        <v>178</v>
      </c>
    </row>
    <row r="43" spans="1:140" x14ac:dyDescent="0.25">
      <c r="A43" s="707" t="s">
        <v>38</v>
      </c>
      <c r="B43" s="685">
        <v>3677.73</v>
      </c>
      <c r="C43" s="686">
        <f t="shared" si="0"/>
        <v>5.4381371117509993E-2</v>
      </c>
      <c r="D43" s="45"/>
      <c r="E43" s="45"/>
      <c r="F43" s="688">
        <f t="shared" si="1"/>
        <v>0</v>
      </c>
      <c r="G43" s="45"/>
      <c r="H43" s="45"/>
      <c r="I43" s="688">
        <f t="shared" si="2"/>
        <v>0</v>
      </c>
      <c r="J43" s="687">
        <v>1</v>
      </c>
      <c r="K43" s="687">
        <v>4</v>
      </c>
      <c r="L43" s="688">
        <f t="shared" si="3"/>
        <v>4</v>
      </c>
      <c r="M43" s="45"/>
      <c r="N43" s="45"/>
      <c r="O43" s="688">
        <f t="shared" si="4"/>
        <v>0</v>
      </c>
      <c r="P43" s="45"/>
      <c r="Q43" s="45"/>
      <c r="R43" s="688">
        <f t="shared" si="5"/>
        <v>0</v>
      </c>
      <c r="S43" s="45"/>
      <c r="T43" s="842"/>
      <c r="U43" s="688">
        <f t="shared" si="6"/>
        <v>0</v>
      </c>
      <c r="V43" s="687">
        <f t="shared" si="37"/>
        <v>2</v>
      </c>
      <c r="W43" s="687">
        <f t="shared" si="37"/>
        <v>8</v>
      </c>
      <c r="X43" s="688">
        <f t="shared" si="7"/>
        <v>4</v>
      </c>
      <c r="Y43" s="687"/>
      <c r="Z43" s="687"/>
      <c r="AA43" s="688">
        <f t="shared" si="8"/>
        <v>0</v>
      </c>
      <c r="AB43" s="687"/>
      <c r="AC43" s="687"/>
      <c r="AD43" s="688">
        <f t="shared" si="9"/>
        <v>0</v>
      </c>
      <c r="AE43" s="45"/>
      <c r="AF43" s="45"/>
      <c r="AG43" s="688">
        <f t="shared" si="10"/>
        <v>0</v>
      </c>
      <c r="AH43" s="687"/>
      <c r="AI43" s="687"/>
      <c r="AJ43" s="688">
        <f t="shared" si="11"/>
        <v>0</v>
      </c>
      <c r="AK43" s="45"/>
      <c r="AL43" s="45"/>
      <c r="AM43" s="688">
        <f t="shared" si="12"/>
        <v>0</v>
      </c>
      <c r="AN43" s="45"/>
      <c r="AO43" s="45"/>
      <c r="AP43" s="688">
        <f t="shared" si="13"/>
        <v>0</v>
      </c>
      <c r="AQ43" s="687">
        <f t="shared" si="38"/>
        <v>0</v>
      </c>
      <c r="AR43" s="687">
        <f t="shared" si="38"/>
        <v>0</v>
      </c>
      <c r="AS43" s="688">
        <f t="shared" si="14"/>
        <v>0</v>
      </c>
      <c r="AT43" s="687">
        <v>0</v>
      </c>
      <c r="AU43" s="687">
        <v>0</v>
      </c>
      <c r="AV43" s="688">
        <f t="shared" si="15"/>
        <v>0</v>
      </c>
      <c r="AW43" s="687">
        <v>2</v>
      </c>
      <c r="AX43" s="687">
        <v>8</v>
      </c>
      <c r="AY43" s="688">
        <f t="shared" si="16"/>
        <v>4</v>
      </c>
      <c r="AZ43" s="687">
        <v>4.5999999999999996</v>
      </c>
      <c r="BA43" s="687">
        <v>18.899999999999999</v>
      </c>
      <c r="BB43" s="688">
        <f t="shared" si="17"/>
        <v>4.1086956521739131</v>
      </c>
      <c r="BC43" s="687">
        <v>0</v>
      </c>
      <c r="BD43" s="687">
        <v>0</v>
      </c>
      <c r="BE43" s="688">
        <f t="shared" si="18"/>
        <v>0</v>
      </c>
      <c r="BF43" s="687">
        <v>0</v>
      </c>
      <c r="BG43" s="687">
        <v>0</v>
      </c>
      <c r="BH43" s="688">
        <f t="shared" si="19"/>
        <v>0</v>
      </c>
      <c r="BI43" s="687">
        <v>0</v>
      </c>
      <c r="BJ43" s="687">
        <v>0</v>
      </c>
      <c r="BK43" s="688">
        <f t="shared" si="20"/>
        <v>0</v>
      </c>
      <c r="BL43" s="687">
        <v>0</v>
      </c>
      <c r="BM43" s="687">
        <v>0</v>
      </c>
      <c r="BN43" s="688">
        <f t="shared" si="21"/>
        <v>0</v>
      </c>
      <c r="BO43" s="687">
        <v>0</v>
      </c>
      <c r="BP43" s="687">
        <v>0</v>
      </c>
      <c r="BQ43" s="688">
        <f t="shared" si="22"/>
        <v>0</v>
      </c>
      <c r="BR43" s="687">
        <f t="shared" si="30"/>
        <v>0</v>
      </c>
      <c r="BS43" s="687">
        <f t="shared" si="30"/>
        <v>0</v>
      </c>
      <c r="BT43" s="688">
        <f t="shared" si="23"/>
        <v>0</v>
      </c>
      <c r="BU43" s="687">
        <f t="shared" si="31"/>
        <v>0</v>
      </c>
      <c r="BV43" s="687">
        <f t="shared" si="31"/>
        <v>0</v>
      </c>
      <c r="BW43" s="688">
        <f t="shared" si="24"/>
        <v>0</v>
      </c>
      <c r="BX43" s="687">
        <f t="shared" si="32"/>
        <v>1</v>
      </c>
      <c r="BY43" s="687">
        <f t="shared" si="32"/>
        <v>4</v>
      </c>
      <c r="BZ43" s="688">
        <f t="shared" si="25"/>
        <v>4</v>
      </c>
      <c r="CA43" s="687">
        <f t="shared" si="33"/>
        <v>0</v>
      </c>
      <c r="CB43" s="687">
        <f t="shared" si="33"/>
        <v>0</v>
      </c>
      <c r="CC43" s="688">
        <f t="shared" si="26"/>
        <v>0</v>
      </c>
      <c r="CD43" s="687">
        <f t="shared" si="34"/>
        <v>0</v>
      </c>
      <c r="CE43" s="687">
        <f t="shared" si="34"/>
        <v>0</v>
      </c>
      <c r="CF43" s="688">
        <f t="shared" si="27"/>
        <v>0</v>
      </c>
      <c r="CG43" s="687">
        <f t="shared" si="35"/>
        <v>0</v>
      </c>
      <c r="CH43" s="687">
        <f t="shared" si="35"/>
        <v>0</v>
      </c>
      <c r="CI43" s="688">
        <f t="shared" si="28"/>
        <v>0</v>
      </c>
      <c r="CJ43" s="687">
        <f t="shared" si="36"/>
        <v>2</v>
      </c>
      <c r="CK43" s="687">
        <f t="shared" si="36"/>
        <v>8</v>
      </c>
      <c r="CL43" s="688">
        <f t="shared" si="29"/>
        <v>4</v>
      </c>
      <c r="DI43" s="690" t="s">
        <v>130</v>
      </c>
      <c r="DJ43" s="660" t="s">
        <v>138</v>
      </c>
      <c r="DN43" s="689" t="s">
        <v>216</v>
      </c>
      <c r="DO43" s="689" t="s">
        <v>178</v>
      </c>
    </row>
    <row r="44" spans="1:140" x14ac:dyDescent="0.25">
      <c r="A44" s="707" t="s">
        <v>39</v>
      </c>
      <c r="B44" s="685">
        <v>506.5</v>
      </c>
      <c r="C44" s="686">
        <f t="shared" si="0"/>
        <v>0</v>
      </c>
      <c r="D44" s="687"/>
      <c r="E44" s="687"/>
      <c r="F44" s="688">
        <f t="shared" si="1"/>
        <v>0</v>
      </c>
      <c r="G44" s="687"/>
      <c r="H44" s="687"/>
      <c r="I44" s="688">
        <f t="shared" si="2"/>
        <v>0</v>
      </c>
      <c r="J44" s="687"/>
      <c r="K44" s="687"/>
      <c r="L44" s="688">
        <f t="shared" si="3"/>
        <v>0</v>
      </c>
      <c r="M44" s="842"/>
      <c r="N44" s="842"/>
      <c r="O44" s="688">
        <f t="shared" si="4"/>
        <v>0</v>
      </c>
      <c r="P44" s="687"/>
      <c r="Q44" s="687"/>
      <c r="R44" s="688">
        <f t="shared" si="5"/>
        <v>0</v>
      </c>
      <c r="S44" s="687"/>
      <c r="T44" s="687"/>
      <c r="U44" s="688">
        <f t="shared" si="6"/>
        <v>0</v>
      </c>
      <c r="V44" s="687">
        <f t="shared" si="37"/>
        <v>0</v>
      </c>
      <c r="W44" s="687">
        <f t="shared" si="37"/>
        <v>0</v>
      </c>
      <c r="X44" s="688">
        <f t="shared" si="7"/>
        <v>0</v>
      </c>
      <c r="Y44" s="687"/>
      <c r="Z44" s="687"/>
      <c r="AA44" s="688">
        <f t="shared" si="8"/>
        <v>0</v>
      </c>
      <c r="AB44" s="687"/>
      <c r="AC44" s="687"/>
      <c r="AD44" s="688">
        <f t="shared" si="9"/>
        <v>0</v>
      </c>
      <c r="AE44" s="687"/>
      <c r="AF44" s="687"/>
      <c r="AG44" s="688">
        <f t="shared" si="10"/>
        <v>0</v>
      </c>
      <c r="AH44" s="687"/>
      <c r="AI44" s="687"/>
      <c r="AJ44" s="688">
        <f t="shared" si="11"/>
        <v>0</v>
      </c>
      <c r="AK44" s="687"/>
      <c r="AL44" s="687"/>
      <c r="AM44" s="688">
        <f t="shared" si="12"/>
        <v>0</v>
      </c>
      <c r="AN44" s="687"/>
      <c r="AO44" s="687"/>
      <c r="AP44" s="688">
        <f t="shared" si="13"/>
        <v>0</v>
      </c>
      <c r="AQ44" s="687">
        <f t="shared" si="38"/>
        <v>0</v>
      </c>
      <c r="AR44" s="687">
        <f t="shared" si="38"/>
        <v>0</v>
      </c>
      <c r="AS44" s="688">
        <f t="shared" si="14"/>
        <v>0</v>
      </c>
      <c r="AT44" s="687">
        <v>0</v>
      </c>
      <c r="AU44" s="687">
        <v>0</v>
      </c>
      <c r="AV44" s="688">
        <f t="shared" si="15"/>
        <v>0</v>
      </c>
      <c r="AW44" s="687">
        <v>0</v>
      </c>
      <c r="AX44" s="687">
        <v>0</v>
      </c>
      <c r="AY44" s="688">
        <f t="shared" si="16"/>
        <v>0</v>
      </c>
      <c r="AZ44" s="687">
        <v>0</v>
      </c>
      <c r="BA44" s="687">
        <v>0</v>
      </c>
      <c r="BB44" s="688">
        <f t="shared" si="17"/>
        <v>0</v>
      </c>
      <c r="BC44" s="687">
        <v>0</v>
      </c>
      <c r="BD44" s="687">
        <v>0</v>
      </c>
      <c r="BE44" s="688">
        <f t="shared" si="18"/>
        <v>0</v>
      </c>
      <c r="BF44" s="687">
        <v>0</v>
      </c>
      <c r="BG44" s="687">
        <v>0</v>
      </c>
      <c r="BH44" s="688">
        <f t="shared" si="19"/>
        <v>0</v>
      </c>
      <c r="BI44" s="687">
        <v>0</v>
      </c>
      <c r="BJ44" s="687">
        <v>0</v>
      </c>
      <c r="BK44" s="688">
        <f t="shared" si="20"/>
        <v>0</v>
      </c>
      <c r="BL44" s="687">
        <v>0</v>
      </c>
      <c r="BM44" s="687">
        <v>0</v>
      </c>
      <c r="BN44" s="688">
        <f t="shared" si="21"/>
        <v>0</v>
      </c>
      <c r="BO44" s="687">
        <v>0</v>
      </c>
      <c r="BP44" s="687">
        <v>0</v>
      </c>
      <c r="BQ44" s="688">
        <f t="shared" si="22"/>
        <v>0</v>
      </c>
      <c r="BR44" s="687">
        <f t="shared" si="30"/>
        <v>0</v>
      </c>
      <c r="BS44" s="687">
        <f t="shared" si="30"/>
        <v>0</v>
      </c>
      <c r="BT44" s="688">
        <f t="shared" si="23"/>
        <v>0</v>
      </c>
      <c r="BU44" s="687">
        <f t="shared" si="31"/>
        <v>0</v>
      </c>
      <c r="BV44" s="687">
        <f t="shared" si="31"/>
        <v>0</v>
      </c>
      <c r="BW44" s="688">
        <f t="shared" si="24"/>
        <v>0</v>
      </c>
      <c r="BX44" s="687">
        <f t="shared" si="32"/>
        <v>0</v>
      </c>
      <c r="BY44" s="687">
        <f t="shared" si="32"/>
        <v>0</v>
      </c>
      <c r="BZ44" s="688">
        <f t="shared" si="25"/>
        <v>0</v>
      </c>
      <c r="CA44" s="687">
        <f t="shared" si="33"/>
        <v>0</v>
      </c>
      <c r="CB44" s="687">
        <f t="shared" si="33"/>
        <v>0</v>
      </c>
      <c r="CC44" s="688">
        <f t="shared" si="26"/>
        <v>0</v>
      </c>
      <c r="CD44" s="687">
        <f t="shared" si="34"/>
        <v>0</v>
      </c>
      <c r="CE44" s="687">
        <f t="shared" si="34"/>
        <v>0</v>
      </c>
      <c r="CF44" s="688">
        <f t="shared" si="27"/>
        <v>0</v>
      </c>
      <c r="CG44" s="687">
        <f t="shared" si="35"/>
        <v>0</v>
      </c>
      <c r="CH44" s="687">
        <f t="shared" si="35"/>
        <v>0</v>
      </c>
      <c r="CI44" s="688">
        <f t="shared" si="28"/>
        <v>0</v>
      </c>
      <c r="CJ44" s="687">
        <f t="shared" si="36"/>
        <v>0</v>
      </c>
      <c r="CK44" s="687">
        <f t="shared" si="36"/>
        <v>0</v>
      </c>
      <c r="CL44" s="688">
        <f t="shared" si="29"/>
        <v>0</v>
      </c>
      <c r="DN44" s="689" t="s">
        <v>146</v>
      </c>
      <c r="DO44" s="689" t="s">
        <v>178</v>
      </c>
    </row>
    <row r="45" spans="1:140" x14ac:dyDescent="0.25">
      <c r="A45" s="707" t="s">
        <v>40</v>
      </c>
      <c r="B45" s="685">
        <v>572</v>
      </c>
      <c r="C45" s="686">
        <f t="shared" si="0"/>
        <v>0</v>
      </c>
      <c r="D45" s="842"/>
      <c r="E45" s="842"/>
      <c r="F45" s="688">
        <f t="shared" si="1"/>
        <v>0</v>
      </c>
      <c r="G45" s="842"/>
      <c r="H45" s="842"/>
      <c r="I45" s="688">
        <f t="shared" si="2"/>
        <v>0</v>
      </c>
      <c r="J45" s="842"/>
      <c r="K45" s="842"/>
      <c r="L45" s="688">
        <f t="shared" si="3"/>
        <v>0</v>
      </c>
      <c r="M45" s="842"/>
      <c r="N45" s="842"/>
      <c r="O45" s="688">
        <f t="shared" si="4"/>
        <v>0</v>
      </c>
      <c r="P45" s="842"/>
      <c r="Q45" s="842"/>
      <c r="R45" s="688">
        <f t="shared" si="5"/>
        <v>0</v>
      </c>
      <c r="S45" s="687"/>
      <c r="T45" s="687"/>
      <c r="U45" s="688">
        <f t="shared" si="6"/>
        <v>0</v>
      </c>
      <c r="V45" s="687">
        <f t="shared" si="37"/>
        <v>0</v>
      </c>
      <c r="W45" s="687">
        <f t="shared" si="37"/>
        <v>0</v>
      </c>
      <c r="X45" s="688">
        <f t="shared" si="7"/>
        <v>0</v>
      </c>
      <c r="Y45" s="687"/>
      <c r="Z45" s="687"/>
      <c r="AA45" s="688">
        <f t="shared" si="8"/>
        <v>0</v>
      </c>
      <c r="AB45" s="687"/>
      <c r="AC45" s="687"/>
      <c r="AD45" s="688">
        <f t="shared" si="9"/>
        <v>0</v>
      </c>
      <c r="AE45" s="687"/>
      <c r="AF45" s="687"/>
      <c r="AG45" s="688">
        <f t="shared" si="10"/>
        <v>0</v>
      </c>
      <c r="AH45" s="842"/>
      <c r="AI45" s="842"/>
      <c r="AJ45" s="688">
        <f t="shared" si="11"/>
        <v>0</v>
      </c>
      <c r="AK45" s="842"/>
      <c r="AL45" s="842"/>
      <c r="AM45" s="688">
        <f t="shared" si="12"/>
        <v>0</v>
      </c>
      <c r="AN45" s="687"/>
      <c r="AO45" s="687"/>
      <c r="AP45" s="688">
        <f t="shared" si="13"/>
        <v>0</v>
      </c>
      <c r="AQ45" s="687">
        <f t="shared" si="38"/>
        <v>0</v>
      </c>
      <c r="AR45" s="687">
        <f t="shared" si="38"/>
        <v>0</v>
      </c>
      <c r="AS45" s="688">
        <f t="shared" si="14"/>
        <v>0</v>
      </c>
      <c r="AT45" s="687">
        <v>0</v>
      </c>
      <c r="AU45" s="687">
        <v>0</v>
      </c>
      <c r="AV45" s="688">
        <f t="shared" si="15"/>
        <v>0</v>
      </c>
      <c r="AW45" s="687">
        <v>0</v>
      </c>
      <c r="AX45" s="687">
        <v>0</v>
      </c>
      <c r="AY45" s="688">
        <f t="shared" si="16"/>
        <v>0</v>
      </c>
      <c r="AZ45" s="687">
        <v>0</v>
      </c>
      <c r="BA45" s="687">
        <v>0</v>
      </c>
      <c r="BB45" s="688">
        <f t="shared" si="17"/>
        <v>0</v>
      </c>
      <c r="BC45" s="687">
        <v>0</v>
      </c>
      <c r="BD45" s="687">
        <v>0</v>
      </c>
      <c r="BE45" s="688">
        <f t="shared" si="18"/>
        <v>0</v>
      </c>
      <c r="BF45" s="687">
        <v>0</v>
      </c>
      <c r="BG45" s="687">
        <v>0</v>
      </c>
      <c r="BH45" s="688">
        <f t="shared" si="19"/>
        <v>0</v>
      </c>
      <c r="BI45" s="687">
        <v>0</v>
      </c>
      <c r="BJ45" s="687">
        <v>0</v>
      </c>
      <c r="BK45" s="688">
        <f t="shared" si="20"/>
        <v>0</v>
      </c>
      <c r="BL45" s="687">
        <v>0</v>
      </c>
      <c r="BM45" s="687">
        <v>0</v>
      </c>
      <c r="BN45" s="688">
        <f t="shared" si="21"/>
        <v>0</v>
      </c>
      <c r="BO45" s="687">
        <v>0</v>
      </c>
      <c r="BP45" s="687">
        <v>0</v>
      </c>
      <c r="BQ45" s="688">
        <f t="shared" si="22"/>
        <v>0</v>
      </c>
      <c r="BR45" s="687">
        <f t="shared" si="30"/>
        <v>0</v>
      </c>
      <c r="BS45" s="687">
        <f t="shared" si="30"/>
        <v>0</v>
      </c>
      <c r="BT45" s="688">
        <f t="shared" si="23"/>
        <v>0</v>
      </c>
      <c r="BU45" s="687">
        <f t="shared" si="31"/>
        <v>0</v>
      </c>
      <c r="BV45" s="687">
        <f t="shared" si="31"/>
        <v>0</v>
      </c>
      <c r="BW45" s="688">
        <f t="shared" si="24"/>
        <v>0</v>
      </c>
      <c r="BX45" s="687">
        <f t="shared" si="32"/>
        <v>0</v>
      </c>
      <c r="BY45" s="687">
        <f t="shared" si="32"/>
        <v>0</v>
      </c>
      <c r="BZ45" s="688">
        <f t="shared" si="25"/>
        <v>0</v>
      </c>
      <c r="CA45" s="687">
        <f t="shared" si="33"/>
        <v>0</v>
      </c>
      <c r="CB45" s="687">
        <f t="shared" si="33"/>
        <v>0</v>
      </c>
      <c r="CC45" s="688">
        <f t="shared" si="26"/>
        <v>0</v>
      </c>
      <c r="CD45" s="687">
        <f t="shared" si="34"/>
        <v>0</v>
      </c>
      <c r="CE45" s="687">
        <f t="shared" si="34"/>
        <v>0</v>
      </c>
      <c r="CF45" s="688">
        <f t="shared" si="27"/>
        <v>0</v>
      </c>
      <c r="CG45" s="687">
        <f t="shared" si="35"/>
        <v>0</v>
      </c>
      <c r="CH45" s="687">
        <f t="shared" si="35"/>
        <v>0</v>
      </c>
      <c r="CI45" s="688">
        <f t="shared" si="28"/>
        <v>0</v>
      </c>
      <c r="CJ45" s="687">
        <f t="shared" si="36"/>
        <v>0</v>
      </c>
      <c r="CK45" s="687">
        <f t="shared" si="36"/>
        <v>0</v>
      </c>
      <c r="CL45" s="688">
        <f t="shared" si="29"/>
        <v>0</v>
      </c>
      <c r="DI45" s="690" t="s">
        <v>130</v>
      </c>
      <c r="DJ45" s="660" t="s">
        <v>138</v>
      </c>
      <c r="DN45" s="689" t="s">
        <v>146</v>
      </c>
      <c r="DO45" s="689" t="s">
        <v>197</v>
      </c>
    </row>
    <row r="46" spans="1:140" x14ac:dyDescent="0.25">
      <c r="A46" s="707" t="s">
        <v>98</v>
      </c>
      <c r="B46" s="685">
        <v>1050</v>
      </c>
      <c r="C46" s="686">
        <f t="shared" si="0"/>
        <v>0</v>
      </c>
      <c r="D46" s="687"/>
      <c r="E46" s="687"/>
      <c r="F46" s="688">
        <f t="shared" si="1"/>
        <v>0</v>
      </c>
      <c r="G46" s="687"/>
      <c r="H46" s="687"/>
      <c r="I46" s="688">
        <f t="shared" si="2"/>
        <v>0</v>
      </c>
      <c r="J46" s="687"/>
      <c r="K46" s="687"/>
      <c r="L46" s="688">
        <f t="shared" si="3"/>
        <v>0</v>
      </c>
      <c r="M46" s="687"/>
      <c r="N46" s="687"/>
      <c r="O46" s="688">
        <f t="shared" si="4"/>
        <v>0</v>
      </c>
      <c r="P46" s="687"/>
      <c r="Q46" s="687"/>
      <c r="R46" s="688">
        <f t="shared" si="5"/>
        <v>0</v>
      </c>
      <c r="S46" s="687"/>
      <c r="T46" s="687"/>
      <c r="U46" s="688">
        <f t="shared" si="6"/>
        <v>0</v>
      </c>
      <c r="V46" s="687">
        <f t="shared" si="37"/>
        <v>0</v>
      </c>
      <c r="W46" s="687">
        <f t="shared" si="37"/>
        <v>0</v>
      </c>
      <c r="X46" s="688">
        <f t="shared" si="7"/>
        <v>0</v>
      </c>
      <c r="Y46" s="687"/>
      <c r="Z46" s="687"/>
      <c r="AA46" s="688">
        <f t="shared" si="8"/>
        <v>0</v>
      </c>
      <c r="AB46" s="687"/>
      <c r="AC46" s="687"/>
      <c r="AD46" s="688">
        <f t="shared" si="9"/>
        <v>0</v>
      </c>
      <c r="AE46" s="687"/>
      <c r="AF46" s="687"/>
      <c r="AG46" s="688">
        <f t="shared" si="10"/>
        <v>0</v>
      </c>
      <c r="AH46" s="687"/>
      <c r="AI46" s="687"/>
      <c r="AJ46" s="688">
        <f t="shared" si="11"/>
        <v>0</v>
      </c>
      <c r="AK46" s="687"/>
      <c r="AL46" s="687"/>
      <c r="AM46" s="688">
        <f t="shared" si="12"/>
        <v>0</v>
      </c>
      <c r="AN46" s="687"/>
      <c r="AO46" s="687"/>
      <c r="AP46" s="688">
        <f t="shared" si="13"/>
        <v>0</v>
      </c>
      <c r="AQ46" s="687">
        <f t="shared" si="38"/>
        <v>0</v>
      </c>
      <c r="AR46" s="687">
        <f t="shared" si="38"/>
        <v>0</v>
      </c>
      <c r="AS46" s="688">
        <f t="shared" si="14"/>
        <v>0</v>
      </c>
      <c r="AT46" s="687">
        <v>0</v>
      </c>
      <c r="AU46" s="687">
        <v>0</v>
      </c>
      <c r="AV46" s="688">
        <f t="shared" si="15"/>
        <v>0</v>
      </c>
      <c r="AW46" s="687">
        <v>0</v>
      </c>
      <c r="AX46" s="687">
        <v>0</v>
      </c>
      <c r="AY46" s="688">
        <f t="shared" si="16"/>
        <v>0</v>
      </c>
      <c r="AZ46" s="687">
        <v>0</v>
      </c>
      <c r="BA46" s="687">
        <v>0</v>
      </c>
      <c r="BB46" s="688">
        <f t="shared" si="17"/>
        <v>0</v>
      </c>
      <c r="BC46" s="687">
        <v>0</v>
      </c>
      <c r="BD46" s="687">
        <v>0</v>
      </c>
      <c r="BE46" s="688">
        <f t="shared" si="18"/>
        <v>0</v>
      </c>
      <c r="BF46" s="687">
        <v>0</v>
      </c>
      <c r="BG46" s="687">
        <v>0</v>
      </c>
      <c r="BH46" s="688">
        <f t="shared" si="19"/>
        <v>0</v>
      </c>
      <c r="BI46" s="687">
        <v>0</v>
      </c>
      <c r="BJ46" s="687">
        <v>0</v>
      </c>
      <c r="BK46" s="688">
        <f t="shared" si="20"/>
        <v>0</v>
      </c>
      <c r="BL46" s="687">
        <v>0</v>
      </c>
      <c r="BM46" s="687">
        <v>0</v>
      </c>
      <c r="BN46" s="688">
        <f t="shared" si="21"/>
        <v>0</v>
      </c>
      <c r="BO46" s="687">
        <v>0</v>
      </c>
      <c r="BP46" s="687">
        <v>0</v>
      </c>
      <c r="BQ46" s="688">
        <f t="shared" si="22"/>
        <v>0</v>
      </c>
      <c r="BR46" s="687">
        <f t="shared" si="30"/>
        <v>0</v>
      </c>
      <c r="BS46" s="687">
        <f t="shared" si="30"/>
        <v>0</v>
      </c>
      <c r="BT46" s="688">
        <f t="shared" si="23"/>
        <v>0</v>
      </c>
      <c r="BU46" s="687">
        <f t="shared" si="31"/>
        <v>0</v>
      </c>
      <c r="BV46" s="687">
        <f t="shared" si="31"/>
        <v>0</v>
      </c>
      <c r="BW46" s="688">
        <f t="shared" si="24"/>
        <v>0</v>
      </c>
      <c r="BX46" s="687">
        <f t="shared" si="32"/>
        <v>0</v>
      </c>
      <c r="BY46" s="687">
        <f t="shared" si="32"/>
        <v>0</v>
      </c>
      <c r="BZ46" s="688">
        <f t="shared" si="25"/>
        <v>0</v>
      </c>
      <c r="CA46" s="687">
        <f t="shared" si="33"/>
        <v>0</v>
      </c>
      <c r="CB46" s="687">
        <f t="shared" si="33"/>
        <v>0</v>
      </c>
      <c r="CC46" s="688">
        <f t="shared" si="26"/>
        <v>0</v>
      </c>
      <c r="CD46" s="687">
        <f t="shared" si="34"/>
        <v>0</v>
      </c>
      <c r="CE46" s="687">
        <f t="shared" si="34"/>
        <v>0</v>
      </c>
      <c r="CF46" s="688">
        <f t="shared" si="27"/>
        <v>0</v>
      </c>
      <c r="CG46" s="687">
        <f t="shared" si="35"/>
        <v>0</v>
      </c>
      <c r="CH46" s="687">
        <f t="shared" si="35"/>
        <v>0</v>
      </c>
      <c r="CI46" s="688">
        <f t="shared" si="28"/>
        <v>0</v>
      </c>
      <c r="CJ46" s="687">
        <f t="shared" si="36"/>
        <v>0</v>
      </c>
      <c r="CK46" s="687">
        <f t="shared" si="36"/>
        <v>0</v>
      </c>
      <c r="CL46" s="688">
        <f t="shared" si="29"/>
        <v>0</v>
      </c>
      <c r="DI46" s="690" t="s">
        <v>130</v>
      </c>
      <c r="DJ46" s="660" t="s">
        <v>144</v>
      </c>
      <c r="DN46" s="689" t="s">
        <v>146</v>
      </c>
      <c r="DO46" s="689" t="s">
        <v>178</v>
      </c>
    </row>
    <row r="47" spans="1:140" s="709" customFormat="1" x14ac:dyDescent="0.25">
      <c r="A47" s="708" t="s">
        <v>42</v>
      </c>
      <c r="B47" s="695">
        <v>2479.4499999999998</v>
      </c>
      <c r="C47" s="696">
        <f t="shared" si="0"/>
        <v>4.1593901873399348</v>
      </c>
      <c r="D47" s="687">
        <v>11.04</v>
      </c>
      <c r="E47" s="687">
        <v>58.92</v>
      </c>
      <c r="F47" s="688">
        <f t="shared" si="1"/>
        <v>5.3369565217391308</v>
      </c>
      <c r="G47" s="687"/>
      <c r="H47" s="687"/>
      <c r="I47" s="688">
        <f t="shared" si="2"/>
        <v>0</v>
      </c>
      <c r="J47" s="687"/>
      <c r="K47" s="687"/>
      <c r="L47" s="688">
        <f t="shared" si="3"/>
        <v>0</v>
      </c>
      <c r="M47" s="687"/>
      <c r="N47" s="687"/>
      <c r="O47" s="688">
        <f t="shared" si="4"/>
        <v>0</v>
      </c>
      <c r="P47" s="687"/>
      <c r="Q47" s="687"/>
      <c r="R47" s="688">
        <f t="shared" si="5"/>
        <v>0</v>
      </c>
      <c r="S47" s="687">
        <v>21.52</v>
      </c>
      <c r="T47" s="687">
        <v>64.28</v>
      </c>
      <c r="U47" s="688">
        <f t="shared" si="6"/>
        <v>2.986988847583643</v>
      </c>
      <c r="V47" s="687">
        <f t="shared" si="37"/>
        <v>32.56</v>
      </c>
      <c r="W47" s="687">
        <f t="shared" si="37"/>
        <v>123.2</v>
      </c>
      <c r="X47" s="688">
        <f t="shared" si="7"/>
        <v>3.7837837837837838</v>
      </c>
      <c r="Y47" s="687"/>
      <c r="Z47" s="687"/>
      <c r="AA47" s="688">
        <f t="shared" si="8"/>
        <v>0</v>
      </c>
      <c r="AB47" s="687"/>
      <c r="AC47" s="687"/>
      <c r="AD47" s="688">
        <f t="shared" si="9"/>
        <v>0</v>
      </c>
      <c r="AE47" s="687"/>
      <c r="AF47" s="687"/>
      <c r="AG47" s="688">
        <f t="shared" si="10"/>
        <v>0</v>
      </c>
      <c r="AH47" s="687">
        <v>8.3699999999999992</v>
      </c>
      <c r="AI47" s="687">
        <v>23.6</v>
      </c>
      <c r="AJ47" s="688">
        <f t="shared" si="11"/>
        <v>2.8195937873357231</v>
      </c>
      <c r="AK47" s="687"/>
      <c r="AL47" s="687"/>
      <c r="AM47" s="688">
        <f t="shared" si="12"/>
        <v>0</v>
      </c>
      <c r="AN47" s="687">
        <v>62.2</v>
      </c>
      <c r="AO47" s="687">
        <v>168.62</v>
      </c>
      <c r="AP47" s="688">
        <f t="shared" si="13"/>
        <v>2.7109324758842441</v>
      </c>
      <c r="AQ47" s="687">
        <f t="shared" si="38"/>
        <v>70.570000000000007</v>
      </c>
      <c r="AR47" s="687">
        <f t="shared" si="38"/>
        <v>192.22</v>
      </c>
      <c r="AS47" s="688">
        <f t="shared" si="14"/>
        <v>2.7238203202493976</v>
      </c>
      <c r="AT47" s="687">
        <v>0</v>
      </c>
      <c r="AU47" s="687">
        <v>0</v>
      </c>
      <c r="AV47" s="688">
        <f t="shared" si="15"/>
        <v>0</v>
      </c>
      <c r="AW47" s="687">
        <v>0</v>
      </c>
      <c r="AX47" s="687">
        <v>0</v>
      </c>
      <c r="AY47" s="688">
        <f t="shared" si="16"/>
        <v>0</v>
      </c>
      <c r="AZ47" s="687">
        <v>0</v>
      </c>
      <c r="BA47" s="687">
        <v>0</v>
      </c>
      <c r="BB47" s="688">
        <f t="shared" si="17"/>
        <v>0</v>
      </c>
      <c r="BC47" s="687">
        <v>0</v>
      </c>
      <c r="BD47" s="687">
        <v>0</v>
      </c>
      <c r="BE47" s="688">
        <f t="shared" si="18"/>
        <v>0</v>
      </c>
      <c r="BF47" s="687">
        <v>0</v>
      </c>
      <c r="BG47" s="687">
        <v>0</v>
      </c>
      <c r="BH47" s="688">
        <f t="shared" si="19"/>
        <v>0</v>
      </c>
      <c r="BI47" s="687">
        <v>0</v>
      </c>
      <c r="BJ47" s="687">
        <v>0</v>
      </c>
      <c r="BK47" s="688">
        <f t="shared" si="20"/>
        <v>0</v>
      </c>
      <c r="BL47" s="687">
        <v>0</v>
      </c>
      <c r="BM47" s="687">
        <v>0</v>
      </c>
      <c r="BN47" s="688">
        <f t="shared" si="21"/>
        <v>0</v>
      </c>
      <c r="BO47" s="687">
        <v>0</v>
      </c>
      <c r="BP47" s="687">
        <v>0</v>
      </c>
      <c r="BQ47" s="688">
        <f t="shared" si="22"/>
        <v>0</v>
      </c>
      <c r="BR47" s="687">
        <f t="shared" si="30"/>
        <v>11.04</v>
      </c>
      <c r="BS47" s="687">
        <f t="shared" si="30"/>
        <v>58.92</v>
      </c>
      <c r="BT47" s="688">
        <f t="shared" si="23"/>
        <v>5.3369565217391308</v>
      </c>
      <c r="BU47" s="687">
        <f t="shared" si="31"/>
        <v>0</v>
      </c>
      <c r="BV47" s="687">
        <f t="shared" si="31"/>
        <v>0</v>
      </c>
      <c r="BW47" s="688">
        <f t="shared" si="24"/>
        <v>0</v>
      </c>
      <c r="BX47" s="687">
        <f t="shared" si="32"/>
        <v>0</v>
      </c>
      <c r="BY47" s="687">
        <f t="shared" si="32"/>
        <v>0</v>
      </c>
      <c r="BZ47" s="688">
        <f t="shared" si="25"/>
        <v>0</v>
      </c>
      <c r="CA47" s="687">
        <f t="shared" si="33"/>
        <v>8.3699999999999992</v>
      </c>
      <c r="CB47" s="687">
        <f t="shared" si="33"/>
        <v>23.6</v>
      </c>
      <c r="CC47" s="688">
        <f t="shared" si="26"/>
        <v>2.8195937873357231</v>
      </c>
      <c r="CD47" s="687">
        <f t="shared" si="34"/>
        <v>0</v>
      </c>
      <c r="CE47" s="687">
        <f t="shared" si="34"/>
        <v>0</v>
      </c>
      <c r="CF47" s="688">
        <f t="shared" si="27"/>
        <v>0</v>
      </c>
      <c r="CG47" s="687">
        <f t="shared" si="35"/>
        <v>83.72</v>
      </c>
      <c r="CH47" s="687">
        <f t="shared" si="35"/>
        <v>232.9</v>
      </c>
      <c r="CI47" s="688">
        <f t="shared" si="28"/>
        <v>2.7818920210224558</v>
      </c>
      <c r="CJ47" s="687">
        <f t="shared" si="36"/>
        <v>103.13000000000001</v>
      </c>
      <c r="CK47" s="687">
        <f t="shared" si="36"/>
        <v>315.42</v>
      </c>
      <c r="CL47" s="688">
        <f t="shared" si="29"/>
        <v>3.0584698923688549</v>
      </c>
      <c r="DF47" s="710"/>
      <c r="DG47" s="710"/>
      <c r="DH47" s="710"/>
      <c r="DI47" s="703" t="s">
        <v>130</v>
      </c>
      <c r="DJ47" s="710" t="s">
        <v>145</v>
      </c>
      <c r="DK47" s="710"/>
      <c r="DL47" s="710"/>
      <c r="DM47" s="710"/>
      <c r="DN47" s="710" t="s">
        <v>216</v>
      </c>
      <c r="DO47" s="710" t="s">
        <v>178</v>
      </c>
      <c r="DP47" s="710"/>
      <c r="DQ47" s="710"/>
      <c r="DR47" s="710"/>
      <c r="DS47" s="710"/>
      <c r="DT47" s="710"/>
      <c r="DU47" s="710"/>
      <c r="DV47" s="710"/>
      <c r="DW47" s="710"/>
      <c r="DX47" s="710"/>
      <c r="DY47" s="710"/>
      <c r="DZ47" s="710"/>
      <c r="EA47" s="710"/>
      <c r="EB47" s="710"/>
      <c r="EC47" s="710"/>
      <c r="ED47" s="710"/>
      <c r="EE47" s="710"/>
      <c r="EF47" s="710"/>
      <c r="EG47" s="711"/>
      <c r="EH47" s="711"/>
      <c r="EI47" s="711"/>
      <c r="EJ47" s="711"/>
    </row>
    <row r="48" spans="1:140" x14ac:dyDescent="0.25">
      <c r="A48" s="707" t="s">
        <v>43</v>
      </c>
      <c r="B48" s="685">
        <v>849.88</v>
      </c>
      <c r="C48" s="686">
        <f t="shared" si="0"/>
        <v>0</v>
      </c>
      <c r="D48" s="687"/>
      <c r="E48" s="687"/>
      <c r="F48" s="688">
        <f t="shared" si="1"/>
        <v>0</v>
      </c>
      <c r="G48" s="687"/>
      <c r="H48" s="687"/>
      <c r="I48" s="688">
        <f t="shared" si="2"/>
        <v>0</v>
      </c>
      <c r="J48" s="687"/>
      <c r="K48" s="687"/>
      <c r="L48" s="688">
        <f t="shared" si="3"/>
        <v>0</v>
      </c>
      <c r="M48" s="687"/>
      <c r="N48" s="687"/>
      <c r="O48" s="688">
        <f t="shared" si="4"/>
        <v>0</v>
      </c>
      <c r="P48" s="687"/>
      <c r="Q48" s="687"/>
      <c r="R48" s="688">
        <f t="shared" si="5"/>
        <v>0</v>
      </c>
      <c r="S48" s="687"/>
      <c r="T48" s="687"/>
      <c r="U48" s="688">
        <f t="shared" si="6"/>
        <v>0</v>
      </c>
      <c r="V48" s="687">
        <f t="shared" si="37"/>
        <v>0</v>
      </c>
      <c r="W48" s="687">
        <f t="shared" si="37"/>
        <v>0</v>
      </c>
      <c r="X48" s="688">
        <f t="shared" si="7"/>
        <v>0</v>
      </c>
      <c r="Y48" s="687"/>
      <c r="Z48" s="687"/>
      <c r="AA48" s="688">
        <f t="shared" si="8"/>
        <v>0</v>
      </c>
      <c r="AB48" s="687"/>
      <c r="AC48" s="687"/>
      <c r="AD48" s="688">
        <f t="shared" si="9"/>
        <v>0</v>
      </c>
      <c r="AE48" s="687"/>
      <c r="AF48" s="687"/>
      <c r="AG48" s="688">
        <f t="shared" si="10"/>
        <v>0</v>
      </c>
      <c r="AH48" s="687"/>
      <c r="AI48" s="687"/>
      <c r="AJ48" s="688">
        <f t="shared" si="11"/>
        <v>0</v>
      </c>
      <c r="AK48" s="687"/>
      <c r="AL48" s="687"/>
      <c r="AM48" s="688">
        <f t="shared" si="12"/>
        <v>0</v>
      </c>
      <c r="AN48" s="687"/>
      <c r="AO48" s="687"/>
      <c r="AP48" s="688">
        <f t="shared" si="13"/>
        <v>0</v>
      </c>
      <c r="AQ48" s="687">
        <f t="shared" si="38"/>
        <v>0</v>
      </c>
      <c r="AR48" s="687">
        <f t="shared" si="38"/>
        <v>0</v>
      </c>
      <c r="AS48" s="688">
        <f t="shared" si="14"/>
        <v>0</v>
      </c>
      <c r="AT48" s="687">
        <v>0</v>
      </c>
      <c r="AU48" s="687">
        <v>0</v>
      </c>
      <c r="AV48" s="688">
        <f t="shared" si="15"/>
        <v>0</v>
      </c>
      <c r="AW48" s="687">
        <v>0</v>
      </c>
      <c r="AX48" s="687">
        <v>0</v>
      </c>
      <c r="AY48" s="688">
        <f t="shared" si="16"/>
        <v>0</v>
      </c>
      <c r="AZ48" s="687">
        <v>0</v>
      </c>
      <c r="BA48" s="687">
        <v>0</v>
      </c>
      <c r="BB48" s="688">
        <f t="shared" si="17"/>
        <v>0</v>
      </c>
      <c r="BC48" s="687">
        <v>0</v>
      </c>
      <c r="BD48" s="687">
        <v>0</v>
      </c>
      <c r="BE48" s="688">
        <f t="shared" si="18"/>
        <v>0</v>
      </c>
      <c r="BF48" s="687">
        <v>0</v>
      </c>
      <c r="BG48" s="687">
        <v>0</v>
      </c>
      <c r="BH48" s="688">
        <f t="shared" si="19"/>
        <v>0</v>
      </c>
      <c r="BI48" s="687">
        <v>0</v>
      </c>
      <c r="BJ48" s="687">
        <v>0</v>
      </c>
      <c r="BK48" s="688">
        <f t="shared" si="20"/>
        <v>0</v>
      </c>
      <c r="BL48" s="687">
        <v>0</v>
      </c>
      <c r="BM48" s="687">
        <v>0</v>
      </c>
      <c r="BN48" s="688">
        <f t="shared" si="21"/>
        <v>0</v>
      </c>
      <c r="BO48" s="687">
        <v>0</v>
      </c>
      <c r="BP48" s="687">
        <v>0</v>
      </c>
      <c r="BQ48" s="688">
        <f t="shared" si="22"/>
        <v>0</v>
      </c>
      <c r="BR48" s="687">
        <f>D48+Y48</f>
        <v>0</v>
      </c>
      <c r="BS48" s="687">
        <f>E48+Z48</f>
        <v>0</v>
      </c>
      <c r="BT48" s="688">
        <f t="shared" si="23"/>
        <v>0</v>
      </c>
      <c r="BU48" s="687">
        <f t="shared" si="31"/>
        <v>0</v>
      </c>
      <c r="BV48" s="687">
        <f>H48+AC48</f>
        <v>0</v>
      </c>
      <c r="BW48" s="688">
        <f t="shared" si="24"/>
        <v>0</v>
      </c>
      <c r="BX48" s="687">
        <f>J48+AE48</f>
        <v>0</v>
      </c>
      <c r="BY48" s="687">
        <f t="shared" ref="BY48:BY56" si="39">K48+AF48</f>
        <v>0</v>
      </c>
      <c r="BZ48" s="688">
        <f t="shared" si="25"/>
        <v>0</v>
      </c>
      <c r="CA48" s="687">
        <f t="shared" si="33"/>
        <v>0</v>
      </c>
      <c r="CB48" s="687">
        <f t="shared" si="33"/>
        <v>0</v>
      </c>
      <c r="CC48" s="688">
        <f t="shared" si="26"/>
        <v>0</v>
      </c>
      <c r="CD48" s="687">
        <f t="shared" si="34"/>
        <v>0</v>
      </c>
      <c r="CE48" s="687">
        <f t="shared" si="34"/>
        <v>0</v>
      </c>
      <c r="CF48" s="688">
        <f t="shared" si="27"/>
        <v>0</v>
      </c>
      <c r="CG48" s="687">
        <f t="shared" si="35"/>
        <v>0</v>
      </c>
      <c r="CH48" s="687">
        <f t="shared" si="35"/>
        <v>0</v>
      </c>
      <c r="CI48" s="688">
        <f t="shared" si="28"/>
        <v>0</v>
      </c>
      <c r="CJ48" s="687">
        <f t="shared" si="36"/>
        <v>0</v>
      </c>
      <c r="CK48" s="687">
        <f t="shared" si="36"/>
        <v>0</v>
      </c>
      <c r="CL48" s="688">
        <f t="shared" si="29"/>
        <v>0</v>
      </c>
    </row>
    <row r="49" spans="1:119" x14ac:dyDescent="0.25">
      <c r="A49" s="707" t="s">
        <v>44</v>
      </c>
      <c r="B49" s="685">
        <v>84</v>
      </c>
      <c r="C49" s="686">
        <f t="shared" si="0"/>
        <v>0</v>
      </c>
      <c r="D49" s="687"/>
      <c r="E49" s="687"/>
      <c r="F49" s="688">
        <f t="shared" si="1"/>
        <v>0</v>
      </c>
      <c r="G49" s="687"/>
      <c r="H49" s="687"/>
      <c r="I49" s="688">
        <f t="shared" si="2"/>
        <v>0</v>
      </c>
      <c r="J49" s="687"/>
      <c r="K49" s="687"/>
      <c r="L49" s="688">
        <f t="shared" si="3"/>
        <v>0</v>
      </c>
      <c r="M49" s="687"/>
      <c r="N49" s="687"/>
      <c r="O49" s="688">
        <f t="shared" si="4"/>
        <v>0</v>
      </c>
      <c r="P49" s="687"/>
      <c r="Q49" s="687"/>
      <c r="R49" s="688">
        <f t="shared" si="5"/>
        <v>0</v>
      </c>
      <c r="S49" s="687"/>
      <c r="T49" s="687"/>
      <c r="U49" s="688">
        <f t="shared" si="6"/>
        <v>0</v>
      </c>
      <c r="V49" s="687">
        <f t="shared" si="37"/>
        <v>0</v>
      </c>
      <c r="W49" s="687">
        <f t="shared" si="37"/>
        <v>0</v>
      </c>
      <c r="X49" s="688">
        <f t="shared" si="7"/>
        <v>0</v>
      </c>
      <c r="Y49" s="687"/>
      <c r="Z49" s="687"/>
      <c r="AA49" s="688">
        <f t="shared" si="8"/>
        <v>0</v>
      </c>
      <c r="AB49" s="687"/>
      <c r="AC49" s="687"/>
      <c r="AD49" s="688">
        <f t="shared" si="9"/>
        <v>0</v>
      </c>
      <c r="AE49" s="687"/>
      <c r="AF49" s="687"/>
      <c r="AG49" s="688">
        <f t="shared" si="10"/>
        <v>0</v>
      </c>
      <c r="AH49" s="687"/>
      <c r="AI49" s="687"/>
      <c r="AJ49" s="688">
        <f t="shared" si="11"/>
        <v>0</v>
      </c>
      <c r="AK49" s="687"/>
      <c r="AL49" s="687"/>
      <c r="AM49" s="688">
        <f t="shared" si="12"/>
        <v>0</v>
      </c>
      <c r="AN49" s="687"/>
      <c r="AO49" s="687"/>
      <c r="AP49" s="688">
        <f t="shared" si="13"/>
        <v>0</v>
      </c>
      <c r="AQ49" s="687">
        <f t="shared" si="38"/>
        <v>0</v>
      </c>
      <c r="AR49" s="687">
        <f t="shared" si="38"/>
        <v>0</v>
      </c>
      <c r="AS49" s="688">
        <f t="shared" si="14"/>
        <v>0</v>
      </c>
      <c r="AT49" s="687">
        <v>0</v>
      </c>
      <c r="AU49" s="687">
        <v>0</v>
      </c>
      <c r="AV49" s="688">
        <f t="shared" si="15"/>
        <v>0</v>
      </c>
      <c r="AW49" s="687">
        <v>0</v>
      </c>
      <c r="AX49" s="687">
        <v>0</v>
      </c>
      <c r="AY49" s="688">
        <f t="shared" si="16"/>
        <v>0</v>
      </c>
      <c r="AZ49" s="687">
        <v>0</v>
      </c>
      <c r="BA49" s="687">
        <v>0</v>
      </c>
      <c r="BB49" s="688">
        <f t="shared" si="17"/>
        <v>0</v>
      </c>
      <c r="BC49" s="687">
        <v>0</v>
      </c>
      <c r="BD49" s="687">
        <v>0</v>
      </c>
      <c r="BE49" s="688">
        <f t="shared" si="18"/>
        <v>0</v>
      </c>
      <c r="BF49" s="687">
        <v>0</v>
      </c>
      <c r="BG49" s="687">
        <v>0</v>
      </c>
      <c r="BH49" s="688">
        <f t="shared" si="19"/>
        <v>0</v>
      </c>
      <c r="BI49" s="687">
        <v>0</v>
      </c>
      <c r="BJ49" s="687">
        <v>0</v>
      </c>
      <c r="BK49" s="688">
        <f t="shared" si="20"/>
        <v>0</v>
      </c>
      <c r="BL49" s="687">
        <v>0</v>
      </c>
      <c r="BM49" s="687">
        <v>0</v>
      </c>
      <c r="BN49" s="688">
        <f t="shared" si="21"/>
        <v>0</v>
      </c>
      <c r="BO49" s="687">
        <v>0</v>
      </c>
      <c r="BP49" s="687">
        <v>0</v>
      </c>
      <c r="BQ49" s="688">
        <f t="shared" si="22"/>
        <v>0</v>
      </c>
      <c r="BR49" s="687">
        <f t="shared" ref="BR49:BS56" si="40">D49+Y49</f>
        <v>0</v>
      </c>
      <c r="BS49" s="687">
        <f t="shared" si="40"/>
        <v>0</v>
      </c>
      <c r="BT49" s="688">
        <f t="shared" si="23"/>
        <v>0</v>
      </c>
      <c r="BU49" s="687">
        <f t="shared" si="31"/>
        <v>0</v>
      </c>
      <c r="BV49" s="687">
        <f t="shared" si="31"/>
        <v>0</v>
      </c>
      <c r="BW49" s="688">
        <f t="shared" si="24"/>
        <v>0</v>
      </c>
      <c r="BX49" s="687">
        <f t="shared" ref="BX49:BX56" si="41">J49+AE49</f>
        <v>0</v>
      </c>
      <c r="BY49" s="687">
        <f t="shared" si="39"/>
        <v>0</v>
      </c>
      <c r="BZ49" s="688">
        <f t="shared" si="25"/>
        <v>0</v>
      </c>
      <c r="CA49" s="687">
        <f t="shared" si="33"/>
        <v>0</v>
      </c>
      <c r="CB49" s="687">
        <f t="shared" si="33"/>
        <v>0</v>
      </c>
      <c r="CC49" s="688">
        <f t="shared" si="26"/>
        <v>0</v>
      </c>
      <c r="CD49" s="687">
        <f t="shared" si="34"/>
        <v>0</v>
      </c>
      <c r="CE49" s="687">
        <f t="shared" si="34"/>
        <v>0</v>
      </c>
      <c r="CF49" s="688">
        <f t="shared" si="27"/>
        <v>0</v>
      </c>
      <c r="CG49" s="687">
        <f t="shared" si="35"/>
        <v>0</v>
      </c>
      <c r="CH49" s="687">
        <f t="shared" si="35"/>
        <v>0</v>
      </c>
      <c r="CI49" s="688">
        <f t="shared" si="28"/>
        <v>0</v>
      </c>
      <c r="CJ49" s="687">
        <f t="shared" si="36"/>
        <v>0</v>
      </c>
      <c r="CK49" s="687">
        <f t="shared" si="36"/>
        <v>0</v>
      </c>
      <c r="CL49" s="688">
        <f t="shared" si="29"/>
        <v>0</v>
      </c>
      <c r="CM49" s="712"/>
      <c r="CN49" s="712"/>
      <c r="DI49" s="690" t="s">
        <v>130</v>
      </c>
      <c r="DJ49" s="660" t="s">
        <v>146</v>
      </c>
      <c r="DN49" s="691" t="s">
        <v>127</v>
      </c>
      <c r="DO49" s="660" t="s">
        <v>178</v>
      </c>
    </row>
    <row r="50" spans="1:119" x14ac:dyDescent="0.25">
      <c r="A50" s="707" t="s">
        <v>45</v>
      </c>
      <c r="B50" s="685">
        <v>130</v>
      </c>
      <c r="C50" s="686">
        <f t="shared" si="0"/>
        <v>23.876923076923074</v>
      </c>
      <c r="D50" s="687"/>
      <c r="E50" s="687"/>
      <c r="F50" s="688">
        <f t="shared" si="1"/>
        <v>0</v>
      </c>
      <c r="G50" s="687"/>
      <c r="H50" s="687"/>
      <c r="I50" s="688">
        <f t="shared" si="2"/>
        <v>0</v>
      </c>
      <c r="J50" s="687"/>
      <c r="K50" s="687"/>
      <c r="L50" s="688">
        <f t="shared" si="3"/>
        <v>0</v>
      </c>
      <c r="M50" s="687"/>
      <c r="N50" s="687"/>
      <c r="O50" s="688">
        <f t="shared" si="4"/>
        <v>0</v>
      </c>
      <c r="P50" s="687"/>
      <c r="Q50" s="687"/>
      <c r="R50" s="688">
        <f t="shared" si="5"/>
        <v>0</v>
      </c>
      <c r="S50" s="687"/>
      <c r="T50" s="687"/>
      <c r="U50" s="688">
        <f t="shared" si="6"/>
        <v>0</v>
      </c>
      <c r="V50" s="687">
        <f t="shared" si="37"/>
        <v>0</v>
      </c>
      <c r="W50" s="687">
        <f t="shared" si="37"/>
        <v>0</v>
      </c>
      <c r="X50" s="688">
        <f t="shared" si="7"/>
        <v>0</v>
      </c>
      <c r="Y50" s="45">
        <v>0.3</v>
      </c>
      <c r="Z50" s="45">
        <v>0.85</v>
      </c>
      <c r="AA50" s="688">
        <f t="shared" si="8"/>
        <v>2.8333333333333335</v>
      </c>
      <c r="AB50" s="687"/>
      <c r="AC50" s="687"/>
      <c r="AD50" s="688">
        <f t="shared" si="9"/>
        <v>0</v>
      </c>
      <c r="AE50" s="687"/>
      <c r="AF50" s="687"/>
      <c r="AG50" s="688">
        <f t="shared" si="10"/>
        <v>0</v>
      </c>
      <c r="AH50" s="687"/>
      <c r="AI50" s="687"/>
      <c r="AJ50" s="688">
        <f t="shared" si="11"/>
        <v>0</v>
      </c>
      <c r="AK50" s="45">
        <v>4.1900000000000004</v>
      </c>
      <c r="AL50" s="45">
        <v>9.2199999999999989</v>
      </c>
      <c r="AM50" s="688">
        <f t="shared" si="12"/>
        <v>2.2004773269689735</v>
      </c>
      <c r="AN50" s="45">
        <v>26.549999999999994</v>
      </c>
      <c r="AO50" s="45">
        <v>55.68</v>
      </c>
      <c r="AP50" s="688">
        <f t="shared" si="13"/>
        <v>2.0971751412429382</v>
      </c>
      <c r="AQ50" s="687">
        <f t="shared" si="38"/>
        <v>31.039999999999996</v>
      </c>
      <c r="AR50" s="687">
        <f t="shared" si="38"/>
        <v>65.75</v>
      </c>
      <c r="AS50" s="688">
        <f t="shared" si="14"/>
        <v>2.1182345360824746</v>
      </c>
      <c r="AT50" s="687">
        <v>0</v>
      </c>
      <c r="AU50" s="687">
        <v>0</v>
      </c>
      <c r="AV50" s="688">
        <f t="shared" si="15"/>
        <v>0</v>
      </c>
      <c r="AW50" s="687">
        <v>0</v>
      </c>
      <c r="AX50" s="687">
        <v>0</v>
      </c>
      <c r="AY50" s="688">
        <f t="shared" si="16"/>
        <v>0</v>
      </c>
      <c r="AZ50" s="687">
        <v>0</v>
      </c>
      <c r="BA50" s="687">
        <v>0</v>
      </c>
      <c r="BB50" s="688">
        <f t="shared" si="17"/>
        <v>0</v>
      </c>
      <c r="BC50" s="687">
        <v>0</v>
      </c>
      <c r="BD50" s="687">
        <v>0</v>
      </c>
      <c r="BE50" s="688">
        <f t="shared" si="18"/>
        <v>0</v>
      </c>
      <c r="BF50" s="687">
        <v>0</v>
      </c>
      <c r="BG50" s="687">
        <v>0</v>
      </c>
      <c r="BH50" s="688">
        <f t="shared" si="19"/>
        <v>0</v>
      </c>
      <c r="BI50" s="687">
        <v>0</v>
      </c>
      <c r="BJ50" s="687">
        <v>0</v>
      </c>
      <c r="BK50" s="688">
        <f t="shared" si="20"/>
        <v>0</v>
      </c>
      <c r="BL50" s="687">
        <v>0</v>
      </c>
      <c r="BM50" s="687">
        <v>0</v>
      </c>
      <c r="BN50" s="688">
        <f t="shared" si="21"/>
        <v>0</v>
      </c>
      <c r="BO50" s="687">
        <v>0</v>
      </c>
      <c r="BP50" s="687">
        <v>0</v>
      </c>
      <c r="BQ50" s="688">
        <f t="shared" si="22"/>
        <v>0</v>
      </c>
      <c r="BR50" s="687">
        <f t="shared" si="40"/>
        <v>0.3</v>
      </c>
      <c r="BS50" s="687">
        <f t="shared" si="40"/>
        <v>0.85</v>
      </c>
      <c r="BT50" s="688">
        <f t="shared" si="23"/>
        <v>2.8333333333333335</v>
      </c>
      <c r="BU50" s="687">
        <f t="shared" si="31"/>
        <v>0</v>
      </c>
      <c r="BV50" s="687">
        <f t="shared" si="31"/>
        <v>0</v>
      </c>
      <c r="BW50" s="688">
        <f t="shared" si="24"/>
        <v>0</v>
      </c>
      <c r="BX50" s="687">
        <f t="shared" si="41"/>
        <v>0</v>
      </c>
      <c r="BY50" s="687">
        <f t="shared" si="39"/>
        <v>0</v>
      </c>
      <c r="BZ50" s="688">
        <f t="shared" si="25"/>
        <v>0</v>
      </c>
      <c r="CA50" s="687">
        <f t="shared" si="33"/>
        <v>0</v>
      </c>
      <c r="CB50" s="687">
        <f t="shared" si="33"/>
        <v>0</v>
      </c>
      <c r="CC50" s="688">
        <f t="shared" si="26"/>
        <v>0</v>
      </c>
      <c r="CD50" s="687">
        <f t="shared" si="34"/>
        <v>4.1900000000000004</v>
      </c>
      <c r="CE50" s="687">
        <f t="shared" si="34"/>
        <v>9.2199999999999989</v>
      </c>
      <c r="CF50" s="688">
        <f t="shared" si="27"/>
        <v>2.2004773269689735</v>
      </c>
      <c r="CG50" s="687">
        <f t="shared" si="35"/>
        <v>26.549999999999994</v>
      </c>
      <c r="CH50" s="687">
        <f t="shared" si="35"/>
        <v>55.68</v>
      </c>
      <c r="CI50" s="688">
        <f t="shared" si="28"/>
        <v>2.0971751412429382</v>
      </c>
      <c r="CJ50" s="687">
        <f t="shared" si="36"/>
        <v>31.039999999999996</v>
      </c>
      <c r="CK50" s="687">
        <f t="shared" si="36"/>
        <v>65.75</v>
      </c>
      <c r="CL50" s="688">
        <f t="shared" si="29"/>
        <v>2.1182345360824746</v>
      </c>
      <c r="DI50" s="690" t="s">
        <v>130</v>
      </c>
      <c r="DJ50" s="660" t="s">
        <v>138</v>
      </c>
      <c r="DN50" s="689" t="s">
        <v>211</v>
      </c>
      <c r="DO50" s="689" t="s">
        <v>178</v>
      </c>
    </row>
    <row r="51" spans="1:119" x14ac:dyDescent="0.25">
      <c r="A51" s="707" t="s">
        <v>46</v>
      </c>
      <c r="B51" s="685">
        <v>391.65</v>
      </c>
      <c r="C51" s="686">
        <f t="shared" si="0"/>
        <v>96.82114132516277</v>
      </c>
      <c r="D51" s="687">
        <v>11.4</v>
      </c>
      <c r="E51" s="687">
        <v>62.69</v>
      </c>
      <c r="F51" s="688">
        <f t="shared" si="1"/>
        <v>5.4991228070175433</v>
      </c>
      <c r="G51" s="687"/>
      <c r="H51" s="687"/>
      <c r="I51" s="688">
        <f t="shared" si="2"/>
        <v>0</v>
      </c>
      <c r="J51" s="687"/>
      <c r="K51" s="687"/>
      <c r="L51" s="688">
        <f t="shared" si="3"/>
        <v>0</v>
      </c>
      <c r="M51" s="687">
        <v>6.75</v>
      </c>
      <c r="N51" s="687">
        <v>25.56</v>
      </c>
      <c r="O51" s="688">
        <f t="shared" si="4"/>
        <v>3.7866666666666666</v>
      </c>
      <c r="P51" s="687">
        <v>61</v>
      </c>
      <c r="Q51" s="687">
        <v>222</v>
      </c>
      <c r="R51" s="688">
        <f t="shared" si="5"/>
        <v>3.639344262295082</v>
      </c>
      <c r="S51" s="687">
        <v>2.4</v>
      </c>
      <c r="T51" s="687">
        <v>8.4</v>
      </c>
      <c r="U51" s="688">
        <f t="shared" si="6"/>
        <v>3.5000000000000004</v>
      </c>
      <c r="V51" s="687">
        <f t="shared" si="37"/>
        <v>81.550000000000011</v>
      </c>
      <c r="W51" s="687">
        <f t="shared" si="37"/>
        <v>318.64999999999998</v>
      </c>
      <c r="X51" s="688">
        <f t="shared" si="7"/>
        <v>3.9074187614960141</v>
      </c>
      <c r="Y51" s="687">
        <v>4.25</v>
      </c>
      <c r="Z51" s="687">
        <v>21.25</v>
      </c>
      <c r="AA51" s="688">
        <f t="shared" si="8"/>
        <v>5</v>
      </c>
      <c r="AB51" s="687">
        <v>0.25</v>
      </c>
      <c r="AC51" s="687">
        <v>1</v>
      </c>
      <c r="AD51" s="688">
        <v>4</v>
      </c>
      <c r="AE51" s="687"/>
      <c r="AF51" s="687"/>
      <c r="AG51" s="688">
        <f t="shared" si="10"/>
        <v>0</v>
      </c>
      <c r="AH51" s="687">
        <v>12.75</v>
      </c>
      <c r="AI51" s="687">
        <v>46.31</v>
      </c>
      <c r="AJ51" s="688">
        <v>3.63</v>
      </c>
      <c r="AK51" s="687">
        <v>255</v>
      </c>
      <c r="AL51" s="687">
        <v>814</v>
      </c>
      <c r="AM51" s="688">
        <f t="shared" si="12"/>
        <v>3.1921568627450982</v>
      </c>
      <c r="AN51" s="687">
        <v>25.4</v>
      </c>
      <c r="AO51" s="687">
        <v>81.099999999999994</v>
      </c>
      <c r="AP51" s="688">
        <f t="shared" si="13"/>
        <v>3.1929133858267718</v>
      </c>
      <c r="AQ51" s="687">
        <f t="shared" si="38"/>
        <v>297.64999999999998</v>
      </c>
      <c r="AR51" s="687">
        <f t="shared" si="38"/>
        <v>963.66000000000008</v>
      </c>
      <c r="AS51" s="688">
        <f t="shared" si="14"/>
        <v>3.2375608936670592</v>
      </c>
      <c r="AT51" s="687">
        <v>0</v>
      </c>
      <c r="AU51" s="687">
        <v>0</v>
      </c>
      <c r="AV51" s="688">
        <f t="shared" si="15"/>
        <v>0</v>
      </c>
      <c r="AW51" s="687">
        <v>0</v>
      </c>
      <c r="AX51" s="687">
        <v>0</v>
      </c>
      <c r="AY51" s="688">
        <f t="shared" si="16"/>
        <v>0</v>
      </c>
      <c r="AZ51" s="687">
        <v>0</v>
      </c>
      <c r="BA51" s="687">
        <v>0</v>
      </c>
      <c r="BB51" s="688">
        <f t="shared" si="17"/>
        <v>0</v>
      </c>
      <c r="BC51" s="687">
        <v>0</v>
      </c>
      <c r="BD51" s="687">
        <v>0</v>
      </c>
      <c r="BE51" s="688">
        <f t="shared" si="18"/>
        <v>0</v>
      </c>
      <c r="BF51" s="687">
        <v>0</v>
      </c>
      <c r="BG51" s="687">
        <v>0</v>
      </c>
      <c r="BH51" s="688">
        <f t="shared" si="19"/>
        <v>0</v>
      </c>
      <c r="BI51" s="687">
        <v>0</v>
      </c>
      <c r="BJ51" s="687">
        <v>0</v>
      </c>
      <c r="BK51" s="688">
        <f t="shared" si="20"/>
        <v>0</v>
      </c>
      <c r="BL51" s="687">
        <v>0</v>
      </c>
      <c r="BM51" s="687">
        <v>0</v>
      </c>
      <c r="BN51" s="688">
        <f t="shared" si="21"/>
        <v>0</v>
      </c>
      <c r="BO51" s="687">
        <v>0</v>
      </c>
      <c r="BP51" s="687">
        <v>0</v>
      </c>
      <c r="BQ51" s="688">
        <f t="shared" si="22"/>
        <v>0</v>
      </c>
      <c r="BR51" s="687">
        <f t="shared" si="40"/>
        <v>15.65</v>
      </c>
      <c r="BS51" s="687">
        <f t="shared" si="40"/>
        <v>83.94</v>
      </c>
      <c r="BT51" s="688">
        <f t="shared" si="23"/>
        <v>5.3635782747603828</v>
      </c>
      <c r="BU51" s="687">
        <f t="shared" si="31"/>
        <v>0.25</v>
      </c>
      <c r="BV51" s="687">
        <f t="shared" si="31"/>
        <v>1</v>
      </c>
      <c r="BW51" s="688">
        <f t="shared" si="24"/>
        <v>4</v>
      </c>
      <c r="BX51" s="687">
        <f t="shared" si="41"/>
        <v>0</v>
      </c>
      <c r="BY51" s="687">
        <f t="shared" si="39"/>
        <v>0</v>
      </c>
      <c r="BZ51" s="688">
        <f t="shared" si="25"/>
        <v>0</v>
      </c>
      <c r="CA51" s="687">
        <f t="shared" si="33"/>
        <v>19.5</v>
      </c>
      <c r="CB51" s="687">
        <f t="shared" si="33"/>
        <v>71.87</v>
      </c>
      <c r="CC51" s="688">
        <f t="shared" si="26"/>
        <v>3.6856410256410257</v>
      </c>
      <c r="CD51" s="687">
        <f t="shared" si="34"/>
        <v>316</v>
      </c>
      <c r="CE51" s="687">
        <f t="shared" si="34"/>
        <v>1036</v>
      </c>
      <c r="CF51" s="688">
        <f t="shared" si="27"/>
        <v>3.278481012658228</v>
      </c>
      <c r="CG51" s="687">
        <f t="shared" si="35"/>
        <v>27.799999999999997</v>
      </c>
      <c r="CH51" s="687">
        <f t="shared" si="35"/>
        <v>89.5</v>
      </c>
      <c r="CI51" s="688">
        <f t="shared" si="28"/>
        <v>3.2194244604316551</v>
      </c>
      <c r="CJ51" s="687">
        <f t="shared" si="36"/>
        <v>379.2</v>
      </c>
      <c r="CK51" s="687">
        <f t="shared" si="36"/>
        <v>1282.31</v>
      </c>
      <c r="CL51" s="688">
        <f t="shared" si="29"/>
        <v>3.3816191983122361</v>
      </c>
      <c r="DN51" s="689" t="s">
        <v>211</v>
      </c>
      <c r="DO51" s="689" t="s">
        <v>178</v>
      </c>
    </row>
    <row r="52" spans="1:119" x14ac:dyDescent="0.25">
      <c r="A52" s="707" t="s">
        <v>47</v>
      </c>
      <c r="B52" s="685">
        <v>1406.05</v>
      </c>
      <c r="C52" s="686">
        <f t="shared" si="0"/>
        <v>0</v>
      </c>
      <c r="D52" s="687"/>
      <c r="E52" s="687"/>
      <c r="F52" s="688">
        <f t="shared" si="1"/>
        <v>0</v>
      </c>
      <c r="G52" s="687"/>
      <c r="H52" s="687"/>
      <c r="I52" s="688">
        <f t="shared" si="2"/>
        <v>0</v>
      </c>
      <c r="J52" s="687"/>
      <c r="K52" s="687"/>
      <c r="L52" s="688">
        <f t="shared" si="3"/>
        <v>0</v>
      </c>
      <c r="M52" s="687"/>
      <c r="N52" s="687"/>
      <c r="O52" s="688">
        <f t="shared" si="4"/>
        <v>0</v>
      </c>
      <c r="P52" s="687"/>
      <c r="Q52" s="687"/>
      <c r="R52" s="688">
        <f t="shared" si="5"/>
        <v>0</v>
      </c>
      <c r="S52" s="687"/>
      <c r="T52" s="687"/>
      <c r="U52" s="688">
        <f t="shared" si="6"/>
        <v>0</v>
      </c>
      <c r="V52" s="687">
        <f t="shared" si="37"/>
        <v>0</v>
      </c>
      <c r="W52" s="687">
        <f t="shared" si="37"/>
        <v>0</v>
      </c>
      <c r="X52" s="688">
        <f t="shared" si="7"/>
        <v>0</v>
      </c>
      <c r="Y52" s="687"/>
      <c r="Z52" s="687"/>
      <c r="AA52" s="688">
        <f t="shared" si="8"/>
        <v>0</v>
      </c>
      <c r="AB52" s="687"/>
      <c r="AC52" s="687"/>
      <c r="AD52" s="688">
        <f t="shared" si="9"/>
        <v>0</v>
      </c>
      <c r="AE52" s="687"/>
      <c r="AF52" s="687"/>
      <c r="AG52" s="688">
        <f t="shared" si="10"/>
        <v>0</v>
      </c>
      <c r="AH52" s="687"/>
      <c r="AI52" s="687"/>
      <c r="AJ52" s="688">
        <f t="shared" si="11"/>
        <v>0</v>
      </c>
      <c r="AK52" s="687"/>
      <c r="AL52" s="687"/>
      <c r="AM52" s="688">
        <f t="shared" si="12"/>
        <v>0</v>
      </c>
      <c r="AN52" s="687"/>
      <c r="AO52" s="687"/>
      <c r="AP52" s="688">
        <f t="shared" si="13"/>
        <v>0</v>
      </c>
      <c r="AQ52" s="687">
        <f t="shared" si="38"/>
        <v>0</v>
      </c>
      <c r="AR52" s="687">
        <f t="shared" si="38"/>
        <v>0</v>
      </c>
      <c r="AS52" s="688">
        <f t="shared" si="14"/>
        <v>0</v>
      </c>
      <c r="AT52" s="687">
        <v>0</v>
      </c>
      <c r="AU52" s="687">
        <v>0</v>
      </c>
      <c r="AV52" s="688">
        <f t="shared" si="15"/>
        <v>0</v>
      </c>
      <c r="AW52" s="687">
        <v>0</v>
      </c>
      <c r="AX52" s="687">
        <v>0</v>
      </c>
      <c r="AY52" s="688">
        <f t="shared" si="16"/>
        <v>0</v>
      </c>
      <c r="AZ52" s="687">
        <v>0</v>
      </c>
      <c r="BA52" s="687">
        <v>0</v>
      </c>
      <c r="BB52" s="688">
        <f t="shared" si="17"/>
        <v>0</v>
      </c>
      <c r="BC52" s="687">
        <v>0</v>
      </c>
      <c r="BD52" s="687">
        <v>0</v>
      </c>
      <c r="BE52" s="688">
        <f t="shared" si="18"/>
        <v>0</v>
      </c>
      <c r="BF52" s="687">
        <v>0</v>
      </c>
      <c r="BG52" s="687">
        <v>0</v>
      </c>
      <c r="BH52" s="688">
        <f t="shared" si="19"/>
        <v>0</v>
      </c>
      <c r="BI52" s="687">
        <v>0</v>
      </c>
      <c r="BJ52" s="687">
        <v>0</v>
      </c>
      <c r="BK52" s="688">
        <f t="shared" si="20"/>
        <v>0</v>
      </c>
      <c r="BL52" s="687">
        <v>0</v>
      </c>
      <c r="BM52" s="687">
        <v>0</v>
      </c>
      <c r="BN52" s="688">
        <f t="shared" si="21"/>
        <v>0</v>
      </c>
      <c r="BO52" s="687">
        <v>0</v>
      </c>
      <c r="BP52" s="687">
        <v>0</v>
      </c>
      <c r="BQ52" s="688">
        <f t="shared" si="22"/>
        <v>0</v>
      </c>
      <c r="BR52" s="687">
        <f t="shared" si="40"/>
        <v>0</v>
      </c>
      <c r="BS52" s="687">
        <f t="shared" si="40"/>
        <v>0</v>
      </c>
      <c r="BT52" s="688">
        <f t="shared" si="23"/>
        <v>0</v>
      </c>
      <c r="BU52" s="687">
        <f t="shared" si="31"/>
        <v>0</v>
      </c>
      <c r="BV52" s="687">
        <f t="shared" si="31"/>
        <v>0</v>
      </c>
      <c r="BW52" s="688">
        <f t="shared" si="24"/>
        <v>0</v>
      </c>
      <c r="BX52" s="687">
        <f t="shared" si="41"/>
        <v>0</v>
      </c>
      <c r="BY52" s="687">
        <f t="shared" si="39"/>
        <v>0</v>
      </c>
      <c r="BZ52" s="688">
        <f t="shared" si="25"/>
        <v>0</v>
      </c>
      <c r="CA52" s="687">
        <f t="shared" si="33"/>
        <v>0</v>
      </c>
      <c r="CB52" s="687">
        <f t="shared" si="33"/>
        <v>0</v>
      </c>
      <c r="CC52" s="688">
        <f t="shared" si="26"/>
        <v>0</v>
      </c>
      <c r="CD52" s="687">
        <f t="shared" si="34"/>
        <v>0</v>
      </c>
      <c r="CE52" s="687">
        <f t="shared" si="34"/>
        <v>0</v>
      </c>
      <c r="CF52" s="688">
        <f t="shared" si="27"/>
        <v>0</v>
      </c>
      <c r="CG52" s="687">
        <f t="shared" si="35"/>
        <v>0</v>
      </c>
      <c r="CH52" s="687">
        <f t="shared" si="35"/>
        <v>0</v>
      </c>
      <c r="CI52" s="688">
        <f t="shared" si="28"/>
        <v>0</v>
      </c>
      <c r="CJ52" s="687">
        <f t="shared" si="36"/>
        <v>0</v>
      </c>
      <c r="CK52" s="687">
        <f t="shared" si="36"/>
        <v>0</v>
      </c>
      <c r="CL52" s="688">
        <f t="shared" si="29"/>
        <v>0</v>
      </c>
      <c r="DN52" s="689" t="s">
        <v>146</v>
      </c>
      <c r="DO52" s="689" t="s">
        <v>178</v>
      </c>
    </row>
    <row r="53" spans="1:119" ht="15.75" x14ac:dyDescent="0.25">
      <c r="A53" s="707" t="s">
        <v>48</v>
      </c>
      <c r="B53" s="685">
        <v>3944.61</v>
      </c>
      <c r="C53" s="686">
        <f t="shared" si="0"/>
        <v>8.1729245730249662</v>
      </c>
      <c r="D53" s="687">
        <v>301.3900000000001</v>
      </c>
      <c r="E53" s="687">
        <v>976.68</v>
      </c>
      <c r="F53" s="688">
        <f t="shared" si="1"/>
        <v>3.2405852881648349</v>
      </c>
      <c r="G53" s="843"/>
      <c r="H53" s="843"/>
      <c r="I53" s="688">
        <f t="shared" si="2"/>
        <v>0</v>
      </c>
      <c r="J53" s="687">
        <v>10.5</v>
      </c>
      <c r="K53" s="687">
        <v>22.629999999999995</v>
      </c>
      <c r="L53" s="688">
        <f t="shared" si="3"/>
        <v>2.155238095238095</v>
      </c>
      <c r="M53" s="843"/>
      <c r="N53" s="843"/>
      <c r="O53" s="688">
        <f t="shared" si="4"/>
        <v>0</v>
      </c>
      <c r="P53" s="843"/>
      <c r="Q53" s="843"/>
      <c r="R53" s="688">
        <f t="shared" si="5"/>
        <v>0</v>
      </c>
      <c r="S53" s="844"/>
      <c r="T53" s="844"/>
      <c r="U53" s="688">
        <f t="shared" si="6"/>
        <v>0</v>
      </c>
      <c r="V53" s="687">
        <f t="shared" si="37"/>
        <v>322.3900000000001</v>
      </c>
      <c r="W53" s="687">
        <f t="shared" si="37"/>
        <v>1021.9399999999999</v>
      </c>
      <c r="X53" s="688">
        <f t="shared" si="7"/>
        <v>3.1698874034554412</v>
      </c>
      <c r="Y53" s="844"/>
      <c r="Z53" s="844"/>
      <c r="AA53" s="688">
        <f t="shared" si="8"/>
        <v>0</v>
      </c>
      <c r="AB53" s="687"/>
      <c r="AC53" s="687"/>
      <c r="AD53" s="688">
        <f t="shared" si="9"/>
        <v>0</v>
      </c>
      <c r="AE53" s="687"/>
      <c r="AF53" s="687"/>
      <c r="AG53" s="688">
        <f t="shared" si="10"/>
        <v>0</v>
      </c>
      <c r="AH53" s="687"/>
      <c r="AI53" s="687"/>
      <c r="AJ53" s="688">
        <f t="shared" si="11"/>
        <v>0</v>
      </c>
      <c r="AK53" s="687"/>
      <c r="AL53" s="687"/>
      <c r="AM53" s="688">
        <f t="shared" si="12"/>
        <v>0</v>
      </c>
      <c r="AN53" s="687"/>
      <c r="AO53" s="687"/>
      <c r="AP53" s="688">
        <f t="shared" si="13"/>
        <v>0</v>
      </c>
      <c r="AQ53" s="687">
        <f t="shared" si="38"/>
        <v>0</v>
      </c>
      <c r="AR53" s="687">
        <f t="shared" si="38"/>
        <v>0</v>
      </c>
      <c r="AS53" s="688">
        <f t="shared" si="14"/>
        <v>0</v>
      </c>
      <c r="AT53" s="687">
        <v>0</v>
      </c>
      <c r="AU53" s="687">
        <v>0</v>
      </c>
      <c r="AV53" s="688">
        <f t="shared" si="15"/>
        <v>0</v>
      </c>
      <c r="AW53" s="687">
        <v>0</v>
      </c>
      <c r="AX53" s="687">
        <v>0</v>
      </c>
      <c r="AY53" s="688">
        <f t="shared" si="16"/>
        <v>0</v>
      </c>
      <c r="AZ53" s="687">
        <v>0</v>
      </c>
      <c r="BA53" s="687">
        <v>0</v>
      </c>
      <c r="BB53" s="688">
        <f t="shared" si="17"/>
        <v>0</v>
      </c>
      <c r="BC53" s="687">
        <v>0</v>
      </c>
      <c r="BD53" s="687">
        <v>0</v>
      </c>
      <c r="BE53" s="688">
        <f t="shared" si="18"/>
        <v>0</v>
      </c>
      <c r="BF53" s="687">
        <v>0</v>
      </c>
      <c r="BG53" s="687">
        <v>0</v>
      </c>
      <c r="BH53" s="688">
        <f t="shared" si="19"/>
        <v>0</v>
      </c>
      <c r="BI53" s="687">
        <v>0</v>
      </c>
      <c r="BJ53" s="687">
        <v>0</v>
      </c>
      <c r="BK53" s="688">
        <f t="shared" si="20"/>
        <v>0</v>
      </c>
      <c r="BL53" s="687">
        <v>0</v>
      </c>
      <c r="BM53" s="687">
        <v>0</v>
      </c>
      <c r="BN53" s="688">
        <f t="shared" si="21"/>
        <v>0</v>
      </c>
      <c r="BO53" s="687">
        <v>0</v>
      </c>
      <c r="BP53" s="687">
        <v>0</v>
      </c>
      <c r="BQ53" s="688">
        <f t="shared" si="22"/>
        <v>0</v>
      </c>
      <c r="BR53" s="687">
        <f t="shared" si="40"/>
        <v>301.3900000000001</v>
      </c>
      <c r="BS53" s="687">
        <f t="shared" si="40"/>
        <v>976.68</v>
      </c>
      <c r="BT53" s="688">
        <f t="shared" si="23"/>
        <v>3.2405852881648349</v>
      </c>
      <c r="BU53" s="687">
        <f t="shared" si="31"/>
        <v>0</v>
      </c>
      <c r="BV53" s="687">
        <f t="shared" si="31"/>
        <v>0</v>
      </c>
      <c r="BW53" s="688">
        <f t="shared" si="24"/>
        <v>0</v>
      </c>
      <c r="BX53" s="687">
        <f t="shared" si="41"/>
        <v>10.5</v>
      </c>
      <c r="BY53" s="687">
        <f t="shared" si="39"/>
        <v>22.629999999999995</v>
      </c>
      <c r="BZ53" s="688">
        <f t="shared" si="25"/>
        <v>2.155238095238095</v>
      </c>
      <c r="CA53" s="687">
        <f t="shared" si="33"/>
        <v>0</v>
      </c>
      <c r="CB53" s="687">
        <f t="shared" si="33"/>
        <v>0</v>
      </c>
      <c r="CC53" s="688">
        <f t="shared" si="26"/>
        <v>0</v>
      </c>
      <c r="CD53" s="687">
        <f t="shared" si="34"/>
        <v>0</v>
      </c>
      <c r="CE53" s="687">
        <f t="shared" si="34"/>
        <v>0</v>
      </c>
      <c r="CF53" s="688">
        <f t="shared" si="27"/>
        <v>0</v>
      </c>
      <c r="CG53" s="687">
        <f t="shared" si="35"/>
        <v>0</v>
      </c>
      <c r="CH53" s="687">
        <f t="shared" si="35"/>
        <v>0</v>
      </c>
      <c r="CI53" s="688">
        <f t="shared" si="28"/>
        <v>0</v>
      </c>
      <c r="CJ53" s="687">
        <f t="shared" si="36"/>
        <v>322.3900000000001</v>
      </c>
      <c r="CK53" s="687">
        <f t="shared" si="36"/>
        <v>1021.9399999999999</v>
      </c>
      <c r="CL53" s="688">
        <f t="shared" si="29"/>
        <v>3.1698874034554412</v>
      </c>
      <c r="DN53" s="689" t="s">
        <v>211</v>
      </c>
      <c r="DO53" s="689" t="s">
        <v>178</v>
      </c>
    </row>
    <row r="54" spans="1:119" x14ac:dyDescent="0.25">
      <c r="A54" s="707" t="s">
        <v>49</v>
      </c>
      <c r="B54" s="685">
        <v>558</v>
      </c>
      <c r="C54" s="686">
        <f t="shared" si="0"/>
        <v>0</v>
      </c>
      <c r="D54" s="687"/>
      <c r="E54" s="687"/>
      <c r="F54" s="688">
        <f t="shared" si="1"/>
        <v>0</v>
      </c>
      <c r="G54" s="687"/>
      <c r="H54" s="687"/>
      <c r="I54" s="688">
        <f t="shared" si="2"/>
        <v>0</v>
      </c>
      <c r="J54" s="687"/>
      <c r="K54" s="687"/>
      <c r="L54" s="688">
        <f t="shared" si="3"/>
        <v>0</v>
      </c>
      <c r="M54" s="687"/>
      <c r="N54" s="687"/>
      <c r="O54" s="688">
        <f t="shared" si="4"/>
        <v>0</v>
      </c>
      <c r="P54" s="687"/>
      <c r="Q54" s="687"/>
      <c r="R54" s="688">
        <f t="shared" si="5"/>
        <v>0</v>
      </c>
      <c r="S54" s="687"/>
      <c r="T54" s="687"/>
      <c r="U54" s="688">
        <f t="shared" si="6"/>
        <v>0</v>
      </c>
      <c r="V54" s="687">
        <f t="shared" si="37"/>
        <v>0</v>
      </c>
      <c r="W54" s="687">
        <f t="shared" si="37"/>
        <v>0</v>
      </c>
      <c r="X54" s="688">
        <f t="shared" si="7"/>
        <v>0</v>
      </c>
      <c r="Y54" s="687"/>
      <c r="Z54" s="687"/>
      <c r="AA54" s="688">
        <f t="shared" si="8"/>
        <v>0</v>
      </c>
      <c r="AB54" s="687"/>
      <c r="AC54" s="687"/>
      <c r="AD54" s="688">
        <f t="shared" si="9"/>
        <v>0</v>
      </c>
      <c r="AE54" s="687"/>
      <c r="AF54" s="687"/>
      <c r="AG54" s="688">
        <f t="shared" si="10"/>
        <v>0</v>
      </c>
      <c r="AH54" s="687"/>
      <c r="AI54" s="687"/>
      <c r="AJ54" s="688">
        <f t="shared" si="11"/>
        <v>0</v>
      </c>
      <c r="AK54" s="687"/>
      <c r="AL54" s="687"/>
      <c r="AM54" s="688">
        <f t="shared" si="12"/>
        <v>0</v>
      </c>
      <c r="AN54" s="687"/>
      <c r="AO54" s="687"/>
      <c r="AP54" s="688">
        <f t="shared" si="13"/>
        <v>0</v>
      </c>
      <c r="AQ54" s="687">
        <f t="shared" si="38"/>
        <v>0</v>
      </c>
      <c r="AR54" s="687">
        <f t="shared" si="38"/>
        <v>0</v>
      </c>
      <c r="AS54" s="688">
        <f t="shared" si="14"/>
        <v>0</v>
      </c>
      <c r="AT54" s="687">
        <v>0</v>
      </c>
      <c r="AU54" s="687">
        <v>0</v>
      </c>
      <c r="AV54" s="688">
        <f t="shared" si="15"/>
        <v>0</v>
      </c>
      <c r="AW54" s="687">
        <v>0</v>
      </c>
      <c r="AX54" s="687">
        <v>0</v>
      </c>
      <c r="AY54" s="688">
        <f t="shared" si="16"/>
        <v>0</v>
      </c>
      <c r="AZ54" s="687">
        <v>0</v>
      </c>
      <c r="BA54" s="687">
        <v>0</v>
      </c>
      <c r="BB54" s="688">
        <f t="shared" si="17"/>
        <v>0</v>
      </c>
      <c r="BC54" s="687">
        <v>0</v>
      </c>
      <c r="BD54" s="687">
        <v>0</v>
      </c>
      <c r="BE54" s="688">
        <f t="shared" si="18"/>
        <v>0</v>
      </c>
      <c r="BF54" s="687">
        <v>0</v>
      </c>
      <c r="BG54" s="687">
        <v>0</v>
      </c>
      <c r="BH54" s="688">
        <f t="shared" si="19"/>
        <v>0</v>
      </c>
      <c r="BI54" s="687">
        <v>0</v>
      </c>
      <c r="BJ54" s="687">
        <v>0</v>
      </c>
      <c r="BK54" s="688">
        <f t="shared" si="20"/>
        <v>0</v>
      </c>
      <c r="BL54" s="687">
        <v>0</v>
      </c>
      <c r="BM54" s="687">
        <v>0</v>
      </c>
      <c r="BN54" s="688">
        <f t="shared" si="21"/>
        <v>0</v>
      </c>
      <c r="BO54" s="687">
        <v>0</v>
      </c>
      <c r="BP54" s="687">
        <v>0</v>
      </c>
      <c r="BQ54" s="688">
        <f t="shared" si="22"/>
        <v>0</v>
      </c>
      <c r="BR54" s="687">
        <f t="shared" si="40"/>
        <v>0</v>
      </c>
      <c r="BS54" s="687">
        <f t="shared" si="40"/>
        <v>0</v>
      </c>
      <c r="BT54" s="688">
        <f t="shared" si="23"/>
        <v>0</v>
      </c>
      <c r="BU54" s="687">
        <f t="shared" si="31"/>
        <v>0</v>
      </c>
      <c r="BV54" s="687">
        <f t="shared" si="31"/>
        <v>0</v>
      </c>
      <c r="BW54" s="688">
        <f t="shared" si="24"/>
        <v>0</v>
      </c>
      <c r="BX54" s="687">
        <f t="shared" si="41"/>
        <v>0</v>
      </c>
      <c r="BY54" s="687">
        <f t="shared" si="39"/>
        <v>0</v>
      </c>
      <c r="BZ54" s="688">
        <f t="shared" si="25"/>
        <v>0</v>
      </c>
      <c r="CA54" s="687">
        <f t="shared" si="33"/>
        <v>0</v>
      </c>
      <c r="CB54" s="687">
        <f t="shared" si="33"/>
        <v>0</v>
      </c>
      <c r="CC54" s="688">
        <f t="shared" si="26"/>
        <v>0</v>
      </c>
      <c r="CD54" s="687">
        <f t="shared" si="34"/>
        <v>0</v>
      </c>
      <c r="CE54" s="687">
        <f t="shared" si="34"/>
        <v>0</v>
      </c>
      <c r="CF54" s="688">
        <f t="shared" si="27"/>
        <v>0</v>
      </c>
      <c r="CG54" s="687">
        <f t="shared" si="35"/>
        <v>0</v>
      </c>
      <c r="CH54" s="687">
        <f t="shared" si="35"/>
        <v>0</v>
      </c>
      <c r="CI54" s="688">
        <f t="shared" si="28"/>
        <v>0</v>
      </c>
      <c r="CJ54" s="687">
        <f t="shared" si="36"/>
        <v>0</v>
      </c>
      <c r="CK54" s="687">
        <f t="shared" si="36"/>
        <v>0</v>
      </c>
      <c r="CL54" s="688">
        <f t="shared" si="29"/>
        <v>0</v>
      </c>
      <c r="DN54" s="691" t="s">
        <v>146</v>
      </c>
    </row>
    <row r="55" spans="1:119" x14ac:dyDescent="0.25">
      <c r="A55" s="707" t="s">
        <v>50</v>
      </c>
      <c r="B55" s="685">
        <v>2431.71</v>
      </c>
      <c r="C55" s="686">
        <f t="shared" si="0"/>
        <v>56.789255297712302</v>
      </c>
      <c r="D55" s="45">
        <v>112.78</v>
      </c>
      <c r="E55" s="45">
        <v>563.85</v>
      </c>
      <c r="F55" s="688">
        <f t="shared" si="1"/>
        <v>4.9995566589820895</v>
      </c>
      <c r="G55" s="45">
        <v>2</v>
      </c>
      <c r="H55" s="45">
        <v>7.5</v>
      </c>
      <c r="I55" s="688">
        <f t="shared" si="2"/>
        <v>3.75</v>
      </c>
      <c r="J55" s="45">
        <v>1.51</v>
      </c>
      <c r="K55" s="45">
        <v>5.85</v>
      </c>
      <c r="L55" s="688">
        <f t="shared" si="3"/>
        <v>3.8741721854304632</v>
      </c>
      <c r="M55" s="45">
        <v>72.75</v>
      </c>
      <c r="N55" s="45">
        <v>267.61</v>
      </c>
      <c r="O55" s="688">
        <f t="shared" si="4"/>
        <v>3.6784879725085911</v>
      </c>
      <c r="P55" s="45">
        <v>575.9</v>
      </c>
      <c r="Q55" s="45">
        <v>1932.8</v>
      </c>
      <c r="R55" s="688">
        <f t="shared" si="5"/>
        <v>3.3561382184407016</v>
      </c>
      <c r="S55" s="687"/>
      <c r="T55" s="687"/>
      <c r="U55" s="688">
        <f t="shared" si="6"/>
        <v>0</v>
      </c>
      <c r="V55" s="687">
        <f t="shared" si="37"/>
        <v>766.44999999999993</v>
      </c>
      <c r="W55" s="687">
        <f t="shared" si="37"/>
        <v>2783.4599999999996</v>
      </c>
      <c r="X55" s="688">
        <f t="shared" si="7"/>
        <v>3.6316263291799853</v>
      </c>
      <c r="Y55" s="687"/>
      <c r="Z55" s="687"/>
      <c r="AA55" s="688">
        <f t="shared" si="8"/>
        <v>0</v>
      </c>
      <c r="AB55" s="687"/>
      <c r="AC55" s="687"/>
      <c r="AD55" s="688">
        <f t="shared" si="9"/>
        <v>0</v>
      </c>
      <c r="AE55" s="687"/>
      <c r="AF55" s="687"/>
      <c r="AG55" s="688">
        <f t="shared" si="10"/>
        <v>0</v>
      </c>
      <c r="AH55" s="687">
        <v>0.5</v>
      </c>
      <c r="AI55" s="687">
        <v>1.7</v>
      </c>
      <c r="AJ55" s="688">
        <f t="shared" si="11"/>
        <v>3.4</v>
      </c>
      <c r="AK55" s="845">
        <v>593</v>
      </c>
      <c r="AL55" s="845">
        <v>1504</v>
      </c>
      <c r="AM55" s="688">
        <f t="shared" si="12"/>
        <v>2.536256323777403</v>
      </c>
      <c r="AN55" s="687">
        <v>21</v>
      </c>
      <c r="AO55" s="687">
        <v>33.6</v>
      </c>
      <c r="AP55" s="688">
        <f t="shared" si="13"/>
        <v>1.6</v>
      </c>
      <c r="AQ55" s="687">
        <f t="shared" si="38"/>
        <v>614.5</v>
      </c>
      <c r="AR55" s="687">
        <f t="shared" si="38"/>
        <v>1539.3</v>
      </c>
      <c r="AS55" s="688">
        <f t="shared" si="14"/>
        <v>2.5049633848657442</v>
      </c>
      <c r="AT55" s="687">
        <v>0</v>
      </c>
      <c r="AU55" s="687">
        <v>0</v>
      </c>
      <c r="AV55" s="688">
        <f t="shared" si="15"/>
        <v>0</v>
      </c>
      <c r="AW55" s="687">
        <v>0</v>
      </c>
      <c r="AX55" s="687">
        <v>0</v>
      </c>
      <c r="AY55" s="688">
        <f t="shared" si="16"/>
        <v>0</v>
      </c>
      <c r="AZ55" s="687">
        <v>0</v>
      </c>
      <c r="BA55" s="687">
        <v>0</v>
      </c>
      <c r="BB55" s="688">
        <f t="shared" si="17"/>
        <v>0</v>
      </c>
      <c r="BC55" s="687">
        <v>0</v>
      </c>
      <c r="BD55" s="687">
        <v>0</v>
      </c>
      <c r="BE55" s="688">
        <f t="shared" si="18"/>
        <v>0</v>
      </c>
      <c r="BF55" s="687">
        <v>0</v>
      </c>
      <c r="BG55" s="687">
        <v>0</v>
      </c>
      <c r="BH55" s="688">
        <f t="shared" si="19"/>
        <v>0</v>
      </c>
      <c r="BI55" s="687">
        <v>0</v>
      </c>
      <c r="BJ55" s="687">
        <v>0</v>
      </c>
      <c r="BK55" s="688">
        <f t="shared" si="20"/>
        <v>0</v>
      </c>
      <c r="BL55" s="687">
        <v>0</v>
      </c>
      <c r="BM55" s="687">
        <v>0</v>
      </c>
      <c r="BN55" s="688">
        <f t="shared" si="21"/>
        <v>0</v>
      </c>
      <c r="BO55" s="687">
        <v>0</v>
      </c>
      <c r="BP55" s="687">
        <v>0</v>
      </c>
      <c r="BQ55" s="688">
        <f t="shared" si="22"/>
        <v>0</v>
      </c>
      <c r="BR55" s="687">
        <f t="shared" si="40"/>
        <v>112.78</v>
      </c>
      <c r="BS55" s="687">
        <f t="shared" si="40"/>
        <v>563.85</v>
      </c>
      <c r="BT55" s="688">
        <f t="shared" si="23"/>
        <v>4.9995566589820895</v>
      </c>
      <c r="BU55" s="687">
        <f t="shared" si="31"/>
        <v>2</v>
      </c>
      <c r="BV55" s="687">
        <f t="shared" si="31"/>
        <v>7.5</v>
      </c>
      <c r="BW55" s="688">
        <f t="shared" si="24"/>
        <v>3.75</v>
      </c>
      <c r="BX55" s="687">
        <f t="shared" si="41"/>
        <v>1.51</v>
      </c>
      <c r="BY55" s="687">
        <f t="shared" si="39"/>
        <v>5.85</v>
      </c>
      <c r="BZ55" s="688">
        <f t="shared" si="25"/>
        <v>3.8741721854304632</v>
      </c>
      <c r="CA55" s="687">
        <f t="shared" si="33"/>
        <v>73.25</v>
      </c>
      <c r="CB55" s="687">
        <f t="shared" si="33"/>
        <v>269.31</v>
      </c>
      <c r="CC55" s="688">
        <f t="shared" si="26"/>
        <v>3.6765870307167234</v>
      </c>
      <c r="CD55" s="687">
        <f t="shared" si="34"/>
        <v>1168.9000000000001</v>
      </c>
      <c r="CE55" s="687">
        <f t="shared" si="34"/>
        <v>3436.8</v>
      </c>
      <c r="CF55" s="688">
        <f t="shared" si="27"/>
        <v>2.9402001882111386</v>
      </c>
      <c r="CG55" s="687">
        <f t="shared" si="35"/>
        <v>21</v>
      </c>
      <c r="CH55" s="687">
        <f t="shared" si="35"/>
        <v>33.6</v>
      </c>
      <c r="CI55" s="688">
        <f t="shared" si="28"/>
        <v>1.6</v>
      </c>
      <c r="CJ55" s="687">
        <f t="shared" si="36"/>
        <v>1380.9499999999998</v>
      </c>
      <c r="CK55" s="687">
        <f t="shared" si="36"/>
        <v>4322.7599999999993</v>
      </c>
      <c r="CL55" s="688">
        <f t="shared" si="29"/>
        <v>3.1302798797928961</v>
      </c>
      <c r="DH55" s="690" t="s">
        <v>130</v>
      </c>
      <c r="DI55" s="690" t="s">
        <v>130</v>
      </c>
      <c r="DJ55" s="660" t="s">
        <v>138</v>
      </c>
      <c r="DN55" s="852" t="s">
        <v>216</v>
      </c>
      <c r="DO55" s="689" t="s">
        <v>178</v>
      </c>
    </row>
    <row r="56" spans="1:119" x14ac:dyDescent="0.25">
      <c r="A56" s="707" t="s">
        <v>51</v>
      </c>
      <c r="B56" s="685">
        <v>818.06</v>
      </c>
      <c r="C56" s="686">
        <f t="shared" si="0"/>
        <v>0</v>
      </c>
      <c r="D56" s="687"/>
      <c r="E56" s="687"/>
      <c r="F56" s="688">
        <f t="shared" si="1"/>
        <v>0</v>
      </c>
      <c r="G56" s="687"/>
      <c r="H56" s="687"/>
      <c r="I56" s="688">
        <f t="shared" si="2"/>
        <v>0</v>
      </c>
      <c r="J56" s="687"/>
      <c r="K56" s="687"/>
      <c r="L56" s="688">
        <f t="shared" si="3"/>
        <v>0</v>
      </c>
      <c r="M56" s="687"/>
      <c r="N56" s="687"/>
      <c r="O56" s="688">
        <f t="shared" si="4"/>
        <v>0</v>
      </c>
      <c r="P56" s="687"/>
      <c r="Q56" s="687"/>
      <c r="R56" s="688">
        <f t="shared" si="5"/>
        <v>0</v>
      </c>
      <c r="S56" s="687"/>
      <c r="T56" s="687"/>
      <c r="U56" s="688">
        <f t="shared" si="6"/>
        <v>0</v>
      </c>
      <c r="V56" s="687">
        <f t="shared" si="37"/>
        <v>0</v>
      </c>
      <c r="W56" s="687">
        <f t="shared" si="37"/>
        <v>0</v>
      </c>
      <c r="X56" s="688">
        <f t="shared" si="7"/>
        <v>0</v>
      </c>
      <c r="Y56" s="687"/>
      <c r="Z56" s="687"/>
      <c r="AA56" s="688">
        <f t="shared" si="8"/>
        <v>0</v>
      </c>
      <c r="AB56" s="687"/>
      <c r="AC56" s="687"/>
      <c r="AD56" s="688">
        <f t="shared" si="9"/>
        <v>0</v>
      </c>
      <c r="AE56" s="687"/>
      <c r="AF56" s="687"/>
      <c r="AG56" s="688">
        <f t="shared" si="10"/>
        <v>0</v>
      </c>
      <c r="AH56" s="687"/>
      <c r="AI56" s="687"/>
      <c r="AJ56" s="688">
        <f t="shared" si="11"/>
        <v>0</v>
      </c>
      <c r="AK56" s="687"/>
      <c r="AL56" s="687"/>
      <c r="AM56" s="688">
        <f t="shared" si="12"/>
        <v>0</v>
      </c>
      <c r="AN56" s="687"/>
      <c r="AO56" s="687"/>
      <c r="AP56" s="688">
        <f t="shared" si="13"/>
        <v>0</v>
      </c>
      <c r="AQ56" s="687">
        <f t="shared" si="38"/>
        <v>0</v>
      </c>
      <c r="AR56" s="687">
        <f t="shared" si="38"/>
        <v>0</v>
      </c>
      <c r="AS56" s="688">
        <f t="shared" si="14"/>
        <v>0</v>
      </c>
      <c r="AT56" s="687">
        <v>0</v>
      </c>
      <c r="AU56" s="687">
        <v>0</v>
      </c>
      <c r="AV56" s="688">
        <f t="shared" si="15"/>
        <v>0</v>
      </c>
      <c r="AW56" s="687">
        <v>0</v>
      </c>
      <c r="AX56" s="687">
        <v>0</v>
      </c>
      <c r="AY56" s="688">
        <f t="shared" si="16"/>
        <v>0</v>
      </c>
      <c r="AZ56" s="687">
        <v>0</v>
      </c>
      <c r="BA56" s="687">
        <v>0</v>
      </c>
      <c r="BB56" s="688">
        <f t="shared" si="17"/>
        <v>0</v>
      </c>
      <c r="BC56" s="687">
        <v>0</v>
      </c>
      <c r="BD56" s="687">
        <v>0</v>
      </c>
      <c r="BE56" s="688">
        <f t="shared" si="18"/>
        <v>0</v>
      </c>
      <c r="BF56" s="687">
        <v>0</v>
      </c>
      <c r="BG56" s="687">
        <v>0</v>
      </c>
      <c r="BH56" s="688">
        <f t="shared" si="19"/>
        <v>0</v>
      </c>
      <c r="BI56" s="687">
        <v>0</v>
      </c>
      <c r="BJ56" s="687">
        <v>0</v>
      </c>
      <c r="BK56" s="688">
        <f t="shared" si="20"/>
        <v>0</v>
      </c>
      <c r="BL56" s="687">
        <v>0</v>
      </c>
      <c r="BM56" s="687">
        <v>0</v>
      </c>
      <c r="BN56" s="688">
        <f t="shared" si="21"/>
        <v>0</v>
      </c>
      <c r="BO56" s="687">
        <v>0</v>
      </c>
      <c r="BP56" s="687">
        <v>0</v>
      </c>
      <c r="BQ56" s="688">
        <f t="shared" si="22"/>
        <v>0</v>
      </c>
      <c r="BR56" s="687">
        <f t="shared" si="40"/>
        <v>0</v>
      </c>
      <c r="BS56" s="687">
        <f t="shared" si="40"/>
        <v>0</v>
      </c>
      <c r="BT56" s="688">
        <f t="shared" si="23"/>
        <v>0</v>
      </c>
      <c r="BU56" s="687">
        <f t="shared" si="31"/>
        <v>0</v>
      </c>
      <c r="BV56" s="687">
        <f t="shared" si="31"/>
        <v>0</v>
      </c>
      <c r="BW56" s="688">
        <f t="shared" si="24"/>
        <v>0</v>
      </c>
      <c r="BX56" s="687">
        <f t="shared" si="41"/>
        <v>0</v>
      </c>
      <c r="BY56" s="687">
        <f t="shared" si="39"/>
        <v>0</v>
      </c>
      <c r="BZ56" s="688">
        <f t="shared" si="25"/>
        <v>0</v>
      </c>
      <c r="CA56" s="687">
        <f t="shared" ref="CA56:CB56" si="42">M56+AH56</f>
        <v>0</v>
      </c>
      <c r="CB56" s="687">
        <f t="shared" si="42"/>
        <v>0</v>
      </c>
      <c r="CC56" s="688">
        <f t="shared" si="26"/>
        <v>0</v>
      </c>
      <c r="CD56" s="687">
        <f t="shared" ref="CD56:CE56" si="43">P56+AK56</f>
        <v>0</v>
      </c>
      <c r="CE56" s="687">
        <f t="shared" si="43"/>
        <v>0</v>
      </c>
      <c r="CF56" s="688">
        <f t="shared" si="27"/>
        <v>0</v>
      </c>
      <c r="CG56" s="687">
        <f t="shared" ref="CG56:CH56" si="44">S56+AN56</f>
        <v>0</v>
      </c>
      <c r="CH56" s="687">
        <f t="shared" si="44"/>
        <v>0</v>
      </c>
      <c r="CI56" s="688">
        <f t="shared" si="28"/>
        <v>0</v>
      </c>
      <c r="CJ56" s="687">
        <f t="shared" ref="CJ56:CK56" si="45">V56+AQ56</f>
        <v>0</v>
      </c>
      <c r="CK56" s="687">
        <f t="shared" si="45"/>
        <v>0</v>
      </c>
      <c r="CL56" s="688">
        <f t="shared" si="29"/>
        <v>0</v>
      </c>
      <c r="DI56" s="690" t="s">
        <v>130</v>
      </c>
      <c r="DJ56" s="660" t="s">
        <v>138</v>
      </c>
      <c r="DN56" s="852" t="s">
        <v>213</v>
      </c>
      <c r="DO56" s="689" t="s">
        <v>178</v>
      </c>
    </row>
    <row r="58" spans="1:119" x14ac:dyDescent="0.25">
      <c r="D58" s="713">
        <v>2.4</v>
      </c>
      <c r="E58" s="713">
        <v>10.35</v>
      </c>
      <c r="F58" s="713">
        <v>4.3125</v>
      </c>
      <c r="G58" s="713"/>
      <c r="H58" s="713"/>
      <c r="I58" s="713">
        <v>0</v>
      </c>
      <c r="J58" s="713"/>
      <c r="K58" s="713"/>
      <c r="L58" s="713">
        <v>0</v>
      </c>
      <c r="M58" s="713"/>
      <c r="N58" s="713"/>
      <c r="O58" s="713">
        <v>0</v>
      </c>
      <c r="P58" s="713"/>
      <c r="Q58" s="713"/>
      <c r="R58" s="659">
        <v>0</v>
      </c>
      <c r="S58" s="659">
        <v>7.49</v>
      </c>
      <c r="T58" s="659">
        <v>14.46</v>
      </c>
      <c r="U58" s="659">
        <v>1.9305740987983979</v>
      </c>
      <c r="V58" s="659">
        <v>9.89</v>
      </c>
      <c r="W58" s="659">
        <v>24.810000000000002</v>
      </c>
      <c r="X58" s="659">
        <v>2.5085945399393328</v>
      </c>
      <c r="Y58" s="659">
        <v>28.4</v>
      </c>
      <c r="Z58" s="659">
        <v>111</v>
      </c>
      <c r="AA58" s="659">
        <v>3.9084507042253525</v>
      </c>
      <c r="AB58" s="659">
        <v>0.3</v>
      </c>
      <c r="AC58" s="659">
        <v>1.52</v>
      </c>
      <c r="AD58" s="659">
        <v>5.0666666666666673</v>
      </c>
      <c r="AE58" s="659">
        <v>21</v>
      </c>
      <c r="AF58" s="659">
        <v>89</v>
      </c>
      <c r="AG58" s="659">
        <v>4.2380952380952381</v>
      </c>
      <c r="AJ58" s="659">
        <v>0</v>
      </c>
      <c r="AM58" s="659">
        <v>0</v>
      </c>
      <c r="AN58" s="659">
        <v>405</v>
      </c>
      <c r="AO58" s="659">
        <v>787</v>
      </c>
      <c r="AP58" s="659">
        <v>1.94320987654321</v>
      </c>
      <c r="BR58" s="664"/>
    </row>
    <row r="59" spans="1:119" x14ac:dyDescent="0.25">
      <c r="D59" s="659">
        <v>2.4</v>
      </c>
      <c r="E59" s="659">
        <v>10.35</v>
      </c>
      <c r="S59" s="659">
        <v>7.49</v>
      </c>
      <c r="T59" s="659">
        <v>14.46</v>
      </c>
      <c r="Y59" s="659">
        <v>28.4</v>
      </c>
      <c r="Z59" s="659">
        <v>111.04</v>
      </c>
      <c r="AB59" s="659">
        <v>0.3</v>
      </c>
      <c r="AC59" s="659">
        <v>1.52</v>
      </c>
      <c r="AF59" s="659">
        <v>9.5</v>
      </c>
      <c r="AG59" s="659">
        <v>39.549999999999997</v>
      </c>
      <c r="AN59" s="659">
        <v>405</v>
      </c>
      <c r="AO59" s="659">
        <v>787</v>
      </c>
    </row>
    <row r="60" spans="1:119" x14ac:dyDescent="0.25">
      <c r="D60" s="659">
        <f>D59-D58</f>
        <v>0</v>
      </c>
      <c r="E60" s="659">
        <f t="shared" ref="E60:AP60" si="46">E59-E58</f>
        <v>0</v>
      </c>
      <c r="F60" s="659">
        <f t="shared" si="46"/>
        <v>-4.3125</v>
      </c>
      <c r="G60" s="659">
        <f t="shared" si="46"/>
        <v>0</v>
      </c>
      <c r="H60" s="659">
        <f t="shared" si="46"/>
        <v>0</v>
      </c>
      <c r="I60" s="659">
        <f t="shared" si="46"/>
        <v>0</v>
      </c>
      <c r="J60" s="659">
        <f t="shared" si="46"/>
        <v>0</v>
      </c>
      <c r="K60" s="659">
        <f t="shared" si="46"/>
        <v>0</v>
      </c>
      <c r="L60" s="659">
        <f t="shared" si="46"/>
        <v>0</v>
      </c>
      <c r="M60" s="659">
        <f t="shared" si="46"/>
        <v>0</v>
      </c>
      <c r="N60" s="659">
        <f t="shared" si="46"/>
        <v>0</v>
      </c>
      <c r="O60" s="659">
        <f t="shared" si="46"/>
        <v>0</v>
      </c>
      <c r="P60" s="659">
        <f t="shared" si="46"/>
        <v>0</v>
      </c>
      <c r="Q60" s="659">
        <f t="shared" si="46"/>
        <v>0</v>
      </c>
      <c r="R60" s="659">
        <f t="shared" si="46"/>
        <v>0</v>
      </c>
      <c r="S60" s="659">
        <f t="shared" si="46"/>
        <v>0</v>
      </c>
      <c r="T60" s="659">
        <f t="shared" si="46"/>
        <v>0</v>
      </c>
      <c r="U60" s="659">
        <f t="shared" si="46"/>
        <v>-1.9305740987983979</v>
      </c>
      <c r="V60" s="659">
        <f t="shared" si="46"/>
        <v>-9.89</v>
      </c>
      <c r="W60" s="659">
        <f t="shared" si="46"/>
        <v>-24.810000000000002</v>
      </c>
      <c r="X60" s="659">
        <f t="shared" si="46"/>
        <v>-2.5085945399393328</v>
      </c>
      <c r="Y60" s="659">
        <f t="shared" si="46"/>
        <v>0</v>
      </c>
      <c r="Z60" s="659">
        <f t="shared" si="46"/>
        <v>4.0000000000006253E-2</v>
      </c>
      <c r="AA60" s="659">
        <f t="shared" si="46"/>
        <v>-3.9084507042253525</v>
      </c>
      <c r="AB60" s="659">
        <f t="shared" si="46"/>
        <v>0</v>
      </c>
      <c r="AC60" s="659">
        <f t="shared" si="46"/>
        <v>0</v>
      </c>
      <c r="AD60" s="659">
        <f t="shared" si="46"/>
        <v>-5.0666666666666673</v>
      </c>
      <c r="AE60" s="659">
        <f t="shared" si="46"/>
        <v>-21</v>
      </c>
      <c r="AF60" s="659">
        <f t="shared" si="46"/>
        <v>-79.5</v>
      </c>
      <c r="AG60" s="659">
        <f t="shared" si="46"/>
        <v>35.311904761904756</v>
      </c>
      <c r="AH60" s="659">
        <f t="shared" si="46"/>
        <v>0</v>
      </c>
      <c r="AI60" s="659">
        <f t="shared" si="46"/>
        <v>0</v>
      </c>
      <c r="AJ60" s="659">
        <f t="shared" si="46"/>
        <v>0</v>
      </c>
      <c r="AK60" s="659">
        <f t="shared" si="46"/>
        <v>0</v>
      </c>
      <c r="AL60" s="659">
        <f t="shared" si="46"/>
        <v>0</v>
      </c>
      <c r="AM60" s="659">
        <f t="shared" si="46"/>
        <v>0</v>
      </c>
      <c r="AN60" s="659">
        <f t="shared" si="46"/>
        <v>0</v>
      </c>
      <c r="AO60" s="659">
        <f t="shared" si="46"/>
        <v>0</v>
      </c>
      <c r="AP60" s="659">
        <f t="shared" si="46"/>
        <v>-1.94320987654321</v>
      </c>
    </row>
  </sheetData>
  <mergeCells count="39">
    <mergeCell ref="AB8:AD8"/>
    <mergeCell ref="AE8:AG8"/>
    <mergeCell ref="AW8:AY8"/>
    <mergeCell ref="AZ8:BB8"/>
    <mergeCell ref="BU8:BW8"/>
    <mergeCell ref="BF7:BH8"/>
    <mergeCell ref="BI7:BK8"/>
    <mergeCell ref="BL7:BN8"/>
    <mergeCell ref="BR7:BT8"/>
    <mergeCell ref="BU7:BZ7"/>
    <mergeCell ref="BX8:BZ8"/>
    <mergeCell ref="AK7:AM8"/>
    <mergeCell ref="AN7:AP8"/>
    <mergeCell ref="AQ7:AS8"/>
    <mergeCell ref="AT7:AV8"/>
    <mergeCell ref="AW7:BB7"/>
    <mergeCell ref="BC7:BE8"/>
    <mergeCell ref="BO5:BQ8"/>
    <mergeCell ref="BR5:CL6"/>
    <mergeCell ref="CD7:CF8"/>
    <mergeCell ref="CG7:CI8"/>
    <mergeCell ref="CJ7:CL8"/>
    <mergeCell ref="CA7:CC8"/>
    <mergeCell ref="AH7:AJ8"/>
    <mergeCell ref="A5:A10"/>
    <mergeCell ref="D5:X6"/>
    <mergeCell ref="Y5:AS6"/>
    <mergeCell ref="AT5:BN6"/>
    <mergeCell ref="D7:F8"/>
    <mergeCell ref="G7:I7"/>
    <mergeCell ref="J7:L7"/>
    <mergeCell ref="M7:O8"/>
    <mergeCell ref="P7:R8"/>
    <mergeCell ref="S7:U8"/>
    <mergeCell ref="V7:X8"/>
    <mergeCell ref="Y7:AA8"/>
    <mergeCell ref="AB7:AG7"/>
    <mergeCell ref="G8:I8"/>
    <mergeCell ref="J8:L8"/>
  </mergeCells>
  <conditionalFormatting sqref="S41:T41 Y41:Z41 D41:E41 M41:N41 P41:Q41 AK41:AL41">
    <cfRule type="cellIs" dxfId="10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3" manualBreakCount="3">
    <brk id="56" max="60" man="1"/>
    <brk id="118" max="1048575" man="1"/>
    <brk id="122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6"/>
  <sheetViews>
    <sheetView view="pageBreakPreview" topLeftCell="A2" zoomScale="77" zoomScaleNormal="100" zoomScaleSheetLayoutView="77" workbookViewId="0">
      <pane xSplit="4" ySplit="12" topLeftCell="K14" activePane="bottomRight" state="frozen"/>
      <selection activeCell="A6" sqref="A6"/>
      <selection pane="topRight" activeCell="E6" sqref="E6"/>
      <selection pane="bottomLeft" activeCell="A14" sqref="A14"/>
      <selection pane="bottomRight" activeCell="B14" sqref="B14"/>
    </sheetView>
  </sheetViews>
  <sheetFormatPr defaultColWidth="8.85546875" defaultRowHeight="18.75" x14ac:dyDescent="0.3"/>
  <cols>
    <col min="1" max="1" width="14.42578125" style="832" customWidth="1"/>
    <col min="2" max="2" width="7.7109375" style="715" customWidth="1"/>
    <col min="3" max="3" width="8.7109375" style="715" customWidth="1"/>
    <col min="4" max="4" width="16.85546875" style="715" hidden="1" customWidth="1"/>
    <col min="5" max="5" width="8" style="715" customWidth="1"/>
    <col min="6" max="6" width="6.7109375" style="715" customWidth="1"/>
    <col min="7" max="7" width="7.5703125" style="715" customWidth="1"/>
    <col min="8" max="8" width="6.7109375" style="715" customWidth="1"/>
    <col min="9" max="9" width="7.42578125" style="715" customWidth="1"/>
    <col min="10" max="10" width="6.7109375" style="715" customWidth="1"/>
    <col min="11" max="11" width="7.7109375" style="715" customWidth="1"/>
    <col min="12" max="12" width="6.7109375" style="715" customWidth="1"/>
    <col min="13" max="13" width="8.28515625" style="715" customWidth="1"/>
    <col min="14" max="14" width="6.7109375" style="715" customWidth="1"/>
    <col min="15" max="15" width="9.28515625" style="715" customWidth="1"/>
    <col min="16" max="16" width="7.7109375" style="715" customWidth="1"/>
    <col min="17" max="17" width="8" style="715" customWidth="1"/>
    <col min="18" max="18" width="6.7109375" style="715" customWidth="1"/>
    <col min="19" max="19" width="7.42578125" style="715" hidden="1" customWidth="1"/>
    <col min="20" max="20" width="7.7109375" style="715" customWidth="1"/>
    <col min="21" max="27" width="6.7109375" style="715" customWidth="1"/>
    <col min="28" max="28" width="9.7109375" style="715" customWidth="1"/>
    <col min="29" max="29" width="6.7109375" style="715" customWidth="1"/>
    <col min="30" max="30" width="7.7109375" style="715" customWidth="1"/>
    <col min="31" max="31" width="6.7109375" style="715" customWidth="1"/>
    <col min="32" max="32" width="7.85546875" style="715" customWidth="1"/>
    <col min="33" max="33" width="6.7109375" style="715" customWidth="1"/>
    <col min="34" max="34" width="6.28515625" style="715" hidden="1" customWidth="1"/>
    <col min="35" max="36" width="6.7109375" style="715" hidden="1" customWidth="1"/>
    <col min="37" max="48" width="6.7109375" style="715" customWidth="1"/>
    <col min="49" max="52" width="6.7109375" style="715" hidden="1" customWidth="1"/>
    <col min="53" max="53" width="7.7109375" style="715" customWidth="1"/>
    <col min="54" max="54" width="6.5703125" style="715" customWidth="1"/>
    <col min="55" max="58" width="6.7109375" style="715" customWidth="1"/>
    <col min="59" max="59" width="8.28515625" style="715" customWidth="1"/>
    <col min="60" max="60" width="6.5703125" style="715" customWidth="1"/>
    <col min="61" max="61" width="7.5703125" style="715" customWidth="1"/>
    <col min="62" max="64" width="6.7109375" style="715" customWidth="1"/>
    <col min="65" max="65" width="9" style="715" customWidth="1"/>
    <col min="66" max="66" width="8.7109375" style="715" customWidth="1"/>
    <col min="67" max="67" width="16.7109375" style="715" hidden="1" customWidth="1"/>
    <col min="68" max="68" width="17.28515625" style="831" hidden="1" customWidth="1"/>
    <col min="69" max="69" width="10" style="715" hidden="1" customWidth="1"/>
    <col min="70" max="70" width="0" style="715" hidden="1" customWidth="1"/>
    <col min="71" max="71" width="8.85546875" style="715"/>
    <col min="72" max="72" width="1.7109375" style="715" customWidth="1"/>
    <col min="73" max="73" width="8.85546875" style="715" hidden="1" customWidth="1"/>
    <col min="74" max="16384" width="8.85546875" style="715"/>
  </cols>
  <sheetData>
    <row r="1" spans="1:70" s="721" customFormat="1" ht="12.75" x14ac:dyDescent="0.2">
      <c r="A1" s="719" t="s">
        <v>111</v>
      </c>
      <c r="B1" s="720"/>
      <c r="C1" s="720"/>
      <c r="D1" s="720"/>
      <c r="E1" s="720"/>
      <c r="F1" s="720"/>
      <c r="G1" s="720"/>
      <c r="H1" s="720"/>
      <c r="I1" s="720"/>
      <c r="K1" s="720" t="s">
        <v>70</v>
      </c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BP1" s="722"/>
    </row>
    <row r="2" spans="1:70" s="721" customFormat="1" ht="12.75" x14ac:dyDescent="0.2">
      <c r="B2" s="723"/>
      <c r="D2" s="723"/>
      <c r="F2" s="723"/>
      <c r="G2" s="723"/>
      <c r="H2" s="723"/>
      <c r="I2" s="723"/>
      <c r="J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  <c r="X2" s="723"/>
      <c r="Y2" s="723"/>
      <c r="Z2" s="723"/>
      <c r="AA2" s="723"/>
      <c r="AB2" s="723"/>
    </row>
    <row r="3" spans="1:70" s="721" customFormat="1" ht="15" customHeight="1" x14ac:dyDescent="0.2">
      <c r="A3" s="724" t="s">
        <v>71</v>
      </c>
      <c r="B3" s="725"/>
      <c r="D3" s="725"/>
      <c r="F3" s="725"/>
      <c r="G3" s="725"/>
      <c r="H3" s="725"/>
      <c r="I3" s="725"/>
      <c r="J3" s="725"/>
      <c r="L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853"/>
      <c r="Y3" s="725"/>
      <c r="Z3" s="725"/>
      <c r="AA3" s="725"/>
      <c r="AB3" s="725"/>
      <c r="BP3" s="722"/>
    </row>
    <row r="4" spans="1:70" s="721" customFormat="1" ht="12.75" x14ac:dyDescent="0.2">
      <c r="A4" s="725" t="s">
        <v>199</v>
      </c>
      <c r="B4" s="723" t="s">
        <v>217</v>
      </c>
      <c r="D4" s="723"/>
      <c r="F4" s="723"/>
      <c r="G4" s="723"/>
      <c r="H4" s="723"/>
      <c r="I4" s="723"/>
      <c r="J4" s="723"/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3"/>
      <c r="BP4" s="722"/>
    </row>
    <row r="5" spans="1:70" s="721" customFormat="1" ht="12.75" x14ac:dyDescent="0.2">
      <c r="A5" s="723" t="s">
        <v>73</v>
      </c>
      <c r="B5" s="726" t="s">
        <v>74</v>
      </c>
      <c r="C5" s="727" t="s">
        <v>218</v>
      </c>
      <c r="D5" s="728" t="s">
        <v>151</v>
      </c>
      <c r="G5" s="729"/>
      <c r="H5" s="729"/>
      <c r="I5" s="729"/>
      <c r="J5" s="729"/>
      <c r="O5" s="729"/>
      <c r="P5" s="729"/>
      <c r="Q5" s="729"/>
      <c r="R5" s="729"/>
      <c r="S5" s="729"/>
      <c r="T5" s="729"/>
      <c r="U5" s="729"/>
      <c r="V5" s="729"/>
      <c r="W5" s="729"/>
      <c r="X5" s="729"/>
      <c r="Y5" s="729"/>
      <c r="Z5" s="729"/>
      <c r="AA5" s="729"/>
      <c r="AB5" s="729"/>
      <c r="BP5" s="722"/>
    </row>
    <row r="6" spans="1:70" s="732" customFormat="1" ht="14.25" customHeight="1" x14ac:dyDescent="0.2">
      <c r="A6" s="1286" t="s">
        <v>0</v>
      </c>
      <c r="B6" s="1289"/>
      <c r="C6" s="1290"/>
      <c r="D6" s="1289" t="s">
        <v>75</v>
      </c>
      <c r="E6" s="1293"/>
      <c r="F6" s="1293"/>
      <c r="G6" s="1293"/>
      <c r="H6" s="1293"/>
      <c r="I6" s="1293"/>
      <c r="J6" s="1293"/>
      <c r="K6" s="1293"/>
      <c r="L6" s="1293"/>
      <c r="M6" s="1293"/>
      <c r="N6" s="1293"/>
      <c r="O6" s="1293"/>
      <c r="P6" s="1293"/>
      <c r="Q6" s="1293"/>
      <c r="R6" s="1290"/>
      <c r="S6" s="1295" t="s">
        <v>152</v>
      </c>
      <c r="T6" s="1296"/>
      <c r="U6" s="1296"/>
      <c r="V6" s="1296"/>
      <c r="W6" s="1296"/>
      <c r="X6" s="1296"/>
      <c r="Y6" s="1296"/>
      <c r="Z6" s="1296"/>
      <c r="AA6" s="1296"/>
      <c r="AB6" s="1296"/>
      <c r="AC6" s="1296"/>
      <c r="AD6" s="1296"/>
      <c r="AE6" s="1296"/>
      <c r="AF6" s="1296"/>
      <c r="AG6" s="1297"/>
      <c r="AH6" s="1289" t="s">
        <v>77</v>
      </c>
      <c r="AI6" s="1293"/>
      <c r="AJ6" s="1293"/>
      <c r="AK6" s="1293"/>
      <c r="AL6" s="1293"/>
      <c r="AM6" s="1293"/>
      <c r="AN6" s="1293"/>
      <c r="AO6" s="1293"/>
      <c r="AP6" s="1293"/>
      <c r="AQ6" s="1293"/>
      <c r="AR6" s="1293"/>
      <c r="AS6" s="1293"/>
      <c r="AT6" s="1293"/>
      <c r="AU6" s="1293"/>
      <c r="AV6" s="1290"/>
      <c r="AW6" s="1301" t="s">
        <v>78</v>
      </c>
      <c r="AX6" s="1302"/>
      <c r="AY6" s="1303"/>
      <c r="AZ6" s="1289" t="s">
        <v>79</v>
      </c>
      <c r="BA6" s="1293"/>
      <c r="BB6" s="1293"/>
      <c r="BC6" s="1293"/>
      <c r="BD6" s="1293"/>
      <c r="BE6" s="1293"/>
      <c r="BF6" s="1293"/>
      <c r="BG6" s="1293"/>
      <c r="BH6" s="1293"/>
      <c r="BI6" s="1293"/>
      <c r="BJ6" s="1293"/>
      <c r="BK6" s="1293"/>
      <c r="BL6" s="1293"/>
      <c r="BM6" s="1293"/>
      <c r="BN6" s="1293"/>
      <c r="BO6" s="730"/>
      <c r="BP6" s="731"/>
    </row>
    <row r="7" spans="1:70" s="732" customFormat="1" ht="3" customHeight="1" x14ac:dyDescent="0.2">
      <c r="A7" s="1287"/>
      <c r="B7" s="1291"/>
      <c r="C7" s="1292"/>
      <c r="D7" s="1291"/>
      <c r="E7" s="1294"/>
      <c r="F7" s="1294"/>
      <c r="G7" s="1294"/>
      <c r="H7" s="1294"/>
      <c r="I7" s="1294"/>
      <c r="J7" s="1294"/>
      <c r="K7" s="1294"/>
      <c r="L7" s="1294"/>
      <c r="M7" s="1294"/>
      <c r="N7" s="1294"/>
      <c r="O7" s="1294"/>
      <c r="P7" s="1294"/>
      <c r="Q7" s="1294"/>
      <c r="R7" s="1292"/>
      <c r="S7" s="1298"/>
      <c r="T7" s="1299"/>
      <c r="U7" s="1299"/>
      <c r="V7" s="1299"/>
      <c r="W7" s="1299"/>
      <c r="X7" s="1299"/>
      <c r="Y7" s="1299"/>
      <c r="Z7" s="1299"/>
      <c r="AA7" s="1299"/>
      <c r="AB7" s="1299"/>
      <c r="AC7" s="1299"/>
      <c r="AD7" s="1299"/>
      <c r="AE7" s="1299"/>
      <c r="AF7" s="1299"/>
      <c r="AG7" s="1300"/>
      <c r="AH7" s="1291"/>
      <c r="AI7" s="1294"/>
      <c r="AJ7" s="1294"/>
      <c r="AK7" s="1294"/>
      <c r="AL7" s="1294"/>
      <c r="AM7" s="1294"/>
      <c r="AN7" s="1294"/>
      <c r="AO7" s="1294"/>
      <c r="AP7" s="1294"/>
      <c r="AQ7" s="1294"/>
      <c r="AR7" s="1294"/>
      <c r="AS7" s="1294"/>
      <c r="AT7" s="1294"/>
      <c r="AU7" s="1294"/>
      <c r="AV7" s="1292"/>
      <c r="AW7" s="1304"/>
      <c r="AX7" s="1305"/>
      <c r="AY7" s="1306"/>
      <c r="AZ7" s="1291"/>
      <c r="BA7" s="1294"/>
      <c r="BB7" s="1294"/>
      <c r="BC7" s="1294"/>
      <c r="BD7" s="1294"/>
      <c r="BE7" s="1294"/>
      <c r="BF7" s="1294"/>
      <c r="BG7" s="1294"/>
      <c r="BH7" s="1294"/>
      <c r="BI7" s="1294"/>
      <c r="BJ7" s="1294"/>
      <c r="BK7" s="1294"/>
      <c r="BL7" s="1294"/>
      <c r="BM7" s="1294"/>
      <c r="BN7" s="1294"/>
      <c r="BO7" s="730"/>
      <c r="BP7" s="733"/>
    </row>
    <row r="8" spans="1:70" s="732" customFormat="1" ht="8.4499999999999993" customHeight="1" x14ac:dyDescent="0.2">
      <c r="A8" s="1287"/>
      <c r="B8" s="734"/>
      <c r="C8" s="734"/>
      <c r="D8" s="1316" t="s">
        <v>80</v>
      </c>
      <c r="E8" s="1289" t="s">
        <v>81</v>
      </c>
      <c r="F8" s="1290"/>
      <c r="G8" s="1310" t="s">
        <v>88</v>
      </c>
      <c r="H8" s="1311"/>
      <c r="I8" s="1311"/>
      <c r="J8" s="1312"/>
      <c r="K8" s="1301" t="s">
        <v>83</v>
      </c>
      <c r="L8" s="1303"/>
      <c r="M8" s="1301" t="s">
        <v>84</v>
      </c>
      <c r="N8" s="1303"/>
      <c r="O8" s="1301" t="s">
        <v>85</v>
      </c>
      <c r="P8" s="1303"/>
      <c r="Q8" s="1301" t="s">
        <v>86</v>
      </c>
      <c r="R8" s="1303"/>
      <c r="S8" s="1316" t="s">
        <v>80</v>
      </c>
      <c r="T8" s="1289" t="s">
        <v>81</v>
      </c>
      <c r="U8" s="1290"/>
      <c r="V8" s="1310" t="s">
        <v>82</v>
      </c>
      <c r="W8" s="1311"/>
      <c r="X8" s="1311"/>
      <c r="Y8" s="1312"/>
      <c r="Z8" s="1301" t="s">
        <v>83</v>
      </c>
      <c r="AA8" s="1303"/>
      <c r="AB8" s="1301" t="s">
        <v>84</v>
      </c>
      <c r="AC8" s="1303"/>
      <c r="AD8" s="1301" t="s">
        <v>85</v>
      </c>
      <c r="AE8" s="1303"/>
      <c r="AF8" s="1301" t="s">
        <v>86</v>
      </c>
      <c r="AG8" s="1303"/>
      <c r="AH8" s="1316" t="s">
        <v>80</v>
      </c>
      <c r="AI8" s="1289" t="s">
        <v>81</v>
      </c>
      <c r="AJ8" s="1290"/>
      <c r="AK8" s="1310" t="s">
        <v>82</v>
      </c>
      <c r="AL8" s="1311"/>
      <c r="AM8" s="1311"/>
      <c r="AN8" s="1312"/>
      <c r="AO8" s="1301" t="s">
        <v>83</v>
      </c>
      <c r="AP8" s="1303"/>
      <c r="AQ8" s="1301" t="s">
        <v>84</v>
      </c>
      <c r="AR8" s="1303"/>
      <c r="AS8" s="1301" t="s">
        <v>85</v>
      </c>
      <c r="AT8" s="1303"/>
      <c r="AU8" s="1301" t="s">
        <v>86</v>
      </c>
      <c r="AV8" s="1303"/>
      <c r="AW8" s="1304"/>
      <c r="AX8" s="1305"/>
      <c r="AY8" s="1306"/>
      <c r="AZ8" s="1329" t="s">
        <v>87</v>
      </c>
      <c r="BA8" s="1319" t="s">
        <v>81</v>
      </c>
      <c r="BB8" s="1320"/>
      <c r="BC8" s="1332" t="s">
        <v>88</v>
      </c>
      <c r="BD8" s="1333"/>
      <c r="BE8" s="1333"/>
      <c r="BF8" s="1334"/>
      <c r="BG8" s="1335" t="s">
        <v>83</v>
      </c>
      <c r="BH8" s="1336"/>
      <c r="BI8" s="1319" t="s">
        <v>84</v>
      </c>
      <c r="BJ8" s="1320"/>
      <c r="BK8" s="1319" t="s">
        <v>85</v>
      </c>
      <c r="BL8" s="1320"/>
      <c r="BM8" s="1323" t="s">
        <v>86</v>
      </c>
      <c r="BN8" s="1324"/>
      <c r="BO8" s="730"/>
      <c r="BP8" s="735"/>
    </row>
    <row r="9" spans="1:70" s="732" customFormat="1" ht="13.15" customHeight="1" x14ac:dyDescent="0.2">
      <c r="A9" s="1287"/>
      <c r="B9" s="736"/>
      <c r="C9" s="734"/>
      <c r="D9" s="1317"/>
      <c r="E9" s="1291"/>
      <c r="F9" s="1292"/>
      <c r="G9" s="1310" t="s">
        <v>89</v>
      </c>
      <c r="H9" s="1312"/>
      <c r="I9" s="1310" t="s">
        <v>90</v>
      </c>
      <c r="J9" s="1312"/>
      <c r="K9" s="1307"/>
      <c r="L9" s="1309"/>
      <c r="M9" s="1307"/>
      <c r="N9" s="1309"/>
      <c r="O9" s="1307"/>
      <c r="P9" s="1309"/>
      <c r="Q9" s="1307"/>
      <c r="R9" s="1309"/>
      <c r="S9" s="1317"/>
      <c r="T9" s="1291"/>
      <c r="U9" s="1292"/>
      <c r="V9" s="1310" t="s">
        <v>89</v>
      </c>
      <c r="W9" s="1312"/>
      <c r="X9" s="1310" t="s">
        <v>90</v>
      </c>
      <c r="Y9" s="1312"/>
      <c r="Z9" s="1307"/>
      <c r="AA9" s="1309"/>
      <c r="AB9" s="1307"/>
      <c r="AC9" s="1309"/>
      <c r="AD9" s="1307"/>
      <c r="AE9" s="1309"/>
      <c r="AF9" s="1307"/>
      <c r="AG9" s="1309"/>
      <c r="AH9" s="1317"/>
      <c r="AI9" s="1291"/>
      <c r="AJ9" s="1292"/>
      <c r="AK9" s="1310" t="s">
        <v>89</v>
      </c>
      <c r="AL9" s="1312"/>
      <c r="AM9" s="1310" t="s">
        <v>90</v>
      </c>
      <c r="AN9" s="1312"/>
      <c r="AO9" s="1307"/>
      <c r="AP9" s="1309"/>
      <c r="AQ9" s="1307"/>
      <c r="AR9" s="1309"/>
      <c r="AS9" s="1307"/>
      <c r="AT9" s="1309"/>
      <c r="AU9" s="1307"/>
      <c r="AV9" s="1309"/>
      <c r="AW9" s="1307"/>
      <c r="AX9" s="1308"/>
      <c r="AY9" s="1309"/>
      <c r="AZ9" s="1330"/>
      <c r="BA9" s="1321"/>
      <c r="BB9" s="1322"/>
      <c r="BC9" s="1327" t="s">
        <v>91</v>
      </c>
      <c r="BD9" s="1328"/>
      <c r="BE9" s="1327" t="s">
        <v>90</v>
      </c>
      <c r="BF9" s="1328"/>
      <c r="BG9" s="1337"/>
      <c r="BH9" s="1338"/>
      <c r="BI9" s="1321"/>
      <c r="BJ9" s="1322"/>
      <c r="BK9" s="1321"/>
      <c r="BL9" s="1322"/>
      <c r="BM9" s="1325"/>
      <c r="BN9" s="1326"/>
      <c r="BO9" s="730"/>
      <c r="BP9" s="735"/>
    </row>
    <row r="10" spans="1:70" s="732" customFormat="1" ht="14.25" customHeight="1" x14ac:dyDescent="0.2">
      <c r="A10" s="1287"/>
      <c r="B10" s="734"/>
      <c r="C10" s="734"/>
      <c r="D10" s="1317"/>
      <c r="E10" s="1313" t="s">
        <v>112</v>
      </c>
      <c r="F10" s="1313" t="s">
        <v>93</v>
      </c>
      <c r="G10" s="1313" t="s">
        <v>112</v>
      </c>
      <c r="H10" s="1313" t="s">
        <v>93</v>
      </c>
      <c r="I10" s="1313" t="s">
        <v>112</v>
      </c>
      <c r="J10" s="1313" t="s">
        <v>93</v>
      </c>
      <c r="K10" s="1313" t="s">
        <v>94</v>
      </c>
      <c r="L10" s="1313" t="s">
        <v>95</v>
      </c>
      <c r="M10" s="1313" t="s">
        <v>112</v>
      </c>
      <c r="N10" s="1313" t="s">
        <v>95</v>
      </c>
      <c r="O10" s="1313" t="s">
        <v>112</v>
      </c>
      <c r="P10" s="1313" t="s">
        <v>95</v>
      </c>
      <c r="Q10" s="1313" t="s">
        <v>112</v>
      </c>
      <c r="R10" s="1313" t="s">
        <v>93</v>
      </c>
      <c r="S10" s="1317"/>
      <c r="T10" s="1313" t="s">
        <v>112</v>
      </c>
      <c r="U10" s="1313" t="s">
        <v>93</v>
      </c>
      <c r="V10" s="1313" t="s">
        <v>112</v>
      </c>
      <c r="W10" s="1313" t="s">
        <v>93</v>
      </c>
      <c r="X10" s="1313" t="s">
        <v>112</v>
      </c>
      <c r="Y10" s="1313" t="s">
        <v>93</v>
      </c>
      <c r="Z10" s="1313" t="s">
        <v>94</v>
      </c>
      <c r="AA10" s="1313" t="s">
        <v>95</v>
      </c>
      <c r="AB10" s="1313" t="s">
        <v>112</v>
      </c>
      <c r="AC10" s="1313" t="s">
        <v>95</v>
      </c>
      <c r="AD10" s="1313" t="s">
        <v>112</v>
      </c>
      <c r="AE10" s="1313" t="s">
        <v>95</v>
      </c>
      <c r="AF10" s="1313" t="s">
        <v>112</v>
      </c>
      <c r="AG10" s="1313" t="s">
        <v>93</v>
      </c>
      <c r="AH10" s="1317"/>
      <c r="AI10" s="1313" t="s">
        <v>112</v>
      </c>
      <c r="AJ10" s="1313" t="s">
        <v>93</v>
      </c>
      <c r="AK10" s="1313" t="s">
        <v>112</v>
      </c>
      <c r="AL10" s="1313" t="s">
        <v>93</v>
      </c>
      <c r="AM10" s="1313" t="s">
        <v>112</v>
      </c>
      <c r="AN10" s="1313" t="s">
        <v>93</v>
      </c>
      <c r="AO10" s="1313" t="s">
        <v>94</v>
      </c>
      <c r="AP10" s="1313" t="s">
        <v>95</v>
      </c>
      <c r="AQ10" s="1313" t="s">
        <v>112</v>
      </c>
      <c r="AR10" s="1313" t="s">
        <v>95</v>
      </c>
      <c r="AS10" s="1313" t="s">
        <v>112</v>
      </c>
      <c r="AT10" s="1313" t="s">
        <v>95</v>
      </c>
      <c r="AU10" s="1313" t="s">
        <v>112</v>
      </c>
      <c r="AV10" s="1313" t="s">
        <v>93</v>
      </c>
      <c r="AW10" s="1313" t="s">
        <v>96</v>
      </c>
      <c r="AX10" s="1313" t="s">
        <v>112</v>
      </c>
      <c r="AY10" s="1313" t="s">
        <v>93</v>
      </c>
      <c r="AZ10" s="1330"/>
      <c r="BA10" s="1313" t="s">
        <v>112</v>
      </c>
      <c r="BB10" s="1313" t="s">
        <v>95</v>
      </c>
      <c r="BC10" s="1313" t="s">
        <v>112</v>
      </c>
      <c r="BD10" s="1313" t="s">
        <v>95</v>
      </c>
      <c r="BE10" s="1313" t="s">
        <v>112</v>
      </c>
      <c r="BF10" s="1313" t="s">
        <v>95</v>
      </c>
      <c r="BG10" s="1313" t="s">
        <v>92</v>
      </c>
      <c r="BH10" s="1313" t="s">
        <v>97</v>
      </c>
      <c r="BI10" s="1313" t="s">
        <v>112</v>
      </c>
      <c r="BJ10" s="1313" t="s">
        <v>95</v>
      </c>
      <c r="BK10" s="1313" t="s">
        <v>112</v>
      </c>
      <c r="BL10" s="1313" t="s">
        <v>95</v>
      </c>
      <c r="BM10" s="1339" t="s">
        <v>132</v>
      </c>
      <c r="BN10" s="1342" t="s">
        <v>95</v>
      </c>
      <c r="BO10" s="730"/>
      <c r="BP10" s="1345" t="s">
        <v>129</v>
      </c>
    </row>
    <row r="11" spans="1:70" s="732" customFormat="1" ht="14.45" customHeight="1" x14ac:dyDescent="0.2">
      <c r="A11" s="1287"/>
      <c r="B11" s="734"/>
      <c r="C11" s="734"/>
      <c r="D11" s="1317"/>
      <c r="E11" s="1314"/>
      <c r="F11" s="1314"/>
      <c r="G11" s="1314"/>
      <c r="H11" s="1314"/>
      <c r="I11" s="1314"/>
      <c r="J11" s="1314"/>
      <c r="K11" s="1314"/>
      <c r="L11" s="1314"/>
      <c r="M11" s="1314"/>
      <c r="N11" s="1314"/>
      <c r="O11" s="1314"/>
      <c r="P11" s="1314"/>
      <c r="Q11" s="1314"/>
      <c r="R11" s="1314"/>
      <c r="S11" s="1317"/>
      <c r="T11" s="1314"/>
      <c r="U11" s="1314"/>
      <c r="V11" s="1314"/>
      <c r="W11" s="1314"/>
      <c r="X11" s="1314"/>
      <c r="Y11" s="1314"/>
      <c r="Z11" s="1314"/>
      <c r="AA11" s="1314"/>
      <c r="AB11" s="1314"/>
      <c r="AC11" s="1314"/>
      <c r="AD11" s="1314"/>
      <c r="AE11" s="1314"/>
      <c r="AF11" s="1314"/>
      <c r="AG11" s="1314"/>
      <c r="AH11" s="1317"/>
      <c r="AI11" s="1314"/>
      <c r="AJ11" s="1314"/>
      <c r="AK11" s="1314"/>
      <c r="AL11" s="1314"/>
      <c r="AM11" s="1314"/>
      <c r="AN11" s="1314"/>
      <c r="AO11" s="1314"/>
      <c r="AP11" s="1314"/>
      <c r="AQ11" s="1314"/>
      <c r="AR11" s="1314"/>
      <c r="AS11" s="1314"/>
      <c r="AT11" s="1314"/>
      <c r="AU11" s="1314"/>
      <c r="AV11" s="1314"/>
      <c r="AW11" s="1314"/>
      <c r="AX11" s="1314"/>
      <c r="AY11" s="1314"/>
      <c r="AZ11" s="1330"/>
      <c r="BA11" s="1314"/>
      <c r="BB11" s="1314"/>
      <c r="BC11" s="1314"/>
      <c r="BD11" s="1314"/>
      <c r="BE11" s="1314"/>
      <c r="BF11" s="1314"/>
      <c r="BG11" s="1314"/>
      <c r="BH11" s="1314"/>
      <c r="BI11" s="1314"/>
      <c r="BJ11" s="1314"/>
      <c r="BK11" s="1314"/>
      <c r="BL11" s="1314"/>
      <c r="BM11" s="1340"/>
      <c r="BN11" s="1343"/>
      <c r="BO11" s="730"/>
      <c r="BP11" s="1346"/>
      <c r="BQ11" s="732" t="s">
        <v>166</v>
      </c>
    </row>
    <row r="12" spans="1:70" s="732" customFormat="1" ht="18" customHeight="1" x14ac:dyDescent="0.3">
      <c r="A12" s="1288"/>
      <c r="B12" s="737" t="s">
        <v>113</v>
      </c>
      <c r="C12" s="737" t="s">
        <v>114</v>
      </c>
      <c r="D12" s="1318"/>
      <c r="E12" s="1315"/>
      <c r="F12" s="1315"/>
      <c r="G12" s="1315"/>
      <c r="H12" s="1315"/>
      <c r="I12" s="1315"/>
      <c r="J12" s="1315"/>
      <c r="K12" s="1315"/>
      <c r="L12" s="1315"/>
      <c r="M12" s="1315"/>
      <c r="N12" s="1315"/>
      <c r="O12" s="1315"/>
      <c r="P12" s="1315"/>
      <c r="Q12" s="1315"/>
      <c r="R12" s="1315"/>
      <c r="S12" s="1318"/>
      <c r="T12" s="1315"/>
      <c r="U12" s="1315"/>
      <c r="V12" s="1315"/>
      <c r="W12" s="1315"/>
      <c r="X12" s="1315"/>
      <c r="Y12" s="1315"/>
      <c r="Z12" s="1315"/>
      <c r="AA12" s="1315"/>
      <c r="AB12" s="1315"/>
      <c r="AC12" s="1315"/>
      <c r="AD12" s="1315"/>
      <c r="AE12" s="1315"/>
      <c r="AF12" s="1315"/>
      <c r="AG12" s="1315"/>
      <c r="AH12" s="1318"/>
      <c r="AI12" s="1315"/>
      <c r="AJ12" s="1315"/>
      <c r="AK12" s="1315"/>
      <c r="AL12" s="1315"/>
      <c r="AM12" s="1315"/>
      <c r="AN12" s="1315"/>
      <c r="AO12" s="1315"/>
      <c r="AP12" s="1315"/>
      <c r="AQ12" s="1315"/>
      <c r="AR12" s="1315"/>
      <c r="AS12" s="1315"/>
      <c r="AT12" s="1315"/>
      <c r="AU12" s="1315"/>
      <c r="AV12" s="1315"/>
      <c r="AW12" s="1315"/>
      <c r="AX12" s="1315"/>
      <c r="AY12" s="1315"/>
      <c r="AZ12" s="1331"/>
      <c r="BA12" s="1315"/>
      <c r="BB12" s="1315"/>
      <c r="BC12" s="1315"/>
      <c r="BD12" s="1315"/>
      <c r="BE12" s="1315"/>
      <c r="BF12" s="1315"/>
      <c r="BG12" s="1315"/>
      <c r="BH12" s="1315"/>
      <c r="BI12" s="1315"/>
      <c r="BJ12" s="1315"/>
      <c r="BK12" s="1315"/>
      <c r="BL12" s="1315"/>
      <c r="BM12" s="1341"/>
      <c r="BN12" s="1344"/>
      <c r="BO12" s="738" t="s">
        <v>65</v>
      </c>
      <c r="BP12" s="739"/>
    </row>
    <row r="13" spans="1:70" ht="15" customHeight="1" x14ac:dyDescent="0.25">
      <c r="A13" s="740" t="s">
        <v>86</v>
      </c>
      <c r="B13" s="741">
        <v>56913.205199999997</v>
      </c>
      <c r="C13" s="741">
        <f t="shared" ref="C13:C58" si="0">BM13/B13*100</f>
        <v>1.173154802393733</v>
      </c>
      <c r="D13" s="741">
        <f t="shared" ref="D13:AI13" si="1">SUM(D14:D58)</f>
        <v>0</v>
      </c>
      <c r="E13" s="742">
        <f t="shared" si="1"/>
        <v>345.75</v>
      </c>
      <c r="F13" s="742">
        <f t="shared" si="1"/>
        <v>496</v>
      </c>
      <c r="G13" s="742">
        <f t="shared" si="1"/>
        <v>2.5</v>
      </c>
      <c r="H13" s="742">
        <f t="shared" si="1"/>
        <v>4</v>
      </c>
      <c r="I13" s="742">
        <f t="shared" si="1"/>
        <v>7.1</v>
      </c>
      <c r="J13" s="742">
        <f t="shared" si="1"/>
        <v>20</v>
      </c>
      <c r="K13" s="742">
        <f t="shared" si="1"/>
        <v>88.56</v>
      </c>
      <c r="L13" s="742">
        <f t="shared" si="1"/>
        <v>168</v>
      </c>
      <c r="M13" s="742">
        <f t="shared" si="1"/>
        <v>187.83</v>
      </c>
      <c r="N13" s="742">
        <f t="shared" si="1"/>
        <v>287</v>
      </c>
      <c r="O13" s="742">
        <f t="shared" si="1"/>
        <v>13.99</v>
      </c>
      <c r="P13" s="742">
        <f t="shared" si="1"/>
        <v>41</v>
      </c>
      <c r="Q13" s="742">
        <f t="shared" si="1"/>
        <v>645.73</v>
      </c>
      <c r="R13" s="742">
        <f t="shared" si="1"/>
        <v>1016</v>
      </c>
      <c r="S13" s="742">
        <f t="shared" si="1"/>
        <v>0</v>
      </c>
      <c r="T13" s="742">
        <f t="shared" si="1"/>
        <v>1.1000000000000001</v>
      </c>
      <c r="U13" s="742">
        <f t="shared" si="1"/>
        <v>2</v>
      </c>
      <c r="V13" s="743">
        <f t="shared" si="1"/>
        <v>0</v>
      </c>
      <c r="W13" s="744">
        <f t="shared" si="1"/>
        <v>0</v>
      </c>
      <c r="X13" s="744">
        <f t="shared" si="1"/>
        <v>0</v>
      </c>
      <c r="Y13" s="744">
        <f t="shared" si="1"/>
        <v>0</v>
      </c>
      <c r="Z13" s="744">
        <f t="shared" si="1"/>
        <v>17.57</v>
      </c>
      <c r="AA13" s="744">
        <f t="shared" si="1"/>
        <v>73</v>
      </c>
      <c r="AB13" s="744">
        <f t="shared" si="1"/>
        <v>2.13</v>
      </c>
      <c r="AC13" s="744">
        <f t="shared" si="1"/>
        <v>8</v>
      </c>
      <c r="AD13" s="744">
        <f t="shared" si="1"/>
        <v>6.15</v>
      </c>
      <c r="AE13" s="744">
        <f t="shared" si="1"/>
        <v>13</v>
      </c>
      <c r="AF13" s="744">
        <f t="shared" si="1"/>
        <v>26.95</v>
      </c>
      <c r="AG13" s="744">
        <f t="shared" si="1"/>
        <v>96</v>
      </c>
      <c r="AH13" s="745">
        <f t="shared" si="1"/>
        <v>0</v>
      </c>
      <c r="AI13" s="745">
        <f t="shared" si="1"/>
        <v>0</v>
      </c>
      <c r="AJ13" s="745">
        <f t="shared" ref="AJ13:BN13" si="2">SUM(AJ14:AJ58)</f>
        <v>0</v>
      </c>
      <c r="AK13" s="745">
        <f t="shared" si="2"/>
        <v>0</v>
      </c>
      <c r="AL13" s="745">
        <f t="shared" si="2"/>
        <v>0</v>
      </c>
      <c r="AM13" s="745">
        <f t="shared" si="2"/>
        <v>0</v>
      </c>
      <c r="AN13" s="745">
        <f t="shared" si="2"/>
        <v>0</v>
      </c>
      <c r="AO13" s="745">
        <f t="shared" si="2"/>
        <v>0</v>
      </c>
      <c r="AP13" s="745">
        <f t="shared" si="2"/>
        <v>0</v>
      </c>
      <c r="AQ13" s="745">
        <f t="shared" si="2"/>
        <v>0</v>
      </c>
      <c r="AR13" s="745">
        <f t="shared" si="2"/>
        <v>0</v>
      </c>
      <c r="AS13" s="745">
        <f t="shared" si="2"/>
        <v>0</v>
      </c>
      <c r="AT13" s="745">
        <f t="shared" si="2"/>
        <v>0</v>
      </c>
      <c r="AU13" s="745">
        <f t="shared" si="2"/>
        <v>0</v>
      </c>
      <c r="AV13" s="745">
        <f t="shared" si="2"/>
        <v>0</v>
      </c>
      <c r="AW13" s="745">
        <f t="shared" si="2"/>
        <v>0</v>
      </c>
      <c r="AX13" s="745">
        <f t="shared" si="2"/>
        <v>0</v>
      </c>
      <c r="AY13" s="745">
        <f t="shared" si="2"/>
        <v>0</v>
      </c>
      <c r="AZ13" s="745">
        <f t="shared" si="2"/>
        <v>0</v>
      </c>
      <c r="BA13" s="745">
        <f t="shared" si="2"/>
        <v>346.85</v>
      </c>
      <c r="BB13" s="745">
        <f t="shared" si="2"/>
        <v>498</v>
      </c>
      <c r="BC13" s="745">
        <f t="shared" si="2"/>
        <v>2.5</v>
      </c>
      <c r="BD13" s="745">
        <f t="shared" si="2"/>
        <v>4</v>
      </c>
      <c r="BE13" s="745">
        <f t="shared" si="2"/>
        <v>7.1</v>
      </c>
      <c r="BF13" s="745">
        <f t="shared" si="2"/>
        <v>20</v>
      </c>
      <c r="BG13" s="745">
        <f t="shared" si="2"/>
        <v>106.13</v>
      </c>
      <c r="BH13" s="745">
        <f t="shared" si="2"/>
        <v>241</v>
      </c>
      <c r="BI13" s="745">
        <f t="shared" si="2"/>
        <v>189.96</v>
      </c>
      <c r="BJ13" s="745">
        <f t="shared" si="2"/>
        <v>295</v>
      </c>
      <c r="BK13" s="745">
        <f t="shared" si="2"/>
        <v>15.14</v>
      </c>
      <c r="BL13" s="745">
        <f t="shared" si="2"/>
        <v>54</v>
      </c>
      <c r="BM13" s="745">
        <f t="shared" si="2"/>
        <v>667.67999999999984</v>
      </c>
      <c r="BN13" s="745">
        <f t="shared" si="2"/>
        <v>1112</v>
      </c>
      <c r="BO13" s="746">
        <v>30</v>
      </c>
      <c r="BP13" s="745"/>
      <c r="BQ13" s="715" t="s">
        <v>56</v>
      </c>
      <c r="BR13" s="715" t="s">
        <v>202</v>
      </c>
    </row>
    <row r="14" spans="1:70" ht="15" customHeight="1" x14ac:dyDescent="0.25">
      <c r="A14" s="747" t="s">
        <v>5</v>
      </c>
      <c r="B14" s="748">
        <v>78</v>
      </c>
      <c r="C14" s="749">
        <f t="shared" si="0"/>
        <v>0</v>
      </c>
      <c r="D14" s="750"/>
      <c r="E14" s="751"/>
      <c r="F14" s="751"/>
      <c r="G14" s="751"/>
      <c r="H14" s="751"/>
      <c r="I14" s="751"/>
      <c r="J14" s="751"/>
      <c r="K14" s="751"/>
      <c r="L14" s="751"/>
      <c r="M14" s="751"/>
      <c r="N14" s="751"/>
      <c r="O14" s="751"/>
      <c r="P14" s="751"/>
      <c r="Q14" s="752">
        <f t="shared" ref="Q14:R58" si="3">SUM(O14,M14,K14,I14,G14,E14)</f>
        <v>0</v>
      </c>
      <c r="R14" s="752">
        <f t="shared" si="3"/>
        <v>0</v>
      </c>
      <c r="S14" s="752"/>
      <c r="T14" s="752"/>
      <c r="U14" s="752"/>
      <c r="V14" s="752"/>
      <c r="W14" s="752"/>
      <c r="X14" s="752"/>
      <c r="Y14" s="752"/>
      <c r="Z14" s="753"/>
      <c r="AA14" s="753"/>
      <c r="AB14" s="754"/>
      <c r="AC14" s="754"/>
      <c r="AD14" s="755"/>
      <c r="AE14" s="755"/>
      <c r="AF14" s="752">
        <f t="shared" ref="AF14:AG58" si="4">SUM(AD14,AB14,Z14,X14,V14,T14)</f>
        <v>0</v>
      </c>
      <c r="AG14" s="752">
        <f t="shared" si="4"/>
        <v>0</v>
      </c>
      <c r="AH14" s="753"/>
      <c r="AI14" s="753"/>
      <c r="AJ14" s="753"/>
      <c r="AK14" s="753"/>
      <c r="AL14" s="753"/>
      <c r="AM14" s="753"/>
      <c r="AN14" s="753"/>
      <c r="AO14" s="753"/>
      <c r="AP14" s="753"/>
      <c r="AQ14" s="753"/>
      <c r="AR14" s="756"/>
      <c r="AS14" s="756"/>
      <c r="AT14" s="757"/>
      <c r="AU14" s="754">
        <f t="shared" ref="AU14:AV58" si="5">SUM(AS14,AQ14,AO14,AM14,AK14,AI14)</f>
        <v>0</v>
      </c>
      <c r="AV14" s="754">
        <f t="shared" si="5"/>
        <v>0</v>
      </c>
      <c r="AW14" s="757"/>
      <c r="AX14" s="757"/>
      <c r="AY14" s="757"/>
      <c r="AZ14" s="754">
        <f t="shared" ref="AZ14:BA58" si="6">SUM(D14,S14,AH14,)</f>
        <v>0</v>
      </c>
      <c r="BA14" s="754">
        <f t="shared" si="6"/>
        <v>0</v>
      </c>
      <c r="BB14" s="754">
        <f t="shared" ref="BB14:BB57" si="7">SUM(F14,AJ14,U14,)</f>
        <v>0</v>
      </c>
      <c r="BC14" s="754">
        <f t="shared" ref="BC14:BE57" si="8">SUM(AK14,V14,G14,)</f>
        <v>0</v>
      </c>
      <c r="BD14" s="754">
        <f t="shared" ref="BD14:BF57" si="9">SUM(AL14,W14,H14)</f>
        <v>0</v>
      </c>
      <c r="BE14" s="754">
        <f t="shared" si="8"/>
        <v>0</v>
      </c>
      <c r="BF14" s="754">
        <f t="shared" si="9"/>
        <v>0</v>
      </c>
      <c r="BG14" s="754">
        <f t="shared" ref="BG14:BG58" si="10">SUM(K14,Z14,AO14,)</f>
        <v>0</v>
      </c>
      <c r="BH14" s="754">
        <f t="shared" ref="BH14:BH57" si="11">SUM(L14,AP14,AA14,)</f>
        <v>0</v>
      </c>
      <c r="BI14" s="754">
        <f t="shared" ref="BI14:BI58" si="12">SUM(M14,AB14,AQ14,)</f>
        <v>0</v>
      </c>
      <c r="BJ14" s="754">
        <f t="shared" ref="BJ14:BJ57" si="13">SUM(N14,AR14,AC14,)</f>
        <v>0</v>
      </c>
      <c r="BK14" s="754">
        <f t="shared" ref="BK14:BL57" si="14">SUM(O14,AD14,AS14)</f>
        <v>0</v>
      </c>
      <c r="BL14" s="754">
        <f t="shared" si="14"/>
        <v>0</v>
      </c>
      <c r="BM14" s="754">
        <f t="shared" ref="BM14:BM31" si="15">SUM(Q14,AF14,AU14,BC14)</f>
        <v>0</v>
      </c>
      <c r="BN14" s="754">
        <f t="shared" ref="BN14:BN42" si="16">BB14+BD14+BF14+BH14+BJ14+BL14</f>
        <v>0</v>
      </c>
      <c r="BP14" s="758"/>
      <c r="BQ14" s="715" t="s">
        <v>203</v>
      </c>
    </row>
    <row r="15" spans="1:70" ht="15" customHeight="1" x14ac:dyDescent="0.25">
      <c r="A15" s="759" t="s">
        <v>6</v>
      </c>
      <c r="B15" s="760">
        <v>607</v>
      </c>
      <c r="C15" s="761">
        <f t="shared" si="0"/>
        <v>9.6375617792421746</v>
      </c>
      <c r="D15" s="762"/>
      <c r="E15" s="751">
        <v>8</v>
      </c>
      <c r="F15" s="751">
        <v>17</v>
      </c>
      <c r="G15" s="751"/>
      <c r="H15" s="751"/>
      <c r="I15" s="751"/>
      <c r="J15" s="751"/>
      <c r="K15" s="751"/>
      <c r="L15" s="751"/>
      <c r="M15" s="751">
        <v>50.5</v>
      </c>
      <c r="N15" s="751">
        <v>73</v>
      </c>
      <c r="O15" s="754"/>
      <c r="P15" s="754"/>
      <c r="Q15" s="754">
        <f t="shared" si="3"/>
        <v>58.5</v>
      </c>
      <c r="R15" s="754">
        <f t="shared" si="3"/>
        <v>90</v>
      </c>
      <c r="S15" s="754"/>
      <c r="T15" s="754"/>
      <c r="U15" s="754"/>
      <c r="V15" s="754"/>
      <c r="W15" s="754"/>
      <c r="X15" s="754"/>
      <c r="Y15" s="754"/>
      <c r="Z15" s="753"/>
      <c r="AA15" s="753"/>
      <c r="AB15" s="754"/>
      <c r="AC15" s="754"/>
      <c r="AD15" s="754"/>
      <c r="AE15" s="754"/>
      <c r="AF15" s="754">
        <f t="shared" si="4"/>
        <v>0</v>
      </c>
      <c r="AG15" s="754">
        <f t="shared" si="4"/>
        <v>0</v>
      </c>
      <c r="AH15" s="754"/>
      <c r="AI15" s="754"/>
      <c r="AJ15" s="754"/>
      <c r="AK15" s="753"/>
      <c r="AL15" s="753"/>
      <c r="AM15" s="753"/>
      <c r="AN15" s="753"/>
      <c r="AO15" s="753"/>
      <c r="AP15" s="753"/>
      <c r="AQ15" s="753"/>
      <c r="AR15" s="754"/>
      <c r="AS15" s="754"/>
      <c r="AT15" s="754"/>
      <c r="AU15" s="754">
        <f t="shared" si="5"/>
        <v>0</v>
      </c>
      <c r="AV15" s="754">
        <f t="shared" si="5"/>
        <v>0</v>
      </c>
      <c r="AW15" s="754"/>
      <c r="AX15" s="754"/>
      <c r="AY15" s="754"/>
      <c r="AZ15" s="754">
        <f t="shared" si="6"/>
        <v>0</v>
      </c>
      <c r="BA15" s="754">
        <f t="shared" si="6"/>
        <v>8</v>
      </c>
      <c r="BB15" s="754">
        <f t="shared" si="7"/>
        <v>17</v>
      </c>
      <c r="BC15" s="754">
        <f t="shared" si="8"/>
        <v>0</v>
      </c>
      <c r="BD15" s="754">
        <f t="shared" si="9"/>
        <v>0</v>
      </c>
      <c r="BE15" s="754">
        <f t="shared" si="8"/>
        <v>0</v>
      </c>
      <c r="BF15" s="754">
        <f t="shared" si="9"/>
        <v>0</v>
      </c>
      <c r="BG15" s="754">
        <f t="shared" si="10"/>
        <v>0</v>
      </c>
      <c r="BH15" s="754">
        <f t="shared" si="11"/>
        <v>0</v>
      </c>
      <c r="BI15" s="754">
        <f t="shared" si="12"/>
        <v>50.5</v>
      </c>
      <c r="BJ15" s="754">
        <f t="shared" si="13"/>
        <v>73</v>
      </c>
      <c r="BK15" s="754">
        <f t="shared" si="14"/>
        <v>0</v>
      </c>
      <c r="BL15" s="754">
        <f t="shared" si="14"/>
        <v>0</v>
      </c>
      <c r="BM15" s="754">
        <f t="shared" si="15"/>
        <v>58.5</v>
      </c>
      <c r="BN15" s="754">
        <f t="shared" si="16"/>
        <v>90</v>
      </c>
      <c r="BO15" s="764"/>
      <c r="BP15" s="758"/>
      <c r="BQ15" s="773" t="s">
        <v>127</v>
      </c>
    </row>
    <row r="16" spans="1:70" ht="15" customHeight="1" x14ac:dyDescent="0.25">
      <c r="A16" s="759" t="s">
        <v>7</v>
      </c>
      <c r="B16" s="760">
        <v>80</v>
      </c>
      <c r="C16" s="761">
        <f t="shared" si="0"/>
        <v>0</v>
      </c>
      <c r="D16" s="765"/>
      <c r="E16" s="754"/>
      <c r="F16" s="754"/>
      <c r="G16" s="754"/>
      <c r="H16" s="754"/>
      <c r="I16" s="754"/>
      <c r="J16" s="754"/>
      <c r="K16" s="754"/>
      <c r="L16" s="754"/>
      <c r="M16" s="754"/>
      <c r="N16" s="754"/>
      <c r="O16" s="754"/>
      <c r="P16" s="754"/>
      <c r="Q16" s="754">
        <f>SUM(O16,M16,K16,I16,G16,E16)</f>
        <v>0</v>
      </c>
      <c r="R16" s="754">
        <f t="shared" si="3"/>
        <v>0</v>
      </c>
      <c r="S16" s="754"/>
      <c r="T16" s="754"/>
      <c r="U16" s="754"/>
      <c r="V16" s="754"/>
      <c r="W16" s="754"/>
      <c r="X16" s="754"/>
      <c r="Y16" s="754"/>
      <c r="Z16" s="754"/>
      <c r="AA16" s="754"/>
      <c r="AB16" s="766"/>
      <c r="AC16" s="754"/>
      <c r="AD16" s="754"/>
      <c r="AE16" s="754"/>
      <c r="AF16" s="766">
        <f t="shared" si="4"/>
        <v>0</v>
      </c>
      <c r="AG16" s="754">
        <f t="shared" si="4"/>
        <v>0</v>
      </c>
      <c r="AH16" s="754"/>
      <c r="AI16" s="754"/>
      <c r="AJ16" s="754"/>
      <c r="AK16" s="754"/>
      <c r="AL16" s="754"/>
      <c r="AM16" s="754"/>
      <c r="AN16" s="754"/>
      <c r="AO16" s="754"/>
      <c r="AP16" s="754"/>
      <c r="AQ16" s="754"/>
      <c r="AR16" s="754"/>
      <c r="AS16" s="754"/>
      <c r="AT16" s="754"/>
      <c r="AU16" s="754">
        <f t="shared" si="5"/>
        <v>0</v>
      </c>
      <c r="AV16" s="754">
        <f t="shared" si="5"/>
        <v>0</v>
      </c>
      <c r="AW16" s="754"/>
      <c r="AX16" s="754"/>
      <c r="AY16" s="754"/>
      <c r="AZ16" s="754">
        <f t="shared" si="6"/>
        <v>0</v>
      </c>
      <c r="BA16" s="754">
        <f t="shared" si="6"/>
        <v>0</v>
      </c>
      <c r="BB16" s="754">
        <f t="shared" si="7"/>
        <v>0</v>
      </c>
      <c r="BC16" s="754">
        <f t="shared" si="8"/>
        <v>0</v>
      </c>
      <c r="BD16" s="754">
        <f t="shared" si="9"/>
        <v>0</v>
      </c>
      <c r="BE16" s="754">
        <f t="shared" si="8"/>
        <v>0</v>
      </c>
      <c r="BF16" s="754">
        <f t="shared" si="9"/>
        <v>0</v>
      </c>
      <c r="BG16" s="754">
        <f>SUM(K16,Z16,AO16,)</f>
        <v>0</v>
      </c>
      <c r="BH16" s="754">
        <f t="shared" si="11"/>
        <v>0</v>
      </c>
      <c r="BI16" s="754">
        <f t="shared" si="12"/>
        <v>0</v>
      </c>
      <c r="BJ16" s="754">
        <f t="shared" si="13"/>
        <v>0</v>
      </c>
      <c r="BK16" s="754">
        <f t="shared" si="14"/>
        <v>0</v>
      </c>
      <c r="BL16" s="754">
        <f t="shared" si="14"/>
        <v>0</v>
      </c>
      <c r="BM16" s="754">
        <f t="shared" si="15"/>
        <v>0</v>
      </c>
      <c r="BN16" s="754">
        <f t="shared" si="16"/>
        <v>0</v>
      </c>
      <c r="BO16" s="764"/>
      <c r="BP16" s="758"/>
      <c r="BQ16" s="715" t="s">
        <v>127</v>
      </c>
    </row>
    <row r="17" spans="1:69" s="773" customFormat="1" ht="15" customHeight="1" x14ac:dyDescent="0.25">
      <c r="A17" s="767" t="s">
        <v>8</v>
      </c>
      <c r="B17" s="768">
        <v>738.61</v>
      </c>
      <c r="C17" s="769">
        <f t="shared" si="0"/>
        <v>0</v>
      </c>
      <c r="D17" s="770"/>
      <c r="E17" s="627"/>
      <c r="F17" s="627"/>
      <c r="G17" s="627"/>
      <c r="H17" s="627"/>
      <c r="I17" s="627"/>
      <c r="J17" s="627"/>
      <c r="K17" s="627"/>
      <c r="L17" s="627"/>
      <c r="M17" s="627"/>
      <c r="N17" s="627"/>
      <c r="O17" s="627"/>
      <c r="P17" s="627"/>
      <c r="Q17" s="627">
        <f>SUM(O17,M17,K17,I17,G17,E17)</f>
        <v>0</v>
      </c>
      <c r="R17" s="627">
        <f t="shared" si="3"/>
        <v>0</v>
      </c>
      <c r="S17" s="627"/>
      <c r="T17" s="627"/>
      <c r="U17" s="627"/>
      <c r="V17" s="627"/>
      <c r="W17" s="627"/>
      <c r="X17" s="627"/>
      <c r="Y17" s="627"/>
      <c r="Z17" s="627"/>
      <c r="AA17" s="627"/>
      <c r="AB17" s="627"/>
      <c r="AC17" s="627"/>
      <c r="AD17" s="627"/>
      <c r="AE17" s="627"/>
      <c r="AF17" s="627">
        <f t="shared" si="4"/>
        <v>0</v>
      </c>
      <c r="AG17" s="627">
        <f t="shared" si="4"/>
        <v>0</v>
      </c>
      <c r="AH17" s="627"/>
      <c r="AI17" s="627"/>
      <c r="AJ17" s="627"/>
      <c r="AK17" s="627"/>
      <c r="AL17" s="627"/>
      <c r="AM17" s="627"/>
      <c r="AN17" s="627"/>
      <c r="AO17" s="627"/>
      <c r="AP17" s="627"/>
      <c r="AQ17" s="627"/>
      <c r="AR17" s="627"/>
      <c r="AS17" s="627"/>
      <c r="AT17" s="627"/>
      <c r="AU17" s="627">
        <f t="shared" si="5"/>
        <v>0</v>
      </c>
      <c r="AV17" s="627">
        <f t="shared" si="5"/>
        <v>0</v>
      </c>
      <c r="AW17" s="627"/>
      <c r="AX17" s="627"/>
      <c r="AY17" s="627"/>
      <c r="AZ17" s="627">
        <f t="shared" si="6"/>
        <v>0</v>
      </c>
      <c r="BA17" s="627">
        <f t="shared" si="6"/>
        <v>0</v>
      </c>
      <c r="BB17" s="627">
        <f t="shared" si="7"/>
        <v>0</v>
      </c>
      <c r="BC17" s="627">
        <f t="shared" si="8"/>
        <v>0</v>
      </c>
      <c r="BD17" s="627">
        <f t="shared" si="9"/>
        <v>0</v>
      </c>
      <c r="BE17" s="627">
        <f t="shared" si="8"/>
        <v>0</v>
      </c>
      <c r="BF17" s="627">
        <f t="shared" si="9"/>
        <v>0</v>
      </c>
      <c r="BG17" s="627">
        <f>SUM(K17,Z17,AO17,)</f>
        <v>0</v>
      </c>
      <c r="BH17" s="627">
        <f t="shared" si="11"/>
        <v>0</v>
      </c>
      <c r="BI17" s="627">
        <f t="shared" si="12"/>
        <v>0</v>
      </c>
      <c r="BJ17" s="627">
        <f t="shared" si="13"/>
        <v>0</v>
      </c>
      <c r="BK17" s="627">
        <f t="shared" si="14"/>
        <v>0</v>
      </c>
      <c r="BL17" s="627">
        <f t="shared" si="14"/>
        <v>0</v>
      </c>
      <c r="BM17" s="627">
        <f t="shared" si="15"/>
        <v>0</v>
      </c>
      <c r="BN17" s="627">
        <f t="shared" si="16"/>
        <v>0</v>
      </c>
      <c r="BO17" s="771"/>
      <c r="BP17" s="772"/>
      <c r="BQ17" s="846" t="s">
        <v>127</v>
      </c>
    </row>
    <row r="18" spans="1:69" ht="15" customHeight="1" x14ac:dyDescent="0.25">
      <c r="A18" s="759" t="s">
        <v>9</v>
      </c>
      <c r="B18" s="760">
        <v>1294</v>
      </c>
      <c r="C18" s="761">
        <f t="shared" si="0"/>
        <v>0.55641421947449776</v>
      </c>
      <c r="D18" s="762"/>
      <c r="E18" s="754">
        <v>3</v>
      </c>
      <c r="F18" s="754">
        <v>1</v>
      </c>
      <c r="G18" s="754"/>
      <c r="H18" s="754"/>
      <c r="I18" s="754"/>
      <c r="J18" s="754"/>
      <c r="K18" s="754"/>
      <c r="L18" s="754"/>
      <c r="M18" s="754"/>
      <c r="N18" s="754"/>
      <c r="O18" s="754"/>
      <c r="P18" s="754"/>
      <c r="Q18" s="754">
        <f t="shared" si="3"/>
        <v>3</v>
      </c>
      <c r="R18" s="754">
        <f t="shared" si="3"/>
        <v>1</v>
      </c>
      <c r="S18" s="754"/>
      <c r="T18" s="847">
        <v>0.6</v>
      </c>
      <c r="U18" s="754">
        <v>1</v>
      </c>
      <c r="V18" s="754"/>
      <c r="W18" s="754"/>
      <c r="X18" s="754"/>
      <c r="Y18" s="754"/>
      <c r="Z18" s="754"/>
      <c r="AA18" s="754"/>
      <c r="AB18" s="754"/>
      <c r="AC18" s="754"/>
      <c r="AD18" s="847">
        <v>3.6</v>
      </c>
      <c r="AE18" s="754">
        <v>5</v>
      </c>
      <c r="AF18" s="754">
        <f t="shared" si="4"/>
        <v>4.2</v>
      </c>
      <c r="AG18" s="754">
        <f t="shared" si="4"/>
        <v>6</v>
      </c>
      <c r="AH18" s="754"/>
      <c r="AI18" s="754"/>
      <c r="AJ18" s="754"/>
      <c r="AK18" s="754"/>
      <c r="AL18" s="754"/>
      <c r="AM18" s="754"/>
      <c r="AN18" s="754"/>
      <c r="AO18" s="754"/>
      <c r="AP18" s="754"/>
      <c r="AQ18" s="754"/>
      <c r="AR18" s="754"/>
      <c r="AS18" s="754"/>
      <c r="AT18" s="754"/>
      <c r="AU18" s="754">
        <f t="shared" si="5"/>
        <v>0</v>
      </c>
      <c r="AV18" s="754">
        <f t="shared" si="5"/>
        <v>0</v>
      </c>
      <c r="AW18" s="754"/>
      <c r="AX18" s="754"/>
      <c r="AY18" s="754"/>
      <c r="AZ18" s="754">
        <f t="shared" si="6"/>
        <v>0</v>
      </c>
      <c r="BA18" s="754">
        <f t="shared" si="6"/>
        <v>3.6</v>
      </c>
      <c r="BB18" s="754">
        <f t="shared" si="7"/>
        <v>2</v>
      </c>
      <c r="BC18" s="754">
        <f t="shared" si="8"/>
        <v>0</v>
      </c>
      <c r="BD18" s="754">
        <f t="shared" si="9"/>
        <v>0</v>
      </c>
      <c r="BE18" s="754">
        <f t="shared" si="8"/>
        <v>0</v>
      </c>
      <c r="BF18" s="754">
        <f t="shared" si="9"/>
        <v>0</v>
      </c>
      <c r="BG18" s="754">
        <f t="shared" si="10"/>
        <v>0</v>
      </c>
      <c r="BH18" s="754">
        <f t="shared" si="11"/>
        <v>0</v>
      </c>
      <c r="BI18" s="754">
        <f t="shared" si="12"/>
        <v>0</v>
      </c>
      <c r="BJ18" s="754">
        <f t="shared" si="13"/>
        <v>0</v>
      </c>
      <c r="BK18" s="754">
        <f t="shared" si="14"/>
        <v>3.6</v>
      </c>
      <c r="BL18" s="754">
        <f t="shared" si="14"/>
        <v>5</v>
      </c>
      <c r="BM18" s="754">
        <f t="shared" si="15"/>
        <v>7.2</v>
      </c>
      <c r="BN18" s="754">
        <f t="shared" si="16"/>
        <v>7</v>
      </c>
      <c r="BO18" s="774"/>
      <c r="BP18" s="758" t="s">
        <v>126</v>
      </c>
      <c r="BQ18" s="775" t="s">
        <v>204</v>
      </c>
    </row>
    <row r="19" spans="1:69" ht="15" customHeight="1" x14ac:dyDescent="0.25">
      <c r="A19" s="759" t="s">
        <v>10</v>
      </c>
      <c r="B19" s="760">
        <v>1521</v>
      </c>
      <c r="C19" s="761">
        <f t="shared" si="0"/>
        <v>0</v>
      </c>
      <c r="D19" s="776"/>
      <c r="E19" s="754"/>
      <c r="F19" s="754"/>
      <c r="G19" s="754"/>
      <c r="H19" s="754"/>
      <c r="I19" s="754"/>
      <c r="J19" s="754"/>
      <c r="K19" s="754"/>
      <c r="L19" s="754"/>
      <c r="M19" s="754"/>
      <c r="N19" s="754"/>
      <c r="O19" s="754"/>
      <c r="P19" s="754"/>
      <c r="Q19" s="754">
        <f t="shared" si="3"/>
        <v>0</v>
      </c>
      <c r="R19" s="754">
        <f t="shared" si="3"/>
        <v>0</v>
      </c>
      <c r="S19" s="754"/>
      <c r="T19" s="754"/>
      <c r="U19" s="754"/>
      <c r="V19" s="754"/>
      <c r="W19" s="754"/>
      <c r="X19" s="754"/>
      <c r="Y19" s="754"/>
      <c r="Z19" s="754"/>
      <c r="AA19" s="754"/>
      <c r="AB19" s="754"/>
      <c r="AC19" s="754"/>
      <c r="AD19" s="754"/>
      <c r="AE19" s="754"/>
      <c r="AF19" s="754">
        <f t="shared" si="4"/>
        <v>0</v>
      </c>
      <c r="AG19" s="754">
        <f t="shared" si="4"/>
        <v>0</v>
      </c>
      <c r="AH19" s="754"/>
      <c r="AI19" s="754"/>
      <c r="AJ19" s="754"/>
      <c r="AK19" s="754"/>
      <c r="AL19" s="754"/>
      <c r="AM19" s="754"/>
      <c r="AN19" s="754"/>
      <c r="AO19" s="754"/>
      <c r="AP19" s="777"/>
      <c r="AQ19" s="754"/>
      <c r="AR19" s="754"/>
      <c r="AS19" s="754"/>
      <c r="AT19" s="754"/>
      <c r="AU19" s="754">
        <f t="shared" si="5"/>
        <v>0</v>
      </c>
      <c r="AV19" s="754">
        <f t="shared" si="5"/>
        <v>0</v>
      </c>
      <c r="AW19" s="754"/>
      <c r="AX19" s="754"/>
      <c r="AY19" s="754"/>
      <c r="AZ19" s="754">
        <f t="shared" si="6"/>
        <v>0</v>
      </c>
      <c r="BA19" s="754">
        <f t="shared" si="6"/>
        <v>0</v>
      </c>
      <c r="BB19" s="754">
        <f t="shared" si="7"/>
        <v>0</v>
      </c>
      <c r="BC19" s="754">
        <f t="shared" si="8"/>
        <v>0</v>
      </c>
      <c r="BD19" s="754">
        <f t="shared" si="9"/>
        <v>0</v>
      </c>
      <c r="BE19" s="754">
        <f t="shared" si="8"/>
        <v>0</v>
      </c>
      <c r="BF19" s="754">
        <f t="shared" si="9"/>
        <v>0</v>
      </c>
      <c r="BG19" s="754">
        <f t="shared" si="10"/>
        <v>0</v>
      </c>
      <c r="BH19" s="754">
        <f t="shared" si="11"/>
        <v>0</v>
      </c>
      <c r="BI19" s="754">
        <f t="shared" si="12"/>
        <v>0</v>
      </c>
      <c r="BJ19" s="754">
        <f t="shared" si="13"/>
        <v>0</v>
      </c>
      <c r="BK19" s="754">
        <f t="shared" si="14"/>
        <v>0</v>
      </c>
      <c r="BL19" s="754">
        <f t="shared" si="14"/>
        <v>0</v>
      </c>
      <c r="BM19" s="754">
        <f t="shared" si="15"/>
        <v>0</v>
      </c>
      <c r="BN19" s="754">
        <f t="shared" si="16"/>
        <v>0</v>
      </c>
      <c r="BO19" s="778" t="s">
        <v>130</v>
      </c>
      <c r="BP19" s="758" t="s">
        <v>126</v>
      </c>
      <c r="BQ19" s="715" t="s">
        <v>205</v>
      </c>
    </row>
    <row r="20" spans="1:69" ht="15" customHeight="1" x14ac:dyDescent="0.25">
      <c r="A20" s="759" t="s">
        <v>11</v>
      </c>
      <c r="B20" s="760">
        <v>184</v>
      </c>
      <c r="C20" s="761">
        <f t="shared" si="0"/>
        <v>0</v>
      </c>
      <c r="D20" s="765"/>
      <c r="E20" s="758"/>
      <c r="F20" s="754"/>
      <c r="G20" s="777"/>
      <c r="H20" s="754"/>
      <c r="I20" s="754"/>
      <c r="J20" s="754"/>
      <c r="K20" s="754"/>
      <c r="L20" s="754"/>
      <c r="M20" s="777"/>
      <c r="N20" s="754"/>
      <c r="O20" s="754"/>
      <c r="P20" s="754"/>
      <c r="Q20" s="754">
        <f t="shared" si="3"/>
        <v>0</v>
      </c>
      <c r="R20" s="754">
        <f t="shared" si="3"/>
        <v>0</v>
      </c>
      <c r="S20" s="754"/>
      <c r="T20" s="766"/>
      <c r="U20" s="754"/>
      <c r="V20" s="754"/>
      <c r="W20" s="754"/>
      <c r="X20" s="754"/>
      <c r="Y20" s="754"/>
      <c r="Z20" s="754"/>
      <c r="AA20" s="754"/>
      <c r="AB20" s="754"/>
      <c r="AC20" s="754"/>
      <c r="AD20" s="754"/>
      <c r="AE20" s="754"/>
      <c r="AF20" s="754">
        <f t="shared" si="4"/>
        <v>0</v>
      </c>
      <c r="AG20" s="754">
        <f t="shared" si="4"/>
        <v>0</v>
      </c>
      <c r="AH20" s="754"/>
      <c r="AI20" s="754"/>
      <c r="AJ20" s="754"/>
      <c r="AK20" s="777"/>
      <c r="AL20" s="754"/>
      <c r="AM20" s="754"/>
      <c r="AN20" s="754"/>
      <c r="AO20" s="754"/>
      <c r="AP20" s="754"/>
      <c r="AQ20" s="754"/>
      <c r="AR20" s="754"/>
      <c r="AS20" s="754"/>
      <c r="AT20" s="754"/>
      <c r="AU20" s="754">
        <f t="shared" si="5"/>
        <v>0</v>
      </c>
      <c r="AV20" s="754">
        <f t="shared" si="5"/>
        <v>0</v>
      </c>
      <c r="AW20" s="754"/>
      <c r="AX20" s="754"/>
      <c r="AY20" s="754"/>
      <c r="AZ20" s="754">
        <f t="shared" si="6"/>
        <v>0</v>
      </c>
      <c r="BA20" s="754">
        <f t="shared" si="6"/>
        <v>0</v>
      </c>
      <c r="BB20" s="754">
        <f t="shared" si="7"/>
        <v>0</v>
      </c>
      <c r="BC20" s="754">
        <f t="shared" si="8"/>
        <v>0</v>
      </c>
      <c r="BD20" s="754">
        <f t="shared" si="9"/>
        <v>0</v>
      </c>
      <c r="BE20" s="754">
        <f t="shared" si="8"/>
        <v>0</v>
      </c>
      <c r="BF20" s="754">
        <f t="shared" si="9"/>
        <v>0</v>
      </c>
      <c r="BG20" s="754">
        <f t="shared" si="10"/>
        <v>0</v>
      </c>
      <c r="BH20" s="754">
        <f t="shared" si="11"/>
        <v>0</v>
      </c>
      <c r="BI20" s="754">
        <f t="shared" si="12"/>
        <v>0</v>
      </c>
      <c r="BJ20" s="754">
        <f t="shared" si="13"/>
        <v>0</v>
      </c>
      <c r="BK20" s="754">
        <f t="shared" si="14"/>
        <v>0</v>
      </c>
      <c r="BL20" s="754">
        <f t="shared" si="14"/>
        <v>0</v>
      </c>
      <c r="BM20" s="754">
        <f t="shared" si="15"/>
        <v>0</v>
      </c>
      <c r="BN20" s="754">
        <f t="shared" si="16"/>
        <v>0</v>
      </c>
      <c r="BO20" s="764"/>
      <c r="BP20" s="758"/>
    </row>
    <row r="21" spans="1:69" ht="15" customHeight="1" x14ac:dyDescent="0.25">
      <c r="A21" s="759" t="s">
        <v>12</v>
      </c>
      <c r="B21" s="760">
        <v>197.5</v>
      </c>
      <c r="C21" s="761">
        <f t="shared" si="0"/>
        <v>0</v>
      </c>
      <c r="D21" s="776"/>
      <c r="E21" s="754"/>
      <c r="F21" s="754"/>
      <c r="G21" s="754"/>
      <c r="H21" s="754"/>
      <c r="I21" s="754"/>
      <c r="J21" s="754"/>
      <c r="K21" s="754"/>
      <c r="L21" s="754"/>
      <c r="M21" s="777"/>
      <c r="N21" s="754"/>
      <c r="O21" s="754"/>
      <c r="P21" s="754"/>
      <c r="Q21" s="754">
        <f t="shared" si="3"/>
        <v>0</v>
      </c>
      <c r="R21" s="754">
        <f t="shared" si="3"/>
        <v>0</v>
      </c>
      <c r="S21" s="754"/>
      <c r="T21" s="754"/>
      <c r="U21" s="754"/>
      <c r="V21" s="754"/>
      <c r="W21" s="754"/>
      <c r="X21" s="754"/>
      <c r="Y21" s="754"/>
      <c r="Z21" s="754"/>
      <c r="AA21" s="754"/>
      <c r="AB21" s="754"/>
      <c r="AC21" s="754"/>
      <c r="AD21" s="754"/>
      <c r="AE21" s="754"/>
      <c r="AF21" s="754">
        <f t="shared" si="4"/>
        <v>0</v>
      </c>
      <c r="AG21" s="754">
        <f t="shared" si="4"/>
        <v>0</v>
      </c>
      <c r="AH21" s="754"/>
      <c r="AI21" s="754"/>
      <c r="AJ21" s="754"/>
      <c r="AK21" s="754"/>
      <c r="AL21" s="754"/>
      <c r="AM21" s="754"/>
      <c r="AN21" s="754"/>
      <c r="AO21" s="754"/>
      <c r="AP21" s="754"/>
      <c r="AQ21" s="754"/>
      <c r="AR21" s="754"/>
      <c r="AS21" s="754"/>
      <c r="AT21" s="754"/>
      <c r="AU21" s="754">
        <f t="shared" si="5"/>
        <v>0</v>
      </c>
      <c r="AV21" s="754">
        <f t="shared" si="5"/>
        <v>0</v>
      </c>
      <c r="AW21" s="754"/>
      <c r="AX21" s="754"/>
      <c r="AY21" s="754"/>
      <c r="AZ21" s="754">
        <f t="shared" si="6"/>
        <v>0</v>
      </c>
      <c r="BA21" s="754">
        <f t="shared" si="6"/>
        <v>0</v>
      </c>
      <c r="BB21" s="754">
        <f t="shared" si="7"/>
        <v>0</v>
      </c>
      <c r="BC21" s="754">
        <f t="shared" si="8"/>
        <v>0</v>
      </c>
      <c r="BD21" s="754">
        <f t="shared" si="9"/>
        <v>0</v>
      </c>
      <c r="BE21" s="754">
        <f t="shared" si="8"/>
        <v>0</v>
      </c>
      <c r="BF21" s="754">
        <f t="shared" si="9"/>
        <v>0</v>
      </c>
      <c r="BG21" s="754">
        <f t="shared" si="10"/>
        <v>0</v>
      </c>
      <c r="BH21" s="754">
        <f t="shared" si="11"/>
        <v>0</v>
      </c>
      <c r="BI21" s="754">
        <f t="shared" si="12"/>
        <v>0</v>
      </c>
      <c r="BJ21" s="754">
        <f t="shared" si="13"/>
        <v>0</v>
      </c>
      <c r="BK21" s="754">
        <f t="shared" si="14"/>
        <v>0</v>
      </c>
      <c r="BL21" s="754">
        <f t="shared" si="14"/>
        <v>0</v>
      </c>
      <c r="BM21" s="754">
        <f t="shared" si="15"/>
        <v>0</v>
      </c>
      <c r="BN21" s="754">
        <f t="shared" si="16"/>
        <v>0</v>
      </c>
      <c r="BO21" s="778" t="s">
        <v>130</v>
      </c>
      <c r="BP21" s="758" t="s">
        <v>126</v>
      </c>
    </row>
    <row r="22" spans="1:69" ht="15" customHeight="1" x14ac:dyDescent="0.25">
      <c r="A22" s="759" t="s">
        <v>13</v>
      </c>
      <c r="B22" s="760">
        <v>369</v>
      </c>
      <c r="C22" s="761">
        <f t="shared" si="0"/>
        <v>0</v>
      </c>
      <c r="D22" s="776"/>
      <c r="E22" s="754"/>
      <c r="F22" s="754"/>
      <c r="G22" s="754"/>
      <c r="H22" s="754"/>
      <c r="I22" s="754"/>
      <c r="J22" s="754"/>
      <c r="K22" s="754"/>
      <c r="L22" s="754"/>
      <c r="M22" s="754"/>
      <c r="N22" s="754"/>
      <c r="O22" s="754"/>
      <c r="P22" s="754"/>
      <c r="Q22" s="754">
        <f t="shared" si="3"/>
        <v>0</v>
      </c>
      <c r="R22" s="754">
        <f t="shared" si="3"/>
        <v>0</v>
      </c>
      <c r="S22" s="754"/>
      <c r="T22" s="754"/>
      <c r="U22" s="754"/>
      <c r="V22" s="754"/>
      <c r="W22" s="754"/>
      <c r="X22" s="754"/>
      <c r="Y22" s="754"/>
      <c r="Z22" s="754"/>
      <c r="AA22" s="754"/>
      <c r="AB22" s="754"/>
      <c r="AC22" s="754"/>
      <c r="AD22" s="754"/>
      <c r="AE22" s="754"/>
      <c r="AF22" s="754">
        <f t="shared" si="4"/>
        <v>0</v>
      </c>
      <c r="AG22" s="754">
        <f t="shared" si="4"/>
        <v>0</v>
      </c>
      <c r="AH22" s="754"/>
      <c r="AI22" s="754"/>
      <c r="AJ22" s="754"/>
      <c r="AK22" s="754"/>
      <c r="AL22" s="754"/>
      <c r="AM22" s="754"/>
      <c r="AN22" s="754"/>
      <c r="AO22" s="754"/>
      <c r="AP22" s="754"/>
      <c r="AQ22" s="754"/>
      <c r="AR22" s="754"/>
      <c r="AS22" s="754"/>
      <c r="AT22" s="754"/>
      <c r="AU22" s="754">
        <f t="shared" si="5"/>
        <v>0</v>
      </c>
      <c r="AV22" s="754">
        <f t="shared" si="5"/>
        <v>0</v>
      </c>
      <c r="AW22" s="754"/>
      <c r="AX22" s="754"/>
      <c r="AY22" s="754"/>
      <c r="AZ22" s="754">
        <f t="shared" si="6"/>
        <v>0</v>
      </c>
      <c r="BA22" s="754">
        <f t="shared" si="6"/>
        <v>0</v>
      </c>
      <c r="BB22" s="754">
        <f t="shared" si="7"/>
        <v>0</v>
      </c>
      <c r="BC22" s="754">
        <f t="shared" si="8"/>
        <v>0</v>
      </c>
      <c r="BD22" s="754">
        <f t="shared" si="9"/>
        <v>0</v>
      </c>
      <c r="BE22" s="754">
        <f t="shared" si="8"/>
        <v>0</v>
      </c>
      <c r="BF22" s="754">
        <f t="shared" si="9"/>
        <v>0</v>
      </c>
      <c r="BG22" s="754">
        <f t="shared" si="10"/>
        <v>0</v>
      </c>
      <c r="BH22" s="754">
        <f t="shared" si="11"/>
        <v>0</v>
      </c>
      <c r="BI22" s="754">
        <f t="shared" si="12"/>
        <v>0</v>
      </c>
      <c r="BJ22" s="754">
        <f t="shared" si="13"/>
        <v>0</v>
      </c>
      <c r="BK22" s="754">
        <f t="shared" si="14"/>
        <v>0</v>
      </c>
      <c r="BL22" s="754">
        <f t="shared" si="14"/>
        <v>0</v>
      </c>
      <c r="BM22" s="754">
        <f t="shared" si="15"/>
        <v>0</v>
      </c>
      <c r="BN22" s="754">
        <f t="shared" si="16"/>
        <v>0</v>
      </c>
      <c r="BO22" s="764"/>
      <c r="BP22" s="758"/>
    </row>
    <row r="23" spans="1:69" ht="15" customHeight="1" x14ac:dyDescent="0.25">
      <c r="A23" s="759" t="s">
        <v>14</v>
      </c>
      <c r="B23" s="760">
        <v>146.47999999999999</v>
      </c>
      <c r="C23" s="761">
        <f t="shared" si="0"/>
        <v>0</v>
      </c>
      <c r="D23" s="762"/>
      <c r="E23" s="754"/>
      <c r="F23" s="754"/>
      <c r="G23" s="766"/>
      <c r="H23" s="754"/>
      <c r="I23" s="754"/>
      <c r="J23" s="754"/>
      <c r="K23" s="754"/>
      <c r="L23" s="754"/>
      <c r="M23" s="766"/>
      <c r="N23" s="754"/>
      <c r="O23" s="754"/>
      <c r="P23" s="754"/>
      <c r="Q23" s="754">
        <f t="shared" si="3"/>
        <v>0</v>
      </c>
      <c r="R23" s="754">
        <f t="shared" si="3"/>
        <v>0</v>
      </c>
      <c r="S23" s="754"/>
      <c r="T23" s="754"/>
      <c r="U23" s="754"/>
      <c r="V23" s="754"/>
      <c r="W23" s="754"/>
      <c r="X23" s="754"/>
      <c r="Y23" s="754"/>
      <c r="Z23" s="754"/>
      <c r="AA23" s="754"/>
      <c r="AB23" s="754"/>
      <c r="AC23" s="754"/>
      <c r="AD23" s="754"/>
      <c r="AE23" s="754"/>
      <c r="AF23" s="754">
        <f t="shared" si="4"/>
        <v>0</v>
      </c>
      <c r="AG23" s="754">
        <f t="shared" si="4"/>
        <v>0</v>
      </c>
      <c r="AH23" s="754"/>
      <c r="AI23" s="754"/>
      <c r="AJ23" s="754"/>
      <c r="AK23" s="754"/>
      <c r="AL23" s="754"/>
      <c r="AM23" s="754"/>
      <c r="AN23" s="754"/>
      <c r="AO23" s="754"/>
      <c r="AP23" s="754"/>
      <c r="AQ23" s="754"/>
      <c r="AR23" s="754"/>
      <c r="AS23" s="754"/>
      <c r="AT23" s="754"/>
      <c r="AU23" s="754">
        <f t="shared" si="5"/>
        <v>0</v>
      </c>
      <c r="AV23" s="754">
        <f t="shared" si="5"/>
        <v>0</v>
      </c>
      <c r="AW23" s="754"/>
      <c r="AX23" s="754"/>
      <c r="AY23" s="754"/>
      <c r="AZ23" s="754">
        <f t="shared" si="6"/>
        <v>0</v>
      </c>
      <c r="BA23" s="754">
        <f t="shared" si="6"/>
        <v>0</v>
      </c>
      <c r="BB23" s="754">
        <f t="shared" si="7"/>
        <v>0</v>
      </c>
      <c r="BC23" s="754">
        <f t="shared" si="8"/>
        <v>0</v>
      </c>
      <c r="BD23" s="754">
        <f t="shared" si="9"/>
        <v>0</v>
      </c>
      <c r="BE23" s="754">
        <f t="shared" si="8"/>
        <v>0</v>
      </c>
      <c r="BF23" s="754">
        <f t="shared" si="9"/>
        <v>0</v>
      </c>
      <c r="BG23" s="754">
        <f t="shared" si="10"/>
        <v>0</v>
      </c>
      <c r="BH23" s="754">
        <f t="shared" si="11"/>
        <v>0</v>
      </c>
      <c r="BI23" s="754">
        <f t="shared" si="12"/>
        <v>0</v>
      </c>
      <c r="BJ23" s="754">
        <f t="shared" si="13"/>
        <v>0</v>
      </c>
      <c r="BK23" s="754">
        <f t="shared" si="14"/>
        <v>0</v>
      </c>
      <c r="BL23" s="754">
        <f t="shared" si="14"/>
        <v>0</v>
      </c>
      <c r="BM23" s="754">
        <f t="shared" si="15"/>
        <v>0</v>
      </c>
      <c r="BN23" s="754">
        <f t="shared" si="16"/>
        <v>0</v>
      </c>
      <c r="BO23" s="774"/>
      <c r="BP23" s="758"/>
      <c r="BQ23" s="773" t="s">
        <v>205</v>
      </c>
    </row>
    <row r="24" spans="1:69" ht="15" customHeight="1" x14ac:dyDescent="0.25">
      <c r="A24" s="759" t="s">
        <v>15</v>
      </c>
      <c r="B24" s="760">
        <v>278</v>
      </c>
      <c r="C24" s="761">
        <f t="shared" si="0"/>
        <v>0</v>
      </c>
      <c r="D24" s="776"/>
      <c r="E24" s="754"/>
      <c r="F24" s="754"/>
      <c r="G24" s="754"/>
      <c r="H24" s="754"/>
      <c r="I24" s="754"/>
      <c r="J24" s="754"/>
      <c r="K24" s="754"/>
      <c r="L24" s="754"/>
      <c r="M24" s="754"/>
      <c r="N24" s="754"/>
      <c r="O24" s="754"/>
      <c r="P24" s="754"/>
      <c r="Q24" s="754">
        <f t="shared" si="3"/>
        <v>0</v>
      </c>
      <c r="R24" s="754">
        <f t="shared" si="3"/>
        <v>0</v>
      </c>
      <c r="S24" s="754"/>
      <c r="T24" s="754"/>
      <c r="U24" s="754"/>
      <c r="V24" s="754"/>
      <c r="W24" s="754"/>
      <c r="X24" s="754"/>
      <c r="Y24" s="754"/>
      <c r="Z24" s="754"/>
      <c r="AA24" s="754"/>
      <c r="AB24" s="754"/>
      <c r="AC24" s="754"/>
      <c r="AD24" s="754"/>
      <c r="AE24" s="754"/>
      <c r="AF24" s="754">
        <f t="shared" si="4"/>
        <v>0</v>
      </c>
      <c r="AG24" s="754">
        <f t="shared" si="4"/>
        <v>0</v>
      </c>
      <c r="AH24" s="754"/>
      <c r="AI24" s="754"/>
      <c r="AJ24" s="754"/>
      <c r="AK24" s="754"/>
      <c r="AL24" s="754"/>
      <c r="AM24" s="754"/>
      <c r="AN24" s="754"/>
      <c r="AO24" s="754"/>
      <c r="AP24" s="754"/>
      <c r="AQ24" s="754"/>
      <c r="AR24" s="754"/>
      <c r="AS24" s="754"/>
      <c r="AT24" s="754"/>
      <c r="AU24" s="754">
        <f t="shared" si="5"/>
        <v>0</v>
      </c>
      <c r="AV24" s="754">
        <f t="shared" si="5"/>
        <v>0</v>
      </c>
      <c r="AW24" s="754"/>
      <c r="AX24" s="754"/>
      <c r="AY24" s="754"/>
      <c r="AZ24" s="754">
        <f t="shared" si="6"/>
        <v>0</v>
      </c>
      <c r="BA24" s="754">
        <f t="shared" si="6"/>
        <v>0</v>
      </c>
      <c r="BB24" s="754">
        <f t="shared" si="7"/>
        <v>0</v>
      </c>
      <c r="BC24" s="754">
        <f t="shared" si="8"/>
        <v>0</v>
      </c>
      <c r="BD24" s="754">
        <f t="shared" si="9"/>
        <v>0</v>
      </c>
      <c r="BE24" s="754">
        <f t="shared" si="8"/>
        <v>0</v>
      </c>
      <c r="BF24" s="754">
        <f t="shared" si="9"/>
        <v>0</v>
      </c>
      <c r="BG24" s="754">
        <f t="shared" si="10"/>
        <v>0</v>
      </c>
      <c r="BH24" s="754">
        <f t="shared" si="11"/>
        <v>0</v>
      </c>
      <c r="BI24" s="754">
        <f t="shared" si="12"/>
        <v>0</v>
      </c>
      <c r="BJ24" s="754">
        <f t="shared" si="13"/>
        <v>0</v>
      </c>
      <c r="BK24" s="754">
        <f t="shared" si="14"/>
        <v>0</v>
      </c>
      <c r="BL24" s="754">
        <f t="shared" si="14"/>
        <v>0</v>
      </c>
      <c r="BM24" s="754">
        <f t="shared" si="15"/>
        <v>0</v>
      </c>
      <c r="BN24" s="754">
        <f t="shared" si="16"/>
        <v>0</v>
      </c>
      <c r="BO24" s="764"/>
      <c r="BP24" s="758"/>
      <c r="BQ24" s="715" t="s">
        <v>206</v>
      </c>
    </row>
    <row r="25" spans="1:69" s="775" customFormat="1" ht="15" customHeight="1" x14ac:dyDescent="0.25">
      <c r="A25" s="779" t="s">
        <v>16</v>
      </c>
      <c r="B25" s="780">
        <v>980.5</v>
      </c>
      <c r="C25" s="781">
        <f t="shared" si="0"/>
        <v>0</v>
      </c>
      <c r="D25" s="782"/>
      <c r="E25" s="598"/>
      <c r="F25" s="598"/>
      <c r="G25" s="599"/>
      <c r="H25" s="599"/>
      <c r="I25" s="599"/>
      <c r="J25" s="599"/>
      <c r="K25" s="599"/>
      <c r="L25" s="599"/>
      <c r="M25" s="599"/>
      <c r="N25" s="598"/>
      <c r="O25" s="598"/>
      <c r="P25" s="598"/>
      <c r="Q25" s="598">
        <f t="shared" si="3"/>
        <v>0</v>
      </c>
      <c r="R25" s="598">
        <f t="shared" si="3"/>
        <v>0</v>
      </c>
      <c r="S25" s="598"/>
      <c r="T25" s="601"/>
      <c r="U25" s="598"/>
      <c r="V25" s="598"/>
      <c r="W25" s="598"/>
      <c r="X25" s="598"/>
      <c r="Y25" s="598"/>
      <c r="Z25" s="598"/>
      <c r="AA25" s="598"/>
      <c r="AB25" s="115"/>
      <c r="AC25" s="115"/>
      <c r="AD25" s="598"/>
      <c r="AE25" s="598"/>
      <c r="AF25" s="598">
        <f t="shared" si="4"/>
        <v>0</v>
      </c>
      <c r="AG25" s="598">
        <f t="shared" si="4"/>
        <v>0</v>
      </c>
      <c r="AH25" s="598"/>
      <c r="AI25" s="598"/>
      <c r="AJ25" s="598"/>
      <c r="AK25" s="598"/>
      <c r="AL25" s="598"/>
      <c r="AM25" s="598"/>
      <c r="AN25" s="598"/>
      <c r="AO25" s="598"/>
      <c r="AP25" s="598"/>
      <c r="AQ25" s="598"/>
      <c r="AR25" s="598"/>
      <c r="AS25" s="598"/>
      <c r="AT25" s="598"/>
      <c r="AU25" s="598">
        <f t="shared" si="5"/>
        <v>0</v>
      </c>
      <c r="AV25" s="598">
        <f t="shared" si="5"/>
        <v>0</v>
      </c>
      <c r="AW25" s="598"/>
      <c r="AX25" s="598"/>
      <c r="AY25" s="598"/>
      <c r="AZ25" s="598">
        <f t="shared" si="6"/>
        <v>0</v>
      </c>
      <c r="BA25" s="598">
        <f t="shared" si="6"/>
        <v>0</v>
      </c>
      <c r="BB25" s="598">
        <f t="shared" si="7"/>
        <v>0</v>
      </c>
      <c r="BC25" s="598">
        <f t="shared" si="8"/>
        <v>0</v>
      </c>
      <c r="BD25" s="598">
        <f t="shared" si="9"/>
        <v>0</v>
      </c>
      <c r="BE25" s="598">
        <f t="shared" si="8"/>
        <v>0</v>
      </c>
      <c r="BF25" s="598">
        <f t="shared" si="9"/>
        <v>0</v>
      </c>
      <c r="BG25" s="598">
        <f t="shared" si="10"/>
        <v>0</v>
      </c>
      <c r="BH25" s="598">
        <f t="shared" si="11"/>
        <v>0</v>
      </c>
      <c r="BI25" s="598">
        <f t="shared" si="12"/>
        <v>0</v>
      </c>
      <c r="BJ25" s="598">
        <f t="shared" si="13"/>
        <v>0</v>
      </c>
      <c r="BK25" s="598">
        <f t="shared" si="14"/>
        <v>0</v>
      </c>
      <c r="BL25" s="598">
        <f t="shared" si="14"/>
        <v>0</v>
      </c>
      <c r="BM25" s="598">
        <f t="shared" si="15"/>
        <v>0</v>
      </c>
      <c r="BN25" s="598">
        <f t="shared" si="16"/>
        <v>0</v>
      </c>
      <c r="BO25" s="783"/>
      <c r="BP25" s="784"/>
      <c r="BQ25" s="715"/>
    </row>
    <row r="26" spans="1:69" ht="15" customHeight="1" x14ac:dyDescent="0.25">
      <c r="A26" s="785" t="s">
        <v>18</v>
      </c>
      <c r="B26" s="760">
        <v>1250</v>
      </c>
      <c r="C26" s="761">
        <f t="shared" si="0"/>
        <v>0</v>
      </c>
      <c r="D26" s="765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>
        <f t="shared" si="3"/>
        <v>0</v>
      </c>
      <c r="R26" s="754">
        <f t="shared" si="3"/>
        <v>0</v>
      </c>
      <c r="S26" s="754"/>
      <c r="T26" s="754"/>
      <c r="U26" s="754"/>
      <c r="V26" s="754"/>
      <c r="W26" s="754"/>
      <c r="X26" s="754"/>
      <c r="Y26" s="754"/>
      <c r="Z26" s="754"/>
      <c r="AA26" s="754"/>
      <c r="AB26" s="754"/>
      <c r="AC26" s="754"/>
      <c r="AD26" s="753"/>
      <c r="AE26" s="753"/>
      <c r="AF26" s="754">
        <f t="shared" si="4"/>
        <v>0</v>
      </c>
      <c r="AG26" s="754">
        <f t="shared" si="4"/>
        <v>0</v>
      </c>
      <c r="AH26" s="753"/>
      <c r="AI26" s="753"/>
      <c r="AJ26" s="753"/>
      <c r="AK26" s="753"/>
      <c r="AL26" s="753"/>
      <c r="AM26" s="753"/>
      <c r="AN26" s="753"/>
      <c r="AO26" s="753"/>
      <c r="AP26" s="753"/>
      <c r="AQ26" s="753"/>
      <c r="AR26" s="756"/>
      <c r="AS26" s="756"/>
      <c r="AT26" s="757"/>
      <c r="AU26" s="754">
        <f t="shared" si="5"/>
        <v>0</v>
      </c>
      <c r="AV26" s="754">
        <f t="shared" si="5"/>
        <v>0</v>
      </c>
      <c r="AW26" s="757"/>
      <c r="AX26" s="757"/>
      <c r="AY26" s="757"/>
      <c r="AZ26" s="754">
        <f t="shared" si="6"/>
        <v>0</v>
      </c>
      <c r="BA26" s="754">
        <f t="shared" si="6"/>
        <v>0</v>
      </c>
      <c r="BB26" s="754">
        <f t="shared" si="7"/>
        <v>0</v>
      </c>
      <c r="BC26" s="754">
        <f t="shared" si="8"/>
        <v>0</v>
      </c>
      <c r="BD26" s="754">
        <f t="shared" si="9"/>
        <v>0</v>
      </c>
      <c r="BE26" s="754">
        <f t="shared" si="8"/>
        <v>0</v>
      </c>
      <c r="BF26" s="754">
        <f t="shared" si="9"/>
        <v>0</v>
      </c>
      <c r="BG26" s="754">
        <f t="shared" si="10"/>
        <v>0</v>
      </c>
      <c r="BH26" s="754">
        <f t="shared" si="11"/>
        <v>0</v>
      </c>
      <c r="BI26" s="754">
        <f t="shared" si="12"/>
        <v>0</v>
      </c>
      <c r="BJ26" s="754">
        <f t="shared" si="13"/>
        <v>0</v>
      </c>
      <c r="BK26" s="754">
        <f t="shared" si="14"/>
        <v>0</v>
      </c>
      <c r="BL26" s="754">
        <f t="shared" si="14"/>
        <v>0</v>
      </c>
      <c r="BM26" s="754">
        <f t="shared" si="15"/>
        <v>0</v>
      </c>
      <c r="BN26" s="754">
        <f t="shared" si="16"/>
        <v>0</v>
      </c>
      <c r="BO26" s="778"/>
      <c r="BP26" s="758"/>
    </row>
    <row r="27" spans="1:69" ht="15" customHeight="1" x14ac:dyDescent="0.25">
      <c r="A27" s="785" t="s">
        <v>19</v>
      </c>
      <c r="B27" s="760">
        <v>608.35</v>
      </c>
      <c r="C27" s="761">
        <f t="shared" si="0"/>
        <v>0</v>
      </c>
      <c r="D27" s="762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4"/>
      <c r="P27" s="754"/>
      <c r="Q27" s="754">
        <f t="shared" si="3"/>
        <v>0</v>
      </c>
      <c r="R27" s="754">
        <f t="shared" si="3"/>
        <v>0</v>
      </c>
      <c r="S27" s="754"/>
      <c r="T27" s="754"/>
      <c r="U27" s="754"/>
      <c r="V27" s="754"/>
      <c r="W27" s="754"/>
      <c r="X27" s="754"/>
      <c r="Y27" s="754"/>
      <c r="Z27" s="754"/>
      <c r="AA27" s="754"/>
      <c r="AB27" s="754"/>
      <c r="AC27" s="754"/>
      <c r="AD27" s="754"/>
      <c r="AE27" s="754"/>
      <c r="AF27" s="754">
        <f t="shared" si="4"/>
        <v>0</v>
      </c>
      <c r="AG27" s="754">
        <f t="shared" si="4"/>
        <v>0</v>
      </c>
      <c r="AH27" s="754"/>
      <c r="AI27" s="754"/>
      <c r="AJ27" s="754"/>
      <c r="AK27" s="753"/>
      <c r="AL27" s="753"/>
      <c r="AM27" s="753"/>
      <c r="AN27" s="753"/>
      <c r="AO27" s="753"/>
      <c r="AP27" s="753"/>
      <c r="AQ27" s="753"/>
      <c r="AR27" s="754"/>
      <c r="AS27" s="754"/>
      <c r="AT27" s="754"/>
      <c r="AU27" s="754">
        <f t="shared" si="5"/>
        <v>0</v>
      </c>
      <c r="AV27" s="754">
        <f t="shared" si="5"/>
        <v>0</v>
      </c>
      <c r="AW27" s="754"/>
      <c r="AX27" s="754"/>
      <c r="AY27" s="754"/>
      <c r="AZ27" s="754">
        <f t="shared" si="6"/>
        <v>0</v>
      </c>
      <c r="BA27" s="754">
        <f t="shared" si="6"/>
        <v>0</v>
      </c>
      <c r="BB27" s="754">
        <f t="shared" si="7"/>
        <v>0</v>
      </c>
      <c r="BC27" s="754">
        <f t="shared" si="8"/>
        <v>0</v>
      </c>
      <c r="BD27" s="754">
        <f t="shared" si="9"/>
        <v>0</v>
      </c>
      <c r="BE27" s="754">
        <f t="shared" si="8"/>
        <v>0</v>
      </c>
      <c r="BF27" s="754">
        <f t="shared" si="9"/>
        <v>0</v>
      </c>
      <c r="BG27" s="754">
        <f t="shared" si="10"/>
        <v>0</v>
      </c>
      <c r="BH27" s="754">
        <f t="shared" si="11"/>
        <v>0</v>
      </c>
      <c r="BI27" s="754">
        <f t="shared" si="12"/>
        <v>0</v>
      </c>
      <c r="BJ27" s="754">
        <f t="shared" si="13"/>
        <v>0</v>
      </c>
      <c r="BK27" s="754">
        <f t="shared" si="14"/>
        <v>0</v>
      </c>
      <c r="BL27" s="754">
        <f t="shared" si="14"/>
        <v>0</v>
      </c>
      <c r="BM27" s="754">
        <f t="shared" si="15"/>
        <v>0</v>
      </c>
      <c r="BN27" s="754">
        <f t="shared" si="16"/>
        <v>0</v>
      </c>
      <c r="BO27" s="774"/>
      <c r="BP27" s="758"/>
    </row>
    <row r="28" spans="1:69" ht="15" customHeight="1" x14ac:dyDescent="0.25">
      <c r="A28" s="786" t="s">
        <v>20</v>
      </c>
      <c r="B28" s="787">
        <v>324.49</v>
      </c>
      <c r="C28" s="761">
        <f t="shared" si="0"/>
        <v>2.770501402200376</v>
      </c>
      <c r="D28" s="765"/>
      <c r="E28" s="788"/>
      <c r="F28" s="788"/>
      <c r="G28" s="788"/>
      <c r="H28" s="788"/>
      <c r="I28" s="788"/>
      <c r="J28" s="788"/>
      <c r="K28" s="788"/>
      <c r="L28" s="788"/>
      <c r="M28" s="788"/>
      <c r="N28" s="788"/>
      <c r="O28" s="788">
        <v>8.99</v>
      </c>
      <c r="P28" s="788">
        <v>26</v>
      </c>
      <c r="Q28" s="788">
        <f t="shared" si="3"/>
        <v>8.99</v>
      </c>
      <c r="R28" s="788">
        <f t="shared" si="3"/>
        <v>26</v>
      </c>
      <c r="S28" s="754"/>
      <c r="T28" s="754"/>
      <c r="U28" s="754"/>
      <c r="V28" s="754"/>
      <c r="W28" s="754"/>
      <c r="X28" s="754"/>
      <c r="Y28" s="754"/>
      <c r="Z28" s="754"/>
      <c r="AA28" s="754"/>
      <c r="AB28" s="754"/>
      <c r="AC28" s="754"/>
      <c r="AD28" s="754"/>
      <c r="AE28" s="754"/>
      <c r="AF28" s="754">
        <f t="shared" si="4"/>
        <v>0</v>
      </c>
      <c r="AG28" s="754">
        <f t="shared" si="4"/>
        <v>0</v>
      </c>
      <c r="AH28" s="754"/>
      <c r="AI28" s="754"/>
      <c r="AJ28" s="754"/>
      <c r="AK28" s="754"/>
      <c r="AL28" s="754"/>
      <c r="AM28" s="754"/>
      <c r="AN28" s="754"/>
      <c r="AO28" s="754"/>
      <c r="AP28" s="754"/>
      <c r="AQ28" s="754"/>
      <c r="AR28" s="754"/>
      <c r="AS28" s="754"/>
      <c r="AT28" s="754"/>
      <c r="AU28" s="754">
        <f t="shared" si="5"/>
        <v>0</v>
      </c>
      <c r="AV28" s="754">
        <f t="shared" si="5"/>
        <v>0</v>
      </c>
      <c r="AW28" s="754"/>
      <c r="AX28" s="754"/>
      <c r="AY28" s="754"/>
      <c r="AZ28" s="754">
        <f t="shared" si="6"/>
        <v>0</v>
      </c>
      <c r="BA28" s="754">
        <f t="shared" si="6"/>
        <v>0</v>
      </c>
      <c r="BB28" s="754">
        <f t="shared" si="7"/>
        <v>0</v>
      </c>
      <c r="BC28" s="754">
        <f t="shared" si="8"/>
        <v>0</v>
      </c>
      <c r="BD28" s="754">
        <f t="shared" si="9"/>
        <v>0</v>
      </c>
      <c r="BE28" s="754">
        <f t="shared" si="8"/>
        <v>0</v>
      </c>
      <c r="BF28" s="754">
        <f t="shared" si="9"/>
        <v>0</v>
      </c>
      <c r="BG28" s="754">
        <f t="shared" si="10"/>
        <v>0</v>
      </c>
      <c r="BH28" s="754">
        <f t="shared" si="11"/>
        <v>0</v>
      </c>
      <c r="BI28" s="754">
        <f t="shared" si="12"/>
        <v>0</v>
      </c>
      <c r="BJ28" s="754">
        <f t="shared" si="13"/>
        <v>0</v>
      </c>
      <c r="BK28" s="754">
        <f t="shared" si="14"/>
        <v>8.99</v>
      </c>
      <c r="BL28" s="754">
        <f t="shared" si="14"/>
        <v>26</v>
      </c>
      <c r="BM28" s="754">
        <f t="shared" si="15"/>
        <v>8.99</v>
      </c>
      <c r="BN28" s="754">
        <f t="shared" si="16"/>
        <v>26</v>
      </c>
      <c r="BO28" s="764"/>
      <c r="BP28" s="758"/>
    </row>
    <row r="29" spans="1:69" ht="15" customHeight="1" x14ac:dyDescent="0.25">
      <c r="A29" s="786" t="s">
        <v>21</v>
      </c>
      <c r="B29" s="787">
        <v>4130</v>
      </c>
      <c r="C29" s="761">
        <f t="shared" si="0"/>
        <v>0</v>
      </c>
      <c r="D29" s="789"/>
      <c r="E29" s="439"/>
      <c r="F29" s="440"/>
      <c r="G29" s="439"/>
      <c r="H29" s="440"/>
      <c r="I29" s="439"/>
      <c r="J29" s="440"/>
      <c r="K29" s="439"/>
      <c r="L29" s="440"/>
      <c r="M29" s="439"/>
      <c r="N29" s="440"/>
      <c r="O29" s="439"/>
      <c r="P29" s="441"/>
      <c r="Q29" s="754">
        <f t="shared" si="3"/>
        <v>0</v>
      </c>
      <c r="R29" s="754">
        <f t="shared" si="3"/>
        <v>0</v>
      </c>
      <c r="S29" s="754"/>
      <c r="T29" s="439"/>
      <c r="U29" s="440"/>
      <c r="V29" s="439"/>
      <c r="W29" s="440"/>
      <c r="X29" s="439"/>
      <c r="Y29" s="440"/>
      <c r="Z29" s="439"/>
      <c r="AA29" s="440"/>
      <c r="AB29" s="439"/>
      <c r="AC29" s="440"/>
      <c r="AD29" s="439"/>
      <c r="AE29" s="440"/>
      <c r="AF29" s="754">
        <f t="shared" si="4"/>
        <v>0</v>
      </c>
      <c r="AG29" s="754">
        <f t="shared" si="4"/>
        <v>0</v>
      </c>
      <c r="AH29" s="754"/>
      <c r="AI29" s="754"/>
      <c r="AJ29" s="754"/>
      <c r="AK29" s="754"/>
      <c r="AL29" s="754"/>
      <c r="AM29" s="754"/>
      <c r="AN29" s="754"/>
      <c r="AO29" s="754"/>
      <c r="AP29" s="754"/>
      <c r="AQ29" s="754"/>
      <c r="AR29" s="754"/>
      <c r="AS29" s="754"/>
      <c r="AT29" s="754"/>
      <c r="AU29" s="754">
        <f t="shared" si="5"/>
        <v>0</v>
      </c>
      <c r="AV29" s="754">
        <f t="shared" si="5"/>
        <v>0</v>
      </c>
      <c r="AW29" s="754"/>
      <c r="AX29" s="754"/>
      <c r="AY29" s="754"/>
      <c r="AZ29" s="754">
        <f t="shared" si="6"/>
        <v>0</v>
      </c>
      <c r="BA29" s="754">
        <f t="shared" si="6"/>
        <v>0</v>
      </c>
      <c r="BB29" s="754">
        <f t="shared" si="7"/>
        <v>0</v>
      </c>
      <c r="BC29" s="754">
        <f t="shared" si="8"/>
        <v>0</v>
      </c>
      <c r="BD29" s="754">
        <f t="shared" si="9"/>
        <v>0</v>
      </c>
      <c r="BE29" s="754">
        <f t="shared" si="8"/>
        <v>0</v>
      </c>
      <c r="BF29" s="754">
        <f t="shared" si="9"/>
        <v>0</v>
      </c>
      <c r="BG29" s="754">
        <f t="shared" si="10"/>
        <v>0</v>
      </c>
      <c r="BH29" s="754">
        <f t="shared" si="11"/>
        <v>0</v>
      </c>
      <c r="BI29" s="754">
        <f t="shared" si="12"/>
        <v>0</v>
      </c>
      <c r="BJ29" s="754">
        <f t="shared" si="13"/>
        <v>0</v>
      </c>
      <c r="BK29" s="754">
        <f t="shared" si="14"/>
        <v>0</v>
      </c>
      <c r="BL29" s="754">
        <f t="shared" si="14"/>
        <v>0</v>
      </c>
      <c r="BM29" s="754">
        <f t="shared" si="15"/>
        <v>0</v>
      </c>
      <c r="BN29" s="754">
        <f t="shared" si="16"/>
        <v>0</v>
      </c>
      <c r="BO29" s="764"/>
      <c r="BP29" s="758"/>
      <c r="BQ29" s="773" t="s">
        <v>127</v>
      </c>
    </row>
    <row r="30" spans="1:69" ht="15" customHeight="1" x14ac:dyDescent="0.25">
      <c r="A30" s="786" t="s">
        <v>22</v>
      </c>
      <c r="B30" s="787">
        <v>926</v>
      </c>
      <c r="C30" s="761">
        <f t="shared" si="0"/>
        <v>0</v>
      </c>
      <c r="D30" s="762"/>
      <c r="E30" s="121"/>
      <c r="F30" s="790"/>
      <c r="G30" s="754"/>
      <c r="H30" s="754"/>
      <c r="I30" s="754"/>
      <c r="J30" s="754"/>
      <c r="K30" s="754"/>
      <c r="L30" s="754"/>
      <c r="M30" s="754"/>
      <c r="N30" s="754"/>
      <c r="O30" s="122"/>
      <c r="P30" s="790"/>
      <c r="Q30" s="754">
        <f t="shared" si="3"/>
        <v>0</v>
      </c>
      <c r="R30" s="754">
        <f t="shared" si="3"/>
        <v>0</v>
      </c>
      <c r="S30" s="791"/>
      <c r="T30" s="122"/>
      <c r="U30" s="790"/>
      <c r="V30" s="792"/>
      <c r="W30" s="754"/>
      <c r="X30" s="754"/>
      <c r="Y30" s="754"/>
      <c r="Z30" s="754"/>
      <c r="AA30" s="754"/>
      <c r="AB30" s="754"/>
      <c r="AC30" s="754"/>
      <c r="AD30" s="754"/>
      <c r="AE30" s="754"/>
      <c r="AF30" s="754">
        <f t="shared" si="4"/>
        <v>0</v>
      </c>
      <c r="AG30" s="754">
        <f t="shared" si="4"/>
        <v>0</v>
      </c>
      <c r="AH30" s="754"/>
      <c r="AI30" s="754"/>
      <c r="AJ30" s="754"/>
      <c r="AK30" s="754"/>
      <c r="AL30" s="754"/>
      <c r="AM30" s="754"/>
      <c r="AN30" s="754"/>
      <c r="AO30" s="763"/>
      <c r="AP30" s="763"/>
      <c r="AQ30" s="754"/>
      <c r="AR30" s="754"/>
      <c r="AS30" s="754"/>
      <c r="AT30" s="754"/>
      <c r="AU30" s="754">
        <f t="shared" si="5"/>
        <v>0</v>
      </c>
      <c r="AV30" s="754">
        <f t="shared" si="5"/>
        <v>0</v>
      </c>
      <c r="AW30" s="754"/>
      <c r="AX30" s="754"/>
      <c r="AY30" s="754"/>
      <c r="AZ30" s="754">
        <f t="shared" si="6"/>
        <v>0</v>
      </c>
      <c r="BA30" s="754">
        <f t="shared" si="6"/>
        <v>0</v>
      </c>
      <c r="BB30" s="754">
        <f t="shared" si="7"/>
        <v>0</v>
      </c>
      <c r="BC30" s="754">
        <f t="shared" si="8"/>
        <v>0</v>
      </c>
      <c r="BD30" s="754">
        <f t="shared" si="9"/>
        <v>0</v>
      </c>
      <c r="BE30" s="754">
        <f t="shared" si="8"/>
        <v>0</v>
      </c>
      <c r="BF30" s="754">
        <f t="shared" si="9"/>
        <v>0</v>
      </c>
      <c r="BG30" s="754">
        <f t="shared" si="10"/>
        <v>0</v>
      </c>
      <c r="BH30" s="754">
        <f t="shared" si="11"/>
        <v>0</v>
      </c>
      <c r="BI30" s="754">
        <f t="shared" si="12"/>
        <v>0</v>
      </c>
      <c r="BJ30" s="754">
        <f t="shared" si="13"/>
        <v>0</v>
      </c>
      <c r="BK30" s="754">
        <f t="shared" si="14"/>
        <v>0</v>
      </c>
      <c r="BL30" s="754">
        <f t="shared" si="14"/>
        <v>0</v>
      </c>
      <c r="BM30" s="754">
        <f t="shared" si="15"/>
        <v>0</v>
      </c>
      <c r="BN30" s="754">
        <f t="shared" si="16"/>
        <v>0</v>
      </c>
      <c r="BO30" s="764"/>
      <c r="BP30" s="758"/>
    </row>
    <row r="31" spans="1:69" ht="15" customHeight="1" x14ac:dyDescent="0.25">
      <c r="A31" s="786" t="s">
        <v>23</v>
      </c>
      <c r="B31" s="787">
        <v>529</v>
      </c>
      <c r="C31" s="761">
        <f t="shared" si="0"/>
        <v>0</v>
      </c>
      <c r="D31" s="776"/>
      <c r="E31" s="793"/>
      <c r="F31" s="793"/>
      <c r="G31" s="793"/>
      <c r="H31" s="793"/>
      <c r="I31" s="793"/>
      <c r="J31" s="793"/>
      <c r="K31" s="793"/>
      <c r="L31" s="793"/>
      <c r="M31" s="793"/>
      <c r="N31" s="793"/>
      <c r="O31" s="793"/>
      <c r="P31" s="793"/>
      <c r="Q31" s="793">
        <f t="shared" si="3"/>
        <v>0</v>
      </c>
      <c r="R31" s="793">
        <f t="shared" si="3"/>
        <v>0</v>
      </c>
      <c r="S31" s="754"/>
      <c r="T31" s="793"/>
      <c r="U31" s="793"/>
      <c r="V31" s="754"/>
      <c r="W31" s="754"/>
      <c r="X31" s="754"/>
      <c r="Y31" s="754"/>
      <c r="Z31" s="754"/>
      <c r="AA31" s="754"/>
      <c r="AB31" s="754"/>
      <c r="AC31" s="754"/>
      <c r="AD31" s="754"/>
      <c r="AE31" s="754"/>
      <c r="AF31" s="754">
        <f t="shared" si="4"/>
        <v>0</v>
      </c>
      <c r="AG31" s="754">
        <f t="shared" si="4"/>
        <v>0</v>
      </c>
      <c r="AH31" s="754"/>
      <c r="AI31" s="754"/>
      <c r="AJ31" s="754"/>
      <c r="AK31" s="754"/>
      <c r="AL31" s="754"/>
      <c r="AM31" s="754"/>
      <c r="AN31" s="754"/>
      <c r="AO31" s="754"/>
      <c r="AP31" s="777"/>
      <c r="AQ31" s="754"/>
      <c r="AR31" s="754"/>
      <c r="AS31" s="754"/>
      <c r="AT31" s="754"/>
      <c r="AU31" s="754">
        <f t="shared" si="5"/>
        <v>0</v>
      </c>
      <c r="AV31" s="754">
        <f t="shared" si="5"/>
        <v>0</v>
      </c>
      <c r="AW31" s="754"/>
      <c r="AX31" s="754"/>
      <c r="AY31" s="754"/>
      <c r="AZ31" s="754">
        <f t="shared" si="6"/>
        <v>0</v>
      </c>
      <c r="BA31" s="754">
        <f t="shared" si="6"/>
        <v>0</v>
      </c>
      <c r="BB31" s="754">
        <f t="shared" si="7"/>
        <v>0</v>
      </c>
      <c r="BC31" s="754">
        <f t="shared" si="8"/>
        <v>0</v>
      </c>
      <c r="BD31" s="754">
        <f t="shared" si="9"/>
        <v>0</v>
      </c>
      <c r="BE31" s="754">
        <f t="shared" si="8"/>
        <v>0</v>
      </c>
      <c r="BF31" s="754">
        <f t="shared" si="9"/>
        <v>0</v>
      </c>
      <c r="BG31" s="754">
        <f t="shared" si="10"/>
        <v>0</v>
      </c>
      <c r="BH31" s="754">
        <f t="shared" si="11"/>
        <v>0</v>
      </c>
      <c r="BI31" s="754">
        <f t="shared" si="12"/>
        <v>0</v>
      </c>
      <c r="BJ31" s="754">
        <f t="shared" si="13"/>
        <v>0</v>
      </c>
      <c r="BK31" s="754">
        <f t="shared" si="14"/>
        <v>0</v>
      </c>
      <c r="BL31" s="754">
        <f t="shared" si="14"/>
        <v>0</v>
      </c>
      <c r="BM31" s="754">
        <f t="shared" si="15"/>
        <v>0</v>
      </c>
      <c r="BN31" s="754">
        <f t="shared" si="16"/>
        <v>0</v>
      </c>
      <c r="BO31" s="774"/>
      <c r="BP31" s="758"/>
      <c r="BQ31" s="794"/>
    </row>
    <row r="32" spans="1:69" ht="15" customHeight="1" x14ac:dyDescent="0.25">
      <c r="A32" s="786" t="s">
        <v>24</v>
      </c>
      <c r="B32" s="787">
        <v>547</v>
      </c>
      <c r="C32" s="761">
        <f t="shared" si="0"/>
        <v>0</v>
      </c>
      <c r="D32" s="765"/>
      <c r="E32" s="758"/>
      <c r="F32" s="754"/>
      <c r="G32" s="758"/>
      <c r="H32" s="754"/>
      <c r="I32" s="754"/>
      <c r="J32" s="754"/>
      <c r="K32" s="754"/>
      <c r="L32" s="754"/>
      <c r="M32" s="777"/>
      <c r="N32" s="754"/>
      <c r="O32" s="754"/>
      <c r="P32" s="754"/>
      <c r="Q32" s="754">
        <f t="shared" si="3"/>
        <v>0</v>
      </c>
      <c r="R32" s="754">
        <f t="shared" si="3"/>
        <v>0</v>
      </c>
      <c r="S32" s="754"/>
      <c r="T32" s="754"/>
      <c r="U32" s="754"/>
      <c r="V32" s="754"/>
      <c r="W32" s="754"/>
      <c r="X32" s="754"/>
      <c r="Y32" s="754"/>
      <c r="Z32" s="754"/>
      <c r="AA32" s="754"/>
      <c r="AB32" s="754"/>
      <c r="AC32" s="754"/>
      <c r="AD32" s="754"/>
      <c r="AE32" s="754"/>
      <c r="AF32" s="754">
        <f t="shared" si="4"/>
        <v>0</v>
      </c>
      <c r="AG32" s="754">
        <f t="shared" si="4"/>
        <v>0</v>
      </c>
      <c r="AH32" s="754"/>
      <c r="AI32" s="754"/>
      <c r="AJ32" s="754"/>
      <c r="AK32" s="777"/>
      <c r="AL32" s="754"/>
      <c r="AM32" s="754"/>
      <c r="AN32" s="754"/>
      <c r="AO32" s="754"/>
      <c r="AP32" s="754"/>
      <c r="AQ32" s="754"/>
      <c r="AR32" s="754"/>
      <c r="AS32" s="754"/>
      <c r="AT32" s="754"/>
      <c r="AU32" s="754">
        <f t="shared" si="5"/>
        <v>0</v>
      </c>
      <c r="AV32" s="754">
        <f t="shared" si="5"/>
        <v>0</v>
      </c>
      <c r="AW32" s="754"/>
      <c r="AX32" s="754"/>
      <c r="AY32" s="754"/>
      <c r="AZ32" s="754">
        <f t="shared" si="6"/>
        <v>0</v>
      </c>
      <c r="BA32" s="754">
        <f t="shared" si="6"/>
        <v>0</v>
      </c>
      <c r="BB32" s="754">
        <f t="shared" si="7"/>
        <v>0</v>
      </c>
      <c r="BC32" s="754">
        <f t="shared" si="8"/>
        <v>0</v>
      </c>
      <c r="BD32" s="754">
        <f t="shared" si="9"/>
        <v>0</v>
      </c>
      <c r="BE32" s="754">
        <f t="shared" si="8"/>
        <v>0</v>
      </c>
      <c r="BF32" s="754">
        <f t="shared" si="9"/>
        <v>0</v>
      </c>
      <c r="BG32" s="754">
        <f t="shared" si="10"/>
        <v>0</v>
      </c>
      <c r="BH32" s="754">
        <f t="shared" si="11"/>
        <v>0</v>
      </c>
      <c r="BI32" s="754">
        <f t="shared" si="12"/>
        <v>0</v>
      </c>
      <c r="BJ32" s="754">
        <f t="shared" si="13"/>
        <v>0</v>
      </c>
      <c r="BK32" s="754">
        <f t="shared" si="14"/>
        <v>0</v>
      </c>
      <c r="BL32" s="754">
        <f t="shared" si="14"/>
        <v>0</v>
      </c>
      <c r="BM32" s="754">
        <f t="shared" ref="BM32:BN47" si="17">BA32+BC32+BE32+BG32+BI32+BK32</f>
        <v>0</v>
      </c>
      <c r="BN32" s="754">
        <f t="shared" si="16"/>
        <v>0</v>
      </c>
      <c r="BO32" s="778" t="s">
        <v>130</v>
      </c>
      <c r="BP32" s="758" t="s">
        <v>126</v>
      </c>
    </row>
    <row r="33" spans="1:70" ht="15" customHeight="1" x14ac:dyDescent="0.25">
      <c r="A33" s="786" t="s">
        <v>100</v>
      </c>
      <c r="B33" s="787">
        <v>461</v>
      </c>
      <c r="C33" s="761">
        <f t="shared" si="0"/>
        <v>0</v>
      </c>
      <c r="D33" s="776"/>
      <c r="E33" s="795"/>
      <c r="F33" s="18"/>
      <c r="G33" s="795"/>
      <c r="H33" s="18"/>
      <c r="I33" s="795"/>
      <c r="J33" s="18"/>
      <c r="K33" s="795"/>
      <c r="L33" s="18"/>
      <c r="M33" s="795"/>
      <c r="N33" s="18"/>
      <c r="O33" s="795"/>
      <c r="P33" s="18"/>
      <c r="Q33" s="754">
        <f t="shared" si="3"/>
        <v>0</v>
      </c>
      <c r="R33" s="754">
        <f t="shared" si="3"/>
        <v>0</v>
      </c>
      <c r="S33" s="754"/>
      <c r="T33" s="754"/>
      <c r="U33" s="754"/>
      <c r="V33" s="754"/>
      <c r="W33" s="754"/>
      <c r="X33" s="754"/>
      <c r="Y33" s="754"/>
      <c r="Z33" s="763"/>
      <c r="AA33" s="18"/>
      <c r="AB33" s="443"/>
      <c r="AC33" s="444"/>
      <c r="AD33" s="443"/>
      <c r="AE33" s="444"/>
      <c r="AF33" s="754">
        <f t="shared" si="4"/>
        <v>0</v>
      </c>
      <c r="AG33" s="754">
        <f t="shared" si="4"/>
        <v>0</v>
      </c>
      <c r="AH33" s="754"/>
      <c r="AI33" s="754"/>
      <c r="AJ33" s="754"/>
      <c r="AK33" s="754"/>
      <c r="AL33" s="754"/>
      <c r="AM33" s="754"/>
      <c r="AN33" s="754"/>
      <c r="AO33" s="754"/>
      <c r="AP33" s="754"/>
      <c r="AQ33" s="754"/>
      <c r="AR33" s="754"/>
      <c r="AS33" s="754"/>
      <c r="AT33" s="754"/>
      <c r="AU33" s="754">
        <f t="shared" si="5"/>
        <v>0</v>
      </c>
      <c r="AV33" s="754">
        <f t="shared" si="5"/>
        <v>0</v>
      </c>
      <c r="AW33" s="754"/>
      <c r="AX33" s="754"/>
      <c r="AY33" s="754"/>
      <c r="AZ33" s="754">
        <f t="shared" si="6"/>
        <v>0</v>
      </c>
      <c r="BA33" s="754">
        <f t="shared" si="6"/>
        <v>0</v>
      </c>
      <c r="BB33" s="754">
        <f t="shared" si="7"/>
        <v>0</v>
      </c>
      <c r="BC33" s="754">
        <f t="shared" si="8"/>
        <v>0</v>
      </c>
      <c r="BD33" s="754">
        <f t="shared" si="9"/>
        <v>0</v>
      </c>
      <c r="BE33" s="754">
        <f t="shared" si="8"/>
        <v>0</v>
      </c>
      <c r="BF33" s="754">
        <f t="shared" si="9"/>
        <v>0</v>
      </c>
      <c r="BG33" s="754">
        <f t="shared" si="10"/>
        <v>0</v>
      </c>
      <c r="BH33" s="754">
        <f t="shared" si="11"/>
        <v>0</v>
      </c>
      <c r="BI33" s="754">
        <f t="shared" si="12"/>
        <v>0</v>
      </c>
      <c r="BJ33" s="754">
        <f t="shared" si="13"/>
        <v>0</v>
      </c>
      <c r="BK33" s="754">
        <f t="shared" si="14"/>
        <v>0</v>
      </c>
      <c r="BL33" s="754">
        <f t="shared" si="14"/>
        <v>0</v>
      </c>
      <c r="BM33" s="754">
        <f t="shared" si="17"/>
        <v>0</v>
      </c>
      <c r="BN33" s="754">
        <f t="shared" si="16"/>
        <v>0</v>
      </c>
      <c r="BO33" s="774"/>
      <c r="BP33" s="758"/>
      <c r="BQ33" s="848" t="s">
        <v>205</v>
      </c>
    </row>
    <row r="34" spans="1:70" ht="15" customHeight="1" x14ac:dyDescent="0.25">
      <c r="A34" s="786" t="s">
        <v>26</v>
      </c>
      <c r="B34" s="787">
        <v>984.53</v>
      </c>
      <c r="C34" s="761">
        <f t="shared" si="0"/>
        <v>2.2345687790113051</v>
      </c>
      <c r="D34" s="762"/>
      <c r="E34" s="754">
        <v>22</v>
      </c>
      <c r="F34" s="754">
        <v>22</v>
      </c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>
        <f t="shared" si="3"/>
        <v>22</v>
      </c>
      <c r="R34" s="754">
        <f t="shared" si="3"/>
        <v>22</v>
      </c>
      <c r="S34" s="754"/>
      <c r="T34" s="754"/>
      <c r="U34" s="754"/>
      <c r="V34" s="754"/>
      <c r="W34" s="754"/>
      <c r="X34" s="754"/>
      <c r="Y34" s="754"/>
      <c r="Z34" s="754"/>
      <c r="AA34" s="754"/>
      <c r="AB34" s="754"/>
      <c r="AC34" s="754"/>
      <c r="AD34" s="754"/>
      <c r="AE34" s="754"/>
      <c r="AF34" s="754">
        <f t="shared" si="4"/>
        <v>0</v>
      </c>
      <c r="AG34" s="754">
        <f t="shared" si="4"/>
        <v>0</v>
      </c>
      <c r="AH34" s="754"/>
      <c r="AI34" s="754"/>
      <c r="AJ34" s="754"/>
      <c r="AK34" s="754"/>
      <c r="AL34" s="754"/>
      <c r="AM34" s="754"/>
      <c r="AN34" s="754"/>
      <c r="AO34" s="754"/>
      <c r="AP34" s="754"/>
      <c r="AQ34" s="754"/>
      <c r="AR34" s="754"/>
      <c r="AS34" s="754"/>
      <c r="AT34" s="754"/>
      <c r="AU34" s="754">
        <f t="shared" si="5"/>
        <v>0</v>
      </c>
      <c r="AV34" s="754">
        <f t="shared" si="5"/>
        <v>0</v>
      </c>
      <c r="AW34" s="754"/>
      <c r="AX34" s="754"/>
      <c r="AY34" s="754"/>
      <c r="AZ34" s="754">
        <f t="shared" si="6"/>
        <v>0</v>
      </c>
      <c r="BA34" s="754">
        <f t="shared" si="6"/>
        <v>22</v>
      </c>
      <c r="BB34" s="754">
        <f t="shared" si="7"/>
        <v>22</v>
      </c>
      <c r="BC34" s="754">
        <f t="shared" si="8"/>
        <v>0</v>
      </c>
      <c r="BD34" s="754">
        <f t="shared" si="9"/>
        <v>0</v>
      </c>
      <c r="BE34" s="754">
        <f t="shared" si="8"/>
        <v>0</v>
      </c>
      <c r="BF34" s="754">
        <f t="shared" si="9"/>
        <v>0</v>
      </c>
      <c r="BG34" s="754">
        <f t="shared" si="10"/>
        <v>0</v>
      </c>
      <c r="BH34" s="754">
        <f t="shared" si="11"/>
        <v>0</v>
      </c>
      <c r="BI34" s="754">
        <f t="shared" si="12"/>
        <v>0</v>
      </c>
      <c r="BJ34" s="754">
        <f t="shared" si="13"/>
        <v>0</v>
      </c>
      <c r="BK34" s="754">
        <f t="shared" si="14"/>
        <v>0</v>
      </c>
      <c r="BL34" s="754">
        <f t="shared" si="14"/>
        <v>0</v>
      </c>
      <c r="BM34" s="754">
        <f t="shared" si="17"/>
        <v>22</v>
      </c>
      <c r="BN34" s="754">
        <f t="shared" si="16"/>
        <v>22</v>
      </c>
      <c r="BO34" s="764"/>
      <c r="BP34" s="758"/>
      <c r="BQ34" s="848" t="s">
        <v>127</v>
      </c>
    </row>
    <row r="35" spans="1:70" ht="15" customHeight="1" x14ac:dyDescent="0.25">
      <c r="A35" s="786" t="s">
        <v>27</v>
      </c>
      <c r="B35" s="787">
        <v>590</v>
      </c>
      <c r="C35" s="761">
        <f t="shared" si="0"/>
        <v>0</v>
      </c>
      <c r="D35" s="776"/>
      <c r="E35" s="754"/>
      <c r="F35" s="754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4">
        <f t="shared" si="3"/>
        <v>0</v>
      </c>
      <c r="R35" s="754">
        <f t="shared" si="3"/>
        <v>0</v>
      </c>
      <c r="S35" s="754"/>
      <c r="T35" s="754"/>
      <c r="U35" s="754"/>
      <c r="V35" s="754"/>
      <c r="W35" s="754"/>
      <c r="X35" s="754"/>
      <c r="Y35" s="754"/>
      <c r="Z35" s="754"/>
      <c r="AA35" s="754"/>
      <c r="AB35" s="754"/>
      <c r="AC35" s="754"/>
      <c r="AD35" s="754"/>
      <c r="AE35" s="754"/>
      <c r="AF35" s="754">
        <f t="shared" si="4"/>
        <v>0</v>
      </c>
      <c r="AG35" s="754">
        <f t="shared" si="4"/>
        <v>0</v>
      </c>
      <c r="AH35" s="754"/>
      <c r="AI35" s="754"/>
      <c r="AJ35" s="754"/>
      <c r="AK35" s="754"/>
      <c r="AL35" s="754"/>
      <c r="AM35" s="754"/>
      <c r="AN35" s="754"/>
      <c r="AO35" s="754"/>
      <c r="AP35" s="754"/>
      <c r="AQ35" s="754"/>
      <c r="AR35" s="754"/>
      <c r="AS35" s="754"/>
      <c r="AT35" s="754"/>
      <c r="AU35" s="754">
        <f t="shared" si="5"/>
        <v>0</v>
      </c>
      <c r="AV35" s="754">
        <f t="shared" si="5"/>
        <v>0</v>
      </c>
      <c r="AW35" s="754"/>
      <c r="AX35" s="754"/>
      <c r="AY35" s="754"/>
      <c r="AZ35" s="754">
        <f t="shared" si="6"/>
        <v>0</v>
      </c>
      <c r="BA35" s="754">
        <f t="shared" si="6"/>
        <v>0</v>
      </c>
      <c r="BB35" s="754">
        <f t="shared" si="7"/>
        <v>0</v>
      </c>
      <c r="BC35" s="754">
        <f t="shared" si="8"/>
        <v>0</v>
      </c>
      <c r="BD35" s="754">
        <f t="shared" si="9"/>
        <v>0</v>
      </c>
      <c r="BE35" s="754">
        <f t="shared" si="8"/>
        <v>0</v>
      </c>
      <c r="BF35" s="754">
        <f t="shared" si="9"/>
        <v>0</v>
      </c>
      <c r="BG35" s="754">
        <f t="shared" si="10"/>
        <v>0</v>
      </c>
      <c r="BH35" s="754">
        <f t="shared" si="11"/>
        <v>0</v>
      </c>
      <c r="BI35" s="754">
        <f t="shared" si="12"/>
        <v>0</v>
      </c>
      <c r="BJ35" s="754">
        <f t="shared" si="13"/>
        <v>0</v>
      </c>
      <c r="BK35" s="754">
        <f t="shared" si="14"/>
        <v>0</v>
      </c>
      <c r="BL35" s="754">
        <f t="shared" si="14"/>
        <v>0</v>
      </c>
      <c r="BM35" s="754">
        <f t="shared" si="17"/>
        <v>0</v>
      </c>
      <c r="BN35" s="754">
        <f t="shared" si="16"/>
        <v>0</v>
      </c>
      <c r="BO35" s="764"/>
      <c r="BP35" s="758"/>
      <c r="BQ35" s="848" t="s">
        <v>127</v>
      </c>
    </row>
    <row r="36" spans="1:70" ht="15" customHeight="1" x14ac:dyDescent="0.25">
      <c r="A36" s="786" t="s">
        <v>28</v>
      </c>
      <c r="B36" s="787">
        <v>3649.92</v>
      </c>
      <c r="C36" s="761">
        <f t="shared" si="0"/>
        <v>0</v>
      </c>
      <c r="D36" s="776"/>
      <c r="E36" s="763"/>
      <c r="F36" s="763"/>
      <c r="G36" s="763"/>
      <c r="H36" s="763"/>
      <c r="I36" s="763"/>
      <c r="J36" s="763"/>
      <c r="K36" s="763"/>
      <c r="L36" s="763"/>
      <c r="M36" s="763"/>
      <c r="N36" s="763"/>
      <c r="O36" s="763"/>
      <c r="P36" s="763"/>
      <c r="Q36" s="754">
        <f t="shared" si="3"/>
        <v>0</v>
      </c>
      <c r="R36" s="754">
        <f t="shared" si="3"/>
        <v>0</v>
      </c>
      <c r="S36" s="754"/>
      <c r="T36" s="763"/>
      <c r="U36" s="763"/>
      <c r="V36" s="763"/>
      <c r="W36" s="763"/>
      <c r="X36" s="763"/>
      <c r="Y36" s="763"/>
      <c r="Z36" s="763"/>
      <c r="AA36" s="763"/>
      <c r="AB36" s="763"/>
      <c r="AC36" s="763"/>
      <c r="AD36" s="763"/>
      <c r="AE36" s="763"/>
      <c r="AF36" s="754">
        <f t="shared" si="4"/>
        <v>0</v>
      </c>
      <c r="AG36" s="754">
        <f t="shared" si="4"/>
        <v>0</v>
      </c>
      <c r="AH36" s="754"/>
      <c r="AI36" s="754"/>
      <c r="AJ36" s="754"/>
      <c r="AK36" s="754"/>
      <c r="AL36" s="754"/>
      <c r="AM36" s="754"/>
      <c r="AN36" s="754"/>
      <c r="AO36" s="754"/>
      <c r="AP36" s="754"/>
      <c r="AQ36" s="754"/>
      <c r="AR36" s="754"/>
      <c r="AS36" s="754"/>
      <c r="AT36" s="754"/>
      <c r="AU36" s="754">
        <f t="shared" si="5"/>
        <v>0</v>
      </c>
      <c r="AV36" s="754">
        <f t="shared" si="5"/>
        <v>0</v>
      </c>
      <c r="AW36" s="754"/>
      <c r="AX36" s="754"/>
      <c r="AY36" s="754"/>
      <c r="AZ36" s="754">
        <f t="shared" si="6"/>
        <v>0</v>
      </c>
      <c r="BA36" s="754">
        <f t="shared" si="6"/>
        <v>0</v>
      </c>
      <c r="BB36" s="754">
        <f t="shared" si="7"/>
        <v>0</v>
      </c>
      <c r="BC36" s="754">
        <f t="shared" si="8"/>
        <v>0</v>
      </c>
      <c r="BD36" s="754">
        <f t="shared" si="9"/>
        <v>0</v>
      </c>
      <c r="BE36" s="754">
        <f t="shared" si="8"/>
        <v>0</v>
      </c>
      <c r="BF36" s="754">
        <f t="shared" si="9"/>
        <v>0</v>
      </c>
      <c r="BG36" s="754">
        <f t="shared" si="10"/>
        <v>0</v>
      </c>
      <c r="BH36" s="754">
        <f t="shared" si="11"/>
        <v>0</v>
      </c>
      <c r="BI36" s="754">
        <f t="shared" si="12"/>
        <v>0</v>
      </c>
      <c r="BJ36" s="754">
        <f t="shared" si="13"/>
        <v>0</v>
      </c>
      <c r="BK36" s="754">
        <f t="shared" si="14"/>
        <v>0</v>
      </c>
      <c r="BL36" s="754">
        <f t="shared" si="14"/>
        <v>0</v>
      </c>
      <c r="BM36" s="754">
        <f t="shared" si="17"/>
        <v>0</v>
      </c>
      <c r="BN36" s="754">
        <f t="shared" si="16"/>
        <v>0</v>
      </c>
      <c r="BO36" s="774"/>
      <c r="BP36" s="758"/>
    </row>
    <row r="37" spans="1:70" s="714" customFormat="1" ht="15" customHeight="1" x14ac:dyDescent="0.25">
      <c r="A37" s="786" t="s">
        <v>29</v>
      </c>
      <c r="B37" s="787">
        <v>2527</v>
      </c>
      <c r="C37" s="761">
        <f t="shared" si="0"/>
        <v>0</v>
      </c>
      <c r="D37" s="796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754">
        <f t="shared" si="3"/>
        <v>0</v>
      </c>
      <c r="R37" s="754">
        <f t="shared" si="3"/>
        <v>0</v>
      </c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9"/>
      <c r="AD37" s="19"/>
      <c r="AE37" s="19"/>
      <c r="AF37" s="754">
        <f t="shared" si="4"/>
        <v>0</v>
      </c>
      <c r="AG37" s="754">
        <f t="shared" si="4"/>
        <v>0</v>
      </c>
      <c r="AH37" s="754"/>
      <c r="AI37" s="754"/>
      <c r="AJ37" s="754"/>
      <c r="AK37" s="754"/>
      <c r="AL37" s="754"/>
      <c r="AM37" s="754"/>
      <c r="AN37" s="754"/>
      <c r="AO37" s="754"/>
      <c r="AP37" s="754"/>
      <c r="AQ37" s="754"/>
      <c r="AR37" s="754"/>
      <c r="AS37" s="754"/>
      <c r="AT37" s="754"/>
      <c r="AU37" s="754">
        <f t="shared" si="5"/>
        <v>0</v>
      </c>
      <c r="AV37" s="754">
        <f t="shared" si="5"/>
        <v>0</v>
      </c>
      <c r="AW37" s="754"/>
      <c r="AX37" s="754"/>
      <c r="AY37" s="754"/>
      <c r="AZ37" s="754">
        <f t="shared" si="6"/>
        <v>0</v>
      </c>
      <c r="BA37" s="754">
        <f t="shared" si="6"/>
        <v>0</v>
      </c>
      <c r="BB37" s="754">
        <f t="shared" si="7"/>
        <v>0</v>
      </c>
      <c r="BC37" s="754">
        <f t="shared" si="8"/>
        <v>0</v>
      </c>
      <c r="BD37" s="754">
        <f t="shared" si="9"/>
        <v>0</v>
      </c>
      <c r="BE37" s="754">
        <f t="shared" si="8"/>
        <v>0</v>
      </c>
      <c r="BF37" s="754">
        <f t="shared" si="9"/>
        <v>0</v>
      </c>
      <c r="BG37" s="754">
        <f t="shared" si="10"/>
        <v>0</v>
      </c>
      <c r="BH37" s="754">
        <f t="shared" si="11"/>
        <v>0</v>
      </c>
      <c r="BI37" s="754">
        <f t="shared" si="12"/>
        <v>0</v>
      </c>
      <c r="BJ37" s="754">
        <f t="shared" si="13"/>
        <v>0</v>
      </c>
      <c r="BK37" s="754">
        <f t="shared" si="14"/>
        <v>0</v>
      </c>
      <c r="BL37" s="754">
        <f t="shared" si="14"/>
        <v>0</v>
      </c>
      <c r="BM37" s="754">
        <f t="shared" si="17"/>
        <v>0</v>
      </c>
      <c r="BN37" s="754">
        <f t="shared" si="16"/>
        <v>0</v>
      </c>
      <c r="BO37" s="774"/>
      <c r="BP37" s="758"/>
    </row>
    <row r="38" spans="1:70" ht="15" customHeight="1" x14ac:dyDescent="0.25">
      <c r="A38" s="786" t="s">
        <v>30</v>
      </c>
      <c r="B38" s="787">
        <v>2182.5</v>
      </c>
      <c r="C38" s="761">
        <f t="shared" si="0"/>
        <v>0</v>
      </c>
      <c r="D38" s="797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754">
        <f t="shared" si="3"/>
        <v>0</v>
      </c>
      <c r="R38" s="754">
        <f t="shared" si="3"/>
        <v>0</v>
      </c>
      <c r="S38" s="754"/>
      <c r="T38" s="754"/>
      <c r="U38" s="754"/>
      <c r="V38" s="754"/>
      <c r="W38" s="754"/>
      <c r="X38" s="754"/>
      <c r="Y38" s="754"/>
      <c r="Z38" s="754"/>
      <c r="AA38" s="754"/>
      <c r="AB38" s="754"/>
      <c r="AC38" s="754"/>
      <c r="AD38" s="753"/>
      <c r="AE38" s="753"/>
      <c r="AF38" s="754">
        <f t="shared" si="4"/>
        <v>0</v>
      </c>
      <c r="AG38" s="754">
        <f t="shared" si="4"/>
        <v>0</v>
      </c>
      <c r="AH38" s="753"/>
      <c r="AI38" s="753"/>
      <c r="AJ38" s="753"/>
      <c r="AK38" s="753"/>
      <c r="AL38" s="753"/>
      <c r="AM38" s="753"/>
      <c r="AN38" s="753"/>
      <c r="AO38" s="753"/>
      <c r="AP38" s="753"/>
      <c r="AQ38" s="753"/>
      <c r="AR38" s="756"/>
      <c r="AS38" s="756"/>
      <c r="AT38" s="757"/>
      <c r="AU38" s="754">
        <f t="shared" si="5"/>
        <v>0</v>
      </c>
      <c r="AV38" s="754">
        <f t="shared" si="5"/>
        <v>0</v>
      </c>
      <c r="AW38" s="757"/>
      <c r="AX38" s="757"/>
      <c r="AY38" s="757"/>
      <c r="AZ38" s="754">
        <f t="shared" si="6"/>
        <v>0</v>
      </c>
      <c r="BA38" s="754">
        <f t="shared" si="6"/>
        <v>0</v>
      </c>
      <c r="BB38" s="754">
        <f t="shared" si="7"/>
        <v>0</v>
      </c>
      <c r="BC38" s="754">
        <f t="shared" si="8"/>
        <v>0</v>
      </c>
      <c r="BD38" s="754">
        <f t="shared" si="9"/>
        <v>0</v>
      </c>
      <c r="BE38" s="754">
        <f t="shared" si="8"/>
        <v>0</v>
      </c>
      <c r="BF38" s="754">
        <f t="shared" si="9"/>
        <v>0</v>
      </c>
      <c r="BG38" s="754">
        <f t="shared" si="10"/>
        <v>0</v>
      </c>
      <c r="BH38" s="754">
        <f t="shared" si="11"/>
        <v>0</v>
      </c>
      <c r="BI38" s="754">
        <f t="shared" si="12"/>
        <v>0</v>
      </c>
      <c r="BJ38" s="754">
        <f t="shared" si="13"/>
        <v>0</v>
      </c>
      <c r="BK38" s="754">
        <f t="shared" si="14"/>
        <v>0</v>
      </c>
      <c r="BL38" s="754">
        <f t="shared" si="14"/>
        <v>0</v>
      </c>
      <c r="BM38" s="754">
        <f t="shared" si="17"/>
        <v>0</v>
      </c>
      <c r="BN38" s="754">
        <f t="shared" si="16"/>
        <v>0</v>
      </c>
      <c r="BO38" s="764"/>
      <c r="BP38" s="758"/>
      <c r="BQ38" s="715" t="s">
        <v>203</v>
      </c>
    </row>
    <row r="39" spans="1:70" s="775" customFormat="1" ht="15" customHeight="1" x14ac:dyDescent="0.25">
      <c r="A39" s="798" t="s">
        <v>31</v>
      </c>
      <c r="B39" s="799">
        <v>7199</v>
      </c>
      <c r="C39" s="781">
        <f t="shared" si="0"/>
        <v>0</v>
      </c>
      <c r="D39" s="800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>
        <f t="shared" si="3"/>
        <v>0</v>
      </c>
      <c r="R39" s="598">
        <f t="shared" si="3"/>
        <v>0</v>
      </c>
      <c r="S39" s="598"/>
      <c r="T39" s="598"/>
      <c r="U39" s="598"/>
      <c r="V39" s="598"/>
      <c r="W39" s="598"/>
      <c r="X39" s="598"/>
      <c r="Y39" s="598"/>
      <c r="Z39" s="598"/>
      <c r="AA39" s="598"/>
      <c r="AB39" s="598"/>
      <c r="AC39" s="598"/>
      <c r="AD39" s="598"/>
      <c r="AE39" s="598"/>
      <c r="AF39" s="598">
        <f t="shared" si="4"/>
        <v>0</v>
      </c>
      <c r="AG39" s="598">
        <f t="shared" si="4"/>
        <v>0</v>
      </c>
      <c r="AH39" s="598"/>
      <c r="AI39" s="598"/>
      <c r="AJ39" s="598"/>
      <c r="AK39" s="801"/>
      <c r="AL39" s="801"/>
      <c r="AM39" s="801"/>
      <c r="AN39" s="801"/>
      <c r="AO39" s="801"/>
      <c r="AP39" s="801"/>
      <c r="AQ39" s="801"/>
      <c r="AR39" s="598"/>
      <c r="AS39" s="598"/>
      <c r="AT39" s="598"/>
      <c r="AU39" s="598">
        <f t="shared" si="5"/>
        <v>0</v>
      </c>
      <c r="AV39" s="598">
        <f t="shared" si="5"/>
        <v>0</v>
      </c>
      <c r="AW39" s="598"/>
      <c r="AX39" s="598"/>
      <c r="AY39" s="598"/>
      <c r="AZ39" s="598">
        <f t="shared" si="6"/>
        <v>0</v>
      </c>
      <c r="BA39" s="598">
        <f t="shared" si="6"/>
        <v>0</v>
      </c>
      <c r="BB39" s="598">
        <f t="shared" si="7"/>
        <v>0</v>
      </c>
      <c r="BC39" s="598">
        <f t="shared" si="8"/>
        <v>0</v>
      </c>
      <c r="BD39" s="598">
        <f t="shared" si="9"/>
        <v>0</v>
      </c>
      <c r="BE39" s="598">
        <f t="shared" si="8"/>
        <v>0</v>
      </c>
      <c r="BF39" s="598">
        <f t="shared" si="9"/>
        <v>0</v>
      </c>
      <c r="BG39" s="598">
        <f t="shared" si="10"/>
        <v>0</v>
      </c>
      <c r="BH39" s="598">
        <f t="shared" si="11"/>
        <v>0</v>
      </c>
      <c r="BI39" s="598">
        <f t="shared" si="12"/>
        <v>0</v>
      </c>
      <c r="BJ39" s="598">
        <f t="shared" si="13"/>
        <v>0</v>
      </c>
      <c r="BK39" s="598">
        <f t="shared" si="14"/>
        <v>0</v>
      </c>
      <c r="BL39" s="598">
        <f t="shared" si="14"/>
        <v>0</v>
      </c>
      <c r="BM39" s="598">
        <f t="shared" si="17"/>
        <v>0</v>
      </c>
      <c r="BN39" s="598">
        <f t="shared" si="16"/>
        <v>0</v>
      </c>
      <c r="BO39" s="802"/>
      <c r="BP39" s="784"/>
      <c r="BQ39" s="775" t="s">
        <v>203</v>
      </c>
    </row>
    <row r="40" spans="1:70" ht="15" customHeight="1" x14ac:dyDescent="0.25">
      <c r="A40" s="803" t="s">
        <v>33</v>
      </c>
      <c r="B40" s="787">
        <v>1701</v>
      </c>
      <c r="C40" s="761">
        <f t="shared" si="0"/>
        <v>0</v>
      </c>
      <c r="D40" s="797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4"/>
      <c r="P40" s="754"/>
      <c r="Q40" s="754">
        <f t="shared" si="3"/>
        <v>0</v>
      </c>
      <c r="R40" s="754">
        <f t="shared" si="3"/>
        <v>0</v>
      </c>
      <c r="S40" s="754"/>
      <c r="T40" s="754"/>
      <c r="U40" s="754"/>
      <c r="V40" s="754"/>
      <c r="W40" s="754"/>
      <c r="X40" s="754"/>
      <c r="Y40" s="754"/>
      <c r="Z40" s="754"/>
      <c r="AA40" s="754"/>
      <c r="AB40" s="754"/>
      <c r="AC40" s="754"/>
      <c r="AD40" s="754"/>
      <c r="AE40" s="754"/>
      <c r="AF40" s="754">
        <f t="shared" si="4"/>
        <v>0</v>
      </c>
      <c r="AG40" s="754">
        <f t="shared" si="4"/>
        <v>0</v>
      </c>
      <c r="AH40" s="754"/>
      <c r="AI40" s="754"/>
      <c r="AJ40" s="754"/>
      <c r="AK40" s="754"/>
      <c r="AL40" s="754"/>
      <c r="AM40" s="754"/>
      <c r="AN40" s="754"/>
      <c r="AO40" s="754"/>
      <c r="AP40" s="754"/>
      <c r="AQ40" s="754"/>
      <c r="AR40" s="754"/>
      <c r="AS40" s="754"/>
      <c r="AT40" s="754"/>
      <c r="AU40" s="754">
        <f t="shared" si="5"/>
        <v>0</v>
      </c>
      <c r="AV40" s="754">
        <f t="shared" si="5"/>
        <v>0</v>
      </c>
      <c r="AW40" s="754"/>
      <c r="AX40" s="754"/>
      <c r="AY40" s="754"/>
      <c r="AZ40" s="754">
        <f t="shared" si="6"/>
        <v>0</v>
      </c>
      <c r="BA40" s="754">
        <f t="shared" si="6"/>
        <v>0</v>
      </c>
      <c r="BB40" s="754">
        <f t="shared" si="7"/>
        <v>0</v>
      </c>
      <c r="BC40" s="754">
        <f t="shared" si="8"/>
        <v>0</v>
      </c>
      <c r="BD40" s="754">
        <f t="shared" si="9"/>
        <v>0</v>
      </c>
      <c r="BE40" s="754">
        <f t="shared" si="8"/>
        <v>0</v>
      </c>
      <c r="BF40" s="754">
        <f t="shared" si="9"/>
        <v>0</v>
      </c>
      <c r="BG40" s="754">
        <f t="shared" si="10"/>
        <v>0</v>
      </c>
      <c r="BH40" s="754">
        <f t="shared" si="11"/>
        <v>0</v>
      </c>
      <c r="BI40" s="754">
        <f t="shared" si="12"/>
        <v>0</v>
      </c>
      <c r="BJ40" s="754">
        <f t="shared" si="13"/>
        <v>0</v>
      </c>
      <c r="BK40" s="754">
        <f t="shared" si="14"/>
        <v>0</v>
      </c>
      <c r="BL40" s="754">
        <f t="shared" si="14"/>
        <v>0</v>
      </c>
      <c r="BM40" s="754">
        <f t="shared" si="17"/>
        <v>0</v>
      </c>
      <c r="BN40" s="754">
        <f t="shared" si="16"/>
        <v>0</v>
      </c>
      <c r="BO40" s="774"/>
      <c r="BP40" s="758"/>
    </row>
    <row r="41" spans="1:70" ht="15" customHeight="1" x14ac:dyDescent="0.25">
      <c r="A41" s="803" t="s">
        <v>34</v>
      </c>
      <c r="B41" s="787">
        <v>166.57</v>
      </c>
      <c r="C41" s="761">
        <f t="shared" si="0"/>
        <v>0</v>
      </c>
      <c r="D41" s="80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4"/>
      <c r="P41" s="754"/>
      <c r="Q41" s="754">
        <f t="shared" si="3"/>
        <v>0</v>
      </c>
      <c r="R41" s="754">
        <f t="shared" si="3"/>
        <v>0</v>
      </c>
      <c r="S41" s="754"/>
      <c r="T41" s="754"/>
      <c r="U41" s="754"/>
      <c r="V41" s="754"/>
      <c r="W41" s="754"/>
      <c r="X41" s="754"/>
      <c r="Y41" s="754"/>
      <c r="Z41" s="754"/>
      <c r="AA41" s="754"/>
      <c r="AB41" s="754"/>
      <c r="AC41" s="754"/>
      <c r="AD41" s="754"/>
      <c r="AE41" s="754"/>
      <c r="AF41" s="754">
        <f t="shared" si="4"/>
        <v>0</v>
      </c>
      <c r="AG41" s="754">
        <f t="shared" si="4"/>
        <v>0</v>
      </c>
      <c r="AH41" s="754"/>
      <c r="AI41" s="754"/>
      <c r="AJ41" s="754"/>
      <c r="AK41" s="754"/>
      <c r="AL41" s="754"/>
      <c r="AM41" s="754"/>
      <c r="AN41" s="754"/>
      <c r="AO41" s="754"/>
      <c r="AP41" s="754"/>
      <c r="AQ41" s="754"/>
      <c r="AR41" s="754"/>
      <c r="AS41" s="754"/>
      <c r="AT41" s="754"/>
      <c r="AU41" s="754">
        <f t="shared" si="5"/>
        <v>0</v>
      </c>
      <c r="AV41" s="754">
        <f t="shared" si="5"/>
        <v>0</v>
      </c>
      <c r="AW41" s="754"/>
      <c r="AX41" s="754"/>
      <c r="AY41" s="754"/>
      <c r="AZ41" s="754">
        <f t="shared" si="6"/>
        <v>0</v>
      </c>
      <c r="BA41" s="754">
        <f t="shared" si="6"/>
        <v>0</v>
      </c>
      <c r="BB41" s="754">
        <f t="shared" si="7"/>
        <v>0</v>
      </c>
      <c r="BC41" s="754">
        <f t="shared" si="8"/>
        <v>0</v>
      </c>
      <c r="BD41" s="754">
        <f t="shared" si="9"/>
        <v>0</v>
      </c>
      <c r="BE41" s="754">
        <f t="shared" si="8"/>
        <v>0</v>
      </c>
      <c r="BF41" s="754">
        <f t="shared" si="9"/>
        <v>0</v>
      </c>
      <c r="BG41" s="754">
        <f t="shared" si="10"/>
        <v>0</v>
      </c>
      <c r="BH41" s="754">
        <f t="shared" si="11"/>
        <v>0</v>
      </c>
      <c r="BI41" s="754">
        <f t="shared" si="12"/>
        <v>0</v>
      </c>
      <c r="BJ41" s="754">
        <f t="shared" si="13"/>
        <v>0</v>
      </c>
      <c r="BK41" s="754">
        <f t="shared" si="14"/>
        <v>0</v>
      </c>
      <c r="BL41" s="754">
        <f t="shared" si="14"/>
        <v>0</v>
      </c>
      <c r="BM41" s="754">
        <f t="shared" si="17"/>
        <v>0</v>
      </c>
      <c r="BN41" s="754">
        <f t="shared" si="16"/>
        <v>0</v>
      </c>
      <c r="BO41" s="764"/>
      <c r="BP41" s="758"/>
    </row>
    <row r="42" spans="1:70" ht="15" customHeight="1" x14ac:dyDescent="0.25">
      <c r="A42" s="803" t="s">
        <v>35</v>
      </c>
      <c r="B42" s="787">
        <v>1008</v>
      </c>
      <c r="C42" s="761">
        <f t="shared" si="0"/>
        <v>0</v>
      </c>
      <c r="D42" s="805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>
        <f t="shared" si="3"/>
        <v>0</v>
      </c>
      <c r="R42" s="754">
        <f t="shared" si="3"/>
        <v>0</v>
      </c>
      <c r="S42" s="754"/>
      <c r="T42" s="754"/>
      <c r="U42" s="754"/>
      <c r="V42" s="754"/>
      <c r="W42" s="754"/>
      <c r="X42" s="754"/>
      <c r="Y42" s="754"/>
      <c r="Z42" s="754"/>
      <c r="AA42" s="754"/>
      <c r="AB42" s="754"/>
      <c r="AC42" s="754"/>
      <c r="AD42" s="754"/>
      <c r="AE42" s="754"/>
      <c r="AF42" s="754">
        <f t="shared" si="4"/>
        <v>0</v>
      </c>
      <c r="AG42" s="754">
        <f t="shared" si="4"/>
        <v>0</v>
      </c>
      <c r="AH42" s="754"/>
      <c r="AI42" s="754"/>
      <c r="AJ42" s="754"/>
      <c r="AK42" s="754"/>
      <c r="AL42" s="754"/>
      <c r="AM42" s="754"/>
      <c r="AN42" s="754"/>
      <c r="AO42" s="754"/>
      <c r="AP42" s="754"/>
      <c r="AQ42" s="754"/>
      <c r="AR42" s="754"/>
      <c r="AS42" s="754"/>
      <c r="AT42" s="754"/>
      <c r="AU42" s="754">
        <f t="shared" si="5"/>
        <v>0</v>
      </c>
      <c r="AV42" s="754">
        <f t="shared" si="5"/>
        <v>0</v>
      </c>
      <c r="AW42" s="754"/>
      <c r="AX42" s="754"/>
      <c r="AY42" s="754"/>
      <c r="AZ42" s="754">
        <f t="shared" si="6"/>
        <v>0</v>
      </c>
      <c r="BA42" s="754">
        <f t="shared" si="6"/>
        <v>0</v>
      </c>
      <c r="BB42" s="754">
        <f t="shared" si="7"/>
        <v>0</v>
      </c>
      <c r="BC42" s="754">
        <f t="shared" si="8"/>
        <v>0</v>
      </c>
      <c r="BD42" s="754">
        <f t="shared" si="9"/>
        <v>0</v>
      </c>
      <c r="BE42" s="754">
        <f t="shared" si="8"/>
        <v>0</v>
      </c>
      <c r="BF42" s="754">
        <f t="shared" si="9"/>
        <v>0</v>
      </c>
      <c r="BG42" s="754">
        <f t="shared" si="10"/>
        <v>0</v>
      </c>
      <c r="BH42" s="754">
        <f t="shared" si="11"/>
        <v>0</v>
      </c>
      <c r="BI42" s="754">
        <f t="shared" si="12"/>
        <v>0</v>
      </c>
      <c r="BJ42" s="754">
        <f t="shared" si="13"/>
        <v>0</v>
      </c>
      <c r="BK42" s="754">
        <f t="shared" si="14"/>
        <v>0</v>
      </c>
      <c r="BL42" s="754">
        <f t="shared" si="14"/>
        <v>0</v>
      </c>
      <c r="BM42" s="754">
        <f t="shared" si="17"/>
        <v>0</v>
      </c>
      <c r="BN42" s="754">
        <f t="shared" si="16"/>
        <v>0</v>
      </c>
      <c r="BO42" s="764"/>
      <c r="BP42" s="758"/>
      <c r="BQ42" s="715" t="s">
        <v>127</v>
      </c>
    </row>
    <row r="43" spans="1:70" ht="15" customHeight="1" x14ac:dyDescent="0.25">
      <c r="A43" s="803" t="s">
        <v>36</v>
      </c>
      <c r="B43" s="787">
        <v>1140.8399999999999</v>
      </c>
      <c r="C43" s="761">
        <f t="shared" si="0"/>
        <v>28.947968163809122</v>
      </c>
      <c r="D43" s="796"/>
      <c r="E43" s="123">
        <v>239.25</v>
      </c>
      <c r="F43" s="124">
        <v>300</v>
      </c>
      <c r="G43" s="123"/>
      <c r="H43" s="124"/>
      <c r="I43" s="123"/>
      <c r="J43" s="124"/>
      <c r="K43" s="123">
        <v>33</v>
      </c>
      <c r="L43" s="124">
        <v>29</v>
      </c>
      <c r="M43" s="123">
        <v>58</v>
      </c>
      <c r="N43" s="124">
        <v>95</v>
      </c>
      <c r="O43" s="754">
        <v>5</v>
      </c>
      <c r="P43" s="754">
        <v>15</v>
      </c>
      <c r="Q43" s="754">
        <f t="shared" si="3"/>
        <v>335.25</v>
      </c>
      <c r="R43" s="754">
        <f t="shared" si="3"/>
        <v>439</v>
      </c>
      <c r="S43" s="754"/>
      <c r="T43" s="754"/>
      <c r="U43" s="754"/>
      <c r="V43" s="754"/>
      <c r="W43" s="754"/>
      <c r="X43" s="754"/>
      <c r="Y43" s="754"/>
      <c r="Z43" s="754"/>
      <c r="AA43" s="754"/>
      <c r="AB43" s="123"/>
      <c r="AC43" s="124"/>
      <c r="AD43" s="754"/>
      <c r="AE43" s="754"/>
      <c r="AF43" s="754">
        <f t="shared" si="4"/>
        <v>0</v>
      </c>
      <c r="AG43" s="754">
        <f t="shared" si="4"/>
        <v>0</v>
      </c>
      <c r="AH43" s="754"/>
      <c r="AI43" s="754"/>
      <c r="AJ43" s="754"/>
      <c r="AK43" s="754"/>
      <c r="AL43" s="754"/>
      <c r="AM43" s="754"/>
      <c r="AN43" s="754"/>
      <c r="AO43" s="754"/>
      <c r="AP43" s="777"/>
      <c r="AQ43" s="754"/>
      <c r="AR43" s="754"/>
      <c r="AS43" s="754"/>
      <c r="AT43" s="754"/>
      <c r="AU43" s="754">
        <f t="shared" si="5"/>
        <v>0</v>
      </c>
      <c r="AV43" s="754">
        <f t="shared" si="5"/>
        <v>0</v>
      </c>
      <c r="AW43" s="754"/>
      <c r="AX43" s="754"/>
      <c r="AY43" s="754"/>
      <c r="AZ43" s="754">
        <f t="shared" si="6"/>
        <v>0</v>
      </c>
      <c r="BA43" s="754">
        <f t="shared" si="6"/>
        <v>239.25</v>
      </c>
      <c r="BB43" s="754">
        <f t="shared" si="7"/>
        <v>300</v>
      </c>
      <c r="BC43" s="754">
        <f t="shared" si="8"/>
        <v>0</v>
      </c>
      <c r="BD43" s="754">
        <f t="shared" si="9"/>
        <v>0</v>
      </c>
      <c r="BE43" s="754">
        <f t="shared" si="8"/>
        <v>0</v>
      </c>
      <c r="BF43" s="754">
        <f t="shared" si="9"/>
        <v>0</v>
      </c>
      <c r="BG43" s="754">
        <f t="shared" si="10"/>
        <v>33</v>
      </c>
      <c r="BH43" s="754">
        <f t="shared" si="11"/>
        <v>29</v>
      </c>
      <c r="BI43" s="754">
        <f t="shared" si="12"/>
        <v>58</v>
      </c>
      <c r="BJ43" s="754">
        <f t="shared" si="13"/>
        <v>95</v>
      </c>
      <c r="BK43" s="754"/>
      <c r="BL43" s="754">
        <f t="shared" si="14"/>
        <v>15</v>
      </c>
      <c r="BM43" s="754">
        <f t="shared" si="17"/>
        <v>330.25</v>
      </c>
      <c r="BN43" s="754">
        <f t="shared" si="17"/>
        <v>439</v>
      </c>
      <c r="BO43" s="774"/>
      <c r="BP43" s="758"/>
      <c r="BQ43" s="715" t="s">
        <v>207</v>
      </c>
    </row>
    <row r="44" spans="1:70" ht="15" customHeight="1" x14ac:dyDescent="0.25">
      <c r="A44" s="803" t="s">
        <v>37</v>
      </c>
      <c r="B44" s="787">
        <v>1657</v>
      </c>
      <c r="C44" s="761">
        <f t="shared" si="0"/>
        <v>0</v>
      </c>
      <c r="D44" s="797"/>
      <c r="E44" s="446"/>
      <c r="F44" s="124"/>
      <c r="G44" s="123"/>
      <c r="H44" s="124"/>
      <c r="I44" s="123"/>
      <c r="J44" s="124"/>
      <c r="K44" s="123"/>
      <c r="L44" s="124"/>
      <c r="M44" s="123"/>
      <c r="N44" s="124"/>
      <c r="O44" s="788"/>
      <c r="P44" s="788"/>
      <c r="Q44" s="788">
        <f t="shared" si="3"/>
        <v>0</v>
      </c>
      <c r="R44" s="788">
        <f t="shared" si="3"/>
        <v>0</v>
      </c>
      <c r="S44" s="788"/>
      <c r="T44" s="123"/>
      <c r="U44" s="124"/>
      <c r="V44" s="123"/>
      <c r="W44" s="124"/>
      <c r="X44" s="123"/>
      <c r="Y44" s="124"/>
      <c r="Z44" s="123"/>
      <c r="AA44" s="124"/>
      <c r="AB44" s="123"/>
      <c r="AC44" s="124"/>
      <c r="AD44" s="788"/>
      <c r="AE44" s="788"/>
      <c r="AF44" s="788">
        <f t="shared" si="4"/>
        <v>0</v>
      </c>
      <c r="AG44" s="754">
        <f t="shared" si="4"/>
        <v>0</v>
      </c>
      <c r="AH44" s="754"/>
      <c r="AI44" s="754"/>
      <c r="AJ44" s="754"/>
      <c r="AK44" s="777"/>
      <c r="AL44" s="754"/>
      <c r="AM44" s="754"/>
      <c r="AN44" s="754"/>
      <c r="AO44" s="754"/>
      <c r="AP44" s="754"/>
      <c r="AQ44" s="754"/>
      <c r="AR44" s="754"/>
      <c r="AS44" s="754"/>
      <c r="AT44" s="754"/>
      <c r="AU44" s="754">
        <f t="shared" si="5"/>
        <v>0</v>
      </c>
      <c r="AV44" s="754">
        <f t="shared" si="5"/>
        <v>0</v>
      </c>
      <c r="AW44" s="754"/>
      <c r="AX44" s="754"/>
      <c r="AY44" s="754"/>
      <c r="AZ44" s="754">
        <f t="shared" si="6"/>
        <v>0</v>
      </c>
      <c r="BA44" s="754">
        <f t="shared" si="6"/>
        <v>0</v>
      </c>
      <c r="BB44" s="754">
        <f t="shared" si="7"/>
        <v>0</v>
      </c>
      <c r="BC44" s="754">
        <f t="shared" si="8"/>
        <v>0</v>
      </c>
      <c r="BD44" s="754">
        <f t="shared" si="9"/>
        <v>0</v>
      </c>
      <c r="BE44" s="754">
        <f t="shared" si="8"/>
        <v>0</v>
      </c>
      <c r="BF44" s="754">
        <f t="shared" si="9"/>
        <v>0</v>
      </c>
      <c r="BG44" s="754">
        <f t="shared" si="10"/>
        <v>0</v>
      </c>
      <c r="BH44" s="754">
        <f t="shared" si="11"/>
        <v>0</v>
      </c>
      <c r="BI44" s="754">
        <f t="shared" si="12"/>
        <v>0</v>
      </c>
      <c r="BJ44" s="754">
        <f t="shared" si="13"/>
        <v>0</v>
      </c>
      <c r="BK44" s="754">
        <f t="shared" si="14"/>
        <v>0</v>
      </c>
      <c r="BL44" s="754">
        <f t="shared" si="14"/>
        <v>0</v>
      </c>
      <c r="BM44" s="754">
        <f t="shared" si="17"/>
        <v>0</v>
      </c>
      <c r="BN44" s="754">
        <f t="shared" si="17"/>
        <v>0</v>
      </c>
      <c r="BO44" s="764"/>
      <c r="BP44" s="758"/>
      <c r="BQ44" s="794" t="s">
        <v>127</v>
      </c>
    </row>
    <row r="45" spans="1:70" s="721" customFormat="1" ht="15" customHeight="1" x14ac:dyDescent="0.2">
      <c r="A45" s="806" t="s">
        <v>38</v>
      </c>
      <c r="B45" s="787">
        <v>3677.73</v>
      </c>
      <c r="C45" s="761">
        <f t="shared" si="0"/>
        <v>2.3411180266088047</v>
      </c>
      <c r="D45" s="796"/>
      <c r="E45" s="448">
        <v>18</v>
      </c>
      <c r="F45" s="449">
        <v>25</v>
      </c>
      <c r="G45" s="20">
        <v>2.5</v>
      </c>
      <c r="H45" s="20">
        <v>4</v>
      </c>
      <c r="I45" s="20">
        <v>7.1</v>
      </c>
      <c r="J45" s="20">
        <v>20</v>
      </c>
      <c r="K45" s="20">
        <v>1.5</v>
      </c>
      <c r="L45" s="20">
        <v>3</v>
      </c>
      <c r="M45" s="754">
        <v>57</v>
      </c>
      <c r="N45" s="754">
        <v>83</v>
      </c>
      <c r="O45" s="450"/>
      <c r="P45" s="449"/>
      <c r="Q45" s="754">
        <f t="shared" si="3"/>
        <v>86.1</v>
      </c>
      <c r="R45" s="754">
        <f t="shared" si="3"/>
        <v>135</v>
      </c>
      <c r="S45" s="754"/>
      <c r="T45" s="754"/>
      <c r="U45" s="754"/>
      <c r="V45" s="754"/>
      <c r="W45" s="754"/>
      <c r="X45" s="450"/>
      <c r="Y45" s="449"/>
      <c r="Z45" s="450"/>
      <c r="AA45" s="449"/>
      <c r="AB45" s="450"/>
      <c r="AC45" s="449"/>
      <c r="AD45" s="451"/>
      <c r="AE45" s="449"/>
      <c r="AF45" s="754">
        <f t="shared" si="4"/>
        <v>0</v>
      </c>
      <c r="AG45" s="754">
        <f t="shared" si="4"/>
        <v>0</v>
      </c>
      <c r="AH45" s="754"/>
      <c r="AI45" s="754"/>
      <c r="AJ45" s="754"/>
      <c r="AK45" s="20"/>
      <c r="AL45" s="20"/>
      <c r="AM45" s="20"/>
      <c r="AN45" s="20"/>
      <c r="AO45" s="20"/>
      <c r="AP45" s="20"/>
      <c r="AQ45" s="754"/>
      <c r="AR45" s="754"/>
      <c r="AS45" s="754"/>
      <c r="AT45" s="754"/>
      <c r="AU45" s="754">
        <f t="shared" si="5"/>
        <v>0</v>
      </c>
      <c r="AV45" s="754">
        <f t="shared" si="5"/>
        <v>0</v>
      </c>
      <c r="AW45" s="754"/>
      <c r="AX45" s="754"/>
      <c r="AY45" s="754"/>
      <c r="AZ45" s="754">
        <f t="shared" si="6"/>
        <v>0</v>
      </c>
      <c r="BA45" s="754">
        <f t="shared" si="6"/>
        <v>18</v>
      </c>
      <c r="BB45" s="754">
        <f t="shared" si="7"/>
        <v>25</v>
      </c>
      <c r="BC45" s="754">
        <f t="shared" si="8"/>
        <v>2.5</v>
      </c>
      <c r="BD45" s="754">
        <f t="shared" si="9"/>
        <v>4</v>
      </c>
      <c r="BE45" s="754">
        <f t="shared" si="8"/>
        <v>7.1</v>
      </c>
      <c r="BF45" s="754">
        <f t="shared" si="9"/>
        <v>20</v>
      </c>
      <c r="BG45" s="754">
        <f t="shared" si="10"/>
        <v>1.5</v>
      </c>
      <c r="BH45" s="754">
        <f t="shared" si="11"/>
        <v>3</v>
      </c>
      <c r="BI45" s="754">
        <f t="shared" si="12"/>
        <v>57</v>
      </c>
      <c r="BJ45" s="754">
        <f t="shared" si="13"/>
        <v>83</v>
      </c>
      <c r="BK45" s="754">
        <f t="shared" si="14"/>
        <v>0</v>
      </c>
      <c r="BL45" s="754">
        <f t="shared" si="14"/>
        <v>0</v>
      </c>
      <c r="BM45" s="754">
        <f t="shared" si="17"/>
        <v>86.1</v>
      </c>
      <c r="BN45" s="754">
        <f t="shared" si="17"/>
        <v>135</v>
      </c>
      <c r="BO45" s="774"/>
      <c r="BP45" s="758"/>
      <c r="BQ45" s="807"/>
    </row>
    <row r="46" spans="1:70" ht="15" customHeight="1" x14ac:dyDescent="0.25">
      <c r="A46" s="803" t="s">
        <v>39</v>
      </c>
      <c r="B46" s="787">
        <v>506.5</v>
      </c>
      <c r="C46" s="761">
        <f t="shared" si="0"/>
        <v>0</v>
      </c>
      <c r="D46" s="796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>
        <f t="shared" si="3"/>
        <v>0</v>
      </c>
      <c r="R46" s="793">
        <f t="shared" si="3"/>
        <v>0</v>
      </c>
      <c r="S46" s="793"/>
      <c r="T46" s="793"/>
      <c r="U46" s="793"/>
      <c r="V46" s="793"/>
      <c r="W46" s="793"/>
      <c r="X46" s="793"/>
      <c r="Y46" s="793"/>
      <c r="Z46" s="793"/>
      <c r="AA46" s="793"/>
      <c r="AB46" s="793"/>
      <c r="AC46" s="793"/>
      <c r="AD46" s="793"/>
      <c r="AE46" s="793"/>
      <c r="AF46" s="793">
        <f t="shared" si="4"/>
        <v>0</v>
      </c>
      <c r="AG46" s="754">
        <f t="shared" si="4"/>
        <v>0</v>
      </c>
      <c r="AH46" s="754"/>
      <c r="AI46" s="754"/>
      <c r="AJ46" s="754"/>
      <c r="AK46" s="754"/>
      <c r="AL46" s="754"/>
      <c r="AM46" s="754"/>
      <c r="AN46" s="754"/>
      <c r="AO46" s="754"/>
      <c r="AP46" s="754"/>
      <c r="AQ46" s="754"/>
      <c r="AR46" s="754"/>
      <c r="AS46" s="754"/>
      <c r="AT46" s="754"/>
      <c r="AU46" s="754">
        <f t="shared" si="5"/>
        <v>0</v>
      </c>
      <c r="AV46" s="754">
        <f t="shared" si="5"/>
        <v>0</v>
      </c>
      <c r="AW46" s="754"/>
      <c r="AX46" s="754"/>
      <c r="AY46" s="754"/>
      <c r="AZ46" s="754">
        <f t="shared" si="6"/>
        <v>0</v>
      </c>
      <c r="BA46" s="754">
        <f t="shared" si="6"/>
        <v>0</v>
      </c>
      <c r="BB46" s="754">
        <f t="shared" si="7"/>
        <v>0</v>
      </c>
      <c r="BC46" s="754">
        <f t="shared" si="8"/>
        <v>0</v>
      </c>
      <c r="BD46" s="754">
        <f t="shared" si="9"/>
        <v>0</v>
      </c>
      <c r="BE46" s="754">
        <f t="shared" si="8"/>
        <v>0</v>
      </c>
      <c r="BF46" s="754">
        <f t="shared" si="9"/>
        <v>0</v>
      </c>
      <c r="BG46" s="754">
        <f t="shared" si="10"/>
        <v>0</v>
      </c>
      <c r="BH46" s="754">
        <f t="shared" si="11"/>
        <v>0</v>
      </c>
      <c r="BI46" s="754">
        <f t="shared" si="12"/>
        <v>0</v>
      </c>
      <c r="BJ46" s="754">
        <f t="shared" si="13"/>
        <v>0</v>
      </c>
      <c r="BK46" s="754">
        <f t="shared" si="14"/>
        <v>0</v>
      </c>
      <c r="BL46" s="754">
        <f t="shared" si="14"/>
        <v>0</v>
      </c>
      <c r="BM46" s="754">
        <f t="shared" si="17"/>
        <v>0</v>
      </c>
      <c r="BN46" s="754">
        <f t="shared" si="17"/>
        <v>0</v>
      </c>
      <c r="BO46" s="774"/>
      <c r="BP46" s="758"/>
      <c r="BQ46" s="715" t="s">
        <v>203</v>
      </c>
    </row>
    <row r="47" spans="1:70" ht="15" customHeight="1" x14ac:dyDescent="0.25">
      <c r="A47" s="803" t="s">
        <v>40</v>
      </c>
      <c r="B47" s="787">
        <v>572</v>
      </c>
      <c r="C47" s="761">
        <f t="shared" si="0"/>
        <v>5.9073426573426575</v>
      </c>
      <c r="D47" s="776"/>
      <c r="E47" s="754"/>
      <c r="F47" s="754"/>
      <c r="G47" s="754"/>
      <c r="H47" s="754"/>
      <c r="I47" s="754"/>
      <c r="J47" s="754"/>
      <c r="K47" s="754">
        <v>12.26</v>
      </c>
      <c r="L47" s="754">
        <v>49</v>
      </c>
      <c r="M47" s="754">
        <v>3.33</v>
      </c>
      <c r="N47" s="754">
        <v>11</v>
      </c>
      <c r="O47" s="754"/>
      <c r="P47" s="754"/>
      <c r="Q47" s="754">
        <f t="shared" si="3"/>
        <v>15.59</v>
      </c>
      <c r="R47" s="754">
        <f t="shared" si="3"/>
        <v>60</v>
      </c>
      <c r="S47" s="754"/>
      <c r="T47" s="754"/>
      <c r="U47" s="754"/>
      <c r="V47" s="754"/>
      <c r="W47" s="754"/>
      <c r="X47" s="754"/>
      <c r="Y47" s="754"/>
      <c r="Z47" s="754">
        <v>17.57</v>
      </c>
      <c r="AA47" s="754">
        <v>73</v>
      </c>
      <c r="AB47" s="754">
        <v>0.63</v>
      </c>
      <c r="AC47" s="754">
        <v>5</v>
      </c>
      <c r="AD47" s="754"/>
      <c r="AE47" s="754"/>
      <c r="AF47" s="754">
        <f t="shared" si="4"/>
        <v>18.2</v>
      </c>
      <c r="AG47" s="754">
        <f t="shared" si="4"/>
        <v>78</v>
      </c>
      <c r="AH47" s="754"/>
      <c r="AI47" s="754"/>
      <c r="AJ47" s="754"/>
      <c r="AK47" s="754"/>
      <c r="AL47" s="754"/>
      <c r="AM47" s="754"/>
      <c r="AN47" s="754"/>
      <c r="AO47" s="754"/>
      <c r="AP47" s="754"/>
      <c r="AQ47" s="754"/>
      <c r="AR47" s="754"/>
      <c r="AS47" s="754"/>
      <c r="AT47" s="754"/>
      <c r="AU47" s="754">
        <f t="shared" si="5"/>
        <v>0</v>
      </c>
      <c r="AV47" s="754">
        <f t="shared" si="5"/>
        <v>0</v>
      </c>
      <c r="AW47" s="754"/>
      <c r="AX47" s="754"/>
      <c r="AY47" s="754"/>
      <c r="AZ47" s="754">
        <f t="shared" si="6"/>
        <v>0</v>
      </c>
      <c r="BA47" s="754">
        <f t="shared" si="6"/>
        <v>0</v>
      </c>
      <c r="BB47" s="754">
        <f t="shared" si="7"/>
        <v>0</v>
      </c>
      <c r="BC47" s="754">
        <f t="shared" si="8"/>
        <v>0</v>
      </c>
      <c r="BD47" s="754">
        <f t="shared" si="9"/>
        <v>0</v>
      </c>
      <c r="BE47" s="754">
        <f t="shared" si="8"/>
        <v>0</v>
      </c>
      <c r="BF47" s="754">
        <f t="shared" si="9"/>
        <v>0</v>
      </c>
      <c r="BG47" s="754">
        <f t="shared" si="10"/>
        <v>29.83</v>
      </c>
      <c r="BH47" s="754">
        <f t="shared" si="11"/>
        <v>122</v>
      </c>
      <c r="BI47" s="754">
        <f t="shared" si="12"/>
        <v>3.96</v>
      </c>
      <c r="BJ47" s="754">
        <f t="shared" si="13"/>
        <v>16</v>
      </c>
      <c r="BK47" s="754">
        <f t="shared" si="14"/>
        <v>0</v>
      </c>
      <c r="BL47" s="754">
        <f t="shared" si="14"/>
        <v>0</v>
      </c>
      <c r="BM47" s="754">
        <f t="shared" si="17"/>
        <v>33.79</v>
      </c>
      <c r="BN47" s="754">
        <f t="shared" si="17"/>
        <v>138</v>
      </c>
      <c r="BO47" s="774"/>
      <c r="BP47" s="758"/>
      <c r="BR47" s="715" t="s">
        <v>207</v>
      </c>
    </row>
    <row r="48" spans="1:70" ht="15" customHeight="1" x14ac:dyDescent="0.25">
      <c r="A48" s="803" t="s">
        <v>98</v>
      </c>
      <c r="B48" s="787">
        <v>1050</v>
      </c>
      <c r="C48" s="761">
        <f t="shared" si="0"/>
        <v>9.2666666666666657</v>
      </c>
      <c r="D48" s="776"/>
      <c r="E48" s="754">
        <v>55.5</v>
      </c>
      <c r="F48" s="754">
        <v>131</v>
      </c>
      <c r="G48" s="754"/>
      <c r="H48" s="754"/>
      <c r="I48" s="754"/>
      <c r="J48" s="754"/>
      <c r="K48" s="754">
        <v>41.8</v>
      </c>
      <c r="L48" s="754">
        <v>87</v>
      </c>
      <c r="M48" s="754"/>
      <c r="N48" s="754"/>
      <c r="O48" s="754"/>
      <c r="P48" s="754"/>
      <c r="Q48" s="754">
        <f t="shared" si="3"/>
        <v>97.3</v>
      </c>
      <c r="R48" s="754">
        <f t="shared" si="3"/>
        <v>218</v>
      </c>
      <c r="S48" s="754"/>
      <c r="T48" s="754"/>
      <c r="U48" s="754"/>
      <c r="V48" s="754"/>
      <c r="W48" s="754"/>
      <c r="X48" s="754"/>
      <c r="Y48" s="754"/>
      <c r="Z48" s="754"/>
      <c r="AA48" s="754"/>
      <c r="AB48" s="754"/>
      <c r="AC48" s="754"/>
      <c r="AD48" s="754"/>
      <c r="AE48" s="754"/>
      <c r="AF48" s="754">
        <f t="shared" si="4"/>
        <v>0</v>
      </c>
      <c r="AG48" s="754">
        <f t="shared" si="4"/>
        <v>0</v>
      </c>
      <c r="AH48" s="754"/>
      <c r="AI48" s="754"/>
      <c r="AJ48" s="754"/>
      <c r="AK48" s="754"/>
      <c r="AL48" s="754"/>
      <c r="AM48" s="754"/>
      <c r="AN48" s="754"/>
      <c r="AO48" s="754"/>
      <c r="AP48" s="754"/>
      <c r="AQ48" s="754"/>
      <c r="AR48" s="754"/>
      <c r="AS48" s="754"/>
      <c r="AT48" s="754"/>
      <c r="AU48" s="754">
        <f t="shared" si="5"/>
        <v>0</v>
      </c>
      <c r="AV48" s="754">
        <f t="shared" si="5"/>
        <v>0</v>
      </c>
      <c r="AW48" s="754"/>
      <c r="AX48" s="754"/>
      <c r="AY48" s="754"/>
      <c r="AZ48" s="754">
        <f t="shared" si="6"/>
        <v>0</v>
      </c>
      <c r="BA48" s="754">
        <f t="shared" si="6"/>
        <v>55.5</v>
      </c>
      <c r="BB48" s="754">
        <f t="shared" si="7"/>
        <v>131</v>
      </c>
      <c r="BC48" s="754">
        <f t="shared" si="8"/>
        <v>0</v>
      </c>
      <c r="BD48" s="754">
        <f t="shared" si="9"/>
        <v>0</v>
      </c>
      <c r="BE48" s="754">
        <f t="shared" si="8"/>
        <v>0</v>
      </c>
      <c r="BF48" s="754">
        <f t="shared" si="9"/>
        <v>0</v>
      </c>
      <c r="BG48" s="754">
        <f t="shared" si="10"/>
        <v>41.8</v>
      </c>
      <c r="BH48" s="754">
        <f t="shared" si="11"/>
        <v>87</v>
      </c>
      <c r="BI48" s="754">
        <f t="shared" si="12"/>
        <v>0</v>
      </c>
      <c r="BJ48" s="754">
        <f t="shared" si="13"/>
        <v>0</v>
      </c>
      <c r="BK48" s="754">
        <f t="shared" si="14"/>
        <v>0</v>
      </c>
      <c r="BL48" s="754">
        <f t="shared" si="14"/>
        <v>0</v>
      </c>
      <c r="BM48" s="754">
        <f t="shared" ref="BM48:BN58" si="18">BA48+BC48+BE48+BG48+BI48+BK48</f>
        <v>97.3</v>
      </c>
      <c r="BN48" s="754">
        <f t="shared" si="18"/>
        <v>218</v>
      </c>
      <c r="BO48" s="774"/>
      <c r="BP48" s="758"/>
      <c r="BQ48" s="715" t="s">
        <v>127</v>
      </c>
    </row>
    <row r="49" spans="1:69" ht="15" customHeight="1" x14ac:dyDescent="0.25">
      <c r="A49" s="803" t="s">
        <v>42</v>
      </c>
      <c r="B49" s="787">
        <v>2479.4499999999998</v>
      </c>
      <c r="C49" s="761">
        <f t="shared" si="0"/>
        <v>0</v>
      </c>
      <c r="D49" s="776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598"/>
      <c r="P49" s="598"/>
      <c r="Q49" s="754">
        <f t="shared" si="3"/>
        <v>0</v>
      </c>
      <c r="R49" s="754">
        <f t="shared" si="3"/>
        <v>0</v>
      </c>
      <c r="S49" s="754"/>
      <c r="T49" s="598"/>
      <c r="U49" s="598"/>
      <c r="V49" s="598"/>
      <c r="W49" s="598"/>
      <c r="X49" s="598"/>
      <c r="Y49" s="598"/>
      <c r="Z49" s="598"/>
      <c r="AA49" s="598"/>
      <c r="AB49" s="627"/>
      <c r="AC49" s="627"/>
      <c r="AD49" s="598"/>
      <c r="AE49" s="598"/>
      <c r="AF49" s="754">
        <f t="shared" si="4"/>
        <v>0</v>
      </c>
      <c r="AG49" s="754">
        <f t="shared" si="4"/>
        <v>0</v>
      </c>
      <c r="AH49" s="754"/>
      <c r="AI49" s="754"/>
      <c r="AJ49" s="754"/>
      <c r="AK49" s="754"/>
      <c r="AL49" s="754"/>
      <c r="AM49" s="754"/>
      <c r="AN49" s="754"/>
      <c r="AO49" s="754"/>
      <c r="AP49" s="754"/>
      <c r="AQ49" s="754"/>
      <c r="AR49" s="754"/>
      <c r="AS49" s="754"/>
      <c r="AT49" s="754"/>
      <c r="AU49" s="754">
        <f t="shared" si="5"/>
        <v>0</v>
      </c>
      <c r="AV49" s="754">
        <f t="shared" si="5"/>
        <v>0</v>
      </c>
      <c r="AW49" s="754"/>
      <c r="AX49" s="754"/>
      <c r="AY49" s="754"/>
      <c r="AZ49" s="754">
        <f t="shared" si="6"/>
        <v>0</v>
      </c>
      <c r="BA49" s="754">
        <f t="shared" si="6"/>
        <v>0</v>
      </c>
      <c r="BB49" s="754">
        <f t="shared" si="7"/>
        <v>0</v>
      </c>
      <c r="BC49" s="754">
        <f t="shared" si="8"/>
        <v>0</v>
      </c>
      <c r="BD49" s="754">
        <f t="shared" si="9"/>
        <v>0</v>
      </c>
      <c r="BE49" s="754">
        <f t="shared" si="8"/>
        <v>0</v>
      </c>
      <c r="BF49" s="754">
        <f t="shared" si="9"/>
        <v>0</v>
      </c>
      <c r="BG49" s="754">
        <f t="shared" si="10"/>
        <v>0</v>
      </c>
      <c r="BH49" s="754">
        <f t="shared" si="11"/>
        <v>0</v>
      </c>
      <c r="BI49" s="754">
        <f t="shared" si="12"/>
        <v>0</v>
      </c>
      <c r="BJ49" s="754">
        <f t="shared" si="13"/>
        <v>0</v>
      </c>
      <c r="BK49" s="754">
        <f t="shared" si="14"/>
        <v>0</v>
      </c>
      <c r="BL49" s="754">
        <f t="shared" si="14"/>
        <v>0</v>
      </c>
      <c r="BM49" s="754">
        <f t="shared" si="18"/>
        <v>0</v>
      </c>
      <c r="BN49" s="754">
        <f t="shared" si="18"/>
        <v>0</v>
      </c>
      <c r="BO49" s="774"/>
      <c r="BP49" s="758"/>
      <c r="BQ49" s="794"/>
    </row>
    <row r="50" spans="1:69" ht="15" customHeight="1" x14ac:dyDescent="0.25">
      <c r="A50" s="803" t="s">
        <v>43</v>
      </c>
      <c r="B50" s="787">
        <v>849.88</v>
      </c>
      <c r="C50" s="761">
        <f t="shared" si="0"/>
        <v>0</v>
      </c>
      <c r="D50" s="765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754">
        <f t="shared" si="3"/>
        <v>0</v>
      </c>
      <c r="R50" s="754">
        <f t="shared" si="3"/>
        <v>0</v>
      </c>
      <c r="S50" s="754"/>
      <c r="T50" s="628"/>
      <c r="U50" s="628"/>
      <c r="V50" s="628"/>
      <c r="W50" s="628"/>
      <c r="X50" s="628"/>
      <c r="Y50" s="628"/>
      <c r="Z50" s="628"/>
      <c r="AA50" s="628"/>
      <c r="AB50" s="628"/>
      <c r="AC50" s="628"/>
      <c r="AD50" s="628"/>
      <c r="AE50" s="628"/>
      <c r="AF50" s="754">
        <f t="shared" si="4"/>
        <v>0</v>
      </c>
      <c r="AG50" s="754">
        <f t="shared" si="4"/>
        <v>0</v>
      </c>
      <c r="AH50" s="754"/>
      <c r="AI50" s="754"/>
      <c r="AJ50" s="754"/>
      <c r="AK50" s="754"/>
      <c r="AL50" s="754"/>
      <c r="AM50" s="754"/>
      <c r="AN50" s="754"/>
      <c r="AO50" s="754"/>
      <c r="AP50" s="754"/>
      <c r="AQ50" s="754"/>
      <c r="AR50" s="754"/>
      <c r="AS50" s="754"/>
      <c r="AT50" s="754"/>
      <c r="AU50" s="754">
        <f t="shared" si="5"/>
        <v>0</v>
      </c>
      <c r="AV50" s="754">
        <f t="shared" si="5"/>
        <v>0</v>
      </c>
      <c r="AW50" s="754"/>
      <c r="AX50" s="754"/>
      <c r="AY50" s="754"/>
      <c r="AZ50" s="754">
        <f t="shared" si="6"/>
        <v>0</v>
      </c>
      <c r="BA50" s="754">
        <f t="shared" si="6"/>
        <v>0</v>
      </c>
      <c r="BB50" s="754">
        <f t="shared" si="7"/>
        <v>0</v>
      </c>
      <c r="BC50" s="754">
        <f t="shared" si="8"/>
        <v>0</v>
      </c>
      <c r="BD50" s="754">
        <f t="shared" si="9"/>
        <v>0</v>
      </c>
      <c r="BE50" s="754">
        <f t="shared" si="8"/>
        <v>0</v>
      </c>
      <c r="BF50" s="754">
        <f t="shared" si="9"/>
        <v>0</v>
      </c>
      <c r="BG50" s="754">
        <f t="shared" si="10"/>
        <v>0</v>
      </c>
      <c r="BH50" s="754">
        <f t="shared" si="11"/>
        <v>0</v>
      </c>
      <c r="BI50" s="754">
        <f t="shared" si="12"/>
        <v>0</v>
      </c>
      <c r="BJ50" s="754">
        <f t="shared" si="13"/>
        <v>0</v>
      </c>
      <c r="BK50" s="754">
        <f t="shared" si="14"/>
        <v>0</v>
      </c>
      <c r="BL50" s="754">
        <f t="shared" si="14"/>
        <v>0</v>
      </c>
      <c r="BM50" s="754">
        <f t="shared" si="18"/>
        <v>0</v>
      </c>
      <c r="BN50" s="754">
        <f t="shared" si="18"/>
        <v>0</v>
      </c>
      <c r="BO50" s="774"/>
      <c r="BP50" s="758"/>
    </row>
    <row r="51" spans="1:69" ht="15" customHeight="1" x14ac:dyDescent="0.25">
      <c r="A51" s="803" t="s">
        <v>44</v>
      </c>
      <c r="B51" s="787">
        <v>84</v>
      </c>
      <c r="C51" s="761">
        <f t="shared" si="0"/>
        <v>0</v>
      </c>
      <c r="D51" s="789"/>
      <c r="E51" s="754"/>
      <c r="F51" s="754"/>
      <c r="G51" s="754"/>
      <c r="H51" s="754"/>
      <c r="I51" s="754"/>
      <c r="J51" s="754"/>
      <c r="K51" s="754"/>
      <c r="L51" s="754"/>
      <c r="M51" s="754"/>
      <c r="N51" s="754"/>
      <c r="O51" s="754"/>
      <c r="P51" s="754"/>
      <c r="Q51" s="754">
        <f t="shared" si="3"/>
        <v>0</v>
      </c>
      <c r="R51" s="754">
        <f t="shared" si="3"/>
        <v>0</v>
      </c>
      <c r="S51" s="21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4"/>
      <c r="AF51" s="754">
        <f t="shared" si="4"/>
        <v>0</v>
      </c>
      <c r="AG51" s="754">
        <f t="shared" si="4"/>
        <v>0</v>
      </c>
      <c r="AH51" s="754"/>
      <c r="AI51" s="754"/>
      <c r="AJ51" s="754"/>
      <c r="AK51" s="754"/>
      <c r="AL51" s="754"/>
      <c r="AM51" s="754"/>
      <c r="AN51" s="754"/>
      <c r="AO51" s="754"/>
      <c r="AP51" s="754"/>
      <c r="AQ51" s="754"/>
      <c r="AR51" s="754"/>
      <c r="AS51" s="754"/>
      <c r="AT51" s="754"/>
      <c r="AU51" s="754">
        <f t="shared" si="5"/>
        <v>0</v>
      </c>
      <c r="AV51" s="754">
        <f t="shared" si="5"/>
        <v>0</v>
      </c>
      <c r="AW51" s="754"/>
      <c r="AX51" s="754"/>
      <c r="AY51" s="754"/>
      <c r="AZ51" s="754">
        <f t="shared" si="6"/>
        <v>0</v>
      </c>
      <c r="BA51" s="754">
        <f t="shared" si="6"/>
        <v>0</v>
      </c>
      <c r="BB51" s="754">
        <f t="shared" si="7"/>
        <v>0</v>
      </c>
      <c r="BC51" s="754">
        <f t="shared" si="8"/>
        <v>0</v>
      </c>
      <c r="BD51" s="754">
        <f t="shared" si="9"/>
        <v>0</v>
      </c>
      <c r="BE51" s="754">
        <f t="shared" si="8"/>
        <v>0</v>
      </c>
      <c r="BF51" s="754">
        <f t="shared" si="9"/>
        <v>0</v>
      </c>
      <c r="BG51" s="754">
        <f t="shared" si="10"/>
        <v>0</v>
      </c>
      <c r="BH51" s="754">
        <f t="shared" si="11"/>
        <v>0</v>
      </c>
      <c r="BI51" s="754">
        <f t="shared" si="12"/>
        <v>0</v>
      </c>
      <c r="BJ51" s="754">
        <f t="shared" si="13"/>
        <v>0</v>
      </c>
      <c r="BK51" s="754">
        <f t="shared" si="14"/>
        <v>0</v>
      </c>
      <c r="BL51" s="754">
        <f t="shared" si="14"/>
        <v>0</v>
      </c>
      <c r="BM51" s="754">
        <f t="shared" si="18"/>
        <v>0</v>
      </c>
      <c r="BN51" s="754">
        <f t="shared" si="18"/>
        <v>0</v>
      </c>
      <c r="BO51" s="774"/>
      <c r="BP51" s="758"/>
      <c r="BQ51" s="773" t="s">
        <v>127</v>
      </c>
    </row>
    <row r="52" spans="1:69" ht="15" customHeight="1" x14ac:dyDescent="0.25">
      <c r="A52" s="803" t="s">
        <v>45</v>
      </c>
      <c r="B52" s="787">
        <v>130</v>
      </c>
      <c r="C52" s="761">
        <f t="shared" si="0"/>
        <v>0</v>
      </c>
      <c r="D52" s="765"/>
      <c r="E52" s="123"/>
      <c r="F52" s="124"/>
      <c r="G52" s="123"/>
      <c r="H52" s="124"/>
      <c r="I52" s="123"/>
      <c r="J52" s="124"/>
      <c r="K52" s="123"/>
      <c r="L52" s="124"/>
      <c r="M52" s="123"/>
      <c r="N52" s="124"/>
      <c r="O52" s="123"/>
      <c r="P52" s="124"/>
      <c r="Q52" s="754">
        <f t="shared" si="3"/>
        <v>0</v>
      </c>
      <c r="R52" s="754">
        <f t="shared" si="3"/>
        <v>0</v>
      </c>
      <c r="S52" s="754"/>
      <c r="T52" s="123"/>
      <c r="U52" s="124"/>
      <c r="V52" s="123"/>
      <c r="W52" s="124"/>
      <c r="X52" s="123"/>
      <c r="Y52" s="124"/>
      <c r="Z52" s="123"/>
      <c r="AA52" s="124"/>
      <c r="AB52" s="123"/>
      <c r="AC52" s="124"/>
      <c r="AD52" s="123"/>
      <c r="AE52" s="124"/>
      <c r="AF52" s="754">
        <f t="shared" si="4"/>
        <v>0</v>
      </c>
      <c r="AG52" s="754">
        <f t="shared" si="4"/>
        <v>0</v>
      </c>
      <c r="AH52" s="754"/>
      <c r="AI52" s="754"/>
      <c r="AJ52" s="754"/>
      <c r="AK52" s="754"/>
      <c r="AL52" s="754"/>
      <c r="AM52" s="754"/>
      <c r="AN52" s="754"/>
      <c r="AO52" s="754"/>
      <c r="AP52" s="754"/>
      <c r="AQ52" s="754"/>
      <c r="AR52" s="754"/>
      <c r="AS52" s="754"/>
      <c r="AT52" s="754"/>
      <c r="AU52" s="754">
        <f t="shared" si="5"/>
        <v>0</v>
      </c>
      <c r="AV52" s="754">
        <f t="shared" si="5"/>
        <v>0</v>
      </c>
      <c r="AW52" s="754"/>
      <c r="AX52" s="754"/>
      <c r="AY52" s="754"/>
      <c r="AZ52" s="754">
        <f t="shared" si="6"/>
        <v>0</v>
      </c>
      <c r="BA52" s="754">
        <f t="shared" si="6"/>
        <v>0</v>
      </c>
      <c r="BB52" s="754">
        <f t="shared" si="7"/>
        <v>0</v>
      </c>
      <c r="BC52" s="754">
        <f t="shared" si="8"/>
        <v>0</v>
      </c>
      <c r="BD52" s="754">
        <f t="shared" si="9"/>
        <v>0</v>
      </c>
      <c r="BE52" s="754">
        <f t="shared" si="8"/>
        <v>0</v>
      </c>
      <c r="BF52" s="754">
        <f t="shared" si="9"/>
        <v>0</v>
      </c>
      <c r="BG52" s="754">
        <f t="shared" si="10"/>
        <v>0</v>
      </c>
      <c r="BH52" s="754">
        <f t="shared" si="11"/>
        <v>0</v>
      </c>
      <c r="BI52" s="754">
        <f t="shared" si="12"/>
        <v>0</v>
      </c>
      <c r="BJ52" s="754">
        <f t="shared" si="13"/>
        <v>0</v>
      </c>
      <c r="BK52" s="754">
        <f t="shared" si="14"/>
        <v>0</v>
      </c>
      <c r="BL52" s="754">
        <f t="shared" si="14"/>
        <v>0</v>
      </c>
      <c r="BM52" s="754">
        <f t="shared" si="18"/>
        <v>0</v>
      </c>
      <c r="BN52" s="754">
        <f t="shared" si="18"/>
        <v>0</v>
      </c>
      <c r="BO52" s="764"/>
      <c r="BP52" s="758"/>
    </row>
    <row r="53" spans="1:69" ht="15" customHeight="1" x14ac:dyDescent="0.25">
      <c r="A53" s="803" t="s">
        <v>46</v>
      </c>
      <c r="B53" s="787">
        <v>391.65</v>
      </c>
      <c r="C53" s="761">
        <f t="shared" si="0"/>
        <v>0</v>
      </c>
      <c r="D53" s="776"/>
      <c r="E53" s="754"/>
      <c r="F53" s="754"/>
      <c r="G53" s="754"/>
      <c r="H53" s="754"/>
      <c r="I53" s="754"/>
      <c r="J53" s="754"/>
      <c r="K53" s="754"/>
      <c r="L53" s="754"/>
      <c r="M53" s="754"/>
      <c r="N53" s="754"/>
      <c r="O53" s="754"/>
      <c r="P53" s="754"/>
      <c r="Q53" s="754">
        <f t="shared" si="3"/>
        <v>0</v>
      </c>
      <c r="R53" s="754">
        <f t="shared" si="3"/>
        <v>0</v>
      </c>
      <c r="S53" s="754"/>
      <c r="T53" s="754"/>
      <c r="U53" s="754"/>
      <c r="V53" s="766"/>
      <c r="W53" s="754"/>
      <c r="X53" s="754"/>
      <c r="Y53" s="754"/>
      <c r="Z53" s="754"/>
      <c r="AA53" s="754"/>
      <c r="AB53" s="754"/>
      <c r="AC53" s="754"/>
      <c r="AD53" s="754"/>
      <c r="AE53" s="754"/>
      <c r="AF53" s="754">
        <f t="shared" si="4"/>
        <v>0</v>
      </c>
      <c r="AG53" s="754">
        <f t="shared" si="4"/>
        <v>0</v>
      </c>
      <c r="AH53" s="754"/>
      <c r="AI53" s="754"/>
      <c r="AJ53" s="754"/>
      <c r="AK53" s="754"/>
      <c r="AL53" s="754"/>
      <c r="AM53" s="754"/>
      <c r="AN53" s="754"/>
      <c r="AO53" s="754"/>
      <c r="AP53" s="777"/>
      <c r="AQ53" s="754"/>
      <c r="AR53" s="754"/>
      <c r="AS53" s="754"/>
      <c r="AT53" s="754"/>
      <c r="AU53" s="754">
        <f t="shared" si="5"/>
        <v>0</v>
      </c>
      <c r="AV53" s="754">
        <f t="shared" si="5"/>
        <v>0</v>
      </c>
      <c r="AW53" s="754"/>
      <c r="AX53" s="754"/>
      <c r="AY53" s="754"/>
      <c r="AZ53" s="754">
        <f t="shared" si="6"/>
        <v>0</v>
      </c>
      <c r="BA53" s="754">
        <f t="shared" si="6"/>
        <v>0</v>
      </c>
      <c r="BB53" s="754">
        <f t="shared" si="7"/>
        <v>0</v>
      </c>
      <c r="BC53" s="754">
        <f t="shared" si="8"/>
        <v>0</v>
      </c>
      <c r="BD53" s="754">
        <f t="shared" si="9"/>
        <v>0</v>
      </c>
      <c r="BE53" s="754">
        <f t="shared" si="8"/>
        <v>0</v>
      </c>
      <c r="BF53" s="754">
        <f t="shared" si="9"/>
        <v>0</v>
      </c>
      <c r="BG53" s="754">
        <f t="shared" si="10"/>
        <v>0</v>
      </c>
      <c r="BH53" s="754">
        <f t="shared" si="11"/>
        <v>0</v>
      </c>
      <c r="BI53" s="754">
        <f t="shared" si="12"/>
        <v>0</v>
      </c>
      <c r="BJ53" s="754">
        <f t="shared" si="13"/>
        <v>0</v>
      </c>
      <c r="BK53" s="754">
        <f t="shared" si="14"/>
        <v>0</v>
      </c>
      <c r="BL53" s="754">
        <f t="shared" si="14"/>
        <v>0</v>
      </c>
      <c r="BM53" s="754">
        <f t="shared" si="18"/>
        <v>0</v>
      </c>
      <c r="BN53" s="754">
        <f t="shared" si="18"/>
        <v>0</v>
      </c>
      <c r="BO53" s="764"/>
      <c r="BP53" s="758"/>
      <c r="BQ53" s="808"/>
    </row>
    <row r="54" spans="1:69" ht="15" customHeight="1" x14ac:dyDescent="0.25">
      <c r="A54" s="803" t="s">
        <v>47</v>
      </c>
      <c r="B54" s="787">
        <v>1406.05</v>
      </c>
      <c r="C54" s="761">
        <f t="shared" si="0"/>
        <v>0</v>
      </c>
      <c r="D54" s="765"/>
      <c r="E54" s="130"/>
      <c r="F54" s="131"/>
      <c r="G54" s="130"/>
      <c r="H54" s="131"/>
      <c r="I54" s="130"/>
      <c r="J54" s="131"/>
      <c r="K54" s="130"/>
      <c r="L54" s="131"/>
      <c r="M54" s="130"/>
      <c r="N54" s="131"/>
      <c r="O54" s="754"/>
      <c r="P54" s="754"/>
      <c r="Q54" s="754">
        <f t="shared" si="3"/>
        <v>0</v>
      </c>
      <c r="R54" s="754">
        <f t="shared" si="3"/>
        <v>0</v>
      </c>
      <c r="S54" s="754"/>
      <c r="T54" s="130"/>
      <c r="U54" s="131"/>
      <c r="V54" s="130"/>
      <c r="W54" s="131"/>
      <c r="X54" s="130"/>
      <c r="Y54" s="131"/>
      <c r="Z54" s="130"/>
      <c r="AA54" s="131"/>
      <c r="AB54" s="130"/>
      <c r="AC54" s="132"/>
      <c r="AD54" s="754"/>
      <c r="AE54" s="754"/>
      <c r="AF54" s="754">
        <f t="shared" si="4"/>
        <v>0</v>
      </c>
      <c r="AG54" s="754">
        <f t="shared" si="4"/>
        <v>0</v>
      </c>
      <c r="AH54" s="754"/>
      <c r="AI54" s="754"/>
      <c r="AJ54" s="754"/>
      <c r="AK54" s="777"/>
      <c r="AL54" s="754"/>
      <c r="AM54" s="754"/>
      <c r="AN54" s="754"/>
      <c r="AO54" s="754"/>
      <c r="AP54" s="754"/>
      <c r="AQ54" s="754"/>
      <c r="AR54" s="754"/>
      <c r="AS54" s="754"/>
      <c r="AT54" s="754"/>
      <c r="AU54" s="754">
        <f t="shared" si="5"/>
        <v>0</v>
      </c>
      <c r="AV54" s="754">
        <f t="shared" si="5"/>
        <v>0</v>
      </c>
      <c r="AW54" s="754"/>
      <c r="AX54" s="754"/>
      <c r="AY54" s="754"/>
      <c r="AZ54" s="754">
        <f t="shared" si="6"/>
        <v>0</v>
      </c>
      <c r="BA54" s="754">
        <f t="shared" si="6"/>
        <v>0</v>
      </c>
      <c r="BB54" s="754">
        <f t="shared" si="7"/>
        <v>0</v>
      </c>
      <c r="BC54" s="754">
        <f t="shared" si="8"/>
        <v>0</v>
      </c>
      <c r="BD54" s="754">
        <f t="shared" si="9"/>
        <v>0</v>
      </c>
      <c r="BE54" s="754">
        <f t="shared" si="8"/>
        <v>0</v>
      </c>
      <c r="BF54" s="754">
        <f t="shared" si="9"/>
        <v>0</v>
      </c>
      <c r="BG54" s="754">
        <f t="shared" si="10"/>
        <v>0</v>
      </c>
      <c r="BH54" s="754">
        <f t="shared" si="11"/>
        <v>0</v>
      </c>
      <c r="BI54" s="754">
        <f t="shared" si="12"/>
        <v>0</v>
      </c>
      <c r="BJ54" s="754">
        <f t="shared" si="13"/>
        <v>0</v>
      </c>
      <c r="BK54" s="754">
        <f t="shared" si="14"/>
        <v>0</v>
      </c>
      <c r="BL54" s="754">
        <f t="shared" si="14"/>
        <v>0</v>
      </c>
      <c r="BM54" s="754">
        <f t="shared" si="18"/>
        <v>0</v>
      </c>
      <c r="BN54" s="754">
        <f t="shared" si="18"/>
        <v>0</v>
      </c>
      <c r="BO54" s="774"/>
      <c r="BP54" s="758"/>
      <c r="BQ54" s="773" t="s">
        <v>127</v>
      </c>
    </row>
    <row r="55" spans="1:69" ht="15" customHeight="1" x14ac:dyDescent="0.25">
      <c r="A55" s="803" t="s">
        <v>48</v>
      </c>
      <c r="B55" s="787">
        <v>3944.61</v>
      </c>
      <c r="C55" s="761">
        <f t="shared" si="0"/>
        <v>0</v>
      </c>
      <c r="D55" s="776"/>
      <c r="E55" s="454"/>
      <c r="F55" s="809"/>
      <c r="G55" s="454"/>
      <c r="H55" s="809"/>
      <c r="I55" s="454"/>
      <c r="J55" s="809"/>
      <c r="K55" s="454"/>
      <c r="L55" s="809"/>
      <c r="M55" s="456"/>
      <c r="N55" s="809"/>
      <c r="O55" s="454"/>
      <c r="P55" s="809"/>
      <c r="Q55" s="754">
        <f t="shared" si="3"/>
        <v>0</v>
      </c>
      <c r="R55" s="754">
        <f t="shared" si="3"/>
        <v>0</v>
      </c>
      <c r="S55" s="754"/>
      <c r="T55" s="454"/>
      <c r="U55" s="809"/>
      <c r="V55" s="454"/>
      <c r="W55" s="809"/>
      <c r="X55" s="454"/>
      <c r="Y55" s="809"/>
      <c r="Z55" s="454"/>
      <c r="AA55" s="809"/>
      <c r="AB55" s="454"/>
      <c r="AC55" s="809"/>
      <c r="AD55" s="454"/>
      <c r="AE55" s="809"/>
      <c r="AF55" s="754">
        <f t="shared" si="4"/>
        <v>0</v>
      </c>
      <c r="AG55" s="754">
        <f t="shared" si="4"/>
        <v>0</v>
      </c>
      <c r="AH55" s="754"/>
      <c r="AI55" s="754"/>
      <c r="AJ55" s="754"/>
      <c r="AK55" s="754"/>
      <c r="AL55" s="754"/>
      <c r="AM55" s="754"/>
      <c r="AN55" s="754"/>
      <c r="AO55" s="754"/>
      <c r="AP55" s="754"/>
      <c r="AQ55" s="754"/>
      <c r="AR55" s="754"/>
      <c r="AS55" s="754"/>
      <c r="AT55" s="754"/>
      <c r="AU55" s="754">
        <f t="shared" si="5"/>
        <v>0</v>
      </c>
      <c r="AV55" s="754">
        <f t="shared" si="5"/>
        <v>0</v>
      </c>
      <c r="AW55" s="754"/>
      <c r="AX55" s="754"/>
      <c r="AY55" s="754"/>
      <c r="AZ55" s="754">
        <f t="shared" si="6"/>
        <v>0</v>
      </c>
      <c r="BA55" s="754">
        <f t="shared" si="6"/>
        <v>0</v>
      </c>
      <c r="BB55" s="754">
        <f t="shared" si="7"/>
        <v>0</v>
      </c>
      <c r="BC55" s="754">
        <f t="shared" si="8"/>
        <v>0</v>
      </c>
      <c r="BD55" s="754">
        <f t="shared" si="9"/>
        <v>0</v>
      </c>
      <c r="BE55" s="754">
        <f t="shared" si="8"/>
        <v>0</v>
      </c>
      <c r="BF55" s="754">
        <f t="shared" si="9"/>
        <v>0</v>
      </c>
      <c r="BG55" s="754">
        <f t="shared" si="10"/>
        <v>0</v>
      </c>
      <c r="BH55" s="754">
        <f t="shared" si="11"/>
        <v>0</v>
      </c>
      <c r="BI55" s="754">
        <f t="shared" si="12"/>
        <v>0</v>
      </c>
      <c r="BJ55" s="754">
        <f t="shared" si="13"/>
        <v>0</v>
      </c>
      <c r="BK55" s="754">
        <f t="shared" si="14"/>
        <v>0</v>
      </c>
      <c r="BL55" s="754">
        <f t="shared" si="14"/>
        <v>0</v>
      </c>
      <c r="BM55" s="754">
        <f t="shared" si="18"/>
        <v>0</v>
      </c>
      <c r="BN55" s="754">
        <f t="shared" si="18"/>
        <v>0</v>
      </c>
      <c r="BO55" s="774"/>
      <c r="BP55" s="758"/>
      <c r="BQ55" s="794"/>
    </row>
    <row r="56" spans="1:69" ht="15" customHeight="1" x14ac:dyDescent="0.25">
      <c r="A56" s="803" t="s">
        <v>49</v>
      </c>
      <c r="B56" s="787">
        <v>558</v>
      </c>
      <c r="C56" s="761">
        <f t="shared" si="0"/>
        <v>0.50179211469534046</v>
      </c>
      <c r="D56" s="776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>
        <f t="shared" si="3"/>
        <v>0</v>
      </c>
      <c r="R56" s="754">
        <f t="shared" si="3"/>
        <v>0</v>
      </c>
      <c r="S56" s="754"/>
      <c r="T56" s="847">
        <v>0.5</v>
      </c>
      <c r="U56" s="754">
        <v>1</v>
      </c>
      <c r="V56" s="754"/>
      <c r="W56" s="754"/>
      <c r="X56" s="754"/>
      <c r="Y56" s="754"/>
      <c r="Z56" s="754"/>
      <c r="AA56" s="754"/>
      <c r="AB56" s="754"/>
      <c r="AC56" s="754"/>
      <c r="AD56" s="754">
        <v>2.2999999999999998</v>
      </c>
      <c r="AE56" s="754">
        <v>7</v>
      </c>
      <c r="AF56" s="754">
        <f t="shared" si="4"/>
        <v>2.8</v>
      </c>
      <c r="AG56" s="754">
        <f t="shared" si="4"/>
        <v>8</v>
      </c>
      <c r="AH56" s="754"/>
      <c r="AI56" s="754"/>
      <c r="AJ56" s="754"/>
      <c r="AK56" s="754"/>
      <c r="AL56" s="754"/>
      <c r="AM56" s="754"/>
      <c r="AN56" s="754"/>
      <c r="AO56" s="754"/>
      <c r="AP56" s="754"/>
      <c r="AQ56" s="754"/>
      <c r="AR56" s="754"/>
      <c r="AS56" s="754"/>
      <c r="AT56" s="754"/>
      <c r="AU56" s="754">
        <f t="shared" si="5"/>
        <v>0</v>
      </c>
      <c r="AV56" s="754">
        <f t="shared" si="5"/>
        <v>0</v>
      </c>
      <c r="AW56" s="754"/>
      <c r="AX56" s="754"/>
      <c r="AY56" s="754"/>
      <c r="AZ56" s="754">
        <f t="shared" si="6"/>
        <v>0</v>
      </c>
      <c r="BA56" s="754">
        <f t="shared" si="6"/>
        <v>0.5</v>
      </c>
      <c r="BB56" s="754">
        <f t="shared" si="7"/>
        <v>1</v>
      </c>
      <c r="BC56" s="754">
        <f t="shared" si="8"/>
        <v>0</v>
      </c>
      <c r="BD56" s="754">
        <f t="shared" si="9"/>
        <v>0</v>
      </c>
      <c r="BE56" s="754">
        <f t="shared" si="8"/>
        <v>0</v>
      </c>
      <c r="BF56" s="754">
        <f t="shared" si="9"/>
        <v>0</v>
      </c>
      <c r="BG56" s="754">
        <f t="shared" si="10"/>
        <v>0</v>
      </c>
      <c r="BH56" s="754">
        <f t="shared" si="11"/>
        <v>0</v>
      </c>
      <c r="BI56" s="754">
        <f t="shared" si="12"/>
        <v>0</v>
      </c>
      <c r="BJ56" s="754">
        <f t="shared" si="13"/>
        <v>0</v>
      </c>
      <c r="BK56" s="754">
        <f t="shared" si="14"/>
        <v>2.2999999999999998</v>
      </c>
      <c r="BL56" s="754">
        <f t="shared" si="14"/>
        <v>7</v>
      </c>
      <c r="BM56" s="754">
        <f t="shared" si="18"/>
        <v>2.8</v>
      </c>
      <c r="BN56" s="754">
        <f t="shared" si="18"/>
        <v>8</v>
      </c>
      <c r="BO56" s="764"/>
      <c r="BP56" s="758"/>
      <c r="BQ56" s="773" t="s">
        <v>127</v>
      </c>
    </row>
    <row r="57" spans="1:69" ht="15" customHeight="1" x14ac:dyDescent="0.25">
      <c r="A57" s="803" t="s">
        <v>50</v>
      </c>
      <c r="B57" s="787">
        <v>2431.71</v>
      </c>
      <c r="C57" s="761">
        <f t="shared" si="0"/>
        <v>0</v>
      </c>
      <c r="D57" s="776"/>
      <c r="E57" s="754"/>
      <c r="F57" s="754"/>
      <c r="G57" s="754"/>
      <c r="H57" s="754"/>
      <c r="I57" s="766"/>
      <c r="J57" s="754"/>
      <c r="K57" s="754"/>
      <c r="L57" s="754"/>
      <c r="M57" s="754"/>
      <c r="N57" s="754"/>
      <c r="O57" s="754"/>
      <c r="P57" s="754"/>
      <c r="Q57" s="754">
        <f t="shared" si="3"/>
        <v>0</v>
      </c>
      <c r="R57" s="754">
        <f t="shared" si="3"/>
        <v>0</v>
      </c>
      <c r="S57" s="754"/>
      <c r="T57" s="754"/>
      <c r="U57" s="754"/>
      <c r="V57" s="754"/>
      <c r="W57" s="754"/>
      <c r="X57" s="754"/>
      <c r="Y57" s="754"/>
      <c r="Z57" s="754"/>
      <c r="AA57" s="754"/>
      <c r="AB57" s="754"/>
      <c r="AC57" s="754"/>
      <c r="AD57" s="754"/>
      <c r="AE57" s="754"/>
      <c r="AF57" s="754">
        <f t="shared" si="4"/>
        <v>0</v>
      </c>
      <c r="AG57" s="754">
        <f t="shared" si="4"/>
        <v>0</v>
      </c>
      <c r="AH57" s="754"/>
      <c r="AI57" s="754"/>
      <c r="AJ57" s="754"/>
      <c r="AK57" s="754"/>
      <c r="AL57" s="754"/>
      <c r="AM57" s="754"/>
      <c r="AN57" s="754"/>
      <c r="AO57" s="754"/>
      <c r="AP57" s="754"/>
      <c r="AQ57" s="754"/>
      <c r="AR57" s="754"/>
      <c r="AS57" s="754"/>
      <c r="AT57" s="754"/>
      <c r="AU57" s="754">
        <f t="shared" si="5"/>
        <v>0</v>
      </c>
      <c r="AV57" s="754">
        <f t="shared" si="5"/>
        <v>0</v>
      </c>
      <c r="AW57" s="754"/>
      <c r="AX57" s="754"/>
      <c r="AY57" s="754"/>
      <c r="AZ57" s="754">
        <f t="shared" si="6"/>
        <v>0</v>
      </c>
      <c r="BA57" s="754">
        <f t="shared" si="6"/>
        <v>0</v>
      </c>
      <c r="BB57" s="754">
        <f t="shared" si="7"/>
        <v>0</v>
      </c>
      <c r="BC57" s="754">
        <f t="shared" si="8"/>
        <v>0</v>
      </c>
      <c r="BD57" s="754">
        <f t="shared" si="9"/>
        <v>0</v>
      </c>
      <c r="BE57" s="754">
        <f t="shared" si="8"/>
        <v>0</v>
      </c>
      <c r="BF57" s="754">
        <f t="shared" si="9"/>
        <v>0</v>
      </c>
      <c r="BG57" s="754">
        <f t="shared" si="10"/>
        <v>0</v>
      </c>
      <c r="BH57" s="754">
        <f t="shared" si="11"/>
        <v>0</v>
      </c>
      <c r="BI57" s="754">
        <f t="shared" si="12"/>
        <v>0</v>
      </c>
      <c r="BJ57" s="754">
        <f t="shared" si="13"/>
        <v>0</v>
      </c>
      <c r="BK57" s="754">
        <f t="shared" si="14"/>
        <v>0</v>
      </c>
      <c r="BL57" s="754">
        <f t="shared" si="14"/>
        <v>0</v>
      </c>
      <c r="BM57" s="754">
        <f t="shared" si="18"/>
        <v>0</v>
      </c>
      <c r="BN57" s="754">
        <f t="shared" si="18"/>
        <v>0</v>
      </c>
      <c r="BO57" s="764"/>
      <c r="BP57" s="758"/>
    </row>
    <row r="58" spans="1:69" ht="15" customHeight="1" x14ac:dyDescent="0.25">
      <c r="A58" s="803" t="s">
        <v>51</v>
      </c>
      <c r="B58" s="787">
        <v>818.06</v>
      </c>
      <c r="C58" s="761">
        <f t="shared" si="0"/>
        <v>2.5364887661051756</v>
      </c>
      <c r="D58" s="776"/>
      <c r="E58" s="810"/>
      <c r="F58" s="810"/>
      <c r="G58" s="810"/>
      <c r="H58" s="810"/>
      <c r="I58" s="810"/>
      <c r="J58" s="810"/>
      <c r="K58" s="810"/>
      <c r="L58" s="810"/>
      <c r="M58" s="810">
        <v>19</v>
      </c>
      <c r="N58" s="810">
        <v>25</v>
      </c>
      <c r="O58" s="810"/>
      <c r="P58" s="810"/>
      <c r="Q58" s="810">
        <f t="shared" si="3"/>
        <v>19</v>
      </c>
      <c r="R58" s="810">
        <f t="shared" si="3"/>
        <v>25</v>
      </c>
      <c r="S58" s="810"/>
      <c r="T58" s="810"/>
      <c r="U58" s="810"/>
      <c r="V58" s="810"/>
      <c r="W58" s="810"/>
      <c r="X58" s="810"/>
      <c r="Y58" s="810"/>
      <c r="Z58" s="810"/>
      <c r="AA58" s="810"/>
      <c r="AB58" s="810">
        <v>1.5</v>
      </c>
      <c r="AC58" s="810">
        <v>3</v>
      </c>
      <c r="AD58" s="854">
        <v>0.25</v>
      </c>
      <c r="AE58" s="810">
        <v>1</v>
      </c>
      <c r="AF58" s="810">
        <f t="shared" si="4"/>
        <v>1.75</v>
      </c>
      <c r="AG58" s="810">
        <f t="shared" si="4"/>
        <v>4</v>
      </c>
      <c r="AH58" s="810"/>
      <c r="AI58" s="810"/>
      <c r="AJ58" s="810"/>
      <c r="AK58" s="810"/>
      <c r="AL58" s="810"/>
      <c r="AM58" s="810"/>
      <c r="AN58" s="810"/>
      <c r="AO58" s="810"/>
      <c r="AP58" s="810"/>
      <c r="AQ58" s="811"/>
      <c r="AR58" s="811"/>
      <c r="AS58" s="810"/>
      <c r="AT58" s="810"/>
      <c r="AU58" s="810">
        <f t="shared" si="5"/>
        <v>0</v>
      </c>
      <c r="AV58" s="810">
        <f t="shared" si="5"/>
        <v>0</v>
      </c>
      <c r="AW58" s="810"/>
      <c r="AX58" s="810"/>
      <c r="AY58" s="810"/>
      <c r="AZ58" s="810">
        <f t="shared" si="6"/>
        <v>0</v>
      </c>
      <c r="BA58" s="810">
        <f t="shared" si="6"/>
        <v>0</v>
      </c>
      <c r="BB58" s="810">
        <f>SUM(F58,U58,AJ58,)</f>
        <v>0</v>
      </c>
      <c r="BC58" s="810">
        <f>SUM(G58,V58,AK58,)</f>
        <v>0</v>
      </c>
      <c r="BD58" s="810">
        <f>SUM(H58,W58,AL58,)</f>
        <v>0</v>
      </c>
      <c r="BE58" s="810">
        <f>SUM(I58,X58,AM58,)</f>
        <v>0</v>
      </c>
      <c r="BF58" s="810">
        <f>SUM(J58,Y58,AN58,)</f>
        <v>0</v>
      </c>
      <c r="BG58" s="810">
        <f t="shared" si="10"/>
        <v>0</v>
      </c>
      <c r="BH58" s="810">
        <f>SUM(L58,AA58,AP58,)</f>
        <v>0</v>
      </c>
      <c r="BI58" s="810">
        <f t="shared" si="12"/>
        <v>20.5</v>
      </c>
      <c r="BJ58" s="810">
        <f>SUM(N58,AC58,AR58,)</f>
        <v>28</v>
      </c>
      <c r="BK58" s="810">
        <f>SUM(O58,AD58,AS58,)</f>
        <v>0.25</v>
      </c>
      <c r="BL58" s="810">
        <f>SUM(P58,AE58,AT58,)</f>
        <v>1</v>
      </c>
      <c r="BM58" s="810">
        <f t="shared" si="18"/>
        <v>20.75</v>
      </c>
      <c r="BN58" s="810">
        <f t="shared" si="18"/>
        <v>29</v>
      </c>
      <c r="BO58" s="774"/>
      <c r="BP58" s="812"/>
      <c r="BQ58" s="715" t="s">
        <v>208</v>
      </c>
    </row>
    <row r="59" spans="1:69" ht="15" hidden="1" customHeight="1" x14ac:dyDescent="0.25">
      <c r="A59" s="813"/>
      <c r="B59" s="814"/>
      <c r="C59" s="815"/>
      <c r="D59" s="816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8"/>
      <c r="R59" s="819"/>
      <c r="S59" s="820"/>
      <c r="T59" s="821"/>
      <c r="U59" s="822"/>
      <c r="V59" s="823"/>
      <c r="W59" s="823"/>
      <c r="X59" s="823"/>
      <c r="Y59" s="816"/>
      <c r="Z59" s="816"/>
      <c r="AA59" s="816"/>
      <c r="AB59" s="816"/>
      <c r="AC59" s="824"/>
      <c r="AD59" s="824"/>
      <c r="AE59" s="824"/>
      <c r="AF59" s="818"/>
      <c r="AG59" s="819"/>
      <c r="AH59" s="824"/>
      <c r="AI59" s="825"/>
      <c r="AJ59" s="824"/>
      <c r="AK59" s="825"/>
      <c r="AL59" s="824"/>
      <c r="AM59" s="824"/>
      <c r="AN59" s="824"/>
      <c r="AO59" s="824"/>
      <c r="AP59" s="824"/>
      <c r="AQ59" s="826"/>
      <c r="AR59" s="826"/>
      <c r="AS59" s="824"/>
      <c r="AT59" s="824"/>
      <c r="AU59" s="818"/>
      <c r="AV59" s="819"/>
      <c r="AW59" s="824"/>
      <c r="AX59" s="824"/>
      <c r="AY59" s="824"/>
      <c r="AZ59" s="827"/>
      <c r="BA59" s="716"/>
      <c r="BB59" s="716"/>
      <c r="BC59" s="716"/>
      <c r="BD59" s="716"/>
      <c r="BE59" s="716"/>
      <c r="BF59" s="716"/>
      <c r="BG59" s="716"/>
      <c r="BH59" s="716"/>
      <c r="BI59" s="716"/>
      <c r="BJ59" s="716"/>
      <c r="BK59" s="716"/>
      <c r="BL59" s="716"/>
      <c r="BM59" s="716"/>
      <c r="BN59" s="716"/>
      <c r="BP59" s="828"/>
    </row>
    <row r="60" spans="1:69" ht="15" hidden="1" customHeight="1" x14ac:dyDescent="0.25">
      <c r="A60" s="813"/>
      <c r="B60" s="814"/>
      <c r="C60" s="829"/>
      <c r="D60" s="816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8"/>
      <c r="R60" s="819"/>
      <c r="S60" s="820"/>
      <c r="T60" s="821"/>
      <c r="U60" s="822"/>
      <c r="V60" s="823"/>
      <c r="W60" s="823"/>
      <c r="X60" s="823"/>
      <c r="Y60" s="816"/>
      <c r="Z60" s="816"/>
      <c r="AA60" s="816"/>
      <c r="AB60" s="816"/>
      <c r="AC60" s="824"/>
      <c r="AD60" s="824"/>
      <c r="AE60" s="824"/>
      <c r="AF60" s="818"/>
      <c r="AG60" s="819"/>
      <c r="AH60" s="824"/>
      <c r="AW60" s="830"/>
      <c r="AX60" s="830"/>
      <c r="AY60" s="830"/>
      <c r="BA60" s="716"/>
      <c r="BB60" s="716"/>
      <c r="BC60" s="830"/>
      <c r="BD60" s="716"/>
      <c r="BE60" s="716"/>
      <c r="BF60" s="716"/>
      <c r="BG60" s="716"/>
      <c r="BH60" s="716"/>
      <c r="BI60" s="716"/>
      <c r="BJ60" s="716"/>
      <c r="BK60" s="716"/>
      <c r="BL60" s="716"/>
      <c r="BM60" s="716"/>
      <c r="BN60" s="716"/>
      <c r="BO60" s="830"/>
      <c r="BQ60" s="819"/>
    </row>
    <row r="61" spans="1:69" ht="15.6" customHeight="1" x14ac:dyDescent="0.3">
      <c r="B61" s="833"/>
      <c r="C61" s="833"/>
      <c r="E61" s="834"/>
      <c r="F61" s="835"/>
      <c r="G61" s="835"/>
      <c r="H61" s="835"/>
      <c r="I61" s="835"/>
      <c r="J61" s="835"/>
      <c r="K61" s="835"/>
      <c r="L61" s="835"/>
      <c r="M61" s="835"/>
      <c r="N61" s="835"/>
      <c r="O61" s="835"/>
      <c r="P61" s="835"/>
      <c r="Q61" s="835"/>
      <c r="R61" s="835"/>
      <c r="S61" s="835"/>
      <c r="T61" s="835"/>
      <c r="U61" s="835"/>
      <c r="V61" s="835"/>
      <c r="W61" s="835"/>
      <c r="X61" s="835"/>
      <c r="Y61" s="835"/>
      <c r="Z61" s="835"/>
      <c r="AA61" s="835"/>
      <c r="AB61" s="835"/>
      <c r="AC61" s="835"/>
      <c r="AD61" s="835"/>
      <c r="AE61" s="835"/>
      <c r="AF61" s="835"/>
      <c r="AG61" s="835"/>
      <c r="AW61" s="836"/>
      <c r="AX61" s="836"/>
      <c r="AY61" s="836"/>
      <c r="BA61" s="830"/>
      <c r="BC61" s="836"/>
      <c r="BO61" s="836"/>
    </row>
    <row r="62" spans="1:69" ht="15.6" customHeight="1" x14ac:dyDescent="0.3">
      <c r="B62" s="837"/>
      <c r="C62" s="833"/>
      <c r="AL62" s="830" t="s">
        <v>219</v>
      </c>
      <c r="AM62" s="714"/>
      <c r="AN62" s="714"/>
      <c r="AO62" s="714"/>
      <c r="AP62" s="714"/>
      <c r="AQ62" s="830" t="s">
        <v>115</v>
      </c>
      <c r="AY62" s="714" t="s">
        <v>117</v>
      </c>
      <c r="BA62" s="855" t="s">
        <v>117</v>
      </c>
      <c r="BD62" s="714"/>
      <c r="BE62" s="714"/>
      <c r="BF62" s="856" t="s">
        <v>191</v>
      </c>
      <c r="BG62" s="716"/>
      <c r="BH62" s="659"/>
      <c r="BI62" s="714"/>
      <c r="BK62" s="716"/>
      <c r="BL62" s="716"/>
    </row>
    <row r="63" spans="1:69" x14ac:dyDescent="0.3">
      <c r="AL63" s="836" t="s">
        <v>119</v>
      </c>
      <c r="AM63" s="659"/>
      <c r="AN63" s="659"/>
      <c r="AO63" s="659"/>
      <c r="AP63" s="659"/>
      <c r="AQ63" s="659" t="s">
        <v>118</v>
      </c>
      <c r="AY63" s="836" t="s">
        <v>156</v>
      </c>
      <c r="BA63" s="715" t="s">
        <v>192</v>
      </c>
      <c r="BD63" s="659"/>
      <c r="BE63" s="659"/>
      <c r="BF63" s="715" t="s">
        <v>157</v>
      </c>
      <c r="BG63" s="714"/>
      <c r="BH63" s="659"/>
      <c r="BI63" s="659"/>
      <c r="BK63" s="714"/>
    </row>
    <row r="86" spans="2:69" s="832" customFormat="1" ht="12.75" customHeight="1" x14ac:dyDescent="0.3">
      <c r="B86" s="715"/>
      <c r="C86" s="715"/>
      <c r="D86" s="715"/>
      <c r="E86" s="715"/>
      <c r="F86" s="715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  <c r="AI86" s="715"/>
      <c r="AJ86" s="715"/>
      <c r="AK86" s="715"/>
      <c r="AL86" s="715"/>
      <c r="AM86" s="715"/>
      <c r="AN86" s="715"/>
      <c r="AO86" s="715"/>
      <c r="AP86" s="715"/>
      <c r="AQ86" s="715"/>
      <c r="AR86" s="715"/>
      <c r="AS86" s="715"/>
      <c r="AT86" s="715"/>
      <c r="AU86" s="715"/>
      <c r="AV86" s="715"/>
      <c r="AW86" s="715"/>
      <c r="AX86" s="715"/>
      <c r="AY86" s="715"/>
      <c r="AZ86" s="715"/>
      <c r="BA86" s="715"/>
      <c r="BB86" s="715"/>
      <c r="BC86" s="715"/>
      <c r="BD86" s="715"/>
      <c r="BE86" s="715"/>
      <c r="BF86" s="715"/>
      <c r="BG86" s="715"/>
      <c r="BH86" s="715"/>
      <c r="BI86" s="715"/>
      <c r="BJ86" s="715"/>
      <c r="BK86" s="715"/>
      <c r="BL86" s="715"/>
      <c r="BM86" s="715"/>
      <c r="BN86" s="715"/>
      <c r="BO86" s="715"/>
      <c r="BP86" s="831"/>
      <c r="BQ86" s="715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9" priority="2" stopIfTrue="1" operator="equal">
      <formula>0</formula>
    </cfRule>
  </conditionalFormatting>
  <conditionalFormatting sqref="E43:N43 AB43:AC43">
    <cfRule type="cellIs" dxfId="8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4294967294" verticalDpi="4294967294" r:id="rId1"/>
  <headerFooter alignWithMargins="0">
    <oddHeader>&amp;R&amp;P</oddHeader>
  </headerFooter>
  <colBreaks count="1" manualBreakCount="1">
    <brk id="33" max="62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58"/>
  <sheetViews>
    <sheetView view="pageBreakPreview" zoomScale="70" zoomScaleNormal="50" zoomScaleSheetLayoutView="70" workbookViewId="0">
      <pane xSplit="3" ySplit="11" topLeftCell="BV12" activePane="bottomRight" state="frozen"/>
      <selection pane="topRight" activeCell="D1" sqref="D1"/>
      <selection pane="bottomLeft" activeCell="A15" sqref="A15"/>
      <selection pane="bottomRight" activeCell="DN1" sqref="DN1:DN1048576"/>
    </sheetView>
  </sheetViews>
  <sheetFormatPr defaultColWidth="8.85546875" defaultRowHeight="15" x14ac:dyDescent="0.25"/>
  <cols>
    <col min="1" max="1" width="13.140625" style="659" customWidth="1"/>
    <col min="2" max="2" width="9.140625" style="659" customWidth="1"/>
    <col min="3" max="3" width="10.28515625" style="659" customWidth="1"/>
    <col min="4" max="4" width="11.5703125" style="659" customWidth="1"/>
    <col min="5" max="5" width="10.7109375" style="659" bestFit="1" customWidth="1"/>
    <col min="6" max="6" width="9.140625" style="659" bestFit="1" customWidth="1"/>
    <col min="7" max="7" width="10.140625" style="659" customWidth="1"/>
    <col min="8" max="8" width="10" style="659" customWidth="1"/>
    <col min="9" max="9" width="9.140625" style="659" bestFit="1" customWidth="1"/>
    <col min="10" max="10" width="9.7109375" style="659" customWidth="1"/>
    <col min="11" max="11" width="9.28515625" style="659" bestFit="1" customWidth="1"/>
    <col min="12" max="12" width="9.140625" style="659" bestFit="1" customWidth="1"/>
    <col min="13" max="13" width="10.28515625" style="659" customWidth="1"/>
    <col min="14" max="14" width="11.7109375" style="659" customWidth="1"/>
    <col min="15" max="15" width="9.140625" style="659" bestFit="1" customWidth="1"/>
    <col min="16" max="16" width="12.140625" style="659" customWidth="1"/>
    <col min="17" max="17" width="12" style="659" customWidth="1"/>
    <col min="18" max="19" width="9.140625" style="659" bestFit="1" customWidth="1"/>
    <col min="20" max="20" width="10.28515625" style="659" bestFit="1" customWidth="1"/>
    <col min="21" max="21" width="9.28515625" style="659" bestFit="1" customWidth="1"/>
    <col min="22" max="22" width="9.85546875" style="659" bestFit="1" customWidth="1"/>
    <col min="23" max="23" width="11.28515625" style="659" bestFit="1" customWidth="1"/>
    <col min="24" max="36" width="9.28515625" style="659" bestFit="1" customWidth="1"/>
    <col min="37" max="37" width="9.85546875" style="659" bestFit="1" customWidth="1"/>
    <col min="38" max="38" width="10.7109375" style="659" bestFit="1" customWidth="1"/>
    <col min="39" max="39" width="9.140625" style="659" bestFit="1" customWidth="1"/>
    <col min="40" max="40" width="10.28515625" style="659" bestFit="1" customWidth="1"/>
    <col min="41" max="41" width="10.7109375" style="659" bestFit="1" customWidth="1"/>
    <col min="42" max="42" width="9" style="659" bestFit="1" customWidth="1"/>
    <col min="43" max="43" width="10.140625" style="659" bestFit="1" customWidth="1"/>
    <col min="44" max="44" width="10.5703125" style="659" bestFit="1" customWidth="1"/>
    <col min="45" max="45" width="9" style="659" bestFit="1" customWidth="1"/>
    <col min="46" max="66" width="8.85546875" style="659" customWidth="1"/>
    <col min="67" max="69" width="9" style="659" customWidth="1"/>
    <col min="70" max="74" width="9" style="659" bestFit="1" customWidth="1"/>
    <col min="75" max="88" width="8.85546875" style="659"/>
    <col min="89" max="89" width="9.85546875" style="659" customWidth="1"/>
    <col min="90" max="90" width="8.85546875" style="659"/>
    <col min="91" max="91" width="21.7109375" style="659" hidden="1" customWidth="1"/>
    <col min="92" max="109" width="0" style="659" hidden="1" customWidth="1"/>
    <col min="110" max="117" width="9.140625" style="660" hidden="1" customWidth="1"/>
    <col min="118" max="118" width="15.7109375" style="660" customWidth="1"/>
    <col min="119" max="123" width="9.140625" style="660" hidden="1" customWidth="1"/>
    <col min="124" max="136" width="9.140625" style="660" customWidth="1"/>
    <col min="137" max="140" width="9.140625" style="661" customWidth="1"/>
    <col min="141" max="16384" width="8.85546875" style="659"/>
  </cols>
  <sheetData>
    <row r="1" spans="1:140" x14ac:dyDescent="0.25">
      <c r="A1" s="659" t="s">
        <v>101</v>
      </c>
      <c r="E1" s="659" t="s">
        <v>70</v>
      </c>
    </row>
    <row r="2" spans="1:140" x14ac:dyDescent="0.25">
      <c r="E2" s="659" t="s">
        <v>102</v>
      </c>
      <c r="DD2" s="660"/>
      <c r="DE2" s="660"/>
      <c r="EB2" s="681"/>
      <c r="EE2" s="661"/>
      <c r="EF2" s="661"/>
      <c r="EI2" s="659"/>
      <c r="EJ2" s="659"/>
    </row>
    <row r="3" spans="1:140" x14ac:dyDescent="0.25">
      <c r="A3" s="665" t="s">
        <v>73</v>
      </c>
      <c r="E3" s="662" t="s">
        <v>209</v>
      </c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1"/>
      <c r="AD3" s="661"/>
      <c r="AN3" s="664"/>
      <c r="AO3" s="664"/>
    </row>
    <row r="4" spans="1:140" x14ac:dyDescent="0.25">
      <c r="A4" s="665" t="s">
        <v>74</v>
      </c>
      <c r="B4" s="665"/>
      <c r="C4" s="665"/>
      <c r="D4" s="665"/>
      <c r="E4" s="849">
        <v>42177</v>
      </c>
      <c r="F4" s="665"/>
      <c r="G4" s="665"/>
      <c r="H4" s="665"/>
      <c r="I4" s="665"/>
      <c r="J4" s="665"/>
      <c r="K4" s="667"/>
      <c r="L4" s="667"/>
      <c r="M4" s="667"/>
      <c r="N4" s="667"/>
      <c r="O4" s="667"/>
      <c r="P4" s="667"/>
      <c r="Q4" s="667"/>
      <c r="R4" s="667"/>
      <c r="S4" s="661"/>
      <c r="T4" s="667"/>
      <c r="U4" s="667"/>
      <c r="V4" s="667"/>
      <c r="W4" s="667"/>
      <c r="X4" s="667"/>
      <c r="Y4" s="667"/>
      <c r="Z4" s="667"/>
      <c r="AA4" s="667"/>
      <c r="AB4" s="667"/>
      <c r="AC4" s="667"/>
      <c r="AD4" s="667"/>
      <c r="AE4" s="665"/>
      <c r="AF4" s="665"/>
      <c r="AG4" s="665"/>
      <c r="AH4" s="665"/>
      <c r="AI4" s="665"/>
      <c r="AJ4" s="665"/>
      <c r="AK4" s="665"/>
      <c r="AL4" s="665"/>
      <c r="AM4" s="665"/>
      <c r="AN4" s="665"/>
      <c r="AO4" s="665"/>
      <c r="AP4" s="665"/>
      <c r="AQ4" s="665"/>
      <c r="AR4" s="665"/>
      <c r="AS4" s="665"/>
      <c r="AT4" s="665"/>
      <c r="AU4" s="665"/>
      <c r="AV4" s="665"/>
      <c r="AW4" s="665"/>
      <c r="AX4" s="665"/>
      <c r="AY4" s="665"/>
      <c r="AZ4" s="665"/>
      <c r="BA4" s="665"/>
      <c r="BB4" s="665"/>
      <c r="BC4" s="665"/>
      <c r="BD4" s="665"/>
      <c r="BE4" s="665"/>
      <c r="BF4" s="665"/>
      <c r="BG4" s="665"/>
      <c r="BH4" s="665"/>
      <c r="BI4" s="665"/>
      <c r="BJ4" s="665"/>
      <c r="BK4" s="665"/>
      <c r="BL4" s="665"/>
      <c r="BM4" s="665"/>
      <c r="BN4" s="665"/>
      <c r="BO4" s="665"/>
      <c r="BP4" s="665"/>
      <c r="BQ4" s="665"/>
      <c r="BR4" s="665"/>
      <c r="BS4" s="665"/>
      <c r="BT4" s="665"/>
      <c r="BU4" s="665"/>
      <c r="BV4" s="665"/>
      <c r="BW4" s="665"/>
      <c r="BX4" s="665"/>
      <c r="BY4" s="665"/>
      <c r="BZ4" s="665"/>
      <c r="CA4" s="665"/>
      <c r="CB4" s="665"/>
      <c r="CC4" s="665"/>
      <c r="CD4" s="665"/>
      <c r="CE4" s="665"/>
      <c r="CF4" s="665"/>
      <c r="CG4" s="665"/>
      <c r="CH4" s="665"/>
      <c r="CI4" s="665"/>
      <c r="CJ4" s="665"/>
      <c r="CK4" s="665"/>
      <c r="CL4" s="665"/>
    </row>
    <row r="5" spans="1:140" s="671" customFormat="1" ht="17.45" customHeight="1" x14ac:dyDescent="0.2">
      <c r="A5" s="1348" t="s">
        <v>0</v>
      </c>
      <c r="B5" s="670"/>
      <c r="C5" s="670"/>
      <c r="D5" s="1349" t="s">
        <v>75</v>
      </c>
      <c r="E5" s="1350"/>
      <c r="F5" s="1350"/>
      <c r="G5" s="1350"/>
      <c r="H5" s="1350"/>
      <c r="I5" s="1350"/>
      <c r="J5" s="1350"/>
      <c r="K5" s="1350"/>
      <c r="L5" s="1350"/>
      <c r="M5" s="1350"/>
      <c r="N5" s="1350"/>
      <c r="O5" s="1350"/>
      <c r="P5" s="1350"/>
      <c r="Q5" s="1350"/>
      <c r="R5" s="1350"/>
      <c r="S5" s="1350"/>
      <c r="T5" s="1350"/>
      <c r="U5" s="1350"/>
      <c r="V5" s="1350"/>
      <c r="W5" s="1350"/>
      <c r="X5" s="1351"/>
      <c r="Y5" s="1349" t="s">
        <v>76</v>
      </c>
      <c r="Z5" s="1350"/>
      <c r="AA5" s="1350"/>
      <c r="AB5" s="1350"/>
      <c r="AC5" s="1350"/>
      <c r="AD5" s="1350"/>
      <c r="AE5" s="1350"/>
      <c r="AF5" s="1350"/>
      <c r="AG5" s="1350"/>
      <c r="AH5" s="1350"/>
      <c r="AI5" s="1350"/>
      <c r="AJ5" s="1350"/>
      <c r="AK5" s="1350"/>
      <c r="AL5" s="1350"/>
      <c r="AM5" s="1350"/>
      <c r="AN5" s="1350"/>
      <c r="AO5" s="1350"/>
      <c r="AP5" s="1350"/>
      <c r="AQ5" s="1350"/>
      <c r="AR5" s="1350"/>
      <c r="AS5" s="1351"/>
      <c r="AT5" s="1355" t="s">
        <v>77</v>
      </c>
      <c r="AU5" s="1356"/>
      <c r="AV5" s="1356"/>
      <c r="AW5" s="1356"/>
      <c r="AX5" s="1356"/>
      <c r="AY5" s="1356"/>
      <c r="AZ5" s="1356"/>
      <c r="BA5" s="1356"/>
      <c r="BB5" s="1356"/>
      <c r="BC5" s="1356"/>
      <c r="BD5" s="1356"/>
      <c r="BE5" s="1356"/>
      <c r="BF5" s="1356"/>
      <c r="BG5" s="1356"/>
      <c r="BH5" s="1356"/>
      <c r="BI5" s="1356"/>
      <c r="BJ5" s="1356"/>
      <c r="BK5" s="1356"/>
      <c r="BL5" s="1356"/>
      <c r="BM5" s="1356"/>
      <c r="BN5" s="1357"/>
      <c r="BO5" s="1348" t="s">
        <v>77</v>
      </c>
      <c r="BP5" s="1348"/>
      <c r="BQ5" s="1348"/>
      <c r="BR5" s="1355" t="s">
        <v>79</v>
      </c>
      <c r="BS5" s="1356"/>
      <c r="BT5" s="1356"/>
      <c r="BU5" s="1356"/>
      <c r="BV5" s="1356"/>
      <c r="BW5" s="1356"/>
      <c r="BX5" s="1356"/>
      <c r="BY5" s="1356"/>
      <c r="BZ5" s="1356"/>
      <c r="CA5" s="1356"/>
      <c r="CB5" s="1356"/>
      <c r="CC5" s="1356"/>
      <c r="CD5" s="1356"/>
      <c r="CE5" s="1356"/>
      <c r="CF5" s="1356"/>
      <c r="CG5" s="1356"/>
      <c r="CH5" s="1356"/>
      <c r="CI5" s="1356"/>
      <c r="CJ5" s="1356"/>
      <c r="CK5" s="1356"/>
      <c r="CL5" s="1357"/>
      <c r="DF5" s="672"/>
      <c r="DG5" s="672"/>
      <c r="DH5" s="672"/>
      <c r="DI5" s="672"/>
      <c r="DJ5" s="672"/>
      <c r="DK5" s="672"/>
      <c r="DL5" s="672"/>
      <c r="DM5" s="672"/>
      <c r="DN5" s="672"/>
      <c r="DO5" s="672"/>
      <c r="DP5" s="672"/>
      <c r="DQ5" s="672"/>
      <c r="DR5" s="672"/>
      <c r="DS5" s="672"/>
      <c r="DT5" s="672"/>
      <c r="DU5" s="672"/>
      <c r="DV5" s="672"/>
      <c r="DW5" s="672"/>
      <c r="DX5" s="672"/>
      <c r="DY5" s="672"/>
      <c r="DZ5" s="672"/>
      <c r="EA5" s="672"/>
      <c r="EB5" s="672"/>
      <c r="EC5" s="672"/>
      <c r="ED5" s="672"/>
      <c r="EE5" s="672"/>
      <c r="EF5" s="672"/>
      <c r="EG5" s="673"/>
      <c r="EH5" s="673"/>
      <c r="EI5" s="673"/>
      <c r="EJ5" s="673"/>
    </row>
    <row r="6" spans="1:140" s="671" customFormat="1" ht="6" customHeight="1" x14ac:dyDescent="0.2">
      <c r="A6" s="1348"/>
      <c r="B6" s="674"/>
      <c r="C6" s="674"/>
      <c r="D6" s="1352"/>
      <c r="E6" s="1353"/>
      <c r="F6" s="1353"/>
      <c r="G6" s="1353"/>
      <c r="H6" s="1353"/>
      <c r="I6" s="1353"/>
      <c r="J6" s="1353"/>
      <c r="K6" s="1353"/>
      <c r="L6" s="1353"/>
      <c r="M6" s="1353"/>
      <c r="N6" s="1353"/>
      <c r="O6" s="1353"/>
      <c r="P6" s="1353"/>
      <c r="Q6" s="1353"/>
      <c r="R6" s="1353"/>
      <c r="S6" s="1353"/>
      <c r="T6" s="1353"/>
      <c r="U6" s="1353"/>
      <c r="V6" s="1353"/>
      <c r="W6" s="1353"/>
      <c r="X6" s="1354"/>
      <c r="Y6" s="1352"/>
      <c r="Z6" s="1353"/>
      <c r="AA6" s="1353"/>
      <c r="AB6" s="1353"/>
      <c r="AC6" s="1353"/>
      <c r="AD6" s="1353"/>
      <c r="AE6" s="1353"/>
      <c r="AF6" s="1353"/>
      <c r="AG6" s="1353"/>
      <c r="AH6" s="1353"/>
      <c r="AI6" s="1353"/>
      <c r="AJ6" s="1353"/>
      <c r="AK6" s="1353"/>
      <c r="AL6" s="1353"/>
      <c r="AM6" s="1353"/>
      <c r="AN6" s="1353"/>
      <c r="AO6" s="1353"/>
      <c r="AP6" s="1353"/>
      <c r="AQ6" s="1353"/>
      <c r="AR6" s="1353"/>
      <c r="AS6" s="1354"/>
      <c r="AT6" s="1358"/>
      <c r="AU6" s="1359"/>
      <c r="AV6" s="1359"/>
      <c r="AW6" s="1359"/>
      <c r="AX6" s="1359"/>
      <c r="AY6" s="1359"/>
      <c r="AZ6" s="1359"/>
      <c r="BA6" s="1359"/>
      <c r="BB6" s="1359"/>
      <c r="BC6" s="1359"/>
      <c r="BD6" s="1359"/>
      <c r="BE6" s="1359"/>
      <c r="BF6" s="1359"/>
      <c r="BG6" s="1359"/>
      <c r="BH6" s="1359"/>
      <c r="BI6" s="1359"/>
      <c r="BJ6" s="1359"/>
      <c r="BK6" s="1359"/>
      <c r="BL6" s="1359"/>
      <c r="BM6" s="1359"/>
      <c r="BN6" s="1360"/>
      <c r="BO6" s="1348"/>
      <c r="BP6" s="1348"/>
      <c r="BQ6" s="1348"/>
      <c r="BR6" s="1358"/>
      <c r="BS6" s="1359"/>
      <c r="BT6" s="1359"/>
      <c r="BU6" s="1359"/>
      <c r="BV6" s="1359"/>
      <c r="BW6" s="1359"/>
      <c r="BX6" s="1359"/>
      <c r="BY6" s="1359"/>
      <c r="BZ6" s="1359"/>
      <c r="CA6" s="1359"/>
      <c r="CB6" s="1359"/>
      <c r="CC6" s="1359"/>
      <c r="CD6" s="1359"/>
      <c r="CE6" s="1359"/>
      <c r="CF6" s="1359"/>
      <c r="CG6" s="1359"/>
      <c r="CH6" s="1359"/>
      <c r="CI6" s="1359"/>
      <c r="CJ6" s="1359"/>
      <c r="CK6" s="1359"/>
      <c r="CL6" s="1360"/>
      <c r="DF6" s="672"/>
      <c r="DG6" s="672"/>
      <c r="DH6" s="672"/>
      <c r="DI6" s="672"/>
      <c r="DJ6" s="672"/>
      <c r="DK6" s="672"/>
      <c r="DL6" s="672"/>
      <c r="DM6" s="672"/>
      <c r="DN6" s="672"/>
      <c r="DO6" s="672"/>
      <c r="DP6" s="672"/>
      <c r="DQ6" s="672"/>
      <c r="DR6" s="672"/>
      <c r="DS6" s="672"/>
      <c r="DT6" s="672"/>
      <c r="DU6" s="672"/>
      <c r="DV6" s="672"/>
      <c r="DW6" s="672"/>
      <c r="DX6" s="672"/>
      <c r="DY6" s="672"/>
      <c r="DZ6" s="672"/>
      <c r="EA6" s="672"/>
      <c r="EB6" s="672"/>
      <c r="EC6" s="672"/>
      <c r="ED6" s="672"/>
      <c r="EE6" s="672"/>
      <c r="EF6" s="672"/>
      <c r="EG6" s="673"/>
      <c r="EH6" s="673"/>
      <c r="EI6" s="673"/>
      <c r="EJ6" s="673"/>
    </row>
    <row r="7" spans="1:140" s="671" customFormat="1" ht="21.6" customHeight="1" x14ac:dyDescent="0.2">
      <c r="A7" s="1348"/>
      <c r="B7" s="675"/>
      <c r="C7" s="675"/>
      <c r="D7" s="1347" t="s">
        <v>103</v>
      </c>
      <c r="E7" s="1347"/>
      <c r="F7" s="1347"/>
      <c r="G7" s="1347" t="s">
        <v>104</v>
      </c>
      <c r="H7" s="1347"/>
      <c r="I7" s="1347"/>
      <c r="J7" s="1347"/>
      <c r="K7" s="1347"/>
      <c r="L7" s="1347"/>
      <c r="M7" s="1347" t="s">
        <v>83</v>
      </c>
      <c r="N7" s="1347"/>
      <c r="O7" s="1347"/>
      <c r="P7" s="1347" t="s">
        <v>84</v>
      </c>
      <c r="Q7" s="1347"/>
      <c r="R7" s="1347"/>
      <c r="S7" s="1347" t="s">
        <v>105</v>
      </c>
      <c r="T7" s="1347"/>
      <c r="U7" s="1347"/>
      <c r="V7" s="1347" t="s">
        <v>86</v>
      </c>
      <c r="W7" s="1347"/>
      <c r="X7" s="1347"/>
      <c r="Y7" s="1347" t="s">
        <v>103</v>
      </c>
      <c r="Z7" s="1347"/>
      <c r="AA7" s="1347"/>
      <c r="AB7" s="1347" t="s">
        <v>104</v>
      </c>
      <c r="AC7" s="1347"/>
      <c r="AD7" s="1347"/>
      <c r="AE7" s="1347"/>
      <c r="AF7" s="1347"/>
      <c r="AG7" s="1347"/>
      <c r="AH7" s="1347" t="s">
        <v>83</v>
      </c>
      <c r="AI7" s="1347"/>
      <c r="AJ7" s="1347"/>
      <c r="AK7" s="1347" t="s">
        <v>84</v>
      </c>
      <c r="AL7" s="1347"/>
      <c r="AM7" s="1347"/>
      <c r="AN7" s="1347" t="s">
        <v>105</v>
      </c>
      <c r="AO7" s="1347"/>
      <c r="AP7" s="1347"/>
      <c r="AQ7" s="1347" t="s">
        <v>86</v>
      </c>
      <c r="AR7" s="1347"/>
      <c r="AS7" s="1347"/>
      <c r="AT7" s="1347" t="s">
        <v>103</v>
      </c>
      <c r="AU7" s="1347"/>
      <c r="AV7" s="1347"/>
      <c r="AW7" s="1347" t="s">
        <v>104</v>
      </c>
      <c r="AX7" s="1347"/>
      <c r="AY7" s="1347"/>
      <c r="AZ7" s="1347"/>
      <c r="BA7" s="1347"/>
      <c r="BB7" s="1347"/>
      <c r="BC7" s="1347" t="s">
        <v>83</v>
      </c>
      <c r="BD7" s="1347"/>
      <c r="BE7" s="1347"/>
      <c r="BF7" s="1347" t="s">
        <v>84</v>
      </c>
      <c r="BG7" s="1347"/>
      <c r="BH7" s="1347"/>
      <c r="BI7" s="1347" t="s">
        <v>105</v>
      </c>
      <c r="BJ7" s="1347"/>
      <c r="BK7" s="1347"/>
      <c r="BL7" s="1347" t="s">
        <v>86</v>
      </c>
      <c r="BM7" s="1347"/>
      <c r="BN7" s="1347"/>
      <c r="BO7" s="1348"/>
      <c r="BP7" s="1348"/>
      <c r="BQ7" s="1348"/>
      <c r="BR7" s="1347" t="s">
        <v>103</v>
      </c>
      <c r="BS7" s="1347"/>
      <c r="BT7" s="1347"/>
      <c r="BU7" s="1347" t="s">
        <v>104</v>
      </c>
      <c r="BV7" s="1347"/>
      <c r="BW7" s="1347"/>
      <c r="BX7" s="1347"/>
      <c r="BY7" s="1347"/>
      <c r="BZ7" s="1347"/>
      <c r="CA7" s="1347" t="s">
        <v>83</v>
      </c>
      <c r="CB7" s="1347"/>
      <c r="CC7" s="1347"/>
      <c r="CD7" s="1347" t="s">
        <v>84</v>
      </c>
      <c r="CE7" s="1347"/>
      <c r="CF7" s="1347"/>
      <c r="CG7" s="1347" t="s">
        <v>105</v>
      </c>
      <c r="CH7" s="1347"/>
      <c r="CI7" s="1347"/>
      <c r="CJ7" s="1347" t="s">
        <v>86</v>
      </c>
      <c r="CK7" s="1347"/>
      <c r="CL7" s="1347"/>
      <c r="DF7" s="672"/>
      <c r="DG7" s="672"/>
      <c r="DH7" s="672"/>
      <c r="DI7" s="672"/>
      <c r="DJ7" s="672"/>
      <c r="DK7" s="672"/>
      <c r="DL7" s="672"/>
      <c r="DM7" s="672"/>
      <c r="DN7" s="672"/>
      <c r="DO7" s="672"/>
      <c r="DP7" s="672"/>
      <c r="DQ7" s="672"/>
      <c r="DR7" s="672"/>
      <c r="DS7" s="672"/>
      <c r="DT7" s="672"/>
      <c r="DU7" s="672"/>
      <c r="DV7" s="672"/>
      <c r="DW7" s="672"/>
      <c r="DX7" s="672"/>
      <c r="DY7" s="672"/>
      <c r="DZ7" s="672"/>
      <c r="EA7" s="672"/>
      <c r="EB7" s="672"/>
      <c r="EC7" s="672"/>
      <c r="ED7" s="672"/>
      <c r="EE7" s="672"/>
      <c r="EF7" s="672"/>
      <c r="EG7" s="673"/>
      <c r="EH7" s="673"/>
      <c r="EI7" s="673"/>
      <c r="EJ7" s="673"/>
    </row>
    <row r="8" spans="1:140" s="671" customFormat="1" ht="21.6" customHeight="1" x14ac:dyDescent="0.2">
      <c r="A8" s="1348"/>
      <c r="B8" s="675"/>
      <c r="C8" s="675"/>
      <c r="D8" s="1347"/>
      <c r="E8" s="1347"/>
      <c r="F8" s="1347"/>
      <c r="G8" s="1347" t="s">
        <v>91</v>
      </c>
      <c r="H8" s="1347"/>
      <c r="I8" s="1347"/>
      <c r="J8" s="1347" t="s">
        <v>90</v>
      </c>
      <c r="K8" s="1347"/>
      <c r="L8" s="1347"/>
      <c r="M8" s="1347"/>
      <c r="N8" s="1347"/>
      <c r="O8" s="1347"/>
      <c r="P8" s="1347"/>
      <c r="Q8" s="1347"/>
      <c r="R8" s="1347"/>
      <c r="S8" s="1347"/>
      <c r="T8" s="1347"/>
      <c r="U8" s="1347"/>
      <c r="V8" s="1347"/>
      <c r="W8" s="1347"/>
      <c r="X8" s="1347"/>
      <c r="Y8" s="1347"/>
      <c r="Z8" s="1347"/>
      <c r="AA8" s="1347"/>
      <c r="AB8" s="1347" t="s">
        <v>91</v>
      </c>
      <c r="AC8" s="1347"/>
      <c r="AD8" s="1347"/>
      <c r="AE8" s="1347" t="s">
        <v>90</v>
      </c>
      <c r="AF8" s="1347"/>
      <c r="AG8" s="1347"/>
      <c r="AH8" s="1347"/>
      <c r="AI8" s="1347"/>
      <c r="AJ8" s="1347"/>
      <c r="AK8" s="1347"/>
      <c r="AL8" s="1347"/>
      <c r="AM8" s="1347"/>
      <c r="AN8" s="1347"/>
      <c r="AO8" s="1347"/>
      <c r="AP8" s="1347"/>
      <c r="AQ8" s="1347"/>
      <c r="AR8" s="1347"/>
      <c r="AS8" s="1347"/>
      <c r="AT8" s="1347"/>
      <c r="AU8" s="1347"/>
      <c r="AV8" s="1347"/>
      <c r="AW8" s="1347" t="s">
        <v>91</v>
      </c>
      <c r="AX8" s="1347"/>
      <c r="AY8" s="1347"/>
      <c r="AZ8" s="1347" t="s">
        <v>90</v>
      </c>
      <c r="BA8" s="1347"/>
      <c r="BB8" s="1347"/>
      <c r="BC8" s="1347"/>
      <c r="BD8" s="1347"/>
      <c r="BE8" s="1347"/>
      <c r="BF8" s="1347"/>
      <c r="BG8" s="1347"/>
      <c r="BH8" s="1347"/>
      <c r="BI8" s="1347"/>
      <c r="BJ8" s="1347"/>
      <c r="BK8" s="1347"/>
      <c r="BL8" s="1347"/>
      <c r="BM8" s="1347"/>
      <c r="BN8" s="1347"/>
      <c r="BO8" s="1348"/>
      <c r="BP8" s="1348"/>
      <c r="BQ8" s="1348"/>
      <c r="BR8" s="1347"/>
      <c r="BS8" s="1347"/>
      <c r="BT8" s="1347"/>
      <c r="BU8" s="1347" t="s">
        <v>91</v>
      </c>
      <c r="BV8" s="1347"/>
      <c r="BW8" s="1347"/>
      <c r="BX8" s="1347" t="s">
        <v>90</v>
      </c>
      <c r="BY8" s="1347"/>
      <c r="BZ8" s="1347"/>
      <c r="CA8" s="1347"/>
      <c r="CB8" s="1347"/>
      <c r="CC8" s="1347"/>
      <c r="CD8" s="1347"/>
      <c r="CE8" s="1347"/>
      <c r="CF8" s="1347"/>
      <c r="CG8" s="1347"/>
      <c r="CH8" s="1347"/>
      <c r="CI8" s="1347"/>
      <c r="CJ8" s="1347"/>
      <c r="CK8" s="1347"/>
      <c r="CL8" s="1347"/>
      <c r="DF8" s="672"/>
      <c r="DG8" s="672"/>
      <c r="DH8" s="672"/>
      <c r="DI8" s="672"/>
      <c r="DJ8" s="672"/>
      <c r="DK8" s="672"/>
      <c r="DL8" s="672"/>
      <c r="DM8" s="672"/>
      <c r="DN8" s="672"/>
      <c r="DO8" s="672"/>
      <c r="DP8" s="672"/>
      <c r="DQ8" s="672"/>
      <c r="DR8" s="672"/>
      <c r="DS8" s="672"/>
      <c r="DT8" s="672"/>
      <c r="DU8" s="672"/>
      <c r="DV8" s="672"/>
      <c r="DW8" s="672"/>
      <c r="DX8" s="672"/>
      <c r="DY8" s="672"/>
      <c r="DZ8" s="672"/>
      <c r="EA8" s="672"/>
      <c r="EB8" s="672"/>
      <c r="EC8" s="672"/>
      <c r="ED8" s="672"/>
      <c r="EE8" s="672"/>
      <c r="EF8" s="672"/>
      <c r="EG8" s="673"/>
      <c r="EH8" s="673"/>
      <c r="EI8" s="673"/>
      <c r="EJ8" s="673"/>
    </row>
    <row r="9" spans="1:140" s="671" customFormat="1" ht="38.25" x14ac:dyDescent="0.2">
      <c r="A9" s="1348"/>
      <c r="B9" s="675"/>
      <c r="C9" s="675"/>
      <c r="D9" s="676" t="s">
        <v>106</v>
      </c>
      <c r="E9" s="676" t="s">
        <v>107</v>
      </c>
      <c r="F9" s="676" t="s">
        <v>108</v>
      </c>
      <c r="G9" s="676" t="s">
        <v>106</v>
      </c>
      <c r="H9" s="676" t="s">
        <v>107</v>
      </c>
      <c r="I9" s="676" t="s">
        <v>108</v>
      </c>
      <c r="J9" s="676" t="s">
        <v>106</v>
      </c>
      <c r="K9" s="676" t="s">
        <v>107</v>
      </c>
      <c r="L9" s="676" t="s">
        <v>108</v>
      </c>
      <c r="M9" s="676" t="s">
        <v>106</v>
      </c>
      <c r="N9" s="676" t="s">
        <v>107</v>
      </c>
      <c r="O9" s="676" t="s">
        <v>108</v>
      </c>
      <c r="P9" s="676" t="s">
        <v>106</v>
      </c>
      <c r="Q9" s="676" t="s">
        <v>107</v>
      </c>
      <c r="R9" s="676" t="s">
        <v>108</v>
      </c>
      <c r="S9" s="676" t="s">
        <v>106</v>
      </c>
      <c r="T9" s="676" t="s">
        <v>107</v>
      </c>
      <c r="U9" s="676" t="s">
        <v>108</v>
      </c>
      <c r="V9" s="676" t="s">
        <v>106</v>
      </c>
      <c r="W9" s="676" t="s">
        <v>107</v>
      </c>
      <c r="X9" s="676" t="s">
        <v>108</v>
      </c>
      <c r="Y9" s="676" t="s">
        <v>106</v>
      </c>
      <c r="Z9" s="676" t="s">
        <v>107</v>
      </c>
      <c r="AA9" s="676" t="s">
        <v>108</v>
      </c>
      <c r="AB9" s="676" t="s">
        <v>106</v>
      </c>
      <c r="AC9" s="676" t="s">
        <v>107</v>
      </c>
      <c r="AD9" s="676" t="s">
        <v>108</v>
      </c>
      <c r="AE9" s="676" t="s">
        <v>106</v>
      </c>
      <c r="AF9" s="676" t="s">
        <v>107</v>
      </c>
      <c r="AG9" s="676" t="s">
        <v>108</v>
      </c>
      <c r="AH9" s="676" t="s">
        <v>106</v>
      </c>
      <c r="AI9" s="676" t="s">
        <v>107</v>
      </c>
      <c r="AJ9" s="676" t="s">
        <v>108</v>
      </c>
      <c r="AK9" s="676" t="s">
        <v>106</v>
      </c>
      <c r="AL9" s="676" t="s">
        <v>107</v>
      </c>
      <c r="AM9" s="676" t="s">
        <v>108</v>
      </c>
      <c r="AN9" s="676" t="s">
        <v>106</v>
      </c>
      <c r="AO9" s="676" t="s">
        <v>107</v>
      </c>
      <c r="AP9" s="676" t="s">
        <v>108</v>
      </c>
      <c r="AQ9" s="676" t="s">
        <v>106</v>
      </c>
      <c r="AR9" s="676" t="s">
        <v>107</v>
      </c>
      <c r="AS9" s="676" t="s">
        <v>108</v>
      </c>
      <c r="AT9" s="676" t="s">
        <v>106</v>
      </c>
      <c r="AU9" s="676" t="s">
        <v>107</v>
      </c>
      <c r="AV9" s="676" t="s">
        <v>108</v>
      </c>
      <c r="AW9" s="676" t="s">
        <v>106</v>
      </c>
      <c r="AX9" s="676" t="s">
        <v>107</v>
      </c>
      <c r="AY9" s="676" t="s">
        <v>108</v>
      </c>
      <c r="AZ9" s="676" t="s">
        <v>106</v>
      </c>
      <c r="BA9" s="676" t="s">
        <v>107</v>
      </c>
      <c r="BB9" s="676" t="s">
        <v>108</v>
      </c>
      <c r="BC9" s="676" t="s">
        <v>106</v>
      </c>
      <c r="BD9" s="676" t="s">
        <v>107</v>
      </c>
      <c r="BE9" s="676" t="s">
        <v>108</v>
      </c>
      <c r="BF9" s="676" t="s">
        <v>106</v>
      </c>
      <c r="BG9" s="676" t="s">
        <v>107</v>
      </c>
      <c r="BH9" s="676" t="s">
        <v>108</v>
      </c>
      <c r="BI9" s="676" t="s">
        <v>106</v>
      </c>
      <c r="BJ9" s="676" t="s">
        <v>107</v>
      </c>
      <c r="BK9" s="676" t="s">
        <v>108</v>
      </c>
      <c r="BL9" s="676" t="s">
        <v>106</v>
      </c>
      <c r="BM9" s="676" t="s">
        <v>107</v>
      </c>
      <c r="BN9" s="676" t="s">
        <v>108</v>
      </c>
      <c r="BO9" s="676" t="s">
        <v>94</v>
      </c>
      <c r="BP9" s="676" t="s">
        <v>109</v>
      </c>
      <c r="BQ9" s="676" t="s">
        <v>110</v>
      </c>
      <c r="BR9" s="676" t="s">
        <v>106</v>
      </c>
      <c r="BS9" s="676" t="s">
        <v>107</v>
      </c>
      <c r="BT9" s="676" t="s">
        <v>108</v>
      </c>
      <c r="BU9" s="676" t="s">
        <v>106</v>
      </c>
      <c r="BV9" s="676" t="s">
        <v>107</v>
      </c>
      <c r="BW9" s="676" t="s">
        <v>108</v>
      </c>
      <c r="BX9" s="676" t="s">
        <v>106</v>
      </c>
      <c r="BY9" s="676" t="s">
        <v>107</v>
      </c>
      <c r="BZ9" s="676" t="s">
        <v>108</v>
      </c>
      <c r="CA9" s="676" t="s">
        <v>106</v>
      </c>
      <c r="CB9" s="676" t="s">
        <v>107</v>
      </c>
      <c r="CC9" s="676" t="s">
        <v>108</v>
      </c>
      <c r="CD9" s="676" t="s">
        <v>106</v>
      </c>
      <c r="CE9" s="676" t="s">
        <v>107</v>
      </c>
      <c r="CF9" s="676" t="s">
        <v>108</v>
      </c>
      <c r="CG9" s="676" t="s">
        <v>106</v>
      </c>
      <c r="CH9" s="676" t="s">
        <v>107</v>
      </c>
      <c r="CI9" s="676" t="s">
        <v>108</v>
      </c>
      <c r="CJ9" s="676" t="s">
        <v>106</v>
      </c>
      <c r="CK9" s="676" t="s">
        <v>107</v>
      </c>
      <c r="CL9" s="676" t="s">
        <v>108</v>
      </c>
      <c r="DF9" s="672"/>
      <c r="DG9" s="672"/>
      <c r="DH9" s="672"/>
      <c r="DI9" s="672" t="s">
        <v>129</v>
      </c>
      <c r="DJ9" s="672"/>
      <c r="DK9" s="672"/>
      <c r="DL9" s="672"/>
      <c r="DM9" s="672"/>
      <c r="DN9" s="672"/>
      <c r="DO9" s="672"/>
      <c r="DP9" s="672"/>
      <c r="DQ9" s="672"/>
      <c r="DR9" s="672"/>
      <c r="DS9" s="672"/>
      <c r="DT9" s="672"/>
      <c r="DU9" s="672"/>
      <c r="DV9" s="672"/>
      <c r="DW9" s="672"/>
      <c r="DX9" s="672"/>
      <c r="DY9" s="672"/>
      <c r="DZ9" s="672"/>
      <c r="EA9" s="672"/>
      <c r="EB9" s="672"/>
      <c r="EC9" s="672"/>
      <c r="ED9" s="672"/>
      <c r="EE9" s="672"/>
      <c r="EF9" s="672"/>
      <c r="EG9" s="673"/>
      <c r="EH9" s="673"/>
      <c r="EI9" s="673"/>
      <c r="EJ9" s="673"/>
    </row>
    <row r="10" spans="1:140" s="671" customFormat="1" ht="25.9" customHeight="1" x14ac:dyDescent="0.2">
      <c r="A10" s="1348"/>
      <c r="B10" s="675" t="s">
        <v>120</v>
      </c>
      <c r="C10" s="675" t="s">
        <v>121</v>
      </c>
      <c r="D10" s="676" t="s">
        <v>106</v>
      </c>
      <c r="E10" s="676" t="s">
        <v>107</v>
      </c>
      <c r="F10" s="676" t="s">
        <v>108</v>
      </c>
      <c r="G10" s="676" t="s">
        <v>106</v>
      </c>
      <c r="H10" s="676" t="s">
        <v>107</v>
      </c>
      <c r="I10" s="676" t="s">
        <v>108</v>
      </c>
      <c r="J10" s="676" t="s">
        <v>106</v>
      </c>
      <c r="K10" s="676" t="s">
        <v>107</v>
      </c>
      <c r="L10" s="676" t="s">
        <v>108</v>
      </c>
      <c r="M10" s="676" t="s">
        <v>106</v>
      </c>
      <c r="N10" s="676" t="s">
        <v>107</v>
      </c>
      <c r="O10" s="676" t="s">
        <v>108</v>
      </c>
      <c r="P10" s="676" t="s">
        <v>106</v>
      </c>
      <c r="Q10" s="676" t="s">
        <v>107</v>
      </c>
      <c r="R10" s="676" t="s">
        <v>108</v>
      </c>
      <c r="S10" s="676" t="s">
        <v>106</v>
      </c>
      <c r="T10" s="676" t="s">
        <v>107</v>
      </c>
      <c r="U10" s="676" t="s">
        <v>108</v>
      </c>
      <c r="V10" s="676" t="s">
        <v>106</v>
      </c>
      <c r="W10" s="676" t="s">
        <v>107</v>
      </c>
      <c r="X10" s="676" t="s">
        <v>108</v>
      </c>
      <c r="Y10" s="676" t="s">
        <v>106</v>
      </c>
      <c r="Z10" s="676" t="s">
        <v>107</v>
      </c>
      <c r="AA10" s="676" t="s">
        <v>108</v>
      </c>
      <c r="AB10" s="676" t="s">
        <v>106</v>
      </c>
      <c r="AC10" s="676" t="s">
        <v>107</v>
      </c>
      <c r="AD10" s="676" t="s">
        <v>108</v>
      </c>
      <c r="AE10" s="676" t="s">
        <v>106</v>
      </c>
      <c r="AF10" s="676" t="s">
        <v>107</v>
      </c>
      <c r="AG10" s="676" t="s">
        <v>108</v>
      </c>
      <c r="AH10" s="676" t="s">
        <v>106</v>
      </c>
      <c r="AI10" s="676" t="s">
        <v>107</v>
      </c>
      <c r="AJ10" s="676" t="s">
        <v>108</v>
      </c>
      <c r="AK10" s="676" t="s">
        <v>106</v>
      </c>
      <c r="AL10" s="676" t="s">
        <v>107</v>
      </c>
      <c r="AM10" s="676" t="s">
        <v>108</v>
      </c>
      <c r="AN10" s="676" t="s">
        <v>106</v>
      </c>
      <c r="AO10" s="676" t="s">
        <v>107</v>
      </c>
      <c r="AP10" s="676" t="s">
        <v>108</v>
      </c>
      <c r="AQ10" s="676" t="s">
        <v>106</v>
      </c>
      <c r="AR10" s="676" t="s">
        <v>107</v>
      </c>
      <c r="AS10" s="676" t="s">
        <v>108</v>
      </c>
      <c r="AT10" s="676" t="s">
        <v>106</v>
      </c>
      <c r="AU10" s="676" t="s">
        <v>107</v>
      </c>
      <c r="AV10" s="676" t="s">
        <v>108</v>
      </c>
      <c r="AW10" s="676" t="s">
        <v>106</v>
      </c>
      <c r="AX10" s="676" t="s">
        <v>107</v>
      </c>
      <c r="AY10" s="676" t="s">
        <v>108</v>
      </c>
      <c r="AZ10" s="676" t="s">
        <v>106</v>
      </c>
      <c r="BA10" s="676" t="s">
        <v>107</v>
      </c>
      <c r="BB10" s="676" t="s">
        <v>108</v>
      </c>
      <c r="BC10" s="676" t="s">
        <v>106</v>
      </c>
      <c r="BD10" s="676" t="s">
        <v>107</v>
      </c>
      <c r="BE10" s="676" t="s">
        <v>108</v>
      </c>
      <c r="BF10" s="676" t="s">
        <v>106</v>
      </c>
      <c r="BG10" s="676" t="s">
        <v>107</v>
      </c>
      <c r="BH10" s="676" t="s">
        <v>108</v>
      </c>
      <c r="BI10" s="676" t="s">
        <v>106</v>
      </c>
      <c r="BJ10" s="676" t="s">
        <v>107</v>
      </c>
      <c r="BK10" s="676" t="s">
        <v>108</v>
      </c>
      <c r="BL10" s="676" t="s">
        <v>106</v>
      </c>
      <c r="BM10" s="676" t="s">
        <v>107</v>
      </c>
      <c r="BN10" s="676" t="s">
        <v>108</v>
      </c>
      <c r="BO10" s="676" t="s">
        <v>94</v>
      </c>
      <c r="BP10" s="676" t="s">
        <v>109</v>
      </c>
      <c r="BQ10" s="676" t="s">
        <v>110</v>
      </c>
      <c r="BR10" s="676" t="s">
        <v>106</v>
      </c>
      <c r="BS10" s="676" t="s">
        <v>107</v>
      </c>
      <c r="BT10" s="676" t="s">
        <v>108</v>
      </c>
      <c r="BU10" s="676" t="s">
        <v>106</v>
      </c>
      <c r="BV10" s="676" t="s">
        <v>107</v>
      </c>
      <c r="BW10" s="676" t="s">
        <v>108</v>
      </c>
      <c r="BX10" s="676" t="s">
        <v>106</v>
      </c>
      <c r="BY10" s="676" t="s">
        <v>107</v>
      </c>
      <c r="BZ10" s="676" t="s">
        <v>108</v>
      </c>
      <c r="CA10" s="676" t="s">
        <v>106</v>
      </c>
      <c r="CB10" s="676" t="s">
        <v>107</v>
      </c>
      <c r="CC10" s="676" t="s">
        <v>108</v>
      </c>
      <c r="CD10" s="676" t="s">
        <v>106</v>
      </c>
      <c r="CE10" s="676" t="s">
        <v>107</v>
      </c>
      <c r="CF10" s="676" t="s">
        <v>108</v>
      </c>
      <c r="CG10" s="676" t="s">
        <v>106</v>
      </c>
      <c r="CH10" s="676" t="s">
        <v>107</v>
      </c>
      <c r="CI10" s="676" t="s">
        <v>108</v>
      </c>
      <c r="CJ10" s="676" t="s">
        <v>106</v>
      </c>
      <c r="CK10" s="676" t="s">
        <v>107</v>
      </c>
      <c r="CL10" s="676" t="s">
        <v>108</v>
      </c>
      <c r="DF10" s="672"/>
      <c r="DG10" s="672"/>
      <c r="DH10" s="672"/>
      <c r="DI10" s="672"/>
      <c r="DJ10" s="672"/>
      <c r="DK10" s="672"/>
      <c r="DL10" s="672"/>
      <c r="DM10" s="672"/>
      <c r="DN10" s="850"/>
      <c r="DO10" s="672"/>
      <c r="DP10" s="672"/>
      <c r="DQ10" s="672"/>
      <c r="DR10" s="672"/>
      <c r="DS10" s="672"/>
      <c r="DT10" s="672"/>
      <c r="DU10" s="672"/>
      <c r="DV10" s="672"/>
      <c r="DW10" s="672"/>
      <c r="DX10" s="672"/>
      <c r="DY10" s="672"/>
      <c r="DZ10" s="672"/>
      <c r="EA10" s="672"/>
      <c r="EB10" s="672"/>
      <c r="EC10" s="672"/>
      <c r="ED10" s="672"/>
      <c r="EE10" s="672"/>
      <c r="EF10" s="672"/>
      <c r="EG10" s="673"/>
      <c r="EH10" s="673"/>
      <c r="EI10" s="673"/>
      <c r="EJ10" s="673"/>
    </row>
    <row r="11" spans="1:140" s="680" customFormat="1" ht="24.6" customHeight="1" x14ac:dyDescent="0.25">
      <c r="A11" s="677" t="s">
        <v>86</v>
      </c>
      <c r="B11" s="678">
        <v>56913.205199999997</v>
      </c>
      <c r="C11" s="679">
        <f t="shared" ref="C11:C56" si="0">CJ11/B11*100</f>
        <v>5.6876079788948534E-2</v>
      </c>
      <c r="D11" s="679">
        <f>SUM(D12:D56)</f>
        <v>0</v>
      </c>
      <c r="E11" s="679">
        <f>SUM(E12:E56)</f>
        <v>0</v>
      </c>
      <c r="F11" s="679">
        <f t="shared" ref="F11:F56" si="1">IF(D11,E11/D11,0)</f>
        <v>0</v>
      </c>
      <c r="G11" s="679">
        <f>SUM(G12:G56)</f>
        <v>0</v>
      </c>
      <c r="H11" s="679">
        <f>SUM(H12:H56)</f>
        <v>0</v>
      </c>
      <c r="I11" s="679">
        <f t="shared" ref="I11:I56" si="2">IF(G11,H11/G11,0)</f>
        <v>0</v>
      </c>
      <c r="J11" s="679">
        <f>SUM(J12:J56)</f>
        <v>0</v>
      </c>
      <c r="K11" s="679">
        <f>SUM(K12:K56)</f>
        <v>0</v>
      </c>
      <c r="L11" s="679">
        <f t="shared" ref="L11:L56" si="3">IF(J11,K11/J11,0)</f>
        <v>0</v>
      </c>
      <c r="M11" s="679">
        <f>SUM(M12:M56)</f>
        <v>0</v>
      </c>
      <c r="N11" s="679">
        <f>SUM(N12:N56)</f>
        <v>0</v>
      </c>
      <c r="O11" s="679">
        <f t="shared" ref="O11:O56" si="4">IF(M11,N11/M11,0)</f>
        <v>0</v>
      </c>
      <c r="P11" s="679">
        <f>SUM(P12:P56)</f>
        <v>0</v>
      </c>
      <c r="Q11" s="679">
        <f>SUM(Q12:Q56)</f>
        <v>0</v>
      </c>
      <c r="R11" s="679">
        <f t="shared" ref="R11:R56" si="5">IF(P11,Q11/P11,0)</f>
        <v>0</v>
      </c>
      <c r="S11" s="679">
        <f>SUM(S12:S56)</f>
        <v>26.44</v>
      </c>
      <c r="T11" s="679">
        <f>SUM(T12:T56)</f>
        <v>72.710000000000008</v>
      </c>
      <c r="U11" s="679">
        <f t="shared" ref="U11:U56" si="6">IF(S11,T11/S11,0)</f>
        <v>2.75</v>
      </c>
      <c r="V11" s="679">
        <f>SUM(V12:V56)</f>
        <v>26.44</v>
      </c>
      <c r="W11" s="679">
        <f>SUM(W12:W56)</f>
        <v>72.710000000000008</v>
      </c>
      <c r="X11" s="679">
        <f t="shared" ref="X11:X56" si="7">IF(V11,W11/V11,0)</f>
        <v>2.75</v>
      </c>
      <c r="Y11" s="679">
        <f>SUM(Y12:Y56)</f>
        <v>5</v>
      </c>
      <c r="Z11" s="679">
        <f>SUM(Z12:Z56)</f>
        <v>7.65</v>
      </c>
      <c r="AA11" s="679">
        <f t="shared" ref="AA11:AA56" si="8">IF(Y11,Z11/Y11,0)</f>
        <v>1.53</v>
      </c>
      <c r="AB11" s="679">
        <f>SUM(AB12:AB56)</f>
        <v>0</v>
      </c>
      <c r="AC11" s="679">
        <f>SUM(AC12:AC56)</f>
        <v>0</v>
      </c>
      <c r="AD11" s="679">
        <f t="shared" ref="AD11:AD56" si="9">IF(AB11,AC11/AB11,0)</f>
        <v>0</v>
      </c>
      <c r="AE11" s="679">
        <f>SUM(AE12:AE56)</f>
        <v>0</v>
      </c>
      <c r="AF11" s="679">
        <f>SUM(AF12:AF56)</f>
        <v>0</v>
      </c>
      <c r="AG11" s="679">
        <f t="shared" ref="AG11:AG56" si="10">IF(AE11,AF11/AE11,0)</f>
        <v>0</v>
      </c>
      <c r="AH11" s="679">
        <f>SUM(AH12:AH56)</f>
        <v>0</v>
      </c>
      <c r="AI11" s="679">
        <f>SUM(AI12:AI56)</f>
        <v>0</v>
      </c>
      <c r="AJ11" s="679">
        <f t="shared" ref="AJ11:AJ56" si="11">IF(AH11,AI11/AH11,0)</f>
        <v>0</v>
      </c>
      <c r="AK11" s="679">
        <f>SUM(AK12:AK56)</f>
        <v>0</v>
      </c>
      <c r="AL11" s="679">
        <f>SUM(AL12:AL56)</f>
        <v>0</v>
      </c>
      <c r="AM11" s="679">
        <f t="shared" ref="AM11:AM56" si="12">IF(AK11,AL11/AK11,0)</f>
        <v>0</v>
      </c>
      <c r="AN11" s="679">
        <f>SUM(AN12:AN56)</f>
        <v>0.92999999999999994</v>
      </c>
      <c r="AO11" s="679">
        <f>SUM(AO12:AO56)</f>
        <v>2.5499999999999998</v>
      </c>
      <c r="AP11" s="679">
        <f t="shared" ref="AP11:AP56" si="13">IF(AN11,AO11/AN11,0)</f>
        <v>2.7419354838709675</v>
      </c>
      <c r="AQ11" s="679">
        <f>SUM(AH11,AN11,AE11,AB11,Y11,AK11)</f>
        <v>5.93</v>
      </c>
      <c r="AR11" s="679">
        <f>SUM(AR12:AR56)</f>
        <v>10.199999999999999</v>
      </c>
      <c r="AS11" s="679">
        <f t="shared" ref="AS11:AS56" si="14">IF(AQ11,AR11/AQ11,0)</f>
        <v>1.7200674536256324</v>
      </c>
      <c r="AT11" s="679">
        <f>SUM(AT12:AT56)</f>
        <v>0</v>
      </c>
      <c r="AU11" s="679">
        <f>SUM(AU12:AU56)</f>
        <v>0</v>
      </c>
      <c r="AV11" s="679">
        <f t="shared" ref="AV11:AV56" si="15">IF(AT11,AU11/AT11,0)</f>
        <v>0</v>
      </c>
      <c r="AW11" s="679">
        <f>SUM(AW12:AW56)</f>
        <v>2</v>
      </c>
      <c r="AX11" s="679">
        <f>SUM(AX12:AX56)</f>
        <v>8</v>
      </c>
      <c r="AY11" s="679">
        <f t="shared" ref="AY11:AY56" si="16">IF(AW11,AX11/AW11,0)</f>
        <v>4</v>
      </c>
      <c r="AZ11" s="679">
        <f>SUM(AZ12:AZ56)</f>
        <v>4.5999999999999996</v>
      </c>
      <c r="BA11" s="679">
        <f>SUM(BA12:BA56)</f>
        <v>18.899999999999999</v>
      </c>
      <c r="BB11" s="679">
        <f t="shared" ref="BB11:BB56" si="17">IF(AZ11,BA11/AZ11,0)</f>
        <v>4.1086956521739131</v>
      </c>
      <c r="BC11" s="679">
        <f>SUM(BC12:BC56)</f>
        <v>0</v>
      </c>
      <c r="BD11" s="679">
        <f>SUM(BD12:BD56)</f>
        <v>0</v>
      </c>
      <c r="BE11" s="679">
        <f t="shared" ref="BE11:BE56" si="18">IF(BC11,BD11/BC11,0)</f>
        <v>0</v>
      </c>
      <c r="BF11" s="679">
        <f>SUM(BF12:BF56)</f>
        <v>0</v>
      </c>
      <c r="BG11" s="679">
        <f>SUM(BG12:BG56)</f>
        <v>0</v>
      </c>
      <c r="BH11" s="679">
        <f t="shared" ref="BH11:BH56" si="19">IF(BF11,BG11/BF11,0)</f>
        <v>0</v>
      </c>
      <c r="BI11" s="679">
        <f>SUM(BI12:BI56)</f>
        <v>3</v>
      </c>
      <c r="BJ11" s="679">
        <f>SUM(BJ12:BJ56)</f>
        <v>8.4</v>
      </c>
      <c r="BK11" s="679">
        <f t="shared" ref="BK11:BK56" si="20">IF(BI11,BJ11/BI11,0)</f>
        <v>2.8000000000000003</v>
      </c>
      <c r="BL11" s="679">
        <f>SUM(BL12:BL56)</f>
        <v>0</v>
      </c>
      <c r="BM11" s="679">
        <f>SUM(BM12:BM56)</f>
        <v>0</v>
      </c>
      <c r="BN11" s="679">
        <f t="shared" ref="BN11:BN56" si="21">IF(BL11,BM11/BL11,0)</f>
        <v>0</v>
      </c>
      <c r="BO11" s="679">
        <f>SUM(BO12:BO56)</f>
        <v>0</v>
      </c>
      <c r="BP11" s="679">
        <f>SUM(BP12:BP56)</f>
        <v>0</v>
      </c>
      <c r="BQ11" s="679">
        <f t="shared" ref="BQ11:BQ56" si="22">IF(BO11,BP11/BO11,0)</f>
        <v>0</v>
      </c>
      <c r="BR11" s="679">
        <f>SUM(BR12:BR56)</f>
        <v>5</v>
      </c>
      <c r="BS11" s="679">
        <f>SUM(BS12:BS56)</f>
        <v>7.65</v>
      </c>
      <c r="BT11" s="679">
        <f t="shared" ref="BT11:BT56" si="23">IF(BR11,BS11/BR11,0)</f>
        <v>1.53</v>
      </c>
      <c r="BU11" s="679">
        <f>SUM(BU12:BU56)</f>
        <v>0</v>
      </c>
      <c r="BV11" s="679">
        <f>SUM(BV12:BV56)</f>
        <v>0</v>
      </c>
      <c r="BW11" s="679">
        <f t="shared" ref="BW11:BW56" si="24">IF(BU11,BV11/BU11,0)</f>
        <v>0</v>
      </c>
      <c r="BX11" s="679">
        <f>SUM(BX12:BX56)</f>
        <v>0</v>
      </c>
      <c r="BY11" s="679">
        <f>SUM(BY12:BY56)</f>
        <v>0</v>
      </c>
      <c r="BZ11" s="679">
        <f t="shared" ref="BZ11:BZ56" si="25">IF(BX11,BY11/BX11,0)</f>
        <v>0</v>
      </c>
      <c r="CA11" s="679">
        <f>SUM(CA12:CA56)</f>
        <v>0</v>
      </c>
      <c r="CB11" s="679">
        <f>SUM(CB12:CB56)</f>
        <v>0</v>
      </c>
      <c r="CC11" s="679">
        <f t="shared" ref="CC11:CC56" si="26">IF(CA11,CB11/CA11,0)</f>
        <v>0</v>
      </c>
      <c r="CD11" s="679">
        <f>SUM(CD12:CD56)</f>
        <v>0</v>
      </c>
      <c r="CE11" s="679">
        <f>SUM(CE12:CE56)</f>
        <v>0</v>
      </c>
      <c r="CF11" s="679">
        <f t="shared" ref="CF11:CF56" si="27">IF(CD11,CE11/CD11,0)</f>
        <v>0</v>
      </c>
      <c r="CG11" s="679">
        <f>SUM(CG12:CG56)</f>
        <v>27.37</v>
      </c>
      <c r="CH11" s="679">
        <f>SUM(CH12:CH56)</f>
        <v>75.260000000000005</v>
      </c>
      <c r="CI11" s="679">
        <f t="shared" ref="CI11:CI56" si="28">IF(CG11,CH11/CG11,0)</f>
        <v>2.7497259773474609</v>
      </c>
      <c r="CJ11" s="679">
        <f>SUM(CJ12:CJ56)</f>
        <v>32.370000000000005</v>
      </c>
      <c r="CK11" s="679">
        <f>SUM(CK12:CK56)</f>
        <v>82.910000000000011</v>
      </c>
      <c r="CL11" s="679">
        <f t="shared" ref="CL11:CL56" si="29">IF(CJ11,CK11/CJ11,0)</f>
        <v>2.5613222119246215</v>
      </c>
      <c r="DF11" s="681" t="s">
        <v>62</v>
      </c>
      <c r="DG11" s="681" t="s">
        <v>63</v>
      </c>
      <c r="DH11" s="681" t="s">
        <v>64</v>
      </c>
      <c r="DI11" s="682">
        <v>41943</v>
      </c>
      <c r="DJ11" s="681"/>
      <c r="DK11" s="681"/>
      <c r="DL11" s="681"/>
      <c r="DM11" s="681"/>
      <c r="DN11" s="681"/>
      <c r="DO11" s="681"/>
      <c r="DP11" s="681"/>
      <c r="DQ11" s="681"/>
      <c r="DR11" s="681"/>
      <c r="DS11" s="681"/>
      <c r="DT11" s="681"/>
      <c r="DU11" s="681"/>
      <c r="DV11" s="681"/>
      <c r="DW11" s="681"/>
      <c r="DX11" s="681"/>
      <c r="DY11" s="681"/>
      <c r="DZ11" s="681"/>
      <c r="EA11" s="681"/>
      <c r="EB11" s="681"/>
      <c r="EC11" s="681"/>
      <c r="ED11" s="681"/>
      <c r="EE11" s="681"/>
      <c r="EF11" s="681"/>
      <c r="EG11" s="683"/>
      <c r="EH11" s="683"/>
      <c r="EI11" s="683"/>
      <c r="EJ11" s="683"/>
    </row>
    <row r="12" spans="1:140" x14ac:dyDescent="0.25">
      <c r="A12" s="684" t="s">
        <v>5</v>
      </c>
      <c r="B12" s="685">
        <v>78</v>
      </c>
      <c r="C12" s="686">
        <f t="shared" si="0"/>
        <v>0</v>
      </c>
      <c r="D12" s="687"/>
      <c r="E12" s="687"/>
      <c r="F12" s="688">
        <f t="shared" si="1"/>
        <v>0</v>
      </c>
      <c r="G12" s="687"/>
      <c r="H12" s="687"/>
      <c r="I12" s="688">
        <f t="shared" si="2"/>
        <v>0</v>
      </c>
      <c r="J12" s="687"/>
      <c r="K12" s="687"/>
      <c r="L12" s="688">
        <f t="shared" si="3"/>
        <v>0</v>
      </c>
      <c r="M12" s="687"/>
      <c r="N12" s="687"/>
      <c r="O12" s="688">
        <f t="shared" si="4"/>
        <v>0</v>
      </c>
      <c r="P12" s="687"/>
      <c r="Q12" s="687"/>
      <c r="R12" s="688">
        <f t="shared" si="5"/>
        <v>0</v>
      </c>
      <c r="S12" s="687"/>
      <c r="T12" s="687"/>
      <c r="U12" s="688">
        <f t="shared" si="6"/>
        <v>0</v>
      </c>
      <c r="V12" s="687">
        <f>S12+P12+M12+J12+J12+G12+D12</f>
        <v>0</v>
      </c>
      <c r="W12" s="687">
        <f>T12+Q12+N12+K12+K12+H12+E12</f>
        <v>0</v>
      </c>
      <c r="X12" s="688">
        <f t="shared" si="7"/>
        <v>0</v>
      </c>
      <c r="Y12" s="687"/>
      <c r="Z12" s="687"/>
      <c r="AA12" s="688">
        <f t="shared" si="8"/>
        <v>0</v>
      </c>
      <c r="AB12" s="687"/>
      <c r="AC12" s="687"/>
      <c r="AD12" s="688">
        <f t="shared" si="9"/>
        <v>0</v>
      </c>
      <c r="AE12" s="687"/>
      <c r="AF12" s="687"/>
      <c r="AG12" s="688">
        <f t="shared" si="10"/>
        <v>0</v>
      </c>
      <c r="AH12" s="687"/>
      <c r="AI12" s="687"/>
      <c r="AJ12" s="688">
        <f t="shared" si="11"/>
        <v>0</v>
      </c>
      <c r="AK12" s="687"/>
      <c r="AL12" s="687"/>
      <c r="AM12" s="688">
        <f t="shared" si="12"/>
        <v>0</v>
      </c>
      <c r="AN12" s="687"/>
      <c r="AO12" s="687"/>
      <c r="AP12" s="688">
        <f t="shared" si="13"/>
        <v>0</v>
      </c>
      <c r="AQ12" s="687">
        <f>AN12+AK12+AH12+AE12+AE12+AB12+Y12</f>
        <v>0</v>
      </c>
      <c r="AR12" s="687">
        <f>AO12+AL12+AI12+AF12+AF12+AC12+Z12</f>
        <v>0</v>
      </c>
      <c r="AS12" s="688">
        <f t="shared" si="14"/>
        <v>0</v>
      </c>
      <c r="AT12" s="687">
        <v>0</v>
      </c>
      <c r="AU12" s="687">
        <v>0</v>
      </c>
      <c r="AV12" s="688">
        <f t="shared" si="15"/>
        <v>0</v>
      </c>
      <c r="AW12" s="687">
        <v>0</v>
      </c>
      <c r="AX12" s="687">
        <v>0</v>
      </c>
      <c r="AY12" s="688">
        <f t="shared" si="16"/>
        <v>0</v>
      </c>
      <c r="AZ12" s="687">
        <v>0</v>
      </c>
      <c r="BA12" s="687">
        <v>0</v>
      </c>
      <c r="BB12" s="688">
        <f t="shared" si="17"/>
        <v>0</v>
      </c>
      <c r="BC12" s="687">
        <v>0</v>
      </c>
      <c r="BD12" s="687">
        <v>0</v>
      </c>
      <c r="BE12" s="688">
        <f t="shared" si="18"/>
        <v>0</v>
      </c>
      <c r="BF12" s="687">
        <v>0</v>
      </c>
      <c r="BG12" s="687">
        <v>0</v>
      </c>
      <c r="BH12" s="688">
        <f t="shared" si="19"/>
        <v>0</v>
      </c>
      <c r="BI12" s="687">
        <v>0</v>
      </c>
      <c r="BJ12" s="687">
        <v>0</v>
      </c>
      <c r="BK12" s="688">
        <f t="shared" si="20"/>
        <v>0</v>
      </c>
      <c r="BL12" s="687">
        <v>0</v>
      </c>
      <c r="BM12" s="687">
        <v>0</v>
      </c>
      <c r="BN12" s="688">
        <f t="shared" si="21"/>
        <v>0</v>
      </c>
      <c r="BO12" s="687">
        <v>0</v>
      </c>
      <c r="BP12" s="687">
        <v>0</v>
      </c>
      <c r="BQ12" s="688">
        <f t="shared" si="22"/>
        <v>0</v>
      </c>
      <c r="BR12" s="687">
        <f t="shared" ref="BR12:BS47" si="30">D12+Y12</f>
        <v>0</v>
      </c>
      <c r="BS12" s="687">
        <f t="shared" si="30"/>
        <v>0</v>
      </c>
      <c r="BT12" s="688">
        <f t="shared" si="23"/>
        <v>0</v>
      </c>
      <c r="BU12" s="687">
        <f t="shared" ref="BU12:BV56" si="31">G12+AB12</f>
        <v>0</v>
      </c>
      <c r="BV12" s="687">
        <f t="shared" si="31"/>
        <v>0</v>
      </c>
      <c r="BW12" s="688">
        <f t="shared" si="24"/>
        <v>0</v>
      </c>
      <c r="BX12" s="687">
        <f t="shared" ref="BX12:BY47" si="32">J12+AE12</f>
        <v>0</v>
      </c>
      <c r="BY12" s="687">
        <f t="shared" si="32"/>
        <v>0</v>
      </c>
      <c r="BZ12" s="688">
        <f t="shared" si="25"/>
        <v>0</v>
      </c>
      <c r="CA12" s="687">
        <f t="shared" ref="CA12:CB55" si="33">M12+AH12</f>
        <v>0</v>
      </c>
      <c r="CB12" s="687">
        <f t="shared" si="33"/>
        <v>0</v>
      </c>
      <c r="CC12" s="688">
        <f t="shared" si="26"/>
        <v>0</v>
      </c>
      <c r="CD12" s="687">
        <f t="shared" ref="CD12:CE55" si="34">P12+AK12</f>
        <v>0</v>
      </c>
      <c r="CE12" s="687">
        <f t="shared" si="34"/>
        <v>0</v>
      </c>
      <c r="CF12" s="688">
        <f t="shared" si="27"/>
        <v>0</v>
      </c>
      <c r="CG12" s="687">
        <f t="shared" ref="CG12:CH55" si="35">S12+AN12</f>
        <v>0</v>
      </c>
      <c r="CH12" s="687">
        <f t="shared" si="35"/>
        <v>0</v>
      </c>
      <c r="CI12" s="688">
        <f t="shared" si="28"/>
        <v>0</v>
      </c>
      <c r="CJ12" s="687">
        <f t="shared" ref="CJ12:CK55" si="36">V12+AQ12</f>
        <v>0</v>
      </c>
      <c r="CK12" s="687">
        <f t="shared" si="36"/>
        <v>0</v>
      </c>
      <c r="CL12" s="688">
        <f t="shared" si="29"/>
        <v>0</v>
      </c>
      <c r="DN12" s="689"/>
      <c r="DO12" s="689" t="s">
        <v>178</v>
      </c>
    </row>
    <row r="13" spans="1:140" x14ac:dyDescent="0.25">
      <c r="A13" s="684" t="s">
        <v>6</v>
      </c>
      <c r="B13" s="685">
        <v>607</v>
      </c>
      <c r="C13" s="686">
        <f t="shared" si="0"/>
        <v>0.82372322899505768</v>
      </c>
      <c r="D13" s="687"/>
      <c r="E13" s="687"/>
      <c r="F13" s="688">
        <f t="shared" si="1"/>
        <v>0</v>
      </c>
      <c r="G13" s="687"/>
      <c r="H13" s="687"/>
      <c r="I13" s="688">
        <f t="shared" si="2"/>
        <v>0</v>
      </c>
      <c r="J13" s="687"/>
      <c r="K13" s="687"/>
      <c r="L13" s="688">
        <f t="shared" si="3"/>
        <v>0</v>
      </c>
      <c r="M13" s="687"/>
      <c r="N13" s="687"/>
      <c r="O13" s="688">
        <f t="shared" si="4"/>
        <v>0</v>
      </c>
      <c r="P13" s="687"/>
      <c r="Q13" s="687"/>
      <c r="R13" s="688">
        <f t="shared" si="5"/>
        <v>0</v>
      </c>
      <c r="S13" s="687"/>
      <c r="T13" s="687"/>
      <c r="U13" s="688">
        <f t="shared" si="6"/>
        <v>0</v>
      </c>
      <c r="V13" s="687">
        <f t="shared" ref="V13:W56" si="37">S13+P13+M13+J13+J13+G13+D13</f>
        <v>0</v>
      </c>
      <c r="W13" s="687">
        <f t="shared" si="37"/>
        <v>0</v>
      </c>
      <c r="X13" s="688">
        <f t="shared" si="7"/>
        <v>0</v>
      </c>
      <c r="Y13" s="687">
        <v>5</v>
      </c>
      <c r="Z13" s="687">
        <v>7.65</v>
      </c>
      <c r="AA13" s="688">
        <f t="shared" si="8"/>
        <v>1.53</v>
      </c>
      <c r="AB13" s="687"/>
      <c r="AC13" s="687"/>
      <c r="AD13" s="688">
        <f t="shared" si="9"/>
        <v>0</v>
      </c>
      <c r="AE13" s="687"/>
      <c r="AF13" s="687"/>
      <c r="AG13" s="688">
        <f t="shared" si="10"/>
        <v>0</v>
      </c>
      <c r="AH13" s="687"/>
      <c r="AI13" s="687"/>
      <c r="AJ13" s="688">
        <f t="shared" si="11"/>
        <v>0</v>
      </c>
      <c r="AK13" s="687"/>
      <c r="AL13" s="687"/>
      <c r="AM13" s="688">
        <f t="shared" si="12"/>
        <v>0</v>
      </c>
      <c r="AN13" s="687"/>
      <c r="AO13" s="687"/>
      <c r="AP13" s="688">
        <f t="shared" si="13"/>
        <v>0</v>
      </c>
      <c r="AQ13" s="687">
        <f t="shared" ref="AQ13:AR56" si="38">AN13+AK13+AH13+AE13+AE13+AB13+Y13</f>
        <v>5</v>
      </c>
      <c r="AR13" s="687">
        <f t="shared" si="38"/>
        <v>7.65</v>
      </c>
      <c r="AS13" s="688">
        <f t="shared" si="14"/>
        <v>1.53</v>
      </c>
      <c r="AT13" s="687">
        <v>0</v>
      </c>
      <c r="AU13" s="687">
        <v>0</v>
      </c>
      <c r="AV13" s="688">
        <f t="shared" si="15"/>
        <v>0</v>
      </c>
      <c r="AW13" s="687">
        <v>0</v>
      </c>
      <c r="AX13" s="687">
        <v>0</v>
      </c>
      <c r="AY13" s="688">
        <f t="shared" si="16"/>
        <v>0</v>
      </c>
      <c r="AZ13" s="687">
        <v>0</v>
      </c>
      <c r="BA13" s="687">
        <v>0</v>
      </c>
      <c r="BB13" s="688">
        <f t="shared" si="17"/>
        <v>0</v>
      </c>
      <c r="BC13" s="687">
        <v>0</v>
      </c>
      <c r="BD13" s="687">
        <v>0</v>
      </c>
      <c r="BE13" s="688">
        <f t="shared" si="18"/>
        <v>0</v>
      </c>
      <c r="BF13" s="687">
        <v>0</v>
      </c>
      <c r="BG13" s="687">
        <v>0</v>
      </c>
      <c r="BH13" s="688">
        <f t="shared" si="19"/>
        <v>0</v>
      </c>
      <c r="BI13" s="687">
        <v>0</v>
      </c>
      <c r="BJ13" s="687">
        <v>0</v>
      </c>
      <c r="BK13" s="688">
        <f t="shared" si="20"/>
        <v>0</v>
      </c>
      <c r="BL13" s="687">
        <v>0</v>
      </c>
      <c r="BM13" s="687">
        <v>0</v>
      </c>
      <c r="BN13" s="688">
        <f t="shared" si="21"/>
        <v>0</v>
      </c>
      <c r="BO13" s="687">
        <v>0</v>
      </c>
      <c r="BP13" s="687">
        <v>0</v>
      </c>
      <c r="BQ13" s="688">
        <f t="shared" si="22"/>
        <v>0</v>
      </c>
      <c r="BR13" s="687">
        <f t="shared" si="30"/>
        <v>5</v>
      </c>
      <c r="BS13" s="687">
        <f t="shared" si="30"/>
        <v>7.65</v>
      </c>
      <c r="BT13" s="688">
        <f t="shared" si="23"/>
        <v>1.53</v>
      </c>
      <c r="BU13" s="687">
        <f t="shared" si="31"/>
        <v>0</v>
      </c>
      <c r="BV13" s="687">
        <f t="shared" si="31"/>
        <v>0</v>
      </c>
      <c r="BW13" s="688">
        <f t="shared" si="24"/>
        <v>0</v>
      </c>
      <c r="BX13" s="687">
        <f t="shared" si="32"/>
        <v>0</v>
      </c>
      <c r="BY13" s="687">
        <f t="shared" si="32"/>
        <v>0</v>
      </c>
      <c r="BZ13" s="688">
        <f t="shared" si="25"/>
        <v>0</v>
      </c>
      <c r="CA13" s="687">
        <f t="shared" si="33"/>
        <v>0</v>
      </c>
      <c r="CB13" s="687">
        <f t="shared" si="33"/>
        <v>0</v>
      </c>
      <c r="CC13" s="688">
        <f t="shared" si="26"/>
        <v>0</v>
      </c>
      <c r="CD13" s="687">
        <f t="shared" si="34"/>
        <v>0</v>
      </c>
      <c r="CE13" s="687">
        <f t="shared" si="34"/>
        <v>0</v>
      </c>
      <c r="CF13" s="688">
        <f t="shared" si="27"/>
        <v>0</v>
      </c>
      <c r="CG13" s="687">
        <f t="shared" si="35"/>
        <v>0</v>
      </c>
      <c r="CH13" s="687">
        <f t="shared" si="35"/>
        <v>0</v>
      </c>
      <c r="CI13" s="688">
        <f t="shared" si="28"/>
        <v>0</v>
      </c>
      <c r="CJ13" s="687">
        <f t="shared" si="36"/>
        <v>5</v>
      </c>
      <c r="CK13" s="687">
        <f t="shared" si="36"/>
        <v>7.65</v>
      </c>
      <c r="CL13" s="688">
        <f t="shared" si="29"/>
        <v>1.53</v>
      </c>
      <c r="DN13" s="689"/>
      <c r="DO13" s="689" t="s">
        <v>178</v>
      </c>
    </row>
    <row r="14" spans="1:140" x14ac:dyDescent="0.25">
      <c r="A14" s="684" t="s">
        <v>7</v>
      </c>
      <c r="B14" s="685">
        <v>80</v>
      </c>
      <c r="C14" s="686">
        <f t="shared" si="0"/>
        <v>0</v>
      </c>
      <c r="D14" s="687"/>
      <c r="E14" s="687"/>
      <c r="F14" s="688">
        <f t="shared" si="1"/>
        <v>0</v>
      </c>
      <c r="G14" s="687"/>
      <c r="H14" s="687"/>
      <c r="I14" s="688">
        <f t="shared" si="2"/>
        <v>0</v>
      </c>
      <c r="J14" s="687"/>
      <c r="K14" s="687"/>
      <c r="L14" s="688">
        <f t="shared" si="3"/>
        <v>0</v>
      </c>
      <c r="M14" s="687"/>
      <c r="N14" s="687"/>
      <c r="O14" s="688">
        <f t="shared" si="4"/>
        <v>0</v>
      </c>
      <c r="P14" s="687"/>
      <c r="Q14" s="687"/>
      <c r="R14" s="688">
        <f t="shared" si="5"/>
        <v>0</v>
      </c>
      <c r="S14" s="687"/>
      <c r="T14" s="687"/>
      <c r="U14" s="688">
        <f t="shared" si="6"/>
        <v>0</v>
      </c>
      <c r="V14" s="687">
        <f t="shared" si="37"/>
        <v>0</v>
      </c>
      <c r="W14" s="687">
        <f t="shared" si="37"/>
        <v>0</v>
      </c>
      <c r="X14" s="688">
        <f t="shared" si="7"/>
        <v>0</v>
      </c>
      <c r="Y14" s="687"/>
      <c r="Z14" s="687"/>
      <c r="AA14" s="688">
        <f t="shared" si="8"/>
        <v>0</v>
      </c>
      <c r="AB14" s="687"/>
      <c r="AC14" s="687"/>
      <c r="AD14" s="688">
        <f t="shared" si="9"/>
        <v>0</v>
      </c>
      <c r="AE14" s="687"/>
      <c r="AF14" s="687"/>
      <c r="AG14" s="688">
        <f t="shared" si="10"/>
        <v>0</v>
      </c>
      <c r="AH14" s="687"/>
      <c r="AI14" s="687"/>
      <c r="AJ14" s="688">
        <f t="shared" si="11"/>
        <v>0</v>
      </c>
      <c r="AK14" s="687"/>
      <c r="AL14" s="687"/>
      <c r="AM14" s="688">
        <f t="shared" si="12"/>
        <v>0</v>
      </c>
      <c r="AN14" s="687"/>
      <c r="AO14" s="687"/>
      <c r="AP14" s="688">
        <f t="shared" si="13"/>
        <v>0</v>
      </c>
      <c r="AQ14" s="687">
        <f t="shared" si="38"/>
        <v>0</v>
      </c>
      <c r="AR14" s="687">
        <f t="shared" si="38"/>
        <v>0</v>
      </c>
      <c r="AS14" s="688">
        <f t="shared" si="14"/>
        <v>0</v>
      </c>
      <c r="AT14" s="687">
        <v>0</v>
      </c>
      <c r="AU14" s="687">
        <v>0</v>
      </c>
      <c r="AV14" s="688">
        <f t="shared" si="15"/>
        <v>0</v>
      </c>
      <c r="AW14" s="687">
        <v>0</v>
      </c>
      <c r="AX14" s="687">
        <v>0</v>
      </c>
      <c r="AY14" s="688">
        <f t="shared" si="16"/>
        <v>0</v>
      </c>
      <c r="AZ14" s="687">
        <v>0</v>
      </c>
      <c r="BA14" s="687">
        <v>0</v>
      </c>
      <c r="BB14" s="688">
        <f t="shared" si="17"/>
        <v>0</v>
      </c>
      <c r="BC14" s="687">
        <v>0</v>
      </c>
      <c r="BD14" s="687">
        <v>0</v>
      </c>
      <c r="BE14" s="688">
        <f t="shared" si="18"/>
        <v>0</v>
      </c>
      <c r="BF14" s="687">
        <v>0</v>
      </c>
      <c r="BG14" s="687">
        <v>0</v>
      </c>
      <c r="BH14" s="688">
        <f t="shared" si="19"/>
        <v>0</v>
      </c>
      <c r="BI14" s="687">
        <v>0</v>
      </c>
      <c r="BJ14" s="687">
        <v>0</v>
      </c>
      <c r="BK14" s="688">
        <f t="shared" si="20"/>
        <v>0</v>
      </c>
      <c r="BL14" s="687">
        <v>0</v>
      </c>
      <c r="BM14" s="687">
        <v>0</v>
      </c>
      <c r="BN14" s="688">
        <f t="shared" si="21"/>
        <v>0</v>
      </c>
      <c r="BO14" s="687">
        <v>0</v>
      </c>
      <c r="BP14" s="687">
        <v>0</v>
      </c>
      <c r="BQ14" s="688">
        <f t="shared" si="22"/>
        <v>0</v>
      </c>
      <c r="BR14" s="687">
        <f t="shared" si="30"/>
        <v>0</v>
      </c>
      <c r="BS14" s="687">
        <f t="shared" si="30"/>
        <v>0</v>
      </c>
      <c r="BT14" s="688">
        <f t="shared" si="23"/>
        <v>0</v>
      </c>
      <c r="BU14" s="687">
        <f t="shared" si="31"/>
        <v>0</v>
      </c>
      <c r="BV14" s="687">
        <f t="shared" si="31"/>
        <v>0</v>
      </c>
      <c r="BW14" s="688">
        <f t="shared" si="24"/>
        <v>0</v>
      </c>
      <c r="BX14" s="687">
        <f t="shared" si="32"/>
        <v>0</v>
      </c>
      <c r="BY14" s="687">
        <f t="shared" si="32"/>
        <v>0</v>
      </c>
      <c r="BZ14" s="688">
        <f t="shared" si="25"/>
        <v>0</v>
      </c>
      <c r="CA14" s="687">
        <f t="shared" si="33"/>
        <v>0</v>
      </c>
      <c r="CB14" s="687">
        <f t="shared" si="33"/>
        <v>0</v>
      </c>
      <c r="CC14" s="688">
        <f t="shared" si="26"/>
        <v>0</v>
      </c>
      <c r="CD14" s="687">
        <f t="shared" si="34"/>
        <v>0</v>
      </c>
      <c r="CE14" s="687">
        <f t="shared" si="34"/>
        <v>0</v>
      </c>
      <c r="CF14" s="688">
        <f t="shared" si="27"/>
        <v>0</v>
      </c>
      <c r="CG14" s="687">
        <f t="shared" si="35"/>
        <v>0</v>
      </c>
      <c r="CH14" s="687">
        <f t="shared" si="35"/>
        <v>0</v>
      </c>
      <c r="CI14" s="688">
        <f t="shared" si="28"/>
        <v>0</v>
      </c>
      <c r="CJ14" s="687">
        <f t="shared" si="36"/>
        <v>0</v>
      </c>
      <c r="CK14" s="687">
        <f t="shared" si="36"/>
        <v>0</v>
      </c>
      <c r="CL14" s="688">
        <f t="shared" si="29"/>
        <v>0</v>
      </c>
      <c r="DN14" s="689"/>
      <c r="DO14" s="689"/>
    </row>
    <row r="15" spans="1:140" x14ac:dyDescent="0.25">
      <c r="A15" s="684" t="s">
        <v>8</v>
      </c>
      <c r="B15" s="685">
        <v>738.61</v>
      </c>
      <c r="C15" s="686">
        <f t="shared" si="0"/>
        <v>0</v>
      </c>
      <c r="D15" s="687"/>
      <c r="E15" s="687"/>
      <c r="F15" s="688">
        <f t="shared" si="1"/>
        <v>0</v>
      </c>
      <c r="G15" s="687"/>
      <c r="H15" s="687"/>
      <c r="I15" s="688">
        <f t="shared" si="2"/>
        <v>0</v>
      </c>
      <c r="J15" s="687"/>
      <c r="K15" s="687"/>
      <c r="L15" s="688">
        <f t="shared" si="3"/>
        <v>0</v>
      </c>
      <c r="M15" s="687"/>
      <c r="N15" s="687"/>
      <c r="O15" s="688">
        <f t="shared" si="4"/>
        <v>0</v>
      </c>
      <c r="P15" s="687"/>
      <c r="Q15" s="687"/>
      <c r="R15" s="688">
        <f t="shared" si="5"/>
        <v>0</v>
      </c>
      <c r="S15" s="687"/>
      <c r="T15" s="687"/>
      <c r="U15" s="688">
        <f t="shared" si="6"/>
        <v>0</v>
      </c>
      <c r="V15" s="687">
        <f t="shared" si="37"/>
        <v>0</v>
      </c>
      <c r="W15" s="687">
        <f t="shared" si="37"/>
        <v>0</v>
      </c>
      <c r="X15" s="688">
        <f t="shared" si="7"/>
        <v>0</v>
      </c>
      <c r="Y15" s="687"/>
      <c r="Z15" s="687"/>
      <c r="AA15" s="688">
        <f t="shared" si="8"/>
        <v>0</v>
      </c>
      <c r="AB15" s="687"/>
      <c r="AC15" s="687"/>
      <c r="AD15" s="688">
        <f t="shared" si="9"/>
        <v>0</v>
      </c>
      <c r="AE15" s="687"/>
      <c r="AF15" s="687"/>
      <c r="AG15" s="688">
        <f t="shared" si="10"/>
        <v>0</v>
      </c>
      <c r="AH15" s="687"/>
      <c r="AI15" s="687"/>
      <c r="AJ15" s="688">
        <f t="shared" si="11"/>
        <v>0</v>
      </c>
      <c r="AK15" s="687"/>
      <c r="AL15" s="687"/>
      <c r="AM15" s="688">
        <f t="shared" si="12"/>
        <v>0</v>
      </c>
      <c r="AN15" s="687"/>
      <c r="AO15" s="687"/>
      <c r="AP15" s="688">
        <f t="shared" si="13"/>
        <v>0</v>
      </c>
      <c r="AQ15" s="687">
        <f t="shared" si="38"/>
        <v>0</v>
      </c>
      <c r="AR15" s="687">
        <f t="shared" si="38"/>
        <v>0</v>
      </c>
      <c r="AS15" s="688">
        <f t="shared" si="14"/>
        <v>0</v>
      </c>
      <c r="AT15" s="687">
        <v>0</v>
      </c>
      <c r="AU15" s="687">
        <v>0</v>
      </c>
      <c r="AV15" s="688">
        <f t="shared" si="15"/>
        <v>0</v>
      </c>
      <c r="AW15" s="687">
        <v>0</v>
      </c>
      <c r="AX15" s="687">
        <v>0</v>
      </c>
      <c r="AY15" s="688">
        <f t="shared" si="16"/>
        <v>0</v>
      </c>
      <c r="AZ15" s="687">
        <v>0</v>
      </c>
      <c r="BA15" s="687">
        <v>0</v>
      </c>
      <c r="BB15" s="688">
        <f t="shared" si="17"/>
        <v>0</v>
      </c>
      <c r="BC15" s="687">
        <v>0</v>
      </c>
      <c r="BD15" s="687">
        <v>0</v>
      </c>
      <c r="BE15" s="688">
        <f t="shared" si="18"/>
        <v>0</v>
      </c>
      <c r="BF15" s="687">
        <v>0</v>
      </c>
      <c r="BG15" s="687">
        <v>0</v>
      </c>
      <c r="BH15" s="688">
        <f t="shared" si="19"/>
        <v>0</v>
      </c>
      <c r="BI15" s="687">
        <v>0</v>
      </c>
      <c r="BJ15" s="687">
        <v>0</v>
      </c>
      <c r="BK15" s="688">
        <f t="shared" si="20"/>
        <v>0</v>
      </c>
      <c r="BL15" s="687">
        <v>0</v>
      </c>
      <c r="BM15" s="687">
        <v>0</v>
      </c>
      <c r="BN15" s="688">
        <f t="shared" si="21"/>
        <v>0</v>
      </c>
      <c r="BO15" s="687">
        <v>0</v>
      </c>
      <c r="BP15" s="687">
        <v>0</v>
      </c>
      <c r="BQ15" s="688">
        <f t="shared" si="22"/>
        <v>0</v>
      </c>
      <c r="BR15" s="687">
        <f t="shared" si="30"/>
        <v>0</v>
      </c>
      <c r="BS15" s="687">
        <f t="shared" si="30"/>
        <v>0</v>
      </c>
      <c r="BT15" s="688">
        <f t="shared" si="23"/>
        <v>0</v>
      </c>
      <c r="BU15" s="687">
        <f t="shared" si="31"/>
        <v>0</v>
      </c>
      <c r="BV15" s="687">
        <f t="shared" si="31"/>
        <v>0</v>
      </c>
      <c r="BW15" s="688">
        <f t="shared" si="24"/>
        <v>0</v>
      </c>
      <c r="BX15" s="687">
        <f t="shared" si="32"/>
        <v>0</v>
      </c>
      <c r="BY15" s="687">
        <f t="shared" si="32"/>
        <v>0</v>
      </c>
      <c r="BZ15" s="688">
        <f t="shared" si="25"/>
        <v>0</v>
      </c>
      <c r="CA15" s="687">
        <f t="shared" si="33"/>
        <v>0</v>
      </c>
      <c r="CB15" s="687">
        <f t="shared" si="33"/>
        <v>0</v>
      </c>
      <c r="CC15" s="688">
        <f t="shared" si="26"/>
        <v>0</v>
      </c>
      <c r="CD15" s="687">
        <f t="shared" si="34"/>
        <v>0</v>
      </c>
      <c r="CE15" s="687">
        <f t="shared" si="34"/>
        <v>0</v>
      </c>
      <c r="CF15" s="688">
        <f t="shared" si="27"/>
        <v>0</v>
      </c>
      <c r="CG15" s="687">
        <f t="shared" si="35"/>
        <v>0</v>
      </c>
      <c r="CH15" s="687">
        <f t="shared" si="35"/>
        <v>0</v>
      </c>
      <c r="CI15" s="688">
        <f t="shared" si="28"/>
        <v>0</v>
      </c>
      <c r="CJ15" s="687">
        <f t="shared" si="36"/>
        <v>0</v>
      </c>
      <c r="CK15" s="687">
        <f t="shared" si="36"/>
        <v>0</v>
      </c>
      <c r="CL15" s="688">
        <f t="shared" si="29"/>
        <v>0</v>
      </c>
      <c r="DN15" s="689"/>
      <c r="DO15" s="689" t="s">
        <v>178</v>
      </c>
    </row>
    <row r="16" spans="1:140" x14ac:dyDescent="0.25">
      <c r="A16" s="684" t="s">
        <v>9</v>
      </c>
      <c r="B16" s="685">
        <v>1294</v>
      </c>
      <c r="C16" s="686">
        <f t="shared" si="0"/>
        <v>0</v>
      </c>
      <c r="D16" s="687"/>
      <c r="E16" s="687"/>
      <c r="F16" s="688">
        <f t="shared" si="1"/>
        <v>0</v>
      </c>
      <c r="G16" s="687"/>
      <c r="H16" s="687"/>
      <c r="I16" s="688">
        <f t="shared" si="2"/>
        <v>0</v>
      </c>
      <c r="J16" s="687"/>
      <c r="K16" s="687"/>
      <c r="L16" s="688">
        <f t="shared" si="3"/>
        <v>0</v>
      </c>
      <c r="M16" s="687"/>
      <c r="N16" s="687"/>
      <c r="O16" s="688">
        <f t="shared" si="4"/>
        <v>0</v>
      </c>
      <c r="P16" s="687"/>
      <c r="Q16" s="687"/>
      <c r="R16" s="688">
        <f t="shared" si="5"/>
        <v>0</v>
      </c>
      <c r="S16" s="687"/>
      <c r="T16" s="687"/>
      <c r="U16" s="688">
        <f t="shared" si="6"/>
        <v>0</v>
      </c>
      <c r="V16" s="687">
        <f t="shared" si="37"/>
        <v>0</v>
      </c>
      <c r="W16" s="687">
        <f t="shared" si="37"/>
        <v>0</v>
      </c>
      <c r="X16" s="688">
        <f t="shared" si="7"/>
        <v>0</v>
      </c>
      <c r="Y16" s="687"/>
      <c r="Z16" s="687"/>
      <c r="AA16" s="688">
        <f t="shared" si="8"/>
        <v>0</v>
      </c>
      <c r="AB16" s="687"/>
      <c r="AC16" s="687"/>
      <c r="AD16" s="688">
        <f t="shared" si="9"/>
        <v>0</v>
      </c>
      <c r="AE16" s="687"/>
      <c r="AF16" s="687"/>
      <c r="AG16" s="688">
        <f t="shared" si="10"/>
        <v>0</v>
      </c>
      <c r="AH16" s="687"/>
      <c r="AI16" s="687"/>
      <c r="AJ16" s="688">
        <f t="shared" si="11"/>
        <v>0</v>
      </c>
      <c r="AK16" s="687"/>
      <c r="AL16" s="687"/>
      <c r="AM16" s="688">
        <f t="shared" si="12"/>
        <v>0</v>
      </c>
      <c r="AN16" s="687"/>
      <c r="AO16" s="687"/>
      <c r="AP16" s="688">
        <f t="shared" si="13"/>
        <v>0</v>
      </c>
      <c r="AQ16" s="687">
        <f t="shared" si="38"/>
        <v>0</v>
      </c>
      <c r="AR16" s="687">
        <f t="shared" si="38"/>
        <v>0</v>
      </c>
      <c r="AS16" s="688">
        <f t="shared" si="14"/>
        <v>0</v>
      </c>
      <c r="AT16" s="687">
        <v>0</v>
      </c>
      <c r="AU16" s="687">
        <v>0</v>
      </c>
      <c r="AV16" s="688">
        <f t="shared" si="15"/>
        <v>0</v>
      </c>
      <c r="AW16" s="687">
        <v>0</v>
      </c>
      <c r="AX16" s="687">
        <v>0</v>
      </c>
      <c r="AY16" s="688">
        <f t="shared" si="16"/>
        <v>0</v>
      </c>
      <c r="AZ16" s="687">
        <v>0</v>
      </c>
      <c r="BA16" s="687">
        <v>0</v>
      </c>
      <c r="BB16" s="688">
        <f t="shared" si="17"/>
        <v>0</v>
      </c>
      <c r="BC16" s="687">
        <v>0</v>
      </c>
      <c r="BD16" s="687">
        <v>0</v>
      </c>
      <c r="BE16" s="688">
        <f t="shared" si="18"/>
        <v>0</v>
      </c>
      <c r="BF16" s="687">
        <v>0</v>
      </c>
      <c r="BG16" s="687">
        <v>0</v>
      </c>
      <c r="BH16" s="688">
        <f t="shared" si="19"/>
        <v>0</v>
      </c>
      <c r="BI16" s="687">
        <v>0</v>
      </c>
      <c r="BJ16" s="687">
        <v>0</v>
      </c>
      <c r="BK16" s="688">
        <f t="shared" si="20"/>
        <v>0</v>
      </c>
      <c r="BL16" s="687">
        <v>0</v>
      </c>
      <c r="BM16" s="687">
        <v>0</v>
      </c>
      <c r="BN16" s="688">
        <f t="shared" si="21"/>
        <v>0</v>
      </c>
      <c r="BO16" s="687">
        <v>0</v>
      </c>
      <c r="BP16" s="687">
        <v>0</v>
      </c>
      <c r="BQ16" s="688">
        <f t="shared" si="22"/>
        <v>0</v>
      </c>
      <c r="BR16" s="687">
        <f t="shared" si="30"/>
        <v>0</v>
      </c>
      <c r="BS16" s="687">
        <f t="shared" si="30"/>
        <v>0</v>
      </c>
      <c r="BT16" s="688">
        <f t="shared" si="23"/>
        <v>0</v>
      </c>
      <c r="BU16" s="687">
        <f t="shared" si="31"/>
        <v>0</v>
      </c>
      <c r="BV16" s="687">
        <f t="shared" si="31"/>
        <v>0</v>
      </c>
      <c r="BW16" s="688">
        <f t="shared" si="24"/>
        <v>0</v>
      </c>
      <c r="BX16" s="687">
        <f t="shared" si="32"/>
        <v>0</v>
      </c>
      <c r="BY16" s="687">
        <f t="shared" si="32"/>
        <v>0</v>
      </c>
      <c r="BZ16" s="688">
        <f t="shared" si="25"/>
        <v>0</v>
      </c>
      <c r="CA16" s="687">
        <f t="shared" si="33"/>
        <v>0</v>
      </c>
      <c r="CB16" s="687">
        <f t="shared" si="33"/>
        <v>0</v>
      </c>
      <c r="CC16" s="688">
        <f t="shared" si="26"/>
        <v>0</v>
      </c>
      <c r="CD16" s="687">
        <f t="shared" si="34"/>
        <v>0</v>
      </c>
      <c r="CE16" s="687">
        <f t="shared" si="34"/>
        <v>0</v>
      </c>
      <c r="CF16" s="688">
        <f t="shared" si="27"/>
        <v>0</v>
      </c>
      <c r="CG16" s="687">
        <f t="shared" si="35"/>
        <v>0</v>
      </c>
      <c r="CH16" s="687">
        <f t="shared" si="35"/>
        <v>0</v>
      </c>
      <c r="CI16" s="688">
        <f t="shared" si="28"/>
        <v>0</v>
      </c>
      <c r="CJ16" s="687">
        <f t="shared" si="36"/>
        <v>0</v>
      </c>
      <c r="CK16" s="687">
        <f t="shared" si="36"/>
        <v>0</v>
      </c>
      <c r="CL16" s="688">
        <f t="shared" si="29"/>
        <v>0</v>
      </c>
      <c r="DH16" s="690" t="s">
        <v>130</v>
      </c>
      <c r="DN16" s="689"/>
      <c r="DO16" s="689" t="s">
        <v>178</v>
      </c>
    </row>
    <row r="17" spans="1:140" x14ac:dyDescent="0.25">
      <c r="A17" s="684" t="s">
        <v>10</v>
      </c>
      <c r="B17" s="685">
        <v>1521</v>
      </c>
      <c r="C17" s="686">
        <f t="shared" si="0"/>
        <v>0</v>
      </c>
      <c r="D17" s="687"/>
      <c r="E17" s="687"/>
      <c r="F17" s="688">
        <f t="shared" si="1"/>
        <v>0</v>
      </c>
      <c r="G17" s="687"/>
      <c r="H17" s="687"/>
      <c r="I17" s="688">
        <f t="shared" si="2"/>
        <v>0</v>
      </c>
      <c r="J17" s="687"/>
      <c r="K17" s="687"/>
      <c r="L17" s="688">
        <f t="shared" si="3"/>
        <v>0</v>
      </c>
      <c r="M17" s="687"/>
      <c r="N17" s="687"/>
      <c r="O17" s="688">
        <f t="shared" si="4"/>
        <v>0</v>
      </c>
      <c r="P17" s="687"/>
      <c r="Q17" s="687"/>
      <c r="R17" s="688">
        <f t="shared" si="5"/>
        <v>0</v>
      </c>
      <c r="S17" s="687"/>
      <c r="T17" s="687"/>
      <c r="U17" s="688">
        <f t="shared" si="6"/>
        <v>0</v>
      </c>
      <c r="V17" s="687">
        <f t="shared" si="37"/>
        <v>0</v>
      </c>
      <c r="W17" s="687">
        <f t="shared" si="37"/>
        <v>0</v>
      </c>
      <c r="X17" s="688">
        <f t="shared" si="7"/>
        <v>0</v>
      </c>
      <c r="Y17" s="687"/>
      <c r="Z17" s="687"/>
      <c r="AA17" s="688">
        <f t="shared" si="8"/>
        <v>0</v>
      </c>
      <c r="AB17" s="687"/>
      <c r="AC17" s="687"/>
      <c r="AD17" s="688">
        <f t="shared" si="9"/>
        <v>0</v>
      </c>
      <c r="AE17" s="687"/>
      <c r="AF17" s="687"/>
      <c r="AG17" s="688">
        <f t="shared" si="10"/>
        <v>0</v>
      </c>
      <c r="AH17" s="687"/>
      <c r="AI17" s="687"/>
      <c r="AJ17" s="688">
        <f t="shared" si="11"/>
        <v>0</v>
      </c>
      <c r="AK17" s="687"/>
      <c r="AL17" s="687"/>
      <c r="AM17" s="688">
        <f t="shared" si="12"/>
        <v>0</v>
      </c>
      <c r="AN17" s="687"/>
      <c r="AO17" s="687"/>
      <c r="AP17" s="688">
        <f t="shared" si="13"/>
        <v>0</v>
      </c>
      <c r="AQ17" s="687">
        <f t="shared" si="38"/>
        <v>0</v>
      </c>
      <c r="AR17" s="687">
        <f t="shared" si="38"/>
        <v>0</v>
      </c>
      <c r="AS17" s="688">
        <f t="shared" si="14"/>
        <v>0</v>
      </c>
      <c r="AT17" s="687">
        <v>0</v>
      </c>
      <c r="AU17" s="687">
        <v>0</v>
      </c>
      <c r="AV17" s="688">
        <f t="shared" si="15"/>
        <v>0</v>
      </c>
      <c r="AW17" s="687">
        <v>0</v>
      </c>
      <c r="AX17" s="687">
        <v>0</v>
      </c>
      <c r="AY17" s="688">
        <f t="shared" si="16"/>
        <v>0</v>
      </c>
      <c r="AZ17" s="687">
        <v>0</v>
      </c>
      <c r="BA17" s="687">
        <v>0</v>
      </c>
      <c r="BB17" s="688">
        <f t="shared" si="17"/>
        <v>0</v>
      </c>
      <c r="BC17" s="687">
        <v>0</v>
      </c>
      <c r="BD17" s="687">
        <v>0</v>
      </c>
      <c r="BE17" s="688">
        <f t="shared" si="18"/>
        <v>0</v>
      </c>
      <c r="BF17" s="687">
        <v>0</v>
      </c>
      <c r="BG17" s="687">
        <v>0</v>
      </c>
      <c r="BH17" s="688">
        <f t="shared" si="19"/>
        <v>0</v>
      </c>
      <c r="BI17" s="687">
        <v>3</v>
      </c>
      <c r="BJ17" s="687">
        <v>8.4</v>
      </c>
      <c r="BK17" s="688">
        <f t="shared" si="20"/>
        <v>2.8000000000000003</v>
      </c>
      <c r="BL17" s="687">
        <v>0</v>
      </c>
      <c r="BM17" s="687">
        <v>0</v>
      </c>
      <c r="BN17" s="688">
        <f t="shared" si="21"/>
        <v>0</v>
      </c>
      <c r="BO17" s="687">
        <v>0</v>
      </c>
      <c r="BP17" s="687">
        <v>0</v>
      </c>
      <c r="BQ17" s="688">
        <f t="shared" si="22"/>
        <v>0</v>
      </c>
      <c r="BR17" s="687">
        <f t="shared" si="30"/>
        <v>0</v>
      </c>
      <c r="BS17" s="687">
        <f t="shared" si="30"/>
        <v>0</v>
      </c>
      <c r="BT17" s="688">
        <f t="shared" si="23"/>
        <v>0</v>
      </c>
      <c r="BU17" s="687">
        <f t="shared" si="31"/>
        <v>0</v>
      </c>
      <c r="BV17" s="687">
        <f t="shared" si="31"/>
        <v>0</v>
      </c>
      <c r="BW17" s="688">
        <f t="shared" si="24"/>
        <v>0</v>
      </c>
      <c r="BX17" s="687">
        <f t="shared" si="32"/>
        <v>0</v>
      </c>
      <c r="BY17" s="687">
        <f t="shared" si="32"/>
        <v>0</v>
      </c>
      <c r="BZ17" s="688">
        <f t="shared" si="25"/>
        <v>0</v>
      </c>
      <c r="CA17" s="687">
        <f t="shared" si="33"/>
        <v>0</v>
      </c>
      <c r="CB17" s="687">
        <f t="shared" si="33"/>
        <v>0</v>
      </c>
      <c r="CC17" s="688">
        <f t="shared" si="26"/>
        <v>0</v>
      </c>
      <c r="CD17" s="687">
        <f t="shared" si="34"/>
        <v>0</v>
      </c>
      <c r="CE17" s="687">
        <f t="shared" si="34"/>
        <v>0</v>
      </c>
      <c r="CF17" s="688">
        <f t="shared" si="27"/>
        <v>0</v>
      </c>
      <c r="CG17" s="687">
        <f t="shared" si="35"/>
        <v>0</v>
      </c>
      <c r="CH17" s="687">
        <f t="shared" si="35"/>
        <v>0</v>
      </c>
      <c r="CI17" s="688">
        <f t="shared" si="28"/>
        <v>0</v>
      </c>
      <c r="CJ17" s="687">
        <f t="shared" si="36"/>
        <v>0</v>
      </c>
      <c r="CK17" s="687">
        <f t="shared" si="36"/>
        <v>0</v>
      </c>
      <c r="CL17" s="688">
        <f t="shared" si="29"/>
        <v>0</v>
      </c>
      <c r="DI17" s="690" t="s">
        <v>130</v>
      </c>
      <c r="DJ17" s="660" t="s">
        <v>136</v>
      </c>
      <c r="DN17" s="691"/>
      <c r="DO17" s="689" t="s">
        <v>178</v>
      </c>
    </row>
    <row r="18" spans="1:140" x14ac:dyDescent="0.25">
      <c r="A18" s="684" t="s">
        <v>11</v>
      </c>
      <c r="B18" s="685">
        <v>184</v>
      </c>
      <c r="C18" s="686">
        <f t="shared" si="0"/>
        <v>0</v>
      </c>
      <c r="D18" s="687"/>
      <c r="E18" s="687"/>
      <c r="F18" s="688">
        <f t="shared" si="1"/>
        <v>0</v>
      </c>
      <c r="G18" s="687"/>
      <c r="H18" s="687"/>
      <c r="I18" s="688">
        <f t="shared" si="2"/>
        <v>0</v>
      </c>
      <c r="J18" s="687"/>
      <c r="K18" s="687"/>
      <c r="L18" s="688">
        <f t="shared" si="3"/>
        <v>0</v>
      </c>
      <c r="M18" s="687"/>
      <c r="N18" s="687"/>
      <c r="O18" s="688">
        <f t="shared" si="4"/>
        <v>0</v>
      </c>
      <c r="P18" s="687"/>
      <c r="Q18" s="687"/>
      <c r="R18" s="688">
        <f t="shared" si="5"/>
        <v>0</v>
      </c>
      <c r="S18" s="687"/>
      <c r="T18" s="687"/>
      <c r="U18" s="688">
        <f t="shared" si="6"/>
        <v>0</v>
      </c>
      <c r="V18" s="687">
        <f t="shared" si="37"/>
        <v>0</v>
      </c>
      <c r="W18" s="687">
        <f t="shared" si="37"/>
        <v>0</v>
      </c>
      <c r="X18" s="688">
        <f t="shared" si="7"/>
        <v>0</v>
      </c>
      <c r="Y18" s="687"/>
      <c r="Z18" s="687"/>
      <c r="AA18" s="688">
        <f t="shared" si="8"/>
        <v>0</v>
      </c>
      <c r="AB18" s="687"/>
      <c r="AC18" s="687"/>
      <c r="AD18" s="688">
        <f t="shared" si="9"/>
        <v>0</v>
      </c>
      <c r="AE18" s="687"/>
      <c r="AF18" s="687"/>
      <c r="AG18" s="688">
        <f t="shared" si="10"/>
        <v>0</v>
      </c>
      <c r="AH18" s="687"/>
      <c r="AI18" s="687"/>
      <c r="AJ18" s="688">
        <f t="shared" si="11"/>
        <v>0</v>
      </c>
      <c r="AK18" s="687"/>
      <c r="AL18" s="687"/>
      <c r="AM18" s="688">
        <f t="shared" si="12"/>
        <v>0</v>
      </c>
      <c r="AN18" s="687"/>
      <c r="AO18" s="687"/>
      <c r="AP18" s="688">
        <f t="shared" si="13"/>
        <v>0</v>
      </c>
      <c r="AQ18" s="687">
        <f t="shared" si="38"/>
        <v>0</v>
      </c>
      <c r="AR18" s="687">
        <f t="shared" si="38"/>
        <v>0</v>
      </c>
      <c r="AS18" s="688">
        <f t="shared" si="14"/>
        <v>0</v>
      </c>
      <c r="AT18" s="687">
        <v>0</v>
      </c>
      <c r="AU18" s="687">
        <v>0</v>
      </c>
      <c r="AV18" s="688">
        <f t="shared" si="15"/>
        <v>0</v>
      </c>
      <c r="AW18" s="687">
        <v>0</v>
      </c>
      <c r="AX18" s="687">
        <v>0</v>
      </c>
      <c r="AY18" s="688">
        <f t="shared" si="16"/>
        <v>0</v>
      </c>
      <c r="AZ18" s="687">
        <v>0</v>
      </c>
      <c r="BA18" s="687">
        <v>0</v>
      </c>
      <c r="BB18" s="688">
        <f t="shared" si="17"/>
        <v>0</v>
      </c>
      <c r="BC18" s="687">
        <v>0</v>
      </c>
      <c r="BD18" s="687">
        <v>0</v>
      </c>
      <c r="BE18" s="688">
        <f t="shared" si="18"/>
        <v>0</v>
      </c>
      <c r="BF18" s="687">
        <v>0</v>
      </c>
      <c r="BG18" s="687">
        <v>0</v>
      </c>
      <c r="BH18" s="688">
        <f t="shared" si="19"/>
        <v>0</v>
      </c>
      <c r="BI18" s="687">
        <v>0</v>
      </c>
      <c r="BJ18" s="687">
        <v>0</v>
      </c>
      <c r="BK18" s="688">
        <f t="shared" si="20"/>
        <v>0</v>
      </c>
      <c r="BL18" s="687">
        <v>0</v>
      </c>
      <c r="BM18" s="687">
        <v>0</v>
      </c>
      <c r="BN18" s="688">
        <f t="shared" si="21"/>
        <v>0</v>
      </c>
      <c r="BO18" s="687">
        <v>0</v>
      </c>
      <c r="BP18" s="687">
        <v>0</v>
      </c>
      <c r="BQ18" s="688">
        <f t="shared" si="22"/>
        <v>0</v>
      </c>
      <c r="BR18" s="687">
        <f t="shared" si="30"/>
        <v>0</v>
      </c>
      <c r="BS18" s="687">
        <f t="shared" si="30"/>
        <v>0</v>
      </c>
      <c r="BT18" s="688">
        <f t="shared" si="23"/>
        <v>0</v>
      </c>
      <c r="BU18" s="687">
        <f t="shared" si="31"/>
        <v>0</v>
      </c>
      <c r="BV18" s="687">
        <f t="shared" si="31"/>
        <v>0</v>
      </c>
      <c r="BW18" s="688">
        <f t="shared" si="24"/>
        <v>0</v>
      </c>
      <c r="BX18" s="687">
        <f t="shared" si="32"/>
        <v>0</v>
      </c>
      <c r="BY18" s="687">
        <f t="shared" si="32"/>
        <v>0</v>
      </c>
      <c r="BZ18" s="688">
        <f t="shared" si="25"/>
        <v>0</v>
      </c>
      <c r="CA18" s="687">
        <f t="shared" si="33"/>
        <v>0</v>
      </c>
      <c r="CB18" s="687">
        <f t="shared" si="33"/>
        <v>0</v>
      </c>
      <c r="CC18" s="688">
        <f t="shared" si="26"/>
        <v>0</v>
      </c>
      <c r="CD18" s="687">
        <f t="shared" si="34"/>
        <v>0</v>
      </c>
      <c r="CE18" s="687">
        <f t="shared" si="34"/>
        <v>0</v>
      </c>
      <c r="CF18" s="688">
        <f t="shared" si="27"/>
        <v>0</v>
      </c>
      <c r="CG18" s="687">
        <f t="shared" si="35"/>
        <v>0</v>
      </c>
      <c r="CH18" s="687">
        <f t="shared" si="35"/>
        <v>0</v>
      </c>
      <c r="CI18" s="688">
        <f t="shared" si="28"/>
        <v>0</v>
      </c>
      <c r="CJ18" s="687">
        <f t="shared" si="36"/>
        <v>0</v>
      </c>
      <c r="CK18" s="687">
        <f t="shared" si="36"/>
        <v>0</v>
      </c>
      <c r="CL18" s="688">
        <f t="shared" si="29"/>
        <v>0</v>
      </c>
    </row>
    <row r="19" spans="1:140" x14ac:dyDescent="0.25">
      <c r="A19" s="684" t="s">
        <v>12</v>
      </c>
      <c r="B19" s="685">
        <v>197.5</v>
      </c>
      <c r="C19" s="686">
        <f t="shared" si="0"/>
        <v>0</v>
      </c>
      <c r="D19" s="687"/>
      <c r="E19" s="687"/>
      <c r="F19" s="688">
        <f t="shared" si="1"/>
        <v>0</v>
      </c>
      <c r="G19" s="687"/>
      <c r="H19" s="687"/>
      <c r="I19" s="688">
        <f t="shared" si="2"/>
        <v>0</v>
      </c>
      <c r="J19" s="687"/>
      <c r="K19" s="687"/>
      <c r="L19" s="688">
        <f t="shared" si="3"/>
        <v>0</v>
      </c>
      <c r="M19" s="687"/>
      <c r="N19" s="687"/>
      <c r="O19" s="688">
        <f t="shared" si="4"/>
        <v>0</v>
      </c>
      <c r="P19" s="687"/>
      <c r="Q19" s="687"/>
      <c r="R19" s="688">
        <f t="shared" si="5"/>
        <v>0</v>
      </c>
      <c r="S19" s="687"/>
      <c r="T19" s="687"/>
      <c r="U19" s="688">
        <f t="shared" si="6"/>
        <v>0</v>
      </c>
      <c r="V19" s="687">
        <f t="shared" si="37"/>
        <v>0</v>
      </c>
      <c r="W19" s="687">
        <f t="shared" si="37"/>
        <v>0</v>
      </c>
      <c r="X19" s="688">
        <f t="shared" si="7"/>
        <v>0</v>
      </c>
      <c r="Y19" s="687"/>
      <c r="Z19" s="687"/>
      <c r="AA19" s="688">
        <f t="shared" si="8"/>
        <v>0</v>
      </c>
      <c r="AB19" s="687"/>
      <c r="AC19" s="687"/>
      <c r="AD19" s="688">
        <f t="shared" si="9"/>
        <v>0</v>
      </c>
      <c r="AE19" s="687"/>
      <c r="AF19" s="687"/>
      <c r="AG19" s="688">
        <f t="shared" si="10"/>
        <v>0</v>
      </c>
      <c r="AH19" s="687"/>
      <c r="AI19" s="687"/>
      <c r="AJ19" s="688">
        <f t="shared" si="11"/>
        <v>0</v>
      </c>
      <c r="AK19" s="687"/>
      <c r="AL19" s="687"/>
      <c r="AM19" s="688">
        <f t="shared" si="12"/>
        <v>0</v>
      </c>
      <c r="AN19" s="687"/>
      <c r="AO19" s="687"/>
      <c r="AP19" s="688">
        <f t="shared" si="13"/>
        <v>0</v>
      </c>
      <c r="AQ19" s="687">
        <f t="shared" si="38"/>
        <v>0</v>
      </c>
      <c r="AR19" s="687">
        <f t="shared" si="38"/>
        <v>0</v>
      </c>
      <c r="AS19" s="688">
        <f t="shared" si="14"/>
        <v>0</v>
      </c>
      <c r="AT19" s="687">
        <v>0</v>
      </c>
      <c r="AU19" s="687">
        <v>0</v>
      </c>
      <c r="AV19" s="688">
        <f t="shared" si="15"/>
        <v>0</v>
      </c>
      <c r="AW19" s="687">
        <v>0</v>
      </c>
      <c r="AX19" s="687">
        <v>0</v>
      </c>
      <c r="AY19" s="688">
        <f t="shared" si="16"/>
        <v>0</v>
      </c>
      <c r="AZ19" s="687">
        <v>0</v>
      </c>
      <c r="BA19" s="687">
        <v>0</v>
      </c>
      <c r="BB19" s="688">
        <f t="shared" si="17"/>
        <v>0</v>
      </c>
      <c r="BC19" s="687">
        <v>0</v>
      </c>
      <c r="BD19" s="687">
        <v>0</v>
      </c>
      <c r="BE19" s="688">
        <f t="shared" si="18"/>
        <v>0</v>
      </c>
      <c r="BF19" s="687">
        <v>0</v>
      </c>
      <c r="BG19" s="687">
        <v>0</v>
      </c>
      <c r="BH19" s="688">
        <f t="shared" si="19"/>
        <v>0</v>
      </c>
      <c r="BI19" s="687">
        <v>0</v>
      </c>
      <c r="BJ19" s="687">
        <v>0</v>
      </c>
      <c r="BK19" s="688">
        <f t="shared" si="20"/>
        <v>0</v>
      </c>
      <c r="BL19" s="687">
        <v>0</v>
      </c>
      <c r="BM19" s="687">
        <v>0</v>
      </c>
      <c r="BN19" s="688">
        <f t="shared" si="21"/>
        <v>0</v>
      </c>
      <c r="BO19" s="687">
        <v>0</v>
      </c>
      <c r="BP19" s="687">
        <v>0</v>
      </c>
      <c r="BQ19" s="688">
        <f t="shared" si="22"/>
        <v>0</v>
      </c>
      <c r="BR19" s="687">
        <f t="shared" si="30"/>
        <v>0</v>
      </c>
      <c r="BS19" s="687">
        <f t="shared" si="30"/>
        <v>0</v>
      </c>
      <c r="BT19" s="688">
        <f t="shared" si="23"/>
        <v>0</v>
      </c>
      <c r="BU19" s="687">
        <f t="shared" si="31"/>
        <v>0</v>
      </c>
      <c r="BV19" s="687">
        <f t="shared" si="31"/>
        <v>0</v>
      </c>
      <c r="BW19" s="688">
        <f t="shared" si="24"/>
        <v>0</v>
      </c>
      <c r="BX19" s="687">
        <f t="shared" si="32"/>
        <v>0</v>
      </c>
      <c r="BY19" s="687">
        <f t="shared" si="32"/>
        <v>0</v>
      </c>
      <c r="BZ19" s="688">
        <f t="shared" si="25"/>
        <v>0</v>
      </c>
      <c r="CA19" s="687">
        <f t="shared" si="33"/>
        <v>0</v>
      </c>
      <c r="CB19" s="687">
        <f t="shared" si="33"/>
        <v>0</v>
      </c>
      <c r="CC19" s="688">
        <f t="shared" si="26"/>
        <v>0</v>
      </c>
      <c r="CD19" s="687">
        <f t="shared" si="34"/>
        <v>0</v>
      </c>
      <c r="CE19" s="687">
        <f t="shared" si="34"/>
        <v>0</v>
      </c>
      <c r="CF19" s="688">
        <f t="shared" si="27"/>
        <v>0</v>
      </c>
      <c r="CG19" s="687">
        <f t="shared" si="35"/>
        <v>0</v>
      </c>
      <c r="CH19" s="687">
        <f t="shared" si="35"/>
        <v>0</v>
      </c>
      <c r="CI19" s="688">
        <f t="shared" si="28"/>
        <v>0</v>
      </c>
      <c r="CJ19" s="687">
        <f t="shared" si="36"/>
        <v>0</v>
      </c>
      <c r="CK19" s="687">
        <f t="shared" si="36"/>
        <v>0</v>
      </c>
      <c r="CL19" s="688">
        <f t="shared" si="29"/>
        <v>0</v>
      </c>
      <c r="DI19" s="690" t="s">
        <v>130</v>
      </c>
      <c r="DJ19" s="660" t="s">
        <v>137</v>
      </c>
      <c r="DN19" s="689"/>
      <c r="DO19" s="689" t="s">
        <v>193</v>
      </c>
    </row>
    <row r="20" spans="1:140" x14ac:dyDescent="0.25">
      <c r="A20" s="684" t="s">
        <v>13</v>
      </c>
      <c r="B20" s="685">
        <v>369</v>
      </c>
      <c r="C20" s="686">
        <f t="shared" si="0"/>
        <v>0</v>
      </c>
      <c r="D20" s="687"/>
      <c r="E20" s="687"/>
      <c r="F20" s="688">
        <f t="shared" si="1"/>
        <v>0</v>
      </c>
      <c r="G20" s="687"/>
      <c r="H20" s="687"/>
      <c r="I20" s="688">
        <f t="shared" si="2"/>
        <v>0</v>
      </c>
      <c r="J20" s="687"/>
      <c r="K20" s="687"/>
      <c r="L20" s="688">
        <f t="shared" si="3"/>
        <v>0</v>
      </c>
      <c r="M20" s="687"/>
      <c r="N20" s="687"/>
      <c r="O20" s="688">
        <f t="shared" si="4"/>
        <v>0</v>
      </c>
      <c r="P20" s="687"/>
      <c r="Q20" s="687"/>
      <c r="R20" s="688">
        <f t="shared" si="5"/>
        <v>0</v>
      </c>
      <c r="S20" s="687"/>
      <c r="T20" s="687"/>
      <c r="U20" s="688">
        <f t="shared" si="6"/>
        <v>0</v>
      </c>
      <c r="V20" s="687">
        <f t="shared" si="37"/>
        <v>0</v>
      </c>
      <c r="W20" s="687">
        <f t="shared" si="37"/>
        <v>0</v>
      </c>
      <c r="X20" s="688">
        <f t="shared" si="7"/>
        <v>0</v>
      </c>
      <c r="Y20" s="687"/>
      <c r="Z20" s="687"/>
      <c r="AA20" s="688">
        <f t="shared" si="8"/>
        <v>0</v>
      </c>
      <c r="AB20" s="687"/>
      <c r="AC20" s="687"/>
      <c r="AD20" s="688">
        <f t="shared" si="9"/>
        <v>0</v>
      </c>
      <c r="AE20" s="687"/>
      <c r="AF20" s="687"/>
      <c r="AG20" s="688">
        <f t="shared" si="10"/>
        <v>0</v>
      </c>
      <c r="AH20" s="687"/>
      <c r="AI20" s="687"/>
      <c r="AJ20" s="688">
        <f t="shared" si="11"/>
        <v>0</v>
      </c>
      <c r="AK20" s="687"/>
      <c r="AL20" s="687"/>
      <c r="AM20" s="688">
        <f t="shared" si="12"/>
        <v>0</v>
      </c>
      <c r="AN20" s="687"/>
      <c r="AO20" s="687"/>
      <c r="AP20" s="688">
        <f t="shared" si="13"/>
        <v>0</v>
      </c>
      <c r="AQ20" s="687">
        <f t="shared" si="38"/>
        <v>0</v>
      </c>
      <c r="AR20" s="687">
        <f t="shared" si="38"/>
        <v>0</v>
      </c>
      <c r="AS20" s="688">
        <f t="shared" si="14"/>
        <v>0</v>
      </c>
      <c r="AT20" s="687">
        <v>0</v>
      </c>
      <c r="AU20" s="687">
        <v>0</v>
      </c>
      <c r="AV20" s="688">
        <f t="shared" si="15"/>
        <v>0</v>
      </c>
      <c r="AW20" s="687">
        <v>0</v>
      </c>
      <c r="AX20" s="687">
        <v>0</v>
      </c>
      <c r="AY20" s="688">
        <f t="shared" si="16"/>
        <v>0</v>
      </c>
      <c r="AZ20" s="687">
        <v>0</v>
      </c>
      <c r="BA20" s="687">
        <v>0</v>
      </c>
      <c r="BB20" s="688">
        <f t="shared" si="17"/>
        <v>0</v>
      </c>
      <c r="BC20" s="687">
        <v>0</v>
      </c>
      <c r="BD20" s="687">
        <v>0</v>
      </c>
      <c r="BE20" s="688">
        <f t="shared" si="18"/>
        <v>0</v>
      </c>
      <c r="BF20" s="687">
        <v>0</v>
      </c>
      <c r="BG20" s="687">
        <v>0</v>
      </c>
      <c r="BH20" s="688">
        <f t="shared" si="19"/>
        <v>0</v>
      </c>
      <c r="BI20" s="687">
        <v>0</v>
      </c>
      <c r="BJ20" s="687">
        <v>0</v>
      </c>
      <c r="BK20" s="688">
        <f t="shared" si="20"/>
        <v>0</v>
      </c>
      <c r="BL20" s="687">
        <v>0</v>
      </c>
      <c r="BM20" s="687">
        <v>0</v>
      </c>
      <c r="BN20" s="688">
        <f t="shared" si="21"/>
        <v>0</v>
      </c>
      <c r="BO20" s="687">
        <v>0</v>
      </c>
      <c r="BP20" s="687">
        <v>0</v>
      </c>
      <c r="BQ20" s="688">
        <f t="shared" si="22"/>
        <v>0</v>
      </c>
      <c r="BR20" s="687">
        <f t="shared" si="30"/>
        <v>0</v>
      </c>
      <c r="BS20" s="687">
        <f t="shared" si="30"/>
        <v>0</v>
      </c>
      <c r="BT20" s="688">
        <f t="shared" si="23"/>
        <v>0</v>
      </c>
      <c r="BU20" s="687">
        <f t="shared" si="31"/>
        <v>0</v>
      </c>
      <c r="BV20" s="687">
        <f t="shared" si="31"/>
        <v>0</v>
      </c>
      <c r="BW20" s="688">
        <f t="shared" si="24"/>
        <v>0</v>
      </c>
      <c r="BX20" s="687">
        <f t="shared" si="32"/>
        <v>0</v>
      </c>
      <c r="BY20" s="687">
        <f t="shared" si="32"/>
        <v>0</v>
      </c>
      <c r="BZ20" s="688">
        <f t="shared" si="25"/>
        <v>0</v>
      </c>
      <c r="CA20" s="687">
        <f t="shared" si="33"/>
        <v>0</v>
      </c>
      <c r="CB20" s="687">
        <f t="shared" si="33"/>
        <v>0</v>
      </c>
      <c r="CC20" s="688">
        <f t="shared" si="26"/>
        <v>0</v>
      </c>
      <c r="CD20" s="687">
        <f t="shared" si="34"/>
        <v>0</v>
      </c>
      <c r="CE20" s="687">
        <f t="shared" si="34"/>
        <v>0</v>
      </c>
      <c r="CF20" s="688">
        <f t="shared" si="27"/>
        <v>0</v>
      </c>
      <c r="CG20" s="687">
        <f t="shared" si="35"/>
        <v>0</v>
      </c>
      <c r="CH20" s="687">
        <f t="shared" si="35"/>
        <v>0</v>
      </c>
      <c r="CI20" s="688">
        <f t="shared" si="28"/>
        <v>0</v>
      </c>
      <c r="CJ20" s="687">
        <f t="shared" si="36"/>
        <v>0</v>
      </c>
      <c r="CK20" s="687">
        <f t="shared" si="36"/>
        <v>0</v>
      </c>
      <c r="CL20" s="688">
        <f t="shared" si="29"/>
        <v>0</v>
      </c>
      <c r="DI20" s="690" t="s">
        <v>130</v>
      </c>
      <c r="DJ20" s="660" t="s">
        <v>137</v>
      </c>
      <c r="DN20" s="689"/>
      <c r="DO20" s="689" t="s">
        <v>178</v>
      </c>
    </row>
    <row r="21" spans="1:140" x14ac:dyDescent="0.25">
      <c r="A21" s="684" t="s">
        <v>14</v>
      </c>
      <c r="B21" s="685">
        <v>146.47999999999999</v>
      </c>
      <c r="C21" s="686">
        <f t="shared" si="0"/>
        <v>0</v>
      </c>
      <c r="D21" s="687"/>
      <c r="E21" s="687"/>
      <c r="F21" s="688">
        <f t="shared" si="1"/>
        <v>0</v>
      </c>
      <c r="G21" s="687"/>
      <c r="H21" s="687"/>
      <c r="I21" s="688">
        <f t="shared" si="2"/>
        <v>0</v>
      </c>
      <c r="J21" s="687"/>
      <c r="K21" s="687"/>
      <c r="L21" s="688">
        <f t="shared" si="3"/>
        <v>0</v>
      </c>
      <c r="M21" s="687"/>
      <c r="N21" s="687"/>
      <c r="O21" s="688">
        <f t="shared" si="4"/>
        <v>0</v>
      </c>
      <c r="P21" s="687"/>
      <c r="Q21" s="687"/>
      <c r="R21" s="688">
        <f t="shared" si="5"/>
        <v>0</v>
      </c>
      <c r="S21" s="687"/>
      <c r="T21" s="687"/>
      <c r="U21" s="688">
        <f t="shared" si="6"/>
        <v>0</v>
      </c>
      <c r="V21" s="687">
        <f t="shared" si="37"/>
        <v>0</v>
      </c>
      <c r="W21" s="687">
        <f t="shared" si="37"/>
        <v>0</v>
      </c>
      <c r="X21" s="688">
        <f t="shared" si="7"/>
        <v>0</v>
      </c>
      <c r="Y21" s="687"/>
      <c r="Z21" s="687"/>
      <c r="AA21" s="688">
        <f t="shared" si="8"/>
        <v>0</v>
      </c>
      <c r="AB21" s="687"/>
      <c r="AC21" s="687"/>
      <c r="AD21" s="688">
        <f t="shared" si="9"/>
        <v>0</v>
      </c>
      <c r="AE21" s="687"/>
      <c r="AF21" s="687"/>
      <c r="AG21" s="688">
        <f t="shared" si="10"/>
        <v>0</v>
      </c>
      <c r="AH21" s="687"/>
      <c r="AI21" s="687"/>
      <c r="AJ21" s="688">
        <f t="shared" si="11"/>
        <v>0</v>
      </c>
      <c r="AK21" s="687"/>
      <c r="AL21" s="687"/>
      <c r="AM21" s="688">
        <f t="shared" si="12"/>
        <v>0</v>
      </c>
      <c r="AN21" s="687"/>
      <c r="AO21" s="687"/>
      <c r="AP21" s="688">
        <f t="shared" si="13"/>
        <v>0</v>
      </c>
      <c r="AQ21" s="687">
        <f t="shared" si="38"/>
        <v>0</v>
      </c>
      <c r="AR21" s="687">
        <f t="shared" si="38"/>
        <v>0</v>
      </c>
      <c r="AS21" s="688">
        <f t="shared" si="14"/>
        <v>0</v>
      </c>
      <c r="AT21" s="687">
        <v>0</v>
      </c>
      <c r="AU21" s="687">
        <v>0</v>
      </c>
      <c r="AV21" s="688">
        <f t="shared" si="15"/>
        <v>0</v>
      </c>
      <c r="AW21" s="687">
        <v>0</v>
      </c>
      <c r="AX21" s="687">
        <v>0</v>
      </c>
      <c r="AY21" s="688">
        <f t="shared" si="16"/>
        <v>0</v>
      </c>
      <c r="AZ21" s="687">
        <v>0</v>
      </c>
      <c r="BA21" s="687">
        <v>0</v>
      </c>
      <c r="BB21" s="688">
        <f t="shared" si="17"/>
        <v>0</v>
      </c>
      <c r="BC21" s="687">
        <v>0</v>
      </c>
      <c r="BD21" s="687">
        <v>0</v>
      </c>
      <c r="BE21" s="688">
        <f t="shared" si="18"/>
        <v>0</v>
      </c>
      <c r="BF21" s="687">
        <v>0</v>
      </c>
      <c r="BG21" s="687">
        <v>0</v>
      </c>
      <c r="BH21" s="688">
        <f t="shared" si="19"/>
        <v>0</v>
      </c>
      <c r="BI21" s="687">
        <v>0</v>
      </c>
      <c r="BJ21" s="687">
        <v>0</v>
      </c>
      <c r="BK21" s="688">
        <f t="shared" si="20"/>
        <v>0</v>
      </c>
      <c r="BL21" s="687">
        <v>0</v>
      </c>
      <c r="BM21" s="687">
        <v>0</v>
      </c>
      <c r="BN21" s="688">
        <f t="shared" si="21"/>
        <v>0</v>
      </c>
      <c r="BO21" s="687">
        <v>0</v>
      </c>
      <c r="BP21" s="687">
        <v>0</v>
      </c>
      <c r="BQ21" s="688">
        <f t="shared" si="22"/>
        <v>0</v>
      </c>
      <c r="BR21" s="687">
        <f t="shared" si="30"/>
        <v>0</v>
      </c>
      <c r="BS21" s="687">
        <f t="shared" si="30"/>
        <v>0</v>
      </c>
      <c r="BT21" s="688">
        <f t="shared" si="23"/>
        <v>0</v>
      </c>
      <c r="BU21" s="687">
        <f t="shared" si="31"/>
        <v>0</v>
      </c>
      <c r="BV21" s="687">
        <f t="shared" si="31"/>
        <v>0</v>
      </c>
      <c r="BW21" s="688">
        <f t="shared" si="24"/>
        <v>0</v>
      </c>
      <c r="BX21" s="687">
        <f t="shared" si="32"/>
        <v>0</v>
      </c>
      <c r="BY21" s="687">
        <f t="shared" si="32"/>
        <v>0</v>
      </c>
      <c r="BZ21" s="688">
        <f t="shared" si="25"/>
        <v>0</v>
      </c>
      <c r="CA21" s="687">
        <f t="shared" si="33"/>
        <v>0</v>
      </c>
      <c r="CB21" s="687">
        <f t="shared" si="33"/>
        <v>0</v>
      </c>
      <c r="CC21" s="688">
        <f t="shared" si="26"/>
        <v>0</v>
      </c>
      <c r="CD21" s="687">
        <f t="shared" si="34"/>
        <v>0</v>
      </c>
      <c r="CE21" s="687">
        <f t="shared" si="34"/>
        <v>0</v>
      </c>
      <c r="CF21" s="688">
        <f t="shared" si="27"/>
        <v>0</v>
      </c>
      <c r="CG21" s="687">
        <f t="shared" si="35"/>
        <v>0</v>
      </c>
      <c r="CH21" s="687">
        <f t="shared" si="35"/>
        <v>0</v>
      </c>
      <c r="CI21" s="688">
        <f t="shared" si="28"/>
        <v>0</v>
      </c>
      <c r="CJ21" s="687">
        <f t="shared" si="36"/>
        <v>0</v>
      </c>
      <c r="CK21" s="687">
        <f t="shared" si="36"/>
        <v>0</v>
      </c>
      <c r="CL21" s="688">
        <f t="shared" si="29"/>
        <v>0</v>
      </c>
      <c r="DN21" s="691"/>
    </row>
    <row r="22" spans="1:140" x14ac:dyDescent="0.25">
      <c r="A22" s="684" t="s">
        <v>15</v>
      </c>
      <c r="B22" s="685">
        <v>278</v>
      </c>
      <c r="C22" s="686">
        <f t="shared" si="0"/>
        <v>0</v>
      </c>
      <c r="D22" s="687"/>
      <c r="E22" s="687"/>
      <c r="F22" s="688">
        <f t="shared" si="1"/>
        <v>0</v>
      </c>
      <c r="G22" s="687"/>
      <c r="H22" s="687"/>
      <c r="I22" s="688">
        <f t="shared" si="2"/>
        <v>0</v>
      </c>
      <c r="J22" s="687"/>
      <c r="K22" s="687"/>
      <c r="L22" s="688">
        <f t="shared" si="3"/>
        <v>0</v>
      </c>
      <c r="M22" s="687"/>
      <c r="N22" s="687"/>
      <c r="O22" s="688">
        <f t="shared" si="4"/>
        <v>0</v>
      </c>
      <c r="P22" s="687"/>
      <c r="Q22" s="687"/>
      <c r="R22" s="688">
        <f t="shared" si="5"/>
        <v>0</v>
      </c>
      <c r="S22" s="687"/>
      <c r="T22" s="687"/>
      <c r="U22" s="688">
        <f t="shared" si="6"/>
        <v>0</v>
      </c>
      <c r="V22" s="687">
        <f t="shared" si="37"/>
        <v>0</v>
      </c>
      <c r="W22" s="687">
        <f t="shared" si="37"/>
        <v>0</v>
      </c>
      <c r="X22" s="688">
        <f t="shared" si="7"/>
        <v>0</v>
      </c>
      <c r="Y22" s="687"/>
      <c r="Z22" s="687"/>
      <c r="AA22" s="688">
        <f t="shared" si="8"/>
        <v>0</v>
      </c>
      <c r="AB22" s="687"/>
      <c r="AC22" s="687"/>
      <c r="AD22" s="688">
        <f t="shared" si="9"/>
        <v>0</v>
      </c>
      <c r="AE22" s="687"/>
      <c r="AF22" s="687"/>
      <c r="AG22" s="688">
        <f t="shared" si="10"/>
        <v>0</v>
      </c>
      <c r="AH22" s="687"/>
      <c r="AI22" s="687"/>
      <c r="AJ22" s="688">
        <f t="shared" si="11"/>
        <v>0</v>
      </c>
      <c r="AK22" s="687"/>
      <c r="AL22" s="687"/>
      <c r="AM22" s="688">
        <f t="shared" si="12"/>
        <v>0</v>
      </c>
      <c r="AN22" s="687"/>
      <c r="AO22" s="687"/>
      <c r="AP22" s="688">
        <f t="shared" si="13"/>
        <v>0</v>
      </c>
      <c r="AQ22" s="687">
        <f t="shared" si="38"/>
        <v>0</v>
      </c>
      <c r="AR22" s="687">
        <f t="shared" si="38"/>
        <v>0</v>
      </c>
      <c r="AS22" s="688">
        <f t="shared" si="14"/>
        <v>0</v>
      </c>
      <c r="AT22" s="687">
        <v>0</v>
      </c>
      <c r="AU22" s="687">
        <v>0</v>
      </c>
      <c r="AV22" s="688">
        <f t="shared" si="15"/>
        <v>0</v>
      </c>
      <c r="AW22" s="687">
        <v>0</v>
      </c>
      <c r="AX22" s="687">
        <v>0</v>
      </c>
      <c r="AY22" s="688">
        <f t="shared" si="16"/>
        <v>0</v>
      </c>
      <c r="AZ22" s="687">
        <v>0</v>
      </c>
      <c r="BA22" s="687">
        <v>0</v>
      </c>
      <c r="BB22" s="688">
        <f t="shared" si="17"/>
        <v>0</v>
      </c>
      <c r="BC22" s="687">
        <v>0</v>
      </c>
      <c r="BD22" s="687">
        <v>0</v>
      </c>
      <c r="BE22" s="688">
        <f t="shared" si="18"/>
        <v>0</v>
      </c>
      <c r="BF22" s="687">
        <v>0</v>
      </c>
      <c r="BG22" s="687">
        <v>0</v>
      </c>
      <c r="BH22" s="688">
        <f t="shared" si="19"/>
        <v>0</v>
      </c>
      <c r="BI22" s="687">
        <v>0</v>
      </c>
      <c r="BJ22" s="687">
        <v>0</v>
      </c>
      <c r="BK22" s="688">
        <f t="shared" si="20"/>
        <v>0</v>
      </c>
      <c r="BL22" s="687">
        <v>0</v>
      </c>
      <c r="BM22" s="687">
        <v>0</v>
      </c>
      <c r="BN22" s="688">
        <f t="shared" si="21"/>
        <v>0</v>
      </c>
      <c r="BO22" s="687">
        <v>0</v>
      </c>
      <c r="BP22" s="687">
        <v>0</v>
      </c>
      <c r="BQ22" s="688">
        <f t="shared" si="22"/>
        <v>0</v>
      </c>
      <c r="BR22" s="687">
        <f t="shared" si="30"/>
        <v>0</v>
      </c>
      <c r="BS22" s="687">
        <f t="shared" si="30"/>
        <v>0</v>
      </c>
      <c r="BT22" s="688">
        <f t="shared" si="23"/>
        <v>0</v>
      </c>
      <c r="BU22" s="687">
        <f t="shared" si="31"/>
        <v>0</v>
      </c>
      <c r="BV22" s="687">
        <f t="shared" si="31"/>
        <v>0</v>
      </c>
      <c r="BW22" s="688">
        <f t="shared" si="24"/>
        <v>0</v>
      </c>
      <c r="BX22" s="687">
        <f t="shared" si="32"/>
        <v>0</v>
      </c>
      <c r="BY22" s="687">
        <f t="shared" si="32"/>
        <v>0</v>
      </c>
      <c r="BZ22" s="688">
        <f t="shared" si="25"/>
        <v>0</v>
      </c>
      <c r="CA22" s="687">
        <f t="shared" si="33"/>
        <v>0</v>
      </c>
      <c r="CB22" s="687">
        <f t="shared" si="33"/>
        <v>0</v>
      </c>
      <c r="CC22" s="688">
        <f t="shared" si="26"/>
        <v>0</v>
      </c>
      <c r="CD22" s="687">
        <f t="shared" si="34"/>
        <v>0</v>
      </c>
      <c r="CE22" s="687">
        <f t="shared" si="34"/>
        <v>0</v>
      </c>
      <c r="CF22" s="688">
        <f t="shared" si="27"/>
        <v>0</v>
      </c>
      <c r="CG22" s="687">
        <f t="shared" si="35"/>
        <v>0</v>
      </c>
      <c r="CH22" s="687">
        <f t="shared" si="35"/>
        <v>0</v>
      </c>
      <c r="CI22" s="688">
        <f t="shared" si="28"/>
        <v>0</v>
      </c>
      <c r="CJ22" s="687">
        <f t="shared" si="36"/>
        <v>0</v>
      </c>
      <c r="CK22" s="687">
        <f t="shared" si="36"/>
        <v>0</v>
      </c>
      <c r="CL22" s="688">
        <f t="shared" si="29"/>
        <v>0</v>
      </c>
      <c r="DI22" s="690" t="s">
        <v>130</v>
      </c>
      <c r="DJ22" s="660" t="s">
        <v>138</v>
      </c>
      <c r="DN22" s="689"/>
      <c r="DO22" s="689" t="s">
        <v>178</v>
      </c>
    </row>
    <row r="23" spans="1:140" x14ac:dyDescent="0.25">
      <c r="A23" s="684" t="s">
        <v>16</v>
      </c>
      <c r="B23" s="685">
        <v>980.5</v>
      </c>
      <c r="C23" s="686">
        <f t="shared" si="0"/>
        <v>0</v>
      </c>
      <c r="D23" s="687"/>
      <c r="E23" s="687"/>
      <c r="F23" s="688">
        <f t="shared" si="1"/>
        <v>0</v>
      </c>
      <c r="G23" s="687"/>
      <c r="H23" s="687"/>
      <c r="I23" s="688">
        <f t="shared" si="2"/>
        <v>0</v>
      </c>
      <c r="J23" s="687"/>
      <c r="K23" s="687"/>
      <c r="L23" s="688">
        <f t="shared" si="3"/>
        <v>0</v>
      </c>
      <c r="M23" s="687"/>
      <c r="N23" s="687"/>
      <c r="O23" s="688">
        <f t="shared" si="4"/>
        <v>0</v>
      </c>
      <c r="P23" s="687"/>
      <c r="Q23" s="687"/>
      <c r="R23" s="688">
        <f t="shared" si="5"/>
        <v>0</v>
      </c>
      <c r="S23" s="687"/>
      <c r="T23" s="687"/>
      <c r="U23" s="688">
        <f t="shared" si="6"/>
        <v>0</v>
      </c>
      <c r="V23" s="687">
        <f t="shared" si="37"/>
        <v>0</v>
      </c>
      <c r="W23" s="687">
        <f t="shared" si="37"/>
        <v>0</v>
      </c>
      <c r="X23" s="688">
        <f t="shared" si="7"/>
        <v>0</v>
      </c>
      <c r="Y23" s="687"/>
      <c r="Z23" s="687"/>
      <c r="AA23" s="688">
        <f t="shared" si="8"/>
        <v>0</v>
      </c>
      <c r="AB23" s="687"/>
      <c r="AC23" s="687"/>
      <c r="AD23" s="688">
        <f t="shared" si="9"/>
        <v>0</v>
      </c>
      <c r="AE23" s="687"/>
      <c r="AF23" s="687"/>
      <c r="AG23" s="688">
        <f t="shared" si="10"/>
        <v>0</v>
      </c>
      <c r="AH23" s="687"/>
      <c r="AI23" s="687"/>
      <c r="AJ23" s="688">
        <f t="shared" si="11"/>
        <v>0</v>
      </c>
      <c r="AK23" s="687"/>
      <c r="AL23" s="687"/>
      <c r="AM23" s="688">
        <f t="shared" si="12"/>
        <v>0</v>
      </c>
      <c r="AN23" s="687"/>
      <c r="AO23" s="687"/>
      <c r="AP23" s="688">
        <f t="shared" si="13"/>
        <v>0</v>
      </c>
      <c r="AQ23" s="687">
        <f t="shared" si="38"/>
        <v>0</v>
      </c>
      <c r="AR23" s="687">
        <f t="shared" si="38"/>
        <v>0</v>
      </c>
      <c r="AS23" s="688">
        <f t="shared" si="14"/>
        <v>0</v>
      </c>
      <c r="AT23" s="687">
        <v>0</v>
      </c>
      <c r="AU23" s="687">
        <v>0</v>
      </c>
      <c r="AV23" s="688">
        <f t="shared" si="15"/>
        <v>0</v>
      </c>
      <c r="AW23" s="687">
        <v>0</v>
      </c>
      <c r="AX23" s="687">
        <v>0</v>
      </c>
      <c r="AY23" s="688">
        <f t="shared" si="16"/>
        <v>0</v>
      </c>
      <c r="AZ23" s="687">
        <v>0</v>
      </c>
      <c r="BA23" s="687">
        <v>0</v>
      </c>
      <c r="BB23" s="688">
        <f t="shared" si="17"/>
        <v>0</v>
      </c>
      <c r="BC23" s="687">
        <v>0</v>
      </c>
      <c r="BD23" s="687">
        <v>0</v>
      </c>
      <c r="BE23" s="688">
        <f t="shared" si="18"/>
        <v>0</v>
      </c>
      <c r="BF23" s="687">
        <v>0</v>
      </c>
      <c r="BG23" s="687">
        <v>0</v>
      </c>
      <c r="BH23" s="688">
        <f t="shared" si="19"/>
        <v>0</v>
      </c>
      <c r="BI23" s="687">
        <v>0</v>
      </c>
      <c r="BJ23" s="687">
        <v>0</v>
      </c>
      <c r="BK23" s="688">
        <f t="shared" si="20"/>
        <v>0</v>
      </c>
      <c r="BL23" s="687">
        <v>0</v>
      </c>
      <c r="BM23" s="687">
        <v>0</v>
      </c>
      <c r="BN23" s="688">
        <f t="shared" si="21"/>
        <v>0</v>
      </c>
      <c r="BO23" s="687">
        <v>0</v>
      </c>
      <c r="BP23" s="687">
        <v>0</v>
      </c>
      <c r="BQ23" s="688">
        <f t="shared" si="22"/>
        <v>0</v>
      </c>
      <c r="BR23" s="687">
        <f t="shared" si="30"/>
        <v>0</v>
      </c>
      <c r="BS23" s="687">
        <f t="shared" si="30"/>
        <v>0</v>
      </c>
      <c r="BT23" s="688">
        <f t="shared" si="23"/>
        <v>0</v>
      </c>
      <c r="BU23" s="687">
        <f t="shared" si="31"/>
        <v>0</v>
      </c>
      <c r="BV23" s="687">
        <f t="shared" si="31"/>
        <v>0</v>
      </c>
      <c r="BW23" s="688">
        <f t="shared" si="24"/>
        <v>0</v>
      </c>
      <c r="BX23" s="687">
        <f t="shared" si="32"/>
        <v>0</v>
      </c>
      <c r="BY23" s="687">
        <f t="shared" si="32"/>
        <v>0</v>
      </c>
      <c r="BZ23" s="688">
        <f t="shared" si="25"/>
        <v>0</v>
      </c>
      <c r="CA23" s="687">
        <f t="shared" si="33"/>
        <v>0</v>
      </c>
      <c r="CB23" s="687">
        <f t="shared" si="33"/>
        <v>0</v>
      </c>
      <c r="CC23" s="688">
        <f t="shared" si="26"/>
        <v>0</v>
      </c>
      <c r="CD23" s="687">
        <f t="shared" si="34"/>
        <v>0</v>
      </c>
      <c r="CE23" s="687">
        <f t="shared" si="34"/>
        <v>0</v>
      </c>
      <c r="CF23" s="688">
        <f t="shared" si="27"/>
        <v>0</v>
      </c>
      <c r="CG23" s="687">
        <f t="shared" si="35"/>
        <v>0</v>
      </c>
      <c r="CH23" s="687">
        <f t="shared" si="35"/>
        <v>0</v>
      </c>
      <c r="CI23" s="688">
        <f t="shared" si="28"/>
        <v>0</v>
      </c>
      <c r="CJ23" s="687">
        <f t="shared" si="36"/>
        <v>0</v>
      </c>
      <c r="CK23" s="687">
        <f t="shared" si="36"/>
        <v>0</v>
      </c>
      <c r="CL23" s="688">
        <f t="shared" si="29"/>
        <v>0</v>
      </c>
      <c r="DI23" s="690" t="s">
        <v>130</v>
      </c>
      <c r="DJ23" s="691" t="s">
        <v>139</v>
      </c>
      <c r="DN23" s="689"/>
      <c r="DO23" s="689" t="s">
        <v>178</v>
      </c>
    </row>
    <row r="24" spans="1:140" x14ac:dyDescent="0.25">
      <c r="A24" s="692" t="s">
        <v>18</v>
      </c>
      <c r="B24" s="685">
        <v>1250</v>
      </c>
      <c r="C24" s="686">
        <f t="shared" si="0"/>
        <v>0</v>
      </c>
      <c r="D24" s="687"/>
      <c r="E24" s="687"/>
      <c r="F24" s="688">
        <f t="shared" si="1"/>
        <v>0</v>
      </c>
      <c r="G24" s="687"/>
      <c r="H24" s="687"/>
      <c r="I24" s="688">
        <f t="shared" si="2"/>
        <v>0</v>
      </c>
      <c r="J24" s="687"/>
      <c r="K24" s="687"/>
      <c r="L24" s="688">
        <f t="shared" si="3"/>
        <v>0</v>
      </c>
      <c r="M24" s="687"/>
      <c r="N24" s="687"/>
      <c r="O24" s="688">
        <f t="shared" si="4"/>
        <v>0</v>
      </c>
      <c r="P24" s="687"/>
      <c r="Q24" s="687"/>
      <c r="R24" s="688">
        <f t="shared" si="5"/>
        <v>0</v>
      </c>
      <c r="S24" s="687"/>
      <c r="T24" s="687"/>
      <c r="U24" s="688">
        <f t="shared" si="6"/>
        <v>0</v>
      </c>
      <c r="V24" s="687">
        <f t="shared" si="37"/>
        <v>0</v>
      </c>
      <c r="W24" s="687">
        <f t="shared" si="37"/>
        <v>0</v>
      </c>
      <c r="X24" s="688">
        <f t="shared" si="7"/>
        <v>0</v>
      </c>
      <c r="Y24" s="687"/>
      <c r="Z24" s="687"/>
      <c r="AA24" s="688">
        <f t="shared" si="8"/>
        <v>0</v>
      </c>
      <c r="AB24" s="687"/>
      <c r="AC24" s="687"/>
      <c r="AD24" s="688">
        <f t="shared" si="9"/>
        <v>0</v>
      </c>
      <c r="AE24" s="687"/>
      <c r="AF24" s="687"/>
      <c r="AG24" s="688">
        <f t="shared" si="10"/>
        <v>0</v>
      </c>
      <c r="AH24" s="687"/>
      <c r="AI24" s="687"/>
      <c r="AJ24" s="688">
        <f t="shared" si="11"/>
        <v>0</v>
      </c>
      <c r="AK24" s="687"/>
      <c r="AL24" s="687"/>
      <c r="AM24" s="688">
        <f t="shared" si="12"/>
        <v>0</v>
      </c>
      <c r="AN24" s="687"/>
      <c r="AO24" s="687"/>
      <c r="AP24" s="688">
        <f t="shared" si="13"/>
        <v>0</v>
      </c>
      <c r="AQ24" s="687">
        <f t="shared" si="38"/>
        <v>0</v>
      </c>
      <c r="AR24" s="687">
        <f t="shared" si="38"/>
        <v>0</v>
      </c>
      <c r="AS24" s="688">
        <f t="shared" si="14"/>
        <v>0</v>
      </c>
      <c r="AT24" s="687">
        <v>0</v>
      </c>
      <c r="AU24" s="687">
        <v>0</v>
      </c>
      <c r="AV24" s="688">
        <f t="shared" si="15"/>
        <v>0</v>
      </c>
      <c r="AW24" s="687">
        <v>0</v>
      </c>
      <c r="AX24" s="687">
        <v>0</v>
      </c>
      <c r="AY24" s="688">
        <f t="shared" si="16"/>
        <v>0</v>
      </c>
      <c r="AZ24" s="687">
        <v>0</v>
      </c>
      <c r="BA24" s="687">
        <v>0</v>
      </c>
      <c r="BB24" s="688">
        <f t="shared" si="17"/>
        <v>0</v>
      </c>
      <c r="BC24" s="687">
        <v>0</v>
      </c>
      <c r="BD24" s="687">
        <v>0</v>
      </c>
      <c r="BE24" s="688">
        <f t="shared" si="18"/>
        <v>0</v>
      </c>
      <c r="BF24" s="687">
        <v>0</v>
      </c>
      <c r="BG24" s="687">
        <v>0</v>
      </c>
      <c r="BH24" s="688">
        <f t="shared" si="19"/>
        <v>0</v>
      </c>
      <c r="BI24" s="687">
        <v>0</v>
      </c>
      <c r="BJ24" s="687">
        <v>0</v>
      </c>
      <c r="BK24" s="688">
        <f t="shared" si="20"/>
        <v>0</v>
      </c>
      <c r="BL24" s="687">
        <v>0</v>
      </c>
      <c r="BM24" s="687">
        <v>0</v>
      </c>
      <c r="BN24" s="688">
        <f t="shared" si="21"/>
        <v>0</v>
      </c>
      <c r="BO24" s="687">
        <v>0</v>
      </c>
      <c r="BP24" s="687">
        <v>0</v>
      </c>
      <c r="BQ24" s="688">
        <f t="shared" si="22"/>
        <v>0</v>
      </c>
      <c r="BR24" s="687">
        <f t="shared" si="30"/>
        <v>0</v>
      </c>
      <c r="BS24" s="687">
        <f t="shared" si="30"/>
        <v>0</v>
      </c>
      <c r="BT24" s="688">
        <f t="shared" si="23"/>
        <v>0</v>
      </c>
      <c r="BU24" s="687">
        <f t="shared" si="31"/>
        <v>0</v>
      </c>
      <c r="BV24" s="687">
        <f t="shared" si="31"/>
        <v>0</v>
      </c>
      <c r="BW24" s="688">
        <f t="shared" si="24"/>
        <v>0</v>
      </c>
      <c r="BX24" s="687">
        <f t="shared" si="32"/>
        <v>0</v>
      </c>
      <c r="BY24" s="687">
        <f t="shared" si="32"/>
        <v>0</v>
      </c>
      <c r="BZ24" s="688">
        <f t="shared" si="25"/>
        <v>0</v>
      </c>
      <c r="CA24" s="687">
        <f t="shared" si="33"/>
        <v>0</v>
      </c>
      <c r="CB24" s="687">
        <f t="shared" si="33"/>
        <v>0</v>
      </c>
      <c r="CC24" s="688">
        <f t="shared" si="26"/>
        <v>0</v>
      </c>
      <c r="CD24" s="687">
        <f t="shared" si="34"/>
        <v>0</v>
      </c>
      <c r="CE24" s="687">
        <f t="shared" si="34"/>
        <v>0</v>
      </c>
      <c r="CF24" s="688">
        <f t="shared" si="27"/>
        <v>0</v>
      </c>
      <c r="CG24" s="687">
        <f t="shared" si="35"/>
        <v>0</v>
      </c>
      <c r="CH24" s="687">
        <f t="shared" si="35"/>
        <v>0</v>
      </c>
      <c r="CI24" s="688">
        <f t="shared" si="28"/>
        <v>0</v>
      </c>
      <c r="CJ24" s="687">
        <f t="shared" si="36"/>
        <v>0</v>
      </c>
      <c r="CK24" s="687">
        <f t="shared" si="36"/>
        <v>0</v>
      </c>
      <c r="CL24" s="688">
        <f t="shared" si="29"/>
        <v>0</v>
      </c>
      <c r="DH24" s="690" t="s">
        <v>130</v>
      </c>
      <c r="DI24" s="690" t="s">
        <v>130</v>
      </c>
      <c r="DJ24" s="660" t="s">
        <v>140</v>
      </c>
      <c r="DN24" s="691"/>
      <c r="DO24" s="689" t="s">
        <v>178</v>
      </c>
    </row>
    <row r="25" spans="1:140" x14ac:dyDescent="0.25">
      <c r="A25" s="692" t="s">
        <v>19</v>
      </c>
      <c r="B25" s="685">
        <v>608.35</v>
      </c>
      <c r="C25" s="686">
        <f t="shared" si="0"/>
        <v>0</v>
      </c>
      <c r="D25" s="687"/>
      <c r="E25" s="687"/>
      <c r="F25" s="688">
        <f t="shared" si="1"/>
        <v>0</v>
      </c>
      <c r="G25" s="687"/>
      <c r="H25" s="687"/>
      <c r="I25" s="688">
        <f t="shared" si="2"/>
        <v>0</v>
      </c>
      <c r="J25" s="687"/>
      <c r="K25" s="687"/>
      <c r="L25" s="688">
        <f t="shared" si="3"/>
        <v>0</v>
      </c>
      <c r="M25" s="687"/>
      <c r="N25" s="687"/>
      <c r="O25" s="688">
        <f t="shared" si="4"/>
        <v>0</v>
      </c>
      <c r="P25" s="687"/>
      <c r="Q25" s="687"/>
      <c r="R25" s="688">
        <f t="shared" si="5"/>
        <v>0</v>
      </c>
      <c r="S25" s="687"/>
      <c r="T25" s="687"/>
      <c r="U25" s="688">
        <f t="shared" si="6"/>
        <v>0</v>
      </c>
      <c r="V25" s="687">
        <f t="shared" si="37"/>
        <v>0</v>
      </c>
      <c r="W25" s="687">
        <f t="shared" si="37"/>
        <v>0</v>
      </c>
      <c r="X25" s="688">
        <f t="shared" si="7"/>
        <v>0</v>
      </c>
      <c r="Y25" s="687"/>
      <c r="Z25" s="687"/>
      <c r="AA25" s="688">
        <f t="shared" si="8"/>
        <v>0</v>
      </c>
      <c r="AB25" s="687"/>
      <c r="AC25" s="687"/>
      <c r="AD25" s="688">
        <f t="shared" si="9"/>
        <v>0</v>
      </c>
      <c r="AE25" s="687"/>
      <c r="AF25" s="687"/>
      <c r="AG25" s="688">
        <f t="shared" si="10"/>
        <v>0</v>
      </c>
      <c r="AH25" s="687"/>
      <c r="AI25" s="687"/>
      <c r="AJ25" s="688">
        <f t="shared" si="11"/>
        <v>0</v>
      </c>
      <c r="AK25" s="687"/>
      <c r="AL25" s="687"/>
      <c r="AM25" s="688">
        <f t="shared" si="12"/>
        <v>0</v>
      </c>
      <c r="AN25" s="687"/>
      <c r="AO25" s="687"/>
      <c r="AP25" s="688">
        <f t="shared" si="13"/>
        <v>0</v>
      </c>
      <c r="AQ25" s="687">
        <f t="shared" si="38"/>
        <v>0</v>
      </c>
      <c r="AR25" s="687">
        <f t="shared" si="38"/>
        <v>0</v>
      </c>
      <c r="AS25" s="688">
        <f t="shared" si="14"/>
        <v>0</v>
      </c>
      <c r="AT25" s="687">
        <v>0</v>
      </c>
      <c r="AU25" s="687">
        <v>0</v>
      </c>
      <c r="AV25" s="688">
        <f t="shared" si="15"/>
        <v>0</v>
      </c>
      <c r="AW25" s="687">
        <v>0</v>
      </c>
      <c r="AX25" s="687">
        <v>0</v>
      </c>
      <c r="AY25" s="688">
        <f t="shared" si="16"/>
        <v>0</v>
      </c>
      <c r="AZ25" s="687">
        <v>0</v>
      </c>
      <c r="BA25" s="687">
        <v>0</v>
      </c>
      <c r="BB25" s="688">
        <f t="shared" si="17"/>
        <v>0</v>
      </c>
      <c r="BC25" s="687">
        <v>0</v>
      </c>
      <c r="BD25" s="687">
        <v>0</v>
      </c>
      <c r="BE25" s="688">
        <f t="shared" si="18"/>
        <v>0</v>
      </c>
      <c r="BF25" s="687">
        <v>0</v>
      </c>
      <c r="BG25" s="687">
        <v>0</v>
      </c>
      <c r="BH25" s="688">
        <f t="shared" si="19"/>
        <v>0</v>
      </c>
      <c r="BI25" s="687">
        <v>0</v>
      </c>
      <c r="BJ25" s="687">
        <v>0</v>
      </c>
      <c r="BK25" s="688">
        <f t="shared" si="20"/>
        <v>0</v>
      </c>
      <c r="BL25" s="687">
        <v>0</v>
      </c>
      <c r="BM25" s="687">
        <v>0</v>
      </c>
      <c r="BN25" s="688">
        <f t="shared" si="21"/>
        <v>0</v>
      </c>
      <c r="BO25" s="687">
        <v>0</v>
      </c>
      <c r="BP25" s="687">
        <v>0</v>
      </c>
      <c r="BQ25" s="688">
        <f t="shared" si="22"/>
        <v>0</v>
      </c>
      <c r="BR25" s="687">
        <f t="shared" si="30"/>
        <v>0</v>
      </c>
      <c r="BS25" s="687">
        <f t="shared" si="30"/>
        <v>0</v>
      </c>
      <c r="BT25" s="688">
        <f t="shared" si="23"/>
        <v>0</v>
      </c>
      <c r="BU25" s="687">
        <f t="shared" si="31"/>
        <v>0</v>
      </c>
      <c r="BV25" s="687">
        <f t="shared" si="31"/>
        <v>0</v>
      </c>
      <c r="BW25" s="688">
        <f t="shared" si="24"/>
        <v>0</v>
      </c>
      <c r="BX25" s="687">
        <f t="shared" si="32"/>
        <v>0</v>
      </c>
      <c r="BY25" s="687">
        <f t="shared" si="32"/>
        <v>0</v>
      </c>
      <c r="BZ25" s="688">
        <f t="shared" si="25"/>
        <v>0</v>
      </c>
      <c r="CA25" s="687">
        <f t="shared" si="33"/>
        <v>0</v>
      </c>
      <c r="CB25" s="687">
        <f t="shared" si="33"/>
        <v>0</v>
      </c>
      <c r="CC25" s="688">
        <f t="shared" si="26"/>
        <v>0</v>
      </c>
      <c r="CD25" s="687">
        <f t="shared" si="34"/>
        <v>0</v>
      </c>
      <c r="CE25" s="687">
        <f t="shared" si="34"/>
        <v>0</v>
      </c>
      <c r="CF25" s="688">
        <f t="shared" si="27"/>
        <v>0</v>
      </c>
      <c r="CG25" s="687">
        <f t="shared" si="35"/>
        <v>0</v>
      </c>
      <c r="CH25" s="687">
        <f t="shared" si="35"/>
        <v>0</v>
      </c>
      <c r="CI25" s="688">
        <f t="shared" si="28"/>
        <v>0</v>
      </c>
      <c r="CJ25" s="687">
        <f t="shared" si="36"/>
        <v>0</v>
      </c>
      <c r="CK25" s="687">
        <f t="shared" si="36"/>
        <v>0</v>
      </c>
      <c r="CL25" s="688">
        <f t="shared" si="29"/>
        <v>0</v>
      </c>
      <c r="DI25" s="690" t="s">
        <v>130</v>
      </c>
      <c r="DJ25" s="660" t="s">
        <v>138</v>
      </c>
      <c r="DN25" s="691"/>
      <c r="DO25" s="689" t="s">
        <v>178</v>
      </c>
    </row>
    <row r="26" spans="1:140" x14ac:dyDescent="0.25">
      <c r="A26" s="692" t="s">
        <v>20</v>
      </c>
      <c r="B26" s="685">
        <v>324.49</v>
      </c>
      <c r="C26" s="686">
        <f t="shared" si="0"/>
        <v>0</v>
      </c>
      <c r="D26" s="687"/>
      <c r="E26" s="687"/>
      <c r="F26" s="688">
        <f t="shared" si="1"/>
        <v>0</v>
      </c>
      <c r="G26" s="687"/>
      <c r="H26" s="687"/>
      <c r="I26" s="688">
        <f t="shared" si="2"/>
        <v>0</v>
      </c>
      <c r="J26" s="687"/>
      <c r="K26" s="687"/>
      <c r="L26" s="688">
        <f t="shared" si="3"/>
        <v>0</v>
      </c>
      <c r="M26" s="687"/>
      <c r="N26" s="687"/>
      <c r="O26" s="688">
        <f t="shared" si="4"/>
        <v>0</v>
      </c>
      <c r="P26" s="687"/>
      <c r="Q26" s="687"/>
      <c r="R26" s="688">
        <f t="shared" si="5"/>
        <v>0</v>
      </c>
      <c r="S26" s="687"/>
      <c r="T26" s="687"/>
      <c r="U26" s="688">
        <f t="shared" si="6"/>
        <v>0</v>
      </c>
      <c r="V26" s="687">
        <f t="shared" si="37"/>
        <v>0</v>
      </c>
      <c r="W26" s="687">
        <f t="shared" si="37"/>
        <v>0</v>
      </c>
      <c r="X26" s="688">
        <f t="shared" si="7"/>
        <v>0</v>
      </c>
      <c r="Y26" s="687"/>
      <c r="Z26" s="687"/>
      <c r="AA26" s="688">
        <f t="shared" si="8"/>
        <v>0</v>
      </c>
      <c r="AB26" s="687"/>
      <c r="AC26" s="687"/>
      <c r="AD26" s="688">
        <f t="shared" si="9"/>
        <v>0</v>
      </c>
      <c r="AE26" s="687"/>
      <c r="AF26" s="687"/>
      <c r="AG26" s="688">
        <f t="shared" si="10"/>
        <v>0</v>
      </c>
      <c r="AH26" s="687"/>
      <c r="AI26" s="687"/>
      <c r="AJ26" s="688">
        <f t="shared" si="11"/>
        <v>0</v>
      </c>
      <c r="AK26" s="687"/>
      <c r="AL26" s="687"/>
      <c r="AM26" s="688">
        <f t="shared" si="12"/>
        <v>0</v>
      </c>
      <c r="AN26" s="687"/>
      <c r="AO26" s="687"/>
      <c r="AP26" s="688">
        <f t="shared" si="13"/>
        <v>0</v>
      </c>
      <c r="AQ26" s="687">
        <f t="shared" si="38"/>
        <v>0</v>
      </c>
      <c r="AR26" s="687">
        <f t="shared" si="38"/>
        <v>0</v>
      </c>
      <c r="AS26" s="688">
        <f t="shared" si="14"/>
        <v>0</v>
      </c>
      <c r="AT26" s="687">
        <v>0</v>
      </c>
      <c r="AU26" s="687">
        <v>0</v>
      </c>
      <c r="AV26" s="688">
        <f t="shared" si="15"/>
        <v>0</v>
      </c>
      <c r="AW26" s="687">
        <v>0</v>
      </c>
      <c r="AX26" s="687">
        <v>0</v>
      </c>
      <c r="AY26" s="688">
        <f t="shared" si="16"/>
        <v>0</v>
      </c>
      <c r="AZ26" s="687">
        <v>0</v>
      </c>
      <c r="BA26" s="687">
        <v>0</v>
      </c>
      <c r="BB26" s="688">
        <f t="shared" si="17"/>
        <v>0</v>
      </c>
      <c r="BC26" s="687">
        <v>0</v>
      </c>
      <c r="BD26" s="687">
        <v>0</v>
      </c>
      <c r="BE26" s="688">
        <f t="shared" si="18"/>
        <v>0</v>
      </c>
      <c r="BF26" s="687">
        <v>0</v>
      </c>
      <c r="BG26" s="687">
        <v>0</v>
      </c>
      <c r="BH26" s="688">
        <f t="shared" si="19"/>
        <v>0</v>
      </c>
      <c r="BI26" s="687">
        <v>0</v>
      </c>
      <c r="BJ26" s="687">
        <v>0</v>
      </c>
      <c r="BK26" s="688">
        <f t="shared" si="20"/>
        <v>0</v>
      </c>
      <c r="BL26" s="687">
        <v>0</v>
      </c>
      <c r="BM26" s="687">
        <v>0</v>
      </c>
      <c r="BN26" s="688">
        <f t="shared" si="21"/>
        <v>0</v>
      </c>
      <c r="BO26" s="687">
        <v>0</v>
      </c>
      <c r="BP26" s="687">
        <v>0</v>
      </c>
      <c r="BQ26" s="688">
        <f t="shared" si="22"/>
        <v>0</v>
      </c>
      <c r="BR26" s="687">
        <f t="shared" si="30"/>
        <v>0</v>
      </c>
      <c r="BS26" s="687">
        <f t="shared" si="30"/>
        <v>0</v>
      </c>
      <c r="BT26" s="688">
        <f t="shared" si="23"/>
        <v>0</v>
      </c>
      <c r="BU26" s="687">
        <f t="shared" si="31"/>
        <v>0</v>
      </c>
      <c r="BV26" s="687">
        <f t="shared" si="31"/>
        <v>0</v>
      </c>
      <c r="BW26" s="688">
        <f t="shared" si="24"/>
        <v>0</v>
      </c>
      <c r="BX26" s="687">
        <f t="shared" si="32"/>
        <v>0</v>
      </c>
      <c r="BY26" s="687">
        <f t="shared" si="32"/>
        <v>0</v>
      </c>
      <c r="BZ26" s="688">
        <f t="shared" si="25"/>
        <v>0</v>
      </c>
      <c r="CA26" s="687">
        <f t="shared" si="33"/>
        <v>0</v>
      </c>
      <c r="CB26" s="687">
        <f t="shared" si="33"/>
        <v>0</v>
      </c>
      <c r="CC26" s="688">
        <f t="shared" si="26"/>
        <v>0</v>
      </c>
      <c r="CD26" s="687">
        <f t="shared" si="34"/>
        <v>0</v>
      </c>
      <c r="CE26" s="687">
        <f t="shared" si="34"/>
        <v>0</v>
      </c>
      <c r="CF26" s="688">
        <f t="shared" si="27"/>
        <v>0</v>
      </c>
      <c r="CG26" s="687">
        <f t="shared" si="35"/>
        <v>0</v>
      </c>
      <c r="CH26" s="687">
        <f t="shared" si="35"/>
        <v>0</v>
      </c>
      <c r="CI26" s="688">
        <f t="shared" si="28"/>
        <v>0</v>
      </c>
      <c r="CJ26" s="687">
        <f t="shared" si="36"/>
        <v>0</v>
      </c>
      <c r="CK26" s="687">
        <f t="shared" si="36"/>
        <v>0</v>
      </c>
      <c r="CL26" s="688">
        <f t="shared" si="29"/>
        <v>0</v>
      </c>
      <c r="DI26" s="690" t="s">
        <v>130</v>
      </c>
      <c r="DJ26" s="660" t="s">
        <v>138</v>
      </c>
      <c r="DN26" s="689"/>
      <c r="DO26" s="689" t="s">
        <v>178</v>
      </c>
    </row>
    <row r="27" spans="1:140" x14ac:dyDescent="0.25">
      <c r="A27" s="692" t="s">
        <v>21</v>
      </c>
      <c r="B27" s="685">
        <v>4130</v>
      </c>
      <c r="C27" s="686">
        <f t="shared" si="0"/>
        <v>0</v>
      </c>
      <c r="D27" s="687"/>
      <c r="E27" s="687"/>
      <c r="F27" s="688">
        <f t="shared" si="1"/>
        <v>0</v>
      </c>
      <c r="G27" s="687"/>
      <c r="H27" s="687"/>
      <c r="I27" s="688">
        <f t="shared" si="2"/>
        <v>0</v>
      </c>
      <c r="J27" s="687"/>
      <c r="K27" s="687"/>
      <c r="L27" s="688">
        <f t="shared" si="3"/>
        <v>0</v>
      </c>
      <c r="M27" s="687"/>
      <c r="N27" s="687"/>
      <c r="O27" s="688">
        <f t="shared" si="4"/>
        <v>0</v>
      </c>
      <c r="P27" s="687"/>
      <c r="Q27" s="687"/>
      <c r="R27" s="688">
        <f t="shared" si="5"/>
        <v>0</v>
      </c>
      <c r="S27" s="687"/>
      <c r="T27" s="687"/>
      <c r="U27" s="688">
        <f t="shared" si="6"/>
        <v>0</v>
      </c>
      <c r="V27" s="687">
        <f t="shared" si="37"/>
        <v>0</v>
      </c>
      <c r="W27" s="687">
        <f t="shared" si="37"/>
        <v>0</v>
      </c>
      <c r="X27" s="688">
        <f t="shared" si="7"/>
        <v>0</v>
      </c>
      <c r="Y27" s="687"/>
      <c r="Z27" s="687"/>
      <c r="AA27" s="688">
        <f t="shared" si="8"/>
        <v>0</v>
      </c>
      <c r="AB27" s="687"/>
      <c r="AC27" s="687"/>
      <c r="AD27" s="688">
        <f t="shared" si="9"/>
        <v>0</v>
      </c>
      <c r="AE27" s="687"/>
      <c r="AF27" s="687"/>
      <c r="AG27" s="688">
        <f t="shared" si="10"/>
        <v>0</v>
      </c>
      <c r="AH27" s="687"/>
      <c r="AI27" s="687"/>
      <c r="AJ27" s="688">
        <f t="shared" si="11"/>
        <v>0</v>
      </c>
      <c r="AK27" s="687"/>
      <c r="AL27" s="687"/>
      <c r="AM27" s="688">
        <f t="shared" si="12"/>
        <v>0</v>
      </c>
      <c r="AN27" s="687"/>
      <c r="AO27" s="687"/>
      <c r="AP27" s="688">
        <f t="shared" si="13"/>
        <v>0</v>
      </c>
      <c r="AQ27" s="687">
        <f t="shared" si="38"/>
        <v>0</v>
      </c>
      <c r="AR27" s="687">
        <f t="shared" si="38"/>
        <v>0</v>
      </c>
      <c r="AS27" s="688">
        <f t="shared" si="14"/>
        <v>0</v>
      </c>
      <c r="AT27" s="687">
        <v>0</v>
      </c>
      <c r="AU27" s="687">
        <v>0</v>
      </c>
      <c r="AV27" s="688">
        <f t="shared" si="15"/>
        <v>0</v>
      </c>
      <c r="AW27" s="687">
        <v>0</v>
      </c>
      <c r="AX27" s="687">
        <v>0</v>
      </c>
      <c r="AY27" s="688">
        <f t="shared" si="16"/>
        <v>0</v>
      </c>
      <c r="AZ27" s="687">
        <v>0</v>
      </c>
      <c r="BA27" s="687">
        <v>0</v>
      </c>
      <c r="BB27" s="688">
        <f t="shared" si="17"/>
        <v>0</v>
      </c>
      <c r="BC27" s="687">
        <v>0</v>
      </c>
      <c r="BD27" s="687">
        <v>0</v>
      </c>
      <c r="BE27" s="688">
        <f t="shared" si="18"/>
        <v>0</v>
      </c>
      <c r="BF27" s="687">
        <v>0</v>
      </c>
      <c r="BG27" s="687">
        <v>0</v>
      </c>
      <c r="BH27" s="688">
        <f t="shared" si="19"/>
        <v>0</v>
      </c>
      <c r="BI27" s="687">
        <v>0</v>
      </c>
      <c r="BJ27" s="687">
        <v>0</v>
      </c>
      <c r="BK27" s="688">
        <f t="shared" si="20"/>
        <v>0</v>
      </c>
      <c r="BL27" s="687">
        <v>0</v>
      </c>
      <c r="BM27" s="687">
        <v>0</v>
      </c>
      <c r="BN27" s="688">
        <f t="shared" si="21"/>
        <v>0</v>
      </c>
      <c r="BO27" s="687">
        <v>0</v>
      </c>
      <c r="BP27" s="687">
        <v>0</v>
      </c>
      <c r="BQ27" s="688">
        <f t="shared" si="22"/>
        <v>0</v>
      </c>
      <c r="BR27" s="687">
        <f t="shared" si="30"/>
        <v>0</v>
      </c>
      <c r="BS27" s="687">
        <f t="shared" si="30"/>
        <v>0</v>
      </c>
      <c r="BT27" s="688">
        <f t="shared" si="23"/>
        <v>0</v>
      </c>
      <c r="BU27" s="687">
        <f t="shared" si="31"/>
        <v>0</v>
      </c>
      <c r="BV27" s="687">
        <f t="shared" si="31"/>
        <v>0</v>
      </c>
      <c r="BW27" s="688">
        <f t="shared" si="24"/>
        <v>0</v>
      </c>
      <c r="BX27" s="687">
        <f t="shared" si="32"/>
        <v>0</v>
      </c>
      <c r="BY27" s="687">
        <f t="shared" si="32"/>
        <v>0</v>
      </c>
      <c r="BZ27" s="688">
        <f t="shared" si="25"/>
        <v>0</v>
      </c>
      <c r="CA27" s="687">
        <f t="shared" si="33"/>
        <v>0</v>
      </c>
      <c r="CB27" s="687">
        <f t="shared" si="33"/>
        <v>0</v>
      </c>
      <c r="CC27" s="688">
        <f t="shared" si="26"/>
        <v>0</v>
      </c>
      <c r="CD27" s="687">
        <f t="shared" si="34"/>
        <v>0</v>
      </c>
      <c r="CE27" s="687">
        <f t="shared" si="34"/>
        <v>0</v>
      </c>
      <c r="CF27" s="688">
        <f t="shared" si="27"/>
        <v>0</v>
      </c>
      <c r="CG27" s="687">
        <f t="shared" si="35"/>
        <v>0</v>
      </c>
      <c r="CH27" s="687">
        <f t="shared" si="35"/>
        <v>0</v>
      </c>
      <c r="CI27" s="688">
        <f t="shared" si="28"/>
        <v>0</v>
      </c>
      <c r="CJ27" s="687">
        <f t="shared" si="36"/>
        <v>0</v>
      </c>
      <c r="CK27" s="687">
        <f t="shared" si="36"/>
        <v>0</v>
      </c>
      <c r="CL27" s="688">
        <f t="shared" si="29"/>
        <v>0</v>
      </c>
      <c r="DI27" s="690" t="s">
        <v>130</v>
      </c>
      <c r="DJ27" s="660" t="s">
        <v>138</v>
      </c>
      <c r="DN27" s="691"/>
      <c r="DO27" s="689" t="s">
        <v>178</v>
      </c>
    </row>
    <row r="28" spans="1:140" x14ac:dyDescent="0.25">
      <c r="A28" s="692" t="s">
        <v>22</v>
      </c>
      <c r="B28" s="685">
        <v>926</v>
      </c>
      <c r="C28" s="686">
        <f t="shared" si="0"/>
        <v>0</v>
      </c>
      <c r="D28" s="687"/>
      <c r="E28" s="687"/>
      <c r="F28" s="688">
        <f t="shared" si="1"/>
        <v>0</v>
      </c>
      <c r="G28" s="687"/>
      <c r="H28" s="687"/>
      <c r="I28" s="688">
        <f t="shared" si="2"/>
        <v>0</v>
      </c>
      <c r="J28" s="687"/>
      <c r="K28" s="687"/>
      <c r="L28" s="688">
        <f t="shared" si="3"/>
        <v>0</v>
      </c>
      <c r="M28" s="687"/>
      <c r="N28" s="687"/>
      <c r="O28" s="688">
        <f t="shared" si="4"/>
        <v>0</v>
      </c>
      <c r="P28" s="687"/>
      <c r="Q28" s="687"/>
      <c r="R28" s="688">
        <f t="shared" si="5"/>
        <v>0</v>
      </c>
      <c r="S28" s="687"/>
      <c r="T28" s="687"/>
      <c r="U28" s="688">
        <f t="shared" si="6"/>
        <v>0</v>
      </c>
      <c r="V28" s="687">
        <f t="shared" si="37"/>
        <v>0</v>
      </c>
      <c r="W28" s="687">
        <f t="shared" si="37"/>
        <v>0</v>
      </c>
      <c r="X28" s="688">
        <f t="shared" si="7"/>
        <v>0</v>
      </c>
      <c r="Y28" s="687"/>
      <c r="Z28" s="687"/>
      <c r="AA28" s="688">
        <f t="shared" si="8"/>
        <v>0</v>
      </c>
      <c r="AB28" s="687"/>
      <c r="AC28" s="687"/>
      <c r="AD28" s="688">
        <f t="shared" si="9"/>
        <v>0</v>
      </c>
      <c r="AE28" s="687"/>
      <c r="AF28" s="687"/>
      <c r="AG28" s="688">
        <f t="shared" si="10"/>
        <v>0</v>
      </c>
      <c r="AH28" s="687"/>
      <c r="AI28" s="687"/>
      <c r="AJ28" s="688">
        <f t="shared" si="11"/>
        <v>0</v>
      </c>
      <c r="AK28" s="687"/>
      <c r="AL28" s="687"/>
      <c r="AM28" s="688">
        <f t="shared" si="12"/>
        <v>0</v>
      </c>
      <c r="AN28" s="687"/>
      <c r="AO28" s="687"/>
      <c r="AP28" s="688">
        <f t="shared" si="13"/>
        <v>0</v>
      </c>
      <c r="AQ28" s="687">
        <f t="shared" si="38"/>
        <v>0</v>
      </c>
      <c r="AR28" s="687">
        <f t="shared" si="38"/>
        <v>0</v>
      </c>
      <c r="AS28" s="688">
        <f t="shared" si="14"/>
        <v>0</v>
      </c>
      <c r="AT28" s="687">
        <v>0</v>
      </c>
      <c r="AU28" s="687">
        <v>0</v>
      </c>
      <c r="AV28" s="688">
        <f t="shared" si="15"/>
        <v>0</v>
      </c>
      <c r="AW28" s="687">
        <v>0</v>
      </c>
      <c r="AX28" s="687">
        <v>0</v>
      </c>
      <c r="AY28" s="688">
        <f t="shared" si="16"/>
        <v>0</v>
      </c>
      <c r="AZ28" s="687">
        <v>0</v>
      </c>
      <c r="BA28" s="687">
        <v>0</v>
      </c>
      <c r="BB28" s="688">
        <f t="shared" si="17"/>
        <v>0</v>
      </c>
      <c r="BC28" s="687">
        <v>0</v>
      </c>
      <c r="BD28" s="687">
        <v>0</v>
      </c>
      <c r="BE28" s="688">
        <f t="shared" si="18"/>
        <v>0</v>
      </c>
      <c r="BF28" s="687">
        <v>0</v>
      </c>
      <c r="BG28" s="687">
        <v>0</v>
      </c>
      <c r="BH28" s="688">
        <f t="shared" si="19"/>
        <v>0</v>
      </c>
      <c r="BI28" s="687">
        <v>0</v>
      </c>
      <c r="BJ28" s="687">
        <v>0</v>
      </c>
      <c r="BK28" s="688">
        <f t="shared" si="20"/>
        <v>0</v>
      </c>
      <c r="BL28" s="687">
        <v>0</v>
      </c>
      <c r="BM28" s="687">
        <v>0</v>
      </c>
      <c r="BN28" s="688">
        <f t="shared" si="21"/>
        <v>0</v>
      </c>
      <c r="BO28" s="687">
        <v>0</v>
      </c>
      <c r="BP28" s="687">
        <v>0</v>
      </c>
      <c r="BQ28" s="688">
        <f t="shared" si="22"/>
        <v>0</v>
      </c>
      <c r="BR28" s="687">
        <f t="shared" si="30"/>
        <v>0</v>
      </c>
      <c r="BS28" s="687">
        <f t="shared" si="30"/>
        <v>0</v>
      </c>
      <c r="BT28" s="688">
        <f t="shared" si="23"/>
        <v>0</v>
      </c>
      <c r="BU28" s="687">
        <f t="shared" si="31"/>
        <v>0</v>
      </c>
      <c r="BV28" s="687">
        <f t="shared" si="31"/>
        <v>0</v>
      </c>
      <c r="BW28" s="688">
        <f t="shared" si="24"/>
        <v>0</v>
      </c>
      <c r="BX28" s="687">
        <f t="shared" si="32"/>
        <v>0</v>
      </c>
      <c r="BY28" s="687">
        <f t="shared" si="32"/>
        <v>0</v>
      </c>
      <c r="BZ28" s="688">
        <f t="shared" si="25"/>
        <v>0</v>
      </c>
      <c r="CA28" s="687">
        <f t="shared" si="33"/>
        <v>0</v>
      </c>
      <c r="CB28" s="687">
        <f t="shared" si="33"/>
        <v>0</v>
      </c>
      <c r="CC28" s="688">
        <f t="shared" si="26"/>
        <v>0</v>
      </c>
      <c r="CD28" s="687">
        <f t="shared" si="34"/>
        <v>0</v>
      </c>
      <c r="CE28" s="687">
        <f t="shared" si="34"/>
        <v>0</v>
      </c>
      <c r="CF28" s="688">
        <f t="shared" si="27"/>
        <v>0</v>
      </c>
      <c r="CG28" s="687">
        <f t="shared" si="35"/>
        <v>0</v>
      </c>
      <c r="CH28" s="687">
        <f t="shared" si="35"/>
        <v>0</v>
      </c>
      <c r="CI28" s="688">
        <f t="shared" si="28"/>
        <v>0</v>
      </c>
      <c r="CJ28" s="687">
        <f t="shared" si="36"/>
        <v>0</v>
      </c>
      <c r="CK28" s="687">
        <f t="shared" si="36"/>
        <v>0</v>
      </c>
      <c r="CL28" s="688">
        <f t="shared" si="29"/>
        <v>0</v>
      </c>
      <c r="DI28" s="693" t="s">
        <v>130</v>
      </c>
      <c r="DJ28" s="660" t="s">
        <v>137</v>
      </c>
      <c r="DN28" s="689"/>
      <c r="DO28" s="689" t="s">
        <v>178</v>
      </c>
    </row>
    <row r="29" spans="1:140" x14ac:dyDescent="0.25">
      <c r="A29" s="692" t="s">
        <v>23</v>
      </c>
      <c r="B29" s="685">
        <v>529</v>
      </c>
      <c r="C29" s="686">
        <f t="shared" si="0"/>
        <v>0</v>
      </c>
      <c r="D29" s="687"/>
      <c r="E29" s="687"/>
      <c r="F29" s="688">
        <f t="shared" si="1"/>
        <v>0</v>
      </c>
      <c r="G29" s="687"/>
      <c r="H29" s="687"/>
      <c r="I29" s="688">
        <f t="shared" si="2"/>
        <v>0</v>
      </c>
      <c r="J29" s="687"/>
      <c r="K29" s="687"/>
      <c r="L29" s="688">
        <f t="shared" si="3"/>
        <v>0</v>
      </c>
      <c r="M29" s="687"/>
      <c r="N29" s="687"/>
      <c r="O29" s="688">
        <f t="shared" si="4"/>
        <v>0</v>
      </c>
      <c r="P29" s="687"/>
      <c r="Q29" s="687"/>
      <c r="R29" s="688">
        <f t="shared" si="5"/>
        <v>0</v>
      </c>
      <c r="S29" s="687"/>
      <c r="T29" s="687"/>
      <c r="U29" s="688">
        <f t="shared" si="6"/>
        <v>0</v>
      </c>
      <c r="V29" s="687">
        <f t="shared" si="37"/>
        <v>0</v>
      </c>
      <c r="W29" s="687">
        <f t="shared" si="37"/>
        <v>0</v>
      </c>
      <c r="X29" s="688">
        <f t="shared" si="7"/>
        <v>0</v>
      </c>
      <c r="Y29" s="687"/>
      <c r="Z29" s="687"/>
      <c r="AA29" s="688">
        <f t="shared" si="8"/>
        <v>0</v>
      </c>
      <c r="AB29" s="687"/>
      <c r="AC29" s="687"/>
      <c r="AD29" s="688">
        <f t="shared" si="9"/>
        <v>0</v>
      </c>
      <c r="AE29" s="687"/>
      <c r="AF29" s="687"/>
      <c r="AG29" s="688">
        <f t="shared" si="10"/>
        <v>0</v>
      </c>
      <c r="AH29" s="687"/>
      <c r="AI29" s="687"/>
      <c r="AJ29" s="688">
        <f t="shared" si="11"/>
        <v>0</v>
      </c>
      <c r="AK29" s="687"/>
      <c r="AL29" s="687"/>
      <c r="AM29" s="688">
        <f t="shared" si="12"/>
        <v>0</v>
      </c>
      <c r="AN29" s="687"/>
      <c r="AO29" s="687"/>
      <c r="AP29" s="688">
        <f t="shared" si="13"/>
        <v>0</v>
      </c>
      <c r="AQ29" s="687">
        <f t="shared" si="38"/>
        <v>0</v>
      </c>
      <c r="AR29" s="687">
        <f t="shared" si="38"/>
        <v>0</v>
      </c>
      <c r="AS29" s="688">
        <f t="shared" si="14"/>
        <v>0</v>
      </c>
      <c r="AT29" s="687">
        <v>0</v>
      </c>
      <c r="AU29" s="687">
        <v>0</v>
      </c>
      <c r="AV29" s="688">
        <f t="shared" si="15"/>
        <v>0</v>
      </c>
      <c r="AW29" s="687">
        <v>0</v>
      </c>
      <c r="AX29" s="687">
        <v>0</v>
      </c>
      <c r="AY29" s="688">
        <f t="shared" si="16"/>
        <v>0</v>
      </c>
      <c r="AZ29" s="687">
        <v>0</v>
      </c>
      <c r="BA29" s="687">
        <v>0</v>
      </c>
      <c r="BB29" s="688">
        <f t="shared" si="17"/>
        <v>0</v>
      </c>
      <c r="BC29" s="687">
        <v>0</v>
      </c>
      <c r="BD29" s="687">
        <v>0</v>
      </c>
      <c r="BE29" s="688">
        <f t="shared" si="18"/>
        <v>0</v>
      </c>
      <c r="BF29" s="687">
        <v>0</v>
      </c>
      <c r="BG29" s="687">
        <v>0</v>
      </c>
      <c r="BH29" s="688">
        <f t="shared" si="19"/>
        <v>0</v>
      </c>
      <c r="BI29" s="687">
        <v>0</v>
      </c>
      <c r="BJ29" s="687">
        <v>0</v>
      </c>
      <c r="BK29" s="688">
        <f t="shared" si="20"/>
        <v>0</v>
      </c>
      <c r="BL29" s="687">
        <v>0</v>
      </c>
      <c r="BM29" s="687">
        <v>0</v>
      </c>
      <c r="BN29" s="688">
        <f t="shared" si="21"/>
        <v>0</v>
      </c>
      <c r="BO29" s="687">
        <v>0</v>
      </c>
      <c r="BP29" s="687">
        <v>0</v>
      </c>
      <c r="BQ29" s="688">
        <f t="shared" si="22"/>
        <v>0</v>
      </c>
      <c r="BR29" s="687">
        <f t="shared" si="30"/>
        <v>0</v>
      </c>
      <c r="BS29" s="687">
        <f t="shared" si="30"/>
        <v>0</v>
      </c>
      <c r="BT29" s="688">
        <f t="shared" si="23"/>
        <v>0</v>
      </c>
      <c r="BU29" s="687">
        <f t="shared" si="31"/>
        <v>0</v>
      </c>
      <c r="BV29" s="687">
        <f t="shared" si="31"/>
        <v>0</v>
      </c>
      <c r="BW29" s="688">
        <f t="shared" si="24"/>
        <v>0</v>
      </c>
      <c r="BX29" s="687">
        <f t="shared" si="32"/>
        <v>0</v>
      </c>
      <c r="BY29" s="687">
        <f t="shared" si="32"/>
        <v>0</v>
      </c>
      <c r="BZ29" s="688">
        <f t="shared" si="25"/>
        <v>0</v>
      </c>
      <c r="CA29" s="687">
        <f t="shared" si="33"/>
        <v>0</v>
      </c>
      <c r="CB29" s="687">
        <f t="shared" si="33"/>
        <v>0</v>
      </c>
      <c r="CC29" s="688">
        <f t="shared" si="26"/>
        <v>0</v>
      </c>
      <c r="CD29" s="687">
        <f t="shared" si="34"/>
        <v>0</v>
      </c>
      <c r="CE29" s="687">
        <f t="shared" si="34"/>
        <v>0</v>
      </c>
      <c r="CF29" s="688">
        <f t="shared" si="27"/>
        <v>0</v>
      </c>
      <c r="CG29" s="687">
        <f t="shared" si="35"/>
        <v>0</v>
      </c>
      <c r="CH29" s="687">
        <f t="shared" si="35"/>
        <v>0</v>
      </c>
      <c r="CI29" s="688">
        <f t="shared" si="28"/>
        <v>0</v>
      </c>
      <c r="CJ29" s="687">
        <f t="shared" si="36"/>
        <v>0</v>
      </c>
      <c r="CK29" s="687">
        <f t="shared" si="36"/>
        <v>0</v>
      </c>
      <c r="CL29" s="688">
        <f t="shared" si="29"/>
        <v>0</v>
      </c>
      <c r="DH29" s="690" t="s">
        <v>130</v>
      </c>
      <c r="DI29" s="690" t="s">
        <v>130</v>
      </c>
      <c r="DJ29" s="660" t="s">
        <v>138</v>
      </c>
      <c r="DN29" s="689"/>
      <c r="DO29" s="689" t="s">
        <v>178</v>
      </c>
    </row>
    <row r="30" spans="1:140" x14ac:dyDescent="0.25">
      <c r="A30" s="692" t="s">
        <v>24</v>
      </c>
      <c r="B30" s="685">
        <v>547</v>
      </c>
      <c r="C30" s="686">
        <f t="shared" si="0"/>
        <v>0</v>
      </c>
      <c r="D30" s="687"/>
      <c r="E30" s="687"/>
      <c r="F30" s="688">
        <f t="shared" si="1"/>
        <v>0</v>
      </c>
      <c r="G30" s="687"/>
      <c r="H30" s="687"/>
      <c r="I30" s="688">
        <f t="shared" si="2"/>
        <v>0</v>
      </c>
      <c r="J30" s="687"/>
      <c r="K30" s="687"/>
      <c r="L30" s="688">
        <f t="shared" si="3"/>
        <v>0</v>
      </c>
      <c r="M30" s="687"/>
      <c r="N30" s="687"/>
      <c r="O30" s="688">
        <f t="shared" si="4"/>
        <v>0</v>
      </c>
      <c r="P30" s="687"/>
      <c r="Q30" s="687"/>
      <c r="R30" s="688">
        <f t="shared" si="5"/>
        <v>0</v>
      </c>
      <c r="S30" s="687"/>
      <c r="T30" s="687"/>
      <c r="U30" s="688">
        <f t="shared" si="6"/>
        <v>0</v>
      </c>
      <c r="V30" s="687">
        <f t="shared" si="37"/>
        <v>0</v>
      </c>
      <c r="W30" s="687">
        <f t="shared" si="37"/>
        <v>0</v>
      </c>
      <c r="X30" s="688">
        <f t="shared" si="7"/>
        <v>0</v>
      </c>
      <c r="Y30" s="687"/>
      <c r="Z30" s="687"/>
      <c r="AA30" s="688">
        <f t="shared" si="8"/>
        <v>0</v>
      </c>
      <c r="AB30" s="687"/>
      <c r="AC30" s="687"/>
      <c r="AD30" s="688">
        <f t="shared" si="9"/>
        <v>0</v>
      </c>
      <c r="AE30" s="687"/>
      <c r="AF30" s="687"/>
      <c r="AG30" s="688">
        <f t="shared" si="10"/>
        <v>0</v>
      </c>
      <c r="AH30" s="687"/>
      <c r="AI30" s="687"/>
      <c r="AJ30" s="688">
        <f t="shared" si="11"/>
        <v>0</v>
      </c>
      <c r="AK30" s="687"/>
      <c r="AL30" s="687"/>
      <c r="AM30" s="688">
        <f t="shared" si="12"/>
        <v>0</v>
      </c>
      <c r="AN30" s="687"/>
      <c r="AO30" s="687"/>
      <c r="AP30" s="688">
        <f t="shared" si="13"/>
        <v>0</v>
      </c>
      <c r="AQ30" s="687">
        <f t="shared" si="38"/>
        <v>0</v>
      </c>
      <c r="AR30" s="687">
        <f t="shared" si="38"/>
        <v>0</v>
      </c>
      <c r="AS30" s="688">
        <f t="shared" si="14"/>
        <v>0</v>
      </c>
      <c r="AT30" s="687">
        <v>0</v>
      </c>
      <c r="AU30" s="687">
        <v>0</v>
      </c>
      <c r="AV30" s="688">
        <f t="shared" si="15"/>
        <v>0</v>
      </c>
      <c r="AW30" s="687">
        <v>0</v>
      </c>
      <c r="AX30" s="687">
        <v>0</v>
      </c>
      <c r="AY30" s="688">
        <f t="shared" si="16"/>
        <v>0</v>
      </c>
      <c r="AZ30" s="687">
        <v>0</v>
      </c>
      <c r="BA30" s="687">
        <v>0</v>
      </c>
      <c r="BB30" s="688">
        <f t="shared" si="17"/>
        <v>0</v>
      </c>
      <c r="BC30" s="687">
        <v>0</v>
      </c>
      <c r="BD30" s="687">
        <v>0</v>
      </c>
      <c r="BE30" s="688">
        <f t="shared" si="18"/>
        <v>0</v>
      </c>
      <c r="BF30" s="687">
        <v>0</v>
      </c>
      <c r="BG30" s="687">
        <v>0</v>
      </c>
      <c r="BH30" s="688">
        <f t="shared" si="19"/>
        <v>0</v>
      </c>
      <c r="BI30" s="687">
        <v>0</v>
      </c>
      <c r="BJ30" s="687">
        <v>0</v>
      </c>
      <c r="BK30" s="688">
        <f t="shared" si="20"/>
        <v>0</v>
      </c>
      <c r="BL30" s="687">
        <v>0</v>
      </c>
      <c r="BM30" s="687">
        <v>0</v>
      </c>
      <c r="BN30" s="688">
        <f t="shared" si="21"/>
        <v>0</v>
      </c>
      <c r="BO30" s="687">
        <v>0</v>
      </c>
      <c r="BP30" s="687">
        <v>0</v>
      </c>
      <c r="BQ30" s="688">
        <f t="shared" si="22"/>
        <v>0</v>
      </c>
      <c r="BR30" s="687">
        <f t="shared" si="30"/>
        <v>0</v>
      </c>
      <c r="BS30" s="687">
        <f t="shared" si="30"/>
        <v>0</v>
      </c>
      <c r="BT30" s="688">
        <f t="shared" si="23"/>
        <v>0</v>
      </c>
      <c r="BU30" s="687">
        <f t="shared" si="31"/>
        <v>0</v>
      </c>
      <c r="BV30" s="687">
        <f t="shared" si="31"/>
        <v>0</v>
      </c>
      <c r="BW30" s="688">
        <f t="shared" si="24"/>
        <v>0</v>
      </c>
      <c r="BX30" s="687">
        <f t="shared" si="32"/>
        <v>0</v>
      </c>
      <c r="BY30" s="687">
        <f t="shared" si="32"/>
        <v>0</v>
      </c>
      <c r="BZ30" s="688">
        <f t="shared" si="25"/>
        <v>0</v>
      </c>
      <c r="CA30" s="687">
        <f t="shared" si="33"/>
        <v>0</v>
      </c>
      <c r="CB30" s="687">
        <f t="shared" si="33"/>
        <v>0</v>
      </c>
      <c r="CC30" s="688">
        <f t="shared" si="26"/>
        <v>0</v>
      </c>
      <c r="CD30" s="687">
        <f t="shared" si="34"/>
        <v>0</v>
      </c>
      <c r="CE30" s="687">
        <f t="shared" si="34"/>
        <v>0</v>
      </c>
      <c r="CF30" s="688">
        <f t="shared" si="27"/>
        <v>0</v>
      </c>
      <c r="CG30" s="687">
        <f t="shared" si="35"/>
        <v>0</v>
      </c>
      <c r="CH30" s="687">
        <f t="shared" si="35"/>
        <v>0</v>
      </c>
      <c r="CI30" s="688">
        <f t="shared" si="28"/>
        <v>0</v>
      </c>
      <c r="CJ30" s="687">
        <f t="shared" si="36"/>
        <v>0</v>
      </c>
      <c r="CK30" s="687">
        <f t="shared" si="36"/>
        <v>0</v>
      </c>
      <c r="CL30" s="688">
        <f t="shared" si="29"/>
        <v>0</v>
      </c>
      <c r="DN30" s="689"/>
      <c r="DO30" s="689" t="s">
        <v>178</v>
      </c>
    </row>
    <row r="31" spans="1:140" s="701" customFormat="1" ht="12.75" x14ac:dyDescent="0.2">
      <c r="A31" s="694" t="s">
        <v>100</v>
      </c>
      <c r="B31" s="695">
        <v>461</v>
      </c>
      <c r="C31" s="696">
        <f t="shared" si="0"/>
        <v>0</v>
      </c>
      <c r="D31" s="697"/>
      <c r="E31" s="697"/>
      <c r="F31" s="698">
        <f t="shared" si="1"/>
        <v>0</v>
      </c>
      <c r="G31" s="697"/>
      <c r="H31" s="697"/>
      <c r="I31" s="698">
        <f t="shared" si="2"/>
        <v>0</v>
      </c>
      <c r="J31" s="697"/>
      <c r="K31" s="697"/>
      <c r="L31" s="698">
        <f t="shared" si="3"/>
        <v>0</v>
      </c>
      <c r="M31" s="697"/>
      <c r="N31" s="697"/>
      <c r="O31" s="698">
        <f t="shared" si="4"/>
        <v>0</v>
      </c>
      <c r="P31" s="697"/>
      <c r="Q31" s="697"/>
      <c r="R31" s="698">
        <f t="shared" si="5"/>
        <v>0</v>
      </c>
      <c r="S31" s="697"/>
      <c r="T31" s="697"/>
      <c r="U31" s="698">
        <f t="shared" si="6"/>
        <v>0</v>
      </c>
      <c r="V31" s="697">
        <f t="shared" si="37"/>
        <v>0</v>
      </c>
      <c r="W31" s="697">
        <f t="shared" si="37"/>
        <v>0</v>
      </c>
      <c r="X31" s="698">
        <f t="shared" si="7"/>
        <v>0</v>
      </c>
      <c r="Y31" s="699"/>
      <c r="Z31" s="699"/>
      <c r="AA31" s="698">
        <f t="shared" si="8"/>
        <v>0</v>
      </c>
      <c r="AB31" s="697"/>
      <c r="AC31" s="697"/>
      <c r="AD31" s="698">
        <f t="shared" si="9"/>
        <v>0</v>
      </c>
      <c r="AE31" s="697"/>
      <c r="AF31" s="697"/>
      <c r="AG31" s="698">
        <f t="shared" si="10"/>
        <v>0</v>
      </c>
      <c r="AH31" s="697"/>
      <c r="AI31" s="697"/>
      <c r="AJ31" s="698">
        <f t="shared" si="11"/>
        <v>0</v>
      </c>
      <c r="AK31" s="699"/>
      <c r="AL31" s="699"/>
      <c r="AM31" s="698">
        <f t="shared" si="12"/>
        <v>0</v>
      </c>
      <c r="AN31" s="699"/>
      <c r="AO31" s="700"/>
      <c r="AP31" s="698">
        <f t="shared" si="13"/>
        <v>0</v>
      </c>
      <c r="AQ31" s="697">
        <f t="shared" si="38"/>
        <v>0</v>
      </c>
      <c r="AR31" s="697">
        <f t="shared" si="38"/>
        <v>0</v>
      </c>
      <c r="AS31" s="698">
        <f t="shared" si="14"/>
        <v>0</v>
      </c>
      <c r="AT31" s="697">
        <v>0</v>
      </c>
      <c r="AU31" s="697">
        <v>0</v>
      </c>
      <c r="AV31" s="698">
        <f t="shared" si="15"/>
        <v>0</v>
      </c>
      <c r="AW31" s="697">
        <v>0</v>
      </c>
      <c r="AX31" s="697">
        <v>0</v>
      </c>
      <c r="AY31" s="698">
        <f t="shared" si="16"/>
        <v>0</v>
      </c>
      <c r="AZ31" s="697">
        <v>0</v>
      </c>
      <c r="BA31" s="697">
        <v>0</v>
      </c>
      <c r="BB31" s="698">
        <f t="shared" si="17"/>
        <v>0</v>
      </c>
      <c r="BC31" s="697">
        <v>0</v>
      </c>
      <c r="BD31" s="697">
        <v>0</v>
      </c>
      <c r="BE31" s="698">
        <f t="shared" si="18"/>
        <v>0</v>
      </c>
      <c r="BF31" s="697">
        <v>0</v>
      </c>
      <c r="BG31" s="697">
        <v>0</v>
      </c>
      <c r="BH31" s="698">
        <f t="shared" si="19"/>
        <v>0</v>
      </c>
      <c r="BI31" s="697">
        <v>0</v>
      </c>
      <c r="BJ31" s="697">
        <v>0</v>
      </c>
      <c r="BK31" s="698">
        <f t="shared" si="20"/>
        <v>0</v>
      </c>
      <c r="BL31" s="697">
        <v>0</v>
      </c>
      <c r="BM31" s="697">
        <v>0</v>
      </c>
      <c r="BN31" s="698">
        <f t="shared" si="21"/>
        <v>0</v>
      </c>
      <c r="BO31" s="697">
        <v>0</v>
      </c>
      <c r="BP31" s="697">
        <v>0</v>
      </c>
      <c r="BQ31" s="698">
        <f t="shared" si="22"/>
        <v>0</v>
      </c>
      <c r="BR31" s="697">
        <f t="shared" si="30"/>
        <v>0</v>
      </c>
      <c r="BS31" s="697">
        <f t="shared" si="30"/>
        <v>0</v>
      </c>
      <c r="BT31" s="698">
        <f t="shared" si="23"/>
        <v>0</v>
      </c>
      <c r="BU31" s="697">
        <f t="shared" si="31"/>
        <v>0</v>
      </c>
      <c r="BV31" s="697">
        <f t="shared" si="31"/>
        <v>0</v>
      </c>
      <c r="BW31" s="698">
        <f t="shared" si="24"/>
        <v>0</v>
      </c>
      <c r="BX31" s="697">
        <f t="shared" si="32"/>
        <v>0</v>
      </c>
      <c r="BY31" s="697">
        <f t="shared" si="32"/>
        <v>0</v>
      </c>
      <c r="BZ31" s="698">
        <f t="shared" si="25"/>
        <v>0</v>
      </c>
      <c r="CA31" s="697">
        <f t="shared" si="33"/>
        <v>0</v>
      </c>
      <c r="CB31" s="697">
        <f t="shared" si="33"/>
        <v>0</v>
      </c>
      <c r="CC31" s="698">
        <f t="shared" si="26"/>
        <v>0</v>
      </c>
      <c r="CD31" s="697">
        <f t="shared" si="34"/>
        <v>0</v>
      </c>
      <c r="CE31" s="697">
        <f t="shared" si="34"/>
        <v>0</v>
      </c>
      <c r="CF31" s="698">
        <f t="shared" si="27"/>
        <v>0</v>
      </c>
      <c r="CG31" s="697">
        <f t="shared" si="35"/>
        <v>0</v>
      </c>
      <c r="CH31" s="697">
        <f t="shared" si="35"/>
        <v>0</v>
      </c>
      <c r="CI31" s="698">
        <f t="shared" si="28"/>
        <v>0</v>
      </c>
      <c r="CJ31" s="697">
        <f t="shared" si="36"/>
        <v>0</v>
      </c>
      <c r="CK31" s="697">
        <f t="shared" si="36"/>
        <v>0</v>
      </c>
      <c r="CL31" s="698">
        <f t="shared" si="29"/>
        <v>0</v>
      </c>
      <c r="DF31" s="702"/>
      <c r="DG31" s="702"/>
      <c r="DH31" s="702"/>
      <c r="DI31" s="703" t="s">
        <v>130</v>
      </c>
      <c r="DJ31" s="702" t="s">
        <v>141</v>
      </c>
      <c r="DK31" s="702"/>
      <c r="DL31" s="702"/>
      <c r="DM31" s="702"/>
      <c r="DN31" s="851"/>
      <c r="DO31" s="702" t="s">
        <v>178</v>
      </c>
      <c r="DP31" s="702"/>
      <c r="DQ31" s="702"/>
      <c r="DR31" s="702"/>
      <c r="DS31" s="702"/>
      <c r="DT31" s="702"/>
      <c r="DU31" s="702"/>
      <c r="DV31" s="702"/>
      <c r="DW31" s="702"/>
      <c r="DX31" s="702"/>
      <c r="DY31" s="702"/>
      <c r="DZ31" s="702"/>
      <c r="EA31" s="702"/>
      <c r="EB31" s="702"/>
      <c r="EC31" s="702"/>
      <c r="ED31" s="702"/>
      <c r="EE31" s="702"/>
      <c r="EF31" s="702"/>
      <c r="EG31" s="704"/>
      <c r="EH31" s="704"/>
      <c r="EI31" s="704"/>
      <c r="EJ31" s="704"/>
    </row>
    <row r="32" spans="1:140" x14ac:dyDescent="0.25">
      <c r="A32" s="692" t="s">
        <v>26</v>
      </c>
      <c r="B32" s="685">
        <v>984.53</v>
      </c>
      <c r="C32" s="686">
        <f t="shared" si="0"/>
        <v>0</v>
      </c>
      <c r="D32" s="687"/>
      <c r="E32" s="687"/>
      <c r="F32" s="688">
        <f t="shared" si="1"/>
        <v>0</v>
      </c>
      <c r="G32" s="687"/>
      <c r="H32" s="687"/>
      <c r="I32" s="688">
        <f t="shared" si="2"/>
        <v>0</v>
      </c>
      <c r="J32" s="687"/>
      <c r="K32" s="687"/>
      <c r="L32" s="688">
        <f t="shared" si="3"/>
        <v>0</v>
      </c>
      <c r="M32" s="687"/>
      <c r="N32" s="687"/>
      <c r="O32" s="688">
        <f t="shared" si="4"/>
        <v>0</v>
      </c>
      <c r="P32" s="687"/>
      <c r="Q32" s="687"/>
      <c r="R32" s="688">
        <f t="shared" si="5"/>
        <v>0</v>
      </c>
      <c r="S32" s="687"/>
      <c r="T32" s="687"/>
      <c r="U32" s="688">
        <f t="shared" si="6"/>
        <v>0</v>
      </c>
      <c r="V32" s="687">
        <f t="shared" si="37"/>
        <v>0</v>
      </c>
      <c r="W32" s="687">
        <f t="shared" si="37"/>
        <v>0</v>
      </c>
      <c r="X32" s="688">
        <f t="shared" si="7"/>
        <v>0</v>
      </c>
      <c r="Y32" s="687"/>
      <c r="Z32" s="687"/>
      <c r="AA32" s="688">
        <f t="shared" si="8"/>
        <v>0</v>
      </c>
      <c r="AB32" s="687"/>
      <c r="AC32" s="687"/>
      <c r="AD32" s="688">
        <f t="shared" si="9"/>
        <v>0</v>
      </c>
      <c r="AE32" s="687"/>
      <c r="AF32" s="687"/>
      <c r="AG32" s="688">
        <f t="shared" si="10"/>
        <v>0</v>
      </c>
      <c r="AH32" s="687"/>
      <c r="AI32" s="687"/>
      <c r="AJ32" s="688">
        <f t="shared" si="11"/>
        <v>0</v>
      </c>
      <c r="AK32" s="687"/>
      <c r="AL32" s="687"/>
      <c r="AM32" s="688">
        <f t="shared" si="12"/>
        <v>0</v>
      </c>
      <c r="AN32" s="687"/>
      <c r="AO32" s="687"/>
      <c r="AP32" s="688">
        <f t="shared" si="13"/>
        <v>0</v>
      </c>
      <c r="AQ32" s="687">
        <f t="shared" si="38"/>
        <v>0</v>
      </c>
      <c r="AR32" s="687">
        <f t="shared" si="38"/>
        <v>0</v>
      </c>
      <c r="AS32" s="688">
        <f t="shared" si="14"/>
        <v>0</v>
      </c>
      <c r="AT32" s="687">
        <v>0</v>
      </c>
      <c r="AU32" s="687">
        <v>0</v>
      </c>
      <c r="AV32" s="688">
        <f t="shared" si="15"/>
        <v>0</v>
      </c>
      <c r="AW32" s="687">
        <v>0</v>
      </c>
      <c r="AX32" s="687">
        <v>0</v>
      </c>
      <c r="AY32" s="688">
        <f t="shared" si="16"/>
        <v>0</v>
      </c>
      <c r="AZ32" s="687">
        <v>0</v>
      </c>
      <c r="BA32" s="687">
        <v>0</v>
      </c>
      <c r="BB32" s="688">
        <f t="shared" si="17"/>
        <v>0</v>
      </c>
      <c r="BC32" s="687">
        <v>0</v>
      </c>
      <c r="BD32" s="687">
        <v>0</v>
      </c>
      <c r="BE32" s="688">
        <f t="shared" si="18"/>
        <v>0</v>
      </c>
      <c r="BF32" s="687">
        <v>0</v>
      </c>
      <c r="BG32" s="687">
        <v>0</v>
      </c>
      <c r="BH32" s="688">
        <f t="shared" si="19"/>
        <v>0</v>
      </c>
      <c r="BI32" s="687">
        <v>0</v>
      </c>
      <c r="BJ32" s="687">
        <v>0</v>
      </c>
      <c r="BK32" s="688">
        <f t="shared" si="20"/>
        <v>0</v>
      </c>
      <c r="BL32" s="687">
        <v>0</v>
      </c>
      <c r="BM32" s="687">
        <v>0</v>
      </c>
      <c r="BN32" s="688">
        <f t="shared" si="21"/>
        <v>0</v>
      </c>
      <c r="BO32" s="687">
        <v>0</v>
      </c>
      <c r="BP32" s="687">
        <v>0</v>
      </c>
      <c r="BQ32" s="688">
        <f t="shared" si="22"/>
        <v>0</v>
      </c>
      <c r="BR32" s="687">
        <f t="shared" si="30"/>
        <v>0</v>
      </c>
      <c r="BS32" s="687">
        <f t="shared" si="30"/>
        <v>0</v>
      </c>
      <c r="BT32" s="688">
        <f t="shared" si="23"/>
        <v>0</v>
      </c>
      <c r="BU32" s="687">
        <f t="shared" si="31"/>
        <v>0</v>
      </c>
      <c r="BV32" s="687">
        <f t="shared" si="31"/>
        <v>0</v>
      </c>
      <c r="BW32" s="688">
        <f t="shared" si="24"/>
        <v>0</v>
      </c>
      <c r="BX32" s="687">
        <f t="shared" si="32"/>
        <v>0</v>
      </c>
      <c r="BY32" s="687">
        <f t="shared" si="32"/>
        <v>0</v>
      </c>
      <c r="BZ32" s="688">
        <f t="shared" si="25"/>
        <v>0</v>
      </c>
      <c r="CA32" s="687">
        <f t="shared" si="33"/>
        <v>0</v>
      </c>
      <c r="CB32" s="687">
        <f t="shared" si="33"/>
        <v>0</v>
      </c>
      <c r="CC32" s="688">
        <f t="shared" si="26"/>
        <v>0</v>
      </c>
      <c r="CD32" s="687">
        <f t="shared" si="34"/>
        <v>0</v>
      </c>
      <c r="CE32" s="687">
        <f t="shared" si="34"/>
        <v>0</v>
      </c>
      <c r="CF32" s="688">
        <f t="shared" si="27"/>
        <v>0</v>
      </c>
      <c r="CG32" s="687">
        <f t="shared" si="35"/>
        <v>0</v>
      </c>
      <c r="CH32" s="687">
        <f t="shared" si="35"/>
        <v>0</v>
      </c>
      <c r="CI32" s="688">
        <f t="shared" si="28"/>
        <v>0</v>
      </c>
      <c r="CJ32" s="687">
        <f t="shared" si="36"/>
        <v>0</v>
      </c>
      <c r="CK32" s="687">
        <f t="shared" si="36"/>
        <v>0</v>
      </c>
      <c r="CL32" s="688">
        <f t="shared" si="29"/>
        <v>0</v>
      </c>
      <c r="DN32" s="691"/>
      <c r="DO32" s="689" t="s">
        <v>195</v>
      </c>
    </row>
    <row r="33" spans="1:140" x14ac:dyDescent="0.25">
      <c r="A33" s="692" t="s">
        <v>27</v>
      </c>
      <c r="B33" s="685">
        <v>590</v>
      </c>
      <c r="C33" s="686">
        <f t="shared" si="0"/>
        <v>0</v>
      </c>
      <c r="D33" s="687"/>
      <c r="E33" s="687"/>
      <c r="F33" s="688">
        <f t="shared" si="1"/>
        <v>0</v>
      </c>
      <c r="G33" s="687"/>
      <c r="H33" s="687"/>
      <c r="I33" s="688">
        <f t="shared" si="2"/>
        <v>0</v>
      </c>
      <c r="J33" s="687"/>
      <c r="K33" s="687"/>
      <c r="L33" s="688">
        <f t="shared" si="3"/>
        <v>0</v>
      </c>
      <c r="M33" s="687"/>
      <c r="N33" s="687"/>
      <c r="O33" s="688">
        <f t="shared" si="4"/>
        <v>0</v>
      </c>
      <c r="P33" s="687"/>
      <c r="Q33" s="687"/>
      <c r="R33" s="688">
        <f t="shared" si="5"/>
        <v>0</v>
      </c>
      <c r="S33" s="687"/>
      <c r="T33" s="687"/>
      <c r="U33" s="688">
        <f t="shared" si="6"/>
        <v>0</v>
      </c>
      <c r="V33" s="687">
        <f t="shared" si="37"/>
        <v>0</v>
      </c>
      <c r="W33" s="687">
        <f t="shared" si="37"/>
        <v>0</v>
      </c>
      <c r="X33" s="688">
        <f t="shared" si="7"/>
        <v>0</v>
      </c>
      <c r="Y33" s="687"/>
      <c r="Z33" s="687"/>
      <c r="AA33" s="688">
        <f t="shared" si="8"/>
        <v>0</v>
      </c>
      <c r="AB33" s="687"/>
      <c r="AC33" s="687"/>
      <c r="AD33" s="688">
        <f t="shared" si="9"/>
        <v>0</v>
      </c>
      <c r="AE33" s="687"/>
      <c r="AF33" s="687"/>
      <c r="AG33" s="688">
        <f t="shared" si="10"/>
        <v>0</v>
      </c>
      <c r="AH33" s="687"/>
      <c r="AI33" s="687"/>
      <c r="AJ33" s="688">
        <f t="shared" si="11"/>
        <v>0</v>
      </c>
      <c r="AK33" s="687"/>
      <c r="AL33" s="687"/>
      <c r="AM33" s="688">
        <f t="shared" si="12"/>
        <v>0</v>
      </c>
      <c r="AN33" s="687"/>
      <c r="AO33" s="687"/>
      <c r="AP33" s="688">
        <f t="shared" si="13"/>
        <v>0</v>
      </c>
      <c r="AQ33" s="687">
        <f t="shared" si="38"/>
        <v>0</v>
      </c>
      <c r="AR33" s="687">
        <f t="shared" si="38"/>
        <v>0</v>
      </c>
      <c r="AS33" s="688">
        <f t="shared" si="14"/>
        <v>0</v>
      </c>
      <c r="AT33" s="687">
        <v>0</v>
      </c>
      <c r="AU33" s="687">
        <v>0</v>
      </c>
      <c r="AV33" s="688">
        <f t="shared" si="15"/>
        <v>0</v>
      </c>
      <c r="AW33" s="687">
        <v>0</v>
      </c>
      <c r="AX33" s="687">
        <v>0</v>
      </c>
      <c r="AY33" s="688">
        <f t="shared" si="16"/>
        <v>0</v>
      </c>
      <c r="AZ33" s="687">
        <v>0</v>
      </c>
      <c r="BA33" s="687">
        <v>0</v>
      </c>
      <c r="BB33" s="688">
        <f t="shared" si="17"/>
        <v>0</v>
      </c>
      <c r="BC33" s="687">
        <v>0</v>
      </c>
      <c r="BD33" s="687">
        <v>0</v>
      </c>
      <c r="BE33" s="688">
        <f t="shared" si="18"/>
        <v>0</v>
      </c>
      <c r="BF33" s="687">
        <v>0</v>
      </c>
      <c r="BG33" s="687">
        <v>0</v>
      </c>
      <c r="BH33" s="688">
        <f t="shared" si="19"/>
        <v>0</v>
      </c>
      <c r="BI33" s="687">
        <v>0</v>
      </c>
      <c r="BJ33" s="687">
        <v>0</v>
      </c>
      <c r="BK33" s="688">
        <f t="shared" si="20"/>
        <v>0</v>
      </c>
      <c r="BL33" s="687">
        <v>0</v>
      </c>
      <c r="BM33" s="687">
        <v>0</v>
      </c>
      <c r="BN33" s="688">
        <f t="shared" si="21"/>
        <v>0</v>
      </c>
      <c r="BO33" s="687">
        <v>0</v>
      </c>
      <c r="BP33" s="687">
        <v>0</v>
      </c>
      <c r="BQ33" s="688">
        <f t="shared" si="22"/>
        <v>0</v>
      </c>
      <c r="BR33" s="687">
        <f t="shared" si="30"/>
        <v>0</v>
      </c>
      <c r="BS33" s="687">
        <f t="shared" si="30"/>
        <v>0</v>
      </c>
      <c r="BT33" s="688">
        <f t="shared" si="23"/>
        <v>0</v>
      </c>
      <c r="BU33" s="687">
        <f t="shared" si="31"/>
        <v>0</v>
      </c>
      <c r="BV33" s="687">
        <f t="shared" si="31"/>
        <v>0</v>
      </c>
      <c r="BW33" s="688">
        <f t="shared" si="24"/>
        <v>0</v>
      </c>
      <c r="BX33" s="687">
        <f t="shared" si="32"/>
        <v>0</v>
      </c>
      <c r="BY33" s="687">
        <f t="shared" si="32"/>
        <v>0</v>
      </c>
      <c r="BZ33" s="688">
        <f t="shared" si="25"/>
        <v>0</v>
      </c>
      <c r="CA33" s="687">
        <f t="shared" si="33"/>
        <v>0</v>
      </c>
      <c r="CB33" s="687">
        <f t="shared" si="33"/>
        <v>0</v>
      </c>
      <c r="CC33" s="688">
        <f t="shared" si="26"/>
        <v>0</v>
      </c>
      <c r="CD33" s="687">
        <f t="shared" si="34"/>
        <v>0</v>
      </c>
      <c r="CE33" s="687">
        <f t="shared" si="34"/>
        <v>0</v>
      </c>
      <c r="CF33" s="688">
        <f t="shared" si="27"/>
        <v>0</v>
      </c>
      <c r="CG33" s="687">
        <f t="shared" si="35"/>
        <v>0</v>
      </c>
      <c r="CH33" s="687">
        <f t="shared" si="35"/>
        <v>0</v>
      </c>
      <c r="CI33" s="688">
        <f t="shared" si="28"/>
        <v>0</v>
      </c>
      <c r="CJ33" s="687">
        <f t="shared" si="36"/>
        <v>0</v>
      </c>
      <c r="CK33" s="687">
        <f t="shared" si="36"/>
        <v>0</v>
      </c>
      <c r="CL33" s="688">
        <f t="shared" si="29"/>
        <v>0</v>
      </c>
      <c r="DN33" s="691"/>
      <c r="DO33" s="660" t="s">
        <v>196</v>
      </c>
    </row>
    <row r="34" spans="1:140" x14ac:dyDescent="0.25">
      <c r="A34" s="692" t="s">
        <v>28</v>
      </c>
      <c r="B34" s="685">
        <v>3649.92</v>
      </c>
      <c r="C34" s="686">
        <f t="shared" si="0"/>
        <v>0</v>
      </c>
      <c r="D34" s="687"/>
      <c r="E34" s="687"/>
      <c r="F34" s="688">
        <f t="shared" si="1"/>
        <v>0</v>
      </c>
      <c r="G34" s="687"/>
      <c r="H34" s="687"/>
      <c r="I34" s="688">
        <f t="shared" si="2"/>
        <v>0</v>
      </c>
      <c r="J34" s="687"/>
      <c r="K34" s="687"/>
      <c r="L34" s="688">
        <f t="shared" si="3"/>
        <v>0</v>
      </c>
      <c r="M34" s="687"/>
      <c r="N34" s="687"/>
      <c r="O34" s="688">
        <f t="shared" si="4"/>
        <v>0</v>
      </c>
      <c r="P34" s="687"/>
      <c r="Q34" s="687"/>
      <c r="R34" s="688">
        <f t="shared" si="5"/>
        <v>0</v>
      </c>
      <c r="S34" s="687"/>
      <c r="T34" s="687"/>
      <c r="U34" s="688">
        <f t="shared" si="6"/>
        <v>0</v>
      </c>
      <c r="V34" s="687">
        <f t="shared" si="37"/>
        <v>0</v>
      </c>
      <c r="W34" s="687">
        <f t="shared" si="37"/>
        <v>0</v>
      </c>
      <c r="X34" s="688">
        <f t="shared" si="7"/>
        <v>0</v>
      </c>
      <c r="Y34" s="687"/>
      <c r="Z34" s="687"/>
      <c r="AA34" s="688">
        <f t="shared" si="8"/>
        <v>0</v>
      </c>
      <c r="AB34" s="687"/>
      <c r="AC34" s="687"/>
      <c r="AD34" s="688">
        <f t="shared" si="9"/>
        <v>0</v>
      </c>
      <c r="AE34" s="687"/>
      <c r="AF34" s="687"/>
      <c r="AG34" s="688">
        <f t="shared" si="10"/>
        <v>0</v>
      </c>
      <c r="AH34" s="687"/>
      <c r="AI34" s="687"/>
      <c r="AJ34" s="688">
        <f t="shared" si="11"/>
        <v>0</v>
      </c>
      <c r="AK34" s="687"/>
      <c r="AL34" s="687"/>
      <c r="AM34" s="688">
        <f t="shared" si="12"/>
        <v>0</v>
      </c>
      <c r="AN34" s="687"/>
      <c r="AO34" s="687"/>
      <c r="AP34" s="688">
        <f t="shared" si="13"/>
        <v>0</v>
      </c>
      <c r="AQ34" s="687">
        <f t="shared" si="38"/>
        <v>0</v>
      </c>
      <c r="AR34" s="687">
        <f t="shared" si="38"/>
        <v>0</v>
      </c>
      <c r="AS34" s="688">
        <f t="shared" si="14"/>
        <v>0</v>
      </c>
      <c r="AT34" s="687">
        <v>0</v>
      </c>
      <c r="AU34" s="687">
        <v>0</v>
      </c>
      <c r="AV34" s="688">
        <f t="shared" si="15"/>
        <v>0</v>
      </c>
      <c r="AW34" s="687">
        <v>0</v>
      </c>
      <c r="AX34" s="687">
        <v>0</v>
      </c>
      <c r="AY34" s="688">
        <f t="shared" si="16"/>
        <v>0</v>
      </c>
      <c r="AZ34" s="687">
        <v>0</v>
      </c>
      <c r="BA34" s="687">
        <v>0</v>
      </c>
      <c r="BB34" s="688">
        <f t="shared" si="17"/>
        <v>0</v>
      </c>
      <c r="BC34" s="687">
        <v>0</v>
      </c>
      <c r="BD34" s="687">
        <v>0</v>
      </c>
      <c r="BE34" s="688">
        <f t="shared" si="18"/>
        <v>0</v>
      </c>
      <c r="BF34" s="687">
        <v>0</v>
      </c>
      <c r="BG34" s="687">
        <v>0</v>
      </c>
      <c r="BH34" s="688">
        <f t="shared" si="19"/>
        <v>0</v>
      </c>
      <c r="BI34" s="687">
        <v>0</v>
      </c>
      <c r="BJ34" s="687">
        <v>0</v>
      </c>
      <c r="BK34" s="688">
        <f t="shared" si="20"/>
        <v>0</v>
      </c>
      <c r="BL34" s="687">
        <v>0</v>
      </c>
      <c r="BM34" s="687">
        <v>0</v>
      </c>
      <c r="BN34" s="688">
        <f t="shared" si="21"/>
        <v>0</v>
      </c>
      <c r="BO34" s="687">
        <v>0</v>
      </c>
      <c r="BP34" s="687">
        <v>0</v>
      </c>
      <c r="BQ34" s="688">
        <f t="shared" si="22"/>
        <v>0</v>
      </c>
      <c r="BR34" s="687">
        <f t="shared" si="30"/>
        <v>0</v>
      </c>
      <c r="BS34" s="687">
        <f t="shared" si="30"/>
        <v>0</v>
      </c>
      <c r="BT34" s="688">
        <f t="shared" si="23"/>
        <v>0</v>
      </c>
      <c r="BU34" s="687">
        <f t="shared" si="31"/>
        <v>0</v>
      </c>
      <c r="BV34" s="687">
        <f t="shared" si="31"/>
        <v>0</v>
      </c>
      <c r="BW34" s="688">
        <f t="shared" si="24"/>
        <v>0</v>
      </c>
      <c r="BX34" s="687">
        <f t="shared" si="32"/>
        <v>0</v>
      </c>
      <c r="BY34" s="687">
        <f t="shared" si="32"/>
        <v>0</v>
      </c>
      <c r="BZ34" s="688">
        <f t="shared" si="25"/>
        <v>0</v>
      </c>
      <c r="CA34" s="687">
        <f t="shared" si="33"/>
        <v>0</v>
      </c>
      <c r="CB34" s="687">
        <f t="shared" si="33"/>
        <v>0</v>
      </c>
      <c r="CC34" s="688">
        <f t="shared" si="26"/>
        <v>0</v>
      </c>
      <c r="CD34" s="687">
        <f t="shared" si="34"/>
        <v>0</v>
      </c>
      <c r="CE34" s="687">
        <f t="shared" si="34"/>
        <v>0</v>
      </c>
      <c r="CF34" s="688">
        <f t="shared" si="27"/>
        <v>0</v>
      </c>
      <c r="CG34" s="687">
        <f t="shared" si="35"/>
        <v>0</v>
      </c>
      <c r="CH34" s="687">
        <f t="shared" si="35"/>
        <v>0</v>
      </c>
      <c r="CI34" s="688">
        <f t="shared" si="28"/>
        <v>0</v>
      </c>
      <c r="CJ34" s="687">
        <f t="shared" si="36"/>
        <v>0</v>
      </c>
      <c r="CK34" s="687">
        <f t="shared" si="36"/>
        <v>0</v>
      </c>
      <c r="CL34" s="688">
        <f t="shared" si="29"/>
        <v>0</v>
      </c>
      <c r="DN34" s="689"/>
      <c r="DO34" s="689" t="s">
        <v>178</v>
      </c>
    </row>
    <row r="35" spans="1:140" x14ac:dyDescent="0.25">
      <c r="A35" s="692" t="s">
        <v>29</v>
      </c>
      <c r="B35" s="685">
        <v>2527</v>
      </c>
      <c r="C35" s="705">
        <f t="shared" si="0"/>
        <v>0</v>
      </c>
      <c r="D35" s="687"/>
      <c r="E35" s="687"/>
      <c r="F35" s="688">
        <f t="shared" si="1"/>
        <v>0</v>
      </c>
      <c r="G35" s="687"/>
      <c r="H35" s="687"/>
      <c r="I35" s="688">
        <f t="shared" si="2"/>
        <v>0</v>
      </c>
      <c r="J35" s="687"/>
      <c r="K35" s="687"/>
      <c r="L35" s="688">
        <f t="shared" si="3"/>
        <v>0</v>
      </c>
      <c r="M35" s="687"/>
      <c r="N35" s="687"/>
      <c r="O35" s="688">
        <f t="shared" si="4"/>
        <v>0</v>
      </c>
      <c r="P35" s="687"/>
      <c r="Q35" s="687"/>
      <c r="R35" s="688">
        <f t="shared" si="5"/>
        <v>0</v>
      </c>
      <c r="S35" s="687"/>
      <c r="T35" s="687"/>
      <c r="U35" s="688">
        <f t="shared" si="6"/>
        <v>0</v>
      </c>
      <c r="V35" s="687">
        <f t="shared" si="37"/>
        <v>0</v>
      </c>
      <c r="W35" s="687">
        <f t="shared" si="37"/>
        <v>0</v>
      </c>
      <c r="X35" s="688">
        <f t="shared" si="7"/>
        <v>0</v>
      </c>
      <c r="Y35" s="687"/>
      <c r="Z35" s="687"/>
      <c r="AA35" s="688">
        <f t="shared" si="8"/>
        <v>0</v>
      </c>
      <c r="AB35" s="687"/>
      <c r="AC35" s="687"/>
      <c r="AD35" s="688">
        <f t="shared" si="9"/>
        <v>0</v>
      </c>
      <c r="AE35" s="687"/>
      <c r="AF35" s="687"/>
      <c r="AG35" s="688">
        <f t="shared" si="10"/>
        <v>0</v>
      </c>
      <c r="AI35" s="687"/>
      <c r="AJ35" s="688">
        <f t="shared" si="11"/>
        <v>0</v>
      </c>
      <c r="AK35" s="687"/>
      <c r="AL35" s="687"/>
      <c r="AM35" s="688">
        <f t="shared" si="12"/>
        <v>0</v>
      </c>
      <c r="AO35" s="687"/>
      <c r="AP35" s="688">
        <f t="shared" si="13"/>
        <v>0</v>
      </c>
      <c r="AQ35" s="687">
        <f t="shared" si="38"/>
        <v>0</v>
      </c>
      <c r="AR35" s="687">
        <f t="shared" si="38"/>
        <v>0</v>
      </c>
      <c r="AS35" s="688">
        <f t="shared" si="14"/>
        <v>0</v>
      </c>
      <c r="AT35" s="687">
        <v>0</v>
      </c>
      <c r="AU35" s="687">
        <v>0</v>
      </c>
      <c r="AV35" s="688">
        <f t="shared" si="15"/>
        <v>0</v>
      </c>
      <c r="AW35" s="687">
        <v>0</v>
      </c>
      <c r="AX35" s="687">
        <v>0</v>
      </c>
      <c r="AY35" s="688">
        <f t="shared" si="16"/>
        <v>0</v>
      </c>
      <c r="AZ35" s="687">
        <v>0</v>
      </c>
      <c r="BA35" s="687">
        <v>0</v>
      </c>
      <c r="BB35" s="688">
        <f t="shared" si="17"/>
        <v>0</v>
      </c>
      <c r="BC35" s="687">
        <v>0</v>
      </c>
      <c r="BD35" s="687">
        <v>0</v>
      </c>
      <c r="BE35" s="688">
        <f t="shared" si="18"/>
        <v>0</v>
      </c>
      <c r="BF35" s="687">
        <v>0</v>
      </c>
      <c r="BG35" s="687">
        <v>0</v>
      </c>
      <c r="BH35" s="688">
        <f t="shared" si="19"/>
        <v>0</v>
      </c>
      <c r="BI35" s="687">
        <v>0</v>
      </c>
      <c r="BJ35" s="687">
        <v>0</v>
      </c>
      <c r="BK35" s="688">
        <f t="shared" si="20"/>
        <v>0</v>
      </c>
      <c r="BL35" s="687">
        <v>0</v>
      </c>
      <c r="BM35" s="687">
        <v>0</v>
      </c>
      <c r="BN35" s="688">
        <f t="shared" si="21"/>
        <v>0</v>
      </c>
      <c r="BO35" s="687">
        <v>0</v>
      </c>
      <c r="BP35" s="687">
        <v>0</v>
      </c>
      <c r="BQ35" s="688">
        <f t="shared" si="22"/>
        <v>0</v>
      </c>
      <c r="BR35" s="687">
        <f t="shared" si="30"/>
        <v>0</v>
      </c>
      <c r="BS35" s="687">
        <f t="shared" si="30"/>
        <v>0</v>
      </c>
      <c r="BT35" s="688">
        <f t="shared" si="23"/>
        <v>0</v>
      </c>
      <c r="BU35" s="687">
        <f t="shared" si="31"/>
        <v>0</v>
      </c>
      <c r="BV35" s="687">
        <f t="shared" si="31"/>
        <v>0</v>
      </c>
      <c r="BW35" s="688">
        <f t="shared" si="24"/>
        <v>0</v>
      </c>
      <c r="BX35" s="687">
        <f t="shared" si="32"/>
        <v>0</v>
      </c>
      <c r="BY35" s="687">
        <f t="shared" si="32"/>
        <v>0</v>
      </c>
      <c r="BZ35" s="688">
        <f t="shared" si="25"/>
        <v>0</v>
      </c>
      <c r="CA35" s="687">
        <f t="shared" si="33"/>
        <v>0</v>
      </c>
      <c r="CB35" s="687">
        <f t="shared" si="33"/>
        <v>0</v>
      </c>
      <c r="CC35" s="688">
        <f t="shared" si="26"/>
        <v>0</v>
      </c>
      <c r="CD35" s="687">
        <f t="shared" si="34"/>
        <v>0</v>
      </c>
      <c r="CE35" s="687">
        <f t="shared" si="34"/>
        <v>0</v>
      </c>
      <c r="CF35" s="688">
        <f t="shared" si="27"/>
        <v>0</v>
      </c>
      <c r="CG35" s="687">
        <f t="shared" si="35"/>
        <v>0</v>
      </c>
      <c r="CH35" s="687">
        <f t="shared" si="35"/>
        <v>0</v>
      </c>
      <c r="CI35" s="688">
        <f t="shared" si="28"/>
        <v>0</v>
      </c>
      <c r="CJ35" s="687">
        <f t="shared" si="36"/>
        <v>0</v>
      </c>
      <c r="CK35" s="687">
        <f t="shared" si="36"/>
        <v>0</v>
      </c>
      <c r="CL35" s="688">
        <f t="shared" si="29"/>
        <v>0</v>
      </c>
      <c r="DI35" s="706" t="s">
        <v>130</v>
      </c>
      <c r="DJ35" s="660" t="s">
        <v>142</v>
      </c>
      <c r="DN35" s="689"/>
      <c r="DO35" s="689" t="s">
        <v>178</v>
      </c>
    </row>
    <row r="36" spans="1:140" x14ac:dyDescent="0.25">
      <c r="A36" s="692" t="s">
        <v>30</v>
      </c>
      <c r="B36" s="685">
        <v>2182.5</v>
      </c>
      <c r="C36" s="686">
        <f t="shared" si="0"/>
        <v>0</v>
      </c>
      <c r="D36" s="687"/>
      <c r="E36" s="687"/>
      <c r="F36" s="688">
        <f t="shared" si="1"/>
        <v>0</v>
      </c>
      <c r="G36" s="687"/>
      <c r="H36" s="687"/>
      <c r="I36" s="688">
        <f t="shared" si="2"/>
        <v>0</v>
      </c>
      <c r="J36" s="687"/>
      <c r="K36" s="687"/>
      <c r="L36" s="688">
        <f t="shared" si="3"/>
        <v>0</v>
      </c>
      <c r="M36" s="687"/>
      <c r="N36" s="687"/>
      <c r="O36" s="688">
        <f t="shared" si="4"/>
        <v>0</v>
      </c>
      <c r="P36" s="687"/>
      <c r="Q36" s="687"/>
      <c r="R36" s="688">
        <f t="shared" si="5"/>
        <v>0</v>
      </c>
      <c r="S36" s="687"/>
      <c r="T36" s="687"/>
      <c r="U36" s="688">
        <f t="shared" si="6"/>
        <v>0</v>
      </c>
      <c r="V36" s="687">
        <f t="shared" si="37"/>
        <v>0</v>
      </c>
      <c r="W36" s="687">
        <f t="shared" si="37"/>
        <v>0</v>
      </c>
      <c r="X36" s="688">
        <f t="shared" si="7"/>
        <v>0</v>
      </c>
      <c r="Y36" s="687"/>
      <c r="Z36" s="687"/>
      <c r="AA36" s="688">
        <f t="shared" si="8"/>
        <v>0</v>
      </c>
      <c r="AB36" s="687"/>
      <c r="AC36" s="687"/>
      <c r="AD36" s="688">
        <f t="shared" si="9"/>
        <v>0</v>
      </c>
      <c r="AE36" s="687"/>
      <c r="AF36" s="687"/>
      <c r="AG36" s="688">
        <f t="shared" si="10"/>
        <v>0</v>
      </c>
      <c r="AH36" s="687"/>
      <c r="AI36" s="687"/>
      <c r="AJ36" s="688">
        <f t="shared" si="11"/>
        <v>0</v>
      </c>
      <c r="AK36" s="687"/>
      <c r="AL36" s="687"/>
      <c r="AM36" s="688">
        <f t="shared" si="12"/>
        <v>0</v>
      </c>
      <c r="AN36" s="687"/>
      <c r="AO36" s="687"/>
      <c r="AP36" s="688">
        <f t="shared" si="13"/>
        <v>0</v>
      </c>
      <c r="AQ36" s="687">
        <f t="shared" si="38"/>
        <v>0</v>
      </c>
      <c r="AR36" s="687">
        <f t="shared" si="38"/>
        <v>0</v>
      </c>
      <c r="AS36" s="688">
        <f t="shared" si="14"/>
        <v>0</v>
      </c>
      <c r="AT36" s="687">
        <v>0</v>
      </c>
      <c r="AU36" s="687">
        <v>0</v>
      </c>
      <c r="AV36" s="688">
        <f t="shared" si="15"/>
        <v>0</v>
      </c>
      <c r="AW36" s="687">
        <v>0</v>
      </c>
      <c r="AX36" s="687">
        <v>0</v>
      </c>
      <c r="AY36" s="688">
        <f t="shared" si="16"/>
        <v>0</v>
      </c>
      <c r="AZ36" s="687">
        <v>0</v>
      </c>
      <c r="BA36" s="687">
        <v>0</v>
      </c>
      <c r="BB36" s="688">
        <f t="shared" si="17"/>
        <v>0</v>
      </c>
      <c r="BC36" s="687">
        <v>0</v>
      </c>
      <c r="BD36" s="687">
        <v>0</v>
      </c>
      <c r="BE36" s="688">
        <f t="shared" si="18"/>
        <v>0</v>
      </c>
      <c r="BF36" s="687">
        <v>0</v>
      </c>
      <c r="BG36" s="687">
        <v>0</v>
      </c>
      <c r="BH36" s="688">
        <f t="shared" si="19"/>
        <v>0</v>
      </c>
      <c r="BI36" s="687">
        <v>0</v>
      </c>
      <c r="BJ36" s="687">
        <v>0</v>
      </c>
      <c r="BK36" s="688">
        <f t="shared" si="20"/>
        <v>0</v>
      </c>
      <c r="BL36" s="687">
        <v>0</v>
      </c>
      <c r="BM36" s="687">
        <v>0</v>
      </c>
      <c r="BN36" s="688">
        <f t="shared" si="21"/>
        <v>0</v>
      </c>
      <c r="BO36" s="687">
        <v>0</v>
      </c>
      <c r="BP36" s="687">
        <v>0</v>
      </c>
      <c r="BQ36" s="688">
        <f t="shared" si="22"/>
        <v>0</v>
      </c>
      <c r="BR36" s="687">
        <f t="shared" si="30"/>
        <v>0</v>
      </c>
      <c r="BS36" s="687">
        <f t="shared" si="30"/>
        <v>0</v>
      </c>
      <c r="BT36" s="688">
        <f t="shared" si="23"/>
        <v>0</v>
      </c>
      <c r="BU36" s="687">
        <f t="shared" si="31"/>
        <v>0</v>
      </c>
      <c r="BV36" s="687">
        <f t="shared" si="31"/>
        <v>0</v>
      </c>
      <c r="BW36" s="688">
        <f t="shared" si="24"/>
        <v>0</v>
      </c>
      <c r="BX36" s="687">
        <f t="shared" si="32"/>
        <v>0</v>
      </c>
      <c r="BY36" s="687">
        <f t="shared" si="32"/>
        <v>0</v>
      </c>
      <c r="BZ36" s="688">
        <f t="shared" si="25"/>
        <v>0</v>
      </c>
      <c r="CA36" s="687">
        <f t="shared" si="33"/>
        <v>0</v>
      </c>
      <c r="CB36" s="687">
        <f t="shared" si="33"/>
        <v>0</v>
      </c>
      <c r="CC36" s="688">
        <f t="shared" si="26"/>
        <v>0</v>
      </c>
      <c r="CD36" s="687">
        <f t="shared" si="34"/>
        <v>0</v>
      </c>
      <c r="CE36" s="687">
        <f t="shared" si="34"/>
        <v>0</v>
      </c>
      <c r="CF36" s="688">
        <f t="shared" si="27"/>
        <v>0</v>
      </c>
      <c r="CG36" s="687">
        <f t="shared" si="35"/>
        <v>0</v>
      </c>
      <c r="CH36" s="687">
        <f t="shared" si="35"/>
        <v>0</v>
      </c>
      <c r="CI36" s="688">
        <f t="shared" si="28"/>
        <v>0</v>
      </c>
      <c r="CJ36" s="687">
        <f t="shared" si="36"/>
        <v>0</v>
      </c>
      <c r="CK36" s="687">
        <f t="shared" si="36"/>
        <v>0</v>
      </c>
      <c r="CL36" s="688">
        <f t="shared" si="29"/>
        <v>0</v>
      </c>
      <c r="DH36" s="690" t="s">
        <v>130</v>
      </c>
      <c r="DI36" s="690" t="s">
        <v>130</v>
      </c>
      <c r="DJ36" s="660" t="s">
        <v>138</v>
      </c>
      <c r="DN36" s="852"/>
      <c r="DO36" s="689" t="s">
        <v>178</v>
      </c>
    </row>
    <row r="37" spans="1:140" x14ac:dyDescent="0.25">
      <c r="A37" s="692" t="s">
        <v>31</v>
      </c>
      <c r="B37" s="685">
        <v>7199</v>
      </c>
      <c r="C37" s="686">
        <f t="shared" si="0"/>
        <v>0</v>
      </c>
      <c r="D37" s="687"/>
      <c r="E37" s="687"/>
      <c r="F37" s="688">
        <f t="shared" si="1"/>
        <v>0</v>
      </c>
      <c r="G37" s="687"/>
      <c r="H37" s="687"/>
      <c r="I37" s="688">
        <f t="shared" si="2"/>
        <v>0</v>
      </c>
      <c r="J37" s="687"/>
      <c r="K37" s="687"/>
      <c r="L37" s="688">
        <f t="shared" si="3"/>
        <v>0</v>
      </c>
      <c r="M37" s="687"/>
      <c r="N37" s="687"/>
      <c r="O37" s="688">
        <f t="shared" si="4"/>
        <v>0</v>
      </c>
      <c r="P37" s="687"/>
      <c r="Q37" s="687"/>
      <c r="R37" s="688">
        <f t="shared" si="5"/>
        <v>0</v>
      </c>
      <c r="S37" s="687"/>
      <c r="T37" s="687"/>
      <c r="U37" s="688">
        <f t="shared" si="6"/>
        <v>0</v>
      </c>
      <c r="V37" s="687">
        <f t="shared" si="37"/>
        <v>0</v>
      </c>
      <c r="W37" s="687">
        <f t="shared" si="37"/>
        <v>0</v>
      </c>
      <c r="X37" s="688">
        <f t="shared" si="7"/>
        <v>0</v>
      </c>
      <c r="Y37" s="687"/>
      <c r="Z37" s="687"/>
      <c r="AA37" s="688">
        <f t="shared" si="8"/>
        <v>0</v>
      </c>
      <c r="AB37" s="687"/>
      <c r="AC37" s="687"/>
      <c r="AD37" s="688">
        <f t="shared" si="9"/>
        <v>0</v>
      </c>
      <c r="AE37" s="687"/>
      <c r="AF37" s="687"/>
      <c r="AG37" s="688">
        <f t="shared" si="10"/>
        <v>0</v>
      </c>
      <c r="AH37" s="687"/>
      <c r="AI37" s="687"/>
      <c r="AJ37" s="688">
        <f t="shared" si="11"/>
        <v>0</v>
      </c>
      <c r="AK37" s="687"/>
      <c r="AL37" s="687"/>
      <c r="AM37" s="688">
        <f t="shared" si="12"/>
        <v>0</v>
      </c>
      <c r="AN37" s="687"/>
      <c r="AO37" s="687"/>
      <c r="AP37" s="688">
        <f t="shared" si="13"/>
        <v>0</v>
      </c>
      <c r="AQ37" s="687">
        <f t="shared" si="38"/>
        <v>0</v>
      </c>
      <c r="AR37" s="687">
        <f t="shared" si="38"/>
        <v>0</v>
      </c>
      <c r="AS37" s="688">
        <f t="shared" si="14"/>
        <v>0</v>
      </c>
      <c r="AT37" s="687">
        <v>0</v>
      </c>
      <c r="AU37" s="687">
        <v>0</v>
      </c>
      <c r="AV37" s="688">
        <f t="shared" si="15"/>
        <v>0</v>
      </c>
      <c r="AW37" s="687">
        <v>0</v>
      </c>
      <c r="AX37" s="687">
        <v>0</v>
      </c>
      <c r="AY37" s="688">
        <f t="shared" si="16"/>
        <v>0</v>
      </c>
      <c r="AZ37" s="687">
        <v>0</v>
      </c>
      <c r="BA37" s="687">
        <v>0</v>
      </c>
      <c r="BB37" s="688">
        <f t="shared" si="17"/>
        <v>0</v>
      </c>
      <c r="BC37" s="687">
        <v>0</v>
      </c>
      <c r="BD37" s="687">
        <v>0</v>
      </c>
      <c r="BE37" s="688">
        <f t="shared" si="18"/>
        <v>0</v>
      </c>
      <c r="BF37" s="687">
        <v>0</v>
      </c>
      <c r="BG37" s="687">
        <v>0</v>
      </c>
      <c r="BH37" s="688">
        <f t="shared" si="19"/>
        <v>0</v>
      </c>
      <c r="BI37" s="687">
        <v>0</v>
      </c>
      <c r="BJ37" s="687">
        <v>0</v>
      </c>
      <c r="BK37" s="688">
        <f t="shared" si="20"/>
        <v>0</v>
      </c>
      <c r="BL37" s="687">
        <v>0</v>
      </c>
      <c r="BM37" s="687">
        <v>0</v>
      </c>
      <c r="BN37" s="688">
        <f t="shared" si="21"/>
        <v>0</v>
      </c>
      <c r="BO37" s="687">
        <v>0</v>
      </c>
      <c r="BP37" s="687">
        <v>0</v>
      </c>
      <c r="BQ37" s="688">
        <f t="shared" si="22"/>
        <v>0</v>
      </c>
      <c r="BR37" s="687">
        <f t="shared" si="30"/>
        <v>0</v>
      </c>
      <c r="BS37" s="687">
        <f t="shared" si="30"/>
        <v>0</v>
      </c>
      <c r="BT37" s="688">
        <f t="shared" si="23"/>
        <v>0</v>
      </c>
      <c r="BU37" s="687">
        <f t="shared" si="31"/>
        <v>0</v>
      </c>
      <c r="BV37" s="687">
        <f t="shared" si="31"/>
        <v>0</v>
      </c>
      <c r="BW37" s="688">
        <f t="shared" si="24"/>
        <v>0</v>
      </c>
      <c r="BX37" s="687">
        <f t="shared" si="32"/>
        <v>0</v>
      </c>
      <c r="BY37" s="687">
        <f t="shared" si="32"/>
        <v>0</v>
      </c>
      <c r="BZ37" s="688">
        <f t="shared" si="25"/>
        <v>0</v>
      </c>
      <c r="CA37" s="687">
        <f t="shared" si="33"/>
        <v>0</v>
      </c>
      <c r="CB37" s="687">
        <f t="shared" si="33"/>
        <v>0</v>
      </c>
      <c r="CC37" s="688">
        <f t="shared" si="26"/>
        <v>0</v>
      </c>
      <c r="CD37" s="687">
        <f t="shared" si="34"/>
        <v>0</v>
      </c>
      <c r="CE37" s="687">
        <f t="shared" si="34"/>
        <v>0</v>
      </c>
      <c r="CF37" s="688">
        <f t="shared" si="27"/>
        <v>0</v>
      </c>
      <c r="CG37" s="687">
        <f t="shared" si="35"/>
        <v>0</v>
      </c>
      <c r="CH37" s="687">
        <f t="shared" si="35"/>
        <v>0</v>
      </c>
      <c r="CI37" s="688">
        <f t="shared" si="28"/>
        <v>0</v>
      </c>
      <c r="CJ37" s="687">
        <f t="shared" si="36"/>
        <v>0</v>
      </c>
      <c r="CK37" s="687">
        <f t="shared" si="36"/>
        <v>0</v>
      </c>
      <c r="CL37" s="688">
        <f t="shared" si="29"/>
        <v>0</v>
      </c>
      <c r="DN37" s="689"/>
      <c r="DO37" s="689" t="s">
        <v>178</v>
      </c>
    </row>
    <row r="38" spans="1:140" x14ac:dyDescent="0.25">
      <c r="A38" s="707" t="s">
        <v>33</v>
      </c>
      <c r="B38" s="685">
        <v>1701</v>
      </c>
      <c r="C38" s="686">
        <f t="shared" si="0"/>
        <v>0</v>
      </c>
      <c r="D38" s="687"/>
      <c r="E38" s="687"/>
      <c r="F38" s="688">
        <f t="shared" si="1"/>
        <v>0</v>
      </c>
      <c r="G38" s="687"/>
      <c r="H38" s="687"/>
      <c r="I38" s="688">
        <f t="shared" si="2"/>
        <v>0</v>
      </c>
      <c r="J38" s="687"/>
      <c r="K38" s="687"/>
      <c r="L38" s="688">
        <f t="shared" si="3"/>
        <v>0</v>
      </c>
      <c r="M38" s="687"/>
      <c r="N38" s="687"/>
      <c r="O38" s="688">
        <f t="shared" si="4"/>
        <v>0</v>
      </c>
      <c r="P38" s="687"/>
      <c r="Q38" s="687"/>
      <c r="R38" s="688">
        <f t="shared" si="5"/>
        <v>0</v>
      </c>
      <c r="S38" s="687"/>
      <c r="T38" s="687"/>
      <c r="U38" s="688">
        <f t="shared" si="6"/>
        <v>0</v>
      </c>
      <c r="V38" s="687">
        <f t="shared" si="37"/>
        <v>0</v>
      </c>
      <c r="W38" s="687">
        <f t="shared" si="37"/>
        <v>0</v>
      </c>
      <c r="X38" s="688">
        <f t="shared" si="7"/>
        <v>0</v>
      </c>
      <c r="Y38" s="687"/>
      <c r="Z38" s="687"/>
      <c r="AA38" s="688">
        <f t="shared" si="8"/>
        <v>0</v>
      </c>
      <c r="AB38" s="687"/>
      <c r="AC38" s="687"/>
      <c r="AD38" s="688">
        <f t="shared" si="9"/>
        <v>0</v>
      </c>
      <c r="AE38" s="687"/>
      <c r="AF38" s="687"/>
      <c r="AG38" s="688">
        <f t="shared" si="10"/>
        <v>0</v>
      </c>
      <c r="AH38" s="687"/>
      <c r="AI38" s="687"/>
      <c r="AJ38" s="688">
        <f t="shared" si="11"/>
        <v>0</v>
      </c>
      <c r="AK38" s="687"/>
      <c r="AL38" s="687"/>
      <c r="AM38" s="688">
        <f t="shared" si="12"/>
        <v>0</v>
      </c>
      <c r="AN38" s="687"/>
      <c r="AO38" s="687"/>
      <c r="AP38" s="688">
        <f t="shared" si="13"/>
        <v>0</v>
      </c>
      <c r="AQ38" s="687">
        <f t="shared" si="38"/>
        <v>0</v>
      </c>
      <c r="AR38" s="687">
        <f t="shared" si="38"/>
        <v>0</v>
      </c>
      <c r="AS38" s="688">
        <f t="shared" si="14"/>
        <v>0</v>
      </c>
      <c r="AT38" s="687">
        <v>0</v>
      </c>
      <c r="AU38" s="687">
        <v>0</v>
      </c>
      <c r="AV38" s="688">
        <f t="shared" si="15"/>
        <v>0</v>
      </c>
      <c r="AW38" s="687">
        <v>0</v>
      </c>
      <c r="AX38" s="687">
        <v>0</v>
      </c>
      <c r="AY38" s="688">
        <f t="shared" si="16"/>
        <v>0</v>
      </c>
      <c r="AZ38" s="687">
        <v>0</v>
      </c>
      <c r="BA38" s="687">
        <v>0</v>
      </c>
      <c r="BB38" s="688">
        <f t="shared" si="17"/>
        <v>0</v>
      </c>
      <c r="BC38" s="687">
        <v>0</v>
      </c>
      <c r="BD38" s="687">
        <v>0</v>
      </c>
      <c r="BE38" s="688">
        <f t="shared" si="18"/>
        <v>0</v>
      </c>
      <c r="BF38" s="687">
        <v>0</v>
      </c>
      <c r="BG38" s="687">
        <v>0</v>
      </c>
      <c r="BH38" s="688">
        <f t="shared" si="19"/>
        <v>0</v>
      </c>
      <c r="BI38" s="687">
        <v>0</v>
      </c>
      <c r="BJ38" s="687">
        <v>0</v>
      </c>
      <c r="BK38" s="688">
        <f t="shared" si="20"/>
        <v>0</v>
      </c>
      <c r="BL38" s="687">
        <v>0</v>
      </c>
      <c r="BM38" s="687">
        <v>0</v>
      </c>
      <c r="BN38" s="688">
        <f t="shared" si="21"/>
        <v>0</v>
      </c>
      <c r="BO38" s="687">
        <v>0</v>
      </c>
      <c r="BP38" s="687">
        <v>0</v>
      </c>
      <c r="BQ38" s="688">
        <f t="shared" si="22"/>
        <v>0</v>
      </c>
      <c r="BR38" s="687">
        <f t="shared" si="30"/>
        <v>0</v>
      </c>
      <c r="BS38" s="687">
        <f t="shared" si="30"/>
        <v>0</v>
      </c>
      <c r="BT38" s="688">
        <f t="shared" si="23"/>
        <v>0</v>
      </c>
      <c r="BU38" s="687">
        <f t="shared" si="31"/>
        <v>0</v>
      </c>
      <c r="BV38" s="687">
        <f t="shared" si="31"/>
        <v>0</v>
      </c>
      <c r="BW38" s="688">
        <f t="shared" si="24"/>
        <v>0</v>
      </c>
      <c r="BX38" s="687">
        <f t="shared" si="32"/>
        <v>0</v>
      </c>
      <c r="BY38" s="687">
        <f t="shared" si="32"/>
        <v>0</v>
      </c>
      <c r="BZ38" s="688">
        <f t="shared" si="25"/>
        <v>0</v>
      </c>
      <c r="CA38" s="687">
        <f t="shared" si="33"/>
        <v>0</v>
      </c>
      <c r="CB38" s="687">
        <f t="shared" si="33"/>
        <v>0</v>
      </c>
      <c r="CC38" s="688">
        <f t="shared" si="26"/>
        <v>0</v>
      </c>
      <c r="CD38" s="687">
        <f t="shared" si="34"/>
        <v>0</v>
      </c>
      <c r="CE38" s="687">
        <f t="shared" si="34"/>
        <v>0</v>
      </c>
      <c r="CF38" s="688">
        <f t="shared" si="27"/>
        <v>0</v>
      </c>
      <c r="CG38" s="687">
        <f t="shared" si="35"/>
        <v>0</v>
      </c>
      <c r="CH38" s="687">
        <f t="shared" si="35"/>
        <v>0</v>
      </c>
      <c r="CI38" s="688">
        <f t="shared" si="28"/>
        <v>0</v>
      </c>
      <c r="CJ38" s="687">
        <f t="shared" si="36"/>
        <v>0</v>
      </c>
      <c r="CK38" s="687">
        <f t="shared" si="36"/>
        <v>0</v>
      </c>
      <c r="CL38" s="688">
        <f t="shared" si="29"/>
        <v>0</v>
      </c>
      <c r="DH38" s="690" t="s">
        <v>130</v>
      </c>
      <c r="DI38" s="690" t="s">
        <v>130</v>
      </c>
      <c r="DJ38" s="660" t="s">
        <v>138</v>
      </c>
      <c r="DN38" s="689"/>
    </row>
    <row r="39" spans="1:140" x14ac:dyDescent="0.25">
      <c r="A39" s="707" t="s">
        <v>34</v>
      </c>
      <c r="B39" s="685">
        <v>166.57</v>
      </c>
      <c r="C39" s="686">
        <f t="shared" si="0"/>
        <v>0</v>
      </c>
      <c r="D39" s="687"/>
      <c r="E39" s="687"/>
      <c r="F39" s="688">
        <f t="shared" si="1"/>
        <v>0</v>
      </c>
      <c r="G39" s="687"/>
      <c r="H39" s="687"/>
      <c r="I39" s="688">
        <f t="shared" si="2"/>
        <v>0</v>
      </c>
      <c r="J39" s="687"/>
      <c r="K39" s="687"/>
      <c r="L39" s="688">
        <f t="shared" si="3"/>
        <v>0</v>
      </c>
      <c r="M39" s="687"/>
      <c r="N39" s="687"/>
      <c r="O39" s="688">
        <f t="shared" si="4"/>
        <v>0</v>
      </c>
      <c r="P39" s="687"/>
      <c r="Q39" s="687"/>
      <c r="R39" s="688">
        <f t="shared" si="5"/>
        <v>0</v>
      </c>
      <c r="S39" s="687"/>
      <c r="T39" s="687"/>
      <c r="U39" s="688">
        <f t="shared" si="6"/>
        <v>0</v>
      </c>
      <c r="V39" s="687">
        <f t="shared" si="37"/>
        <v>0</v>
      </c>
      <c r="W39" s="687">
        <f t="shared" si="37"/>
        <v>0</v>
      </c>
      <c r="X39" s="688">
        <f t="shared" si="7"/>
        <v>0</v>
      </c>
      <c r="Y39" s="687"/>
      <c r="Z39" s="687"/>
      <c r="AA39" s="688">
        <f t="shared" si="8"/>
        <v>0</v>
      </c>
      <c r="AB39" s="687"/>
      <c r="AC39" s="687"/>
      <c r="AD39" s="688">
        <f t="shared" si="9"/>
        <v>0</v>
      </c>
      <c r="AE39" s="687"/>
      <c r="AF39" s="687"/>
      <c r="AG39" s="688">
        <f t="shared" si="10"/>
        <v>0</v>
      </c>
      <c r="AH39" s="687"/>
      <c r="AI39" s="687"/>
      <c r="AJ39" s="688">
        <f t="shared" si="11"/>
        <v>0</v>
      </c>
      <c r="AK39" s="687"/>
      <c r="AL39" s="687"/>
      <c r="AM39" s="688">
        <f t="shared" si="12"/>
        <v>0</v>
      </c>
      <c r="AN39" s="687"/>
      <c r="AO39" s="687"/>
      <c r="AP39" s="688">
        <f t="shared" si="13"/>
        <v>0</v>
      </c>
      <c r="AQ39" s="687">
        <f t="shared" si="38"/>
        <v>0</v>
      </c>
      <c r="AR39" s="687">
        <f t="shared" si="38"/>
        <v>0</v>
      </c>
      <c r="AS39" s="688">
        <f t="shared" si="14"/>
        <v>0</v>
      </c>
      <c r="AT39" s="687">
        <v>0</v>
      </c>
      <c r="AU39" s="687">
        <v>0</v>
      </c>
      <c r="AV39" s="688">
        <f t="shared" si="15"/>
        <v>0</v>
      </c>
      <c r="AW39" s="687">
        <v>0</v>
      </c>
      <c r="AX39" s="687">
        <v>0</v>
      </c>
      <c r="AY39" s="688">
        <f t="shared" si="16"/>
        <v>0</v>
      </c>
      <c r="AZ39" s="687">
        <v>0</v>
      </c>
      <c r="BA39" s="687">
        <v>0</v>
      </c>
      <c r="BB39" s="688">
        <f t="shared" si="17"/>
        <v>0</v>
      </c>
      <c r="BC39" s="687">
        <v>0</v>
      </c>
      <c r="BD39" s="687">
        <v>0</v>
      </c>
      <c r="BE39" s="688">
        <f t="shared" si="18"/>
        <v>0</v>
      </c>
      <c r="BF39" s="687">
        <v>0</v>
      </c>
      <c r="BG39" s="687">
        <v>0</v>
      </c>
      <c r="BH39" s="688">
        <f t="shared" si="19"/>
        <v>0</v>
      </c>
      <c r="BI39" s="687">
        <v>0</v>
      </c>
      <c r="BJ39" s="687">
        <v>0</v>
      </c>
      <c r="BK39" s="688">
        <f t="shared" si="20"/>
        <v>0</v>
      </c>
      <c r="BL39" s="687">
        <v>0</v>
      </c>
      <c r="BM39" s="687">
        <v>0</v>
      </c>
      <c r="BN39" s="688">
        <f t="shared" si="21"/>
        <v>0</v>
      </c>
      <c r="BO39" s="687">
        <v>0</v>
      </c>
      <c r="BP39" s="687">
        <v>0</v>
      </c>
      <c r="BQ39" s="688">
        <f t="shared" si="22"/>
        <v>0</v>
      </c>
      <c r="BR39" s="687">
        <f t="shared" si="30"/>
        <v>0</v>
      </c>
      <c r="BS39" s="687">
        <f t="shared" si="30"/>
        <v>0</v>
      </c>
      <c r="BT39" s="688">
        <f t="shared" si="23"/>
        <v>0</v>
      </c>
      <c r="BU39" s="687">
        <f t="shared" si="31"/>
        <v>0</v>
      </c>
      <c r="BV39" s="687">
        <f t="shared" si="31"/>
        <v>0</v>
      </c>
      <c r="BW39" s="688">
        <f t="shared" si="24"/>
        <v>0</v>
      </c>
      <c r="BX39" s="687">
        <f t="shared" si="32"/>
        <v>0</v>
      </c>
      <c r="BY39" s="687">
        <f t="shared" si="32"/>
        <v>0</v>
      </c>
      <c r="BZ39" s="688">
        <f t="shared" si="25"/>
        <v>0</v>
      </c>
      <c r="CA39" s="687">
        <f t="shared" si="33"/>
        <v>0</v>
      </c>
      <c r="CB39" s="687">
        <f t="shared" si="33"/>
        <v>0</v>
      </c>
      <c r="CC39" s="688">
        <f t="shared" si="26"/>
        <v>0</v>
      </c>
      <c r="CD39" s="687">
        <f t="shared" si="34"/>
        <v>0</v>
      </c>
      <c r="CE39" s="687">
        <f t="shared" si="34"/>
        <v>0</v>
      </c>
      <c r="CF39" s="688">
        <f t="shared" si="27"/>
        <v>0</v>
      </c>
      <c r="CG39" s="687">
        <f t="shared" si="35"/>
        <v>0</v>
      </c>
      <c r="CH39" s="687">
        <f t="shared" si="35"/>
        <v>0</v>
      </c>
      <c r="CI39" s="688">
        <f t="shared" si="28"/>
        <v>0</v>
      </c>
      <c r="CJ39" s="687">
        <f t="shared" si="36"/>
        <v>0</v>
      </c>
      <c r="CK39" s="687">
        <f t="shared" si="36"/>
        <v>0</v>
      </c>
      <c r="CL39" s="688">
        <f t="shared" si="29"/>
        <v>0</v>
      </c>
      <c r="DI39" s="690" t="s">
        <v>130</v>
      </c>
      <c r="DJ39" s="660" t="s">
        <v>143</v>
      </c>
    </row>
    <row r="40" spans="1:140" x14ac:dyDescent="0.25">
      <c r="A40" s="707" t="s">
        <v>35</v>
      </c>
      <c r="B40" s="685">
        <v>1008</v>
      </c>
      <c r="C40" s="686">
        <f t="shared" si="0"/>
        <v>0</v>
      </c>
      <c r="D40" s="687"/>
      <c r="E40" s="687"/>
      <c r="F40" s="688">
        <f t="shared" si="1"/>
        <v>0</v>
      </c>
      <c r="G40" s="687"/>
      <c r="H40" s="687"/>
      <c r="I40" s="688">
        <f t="shared" si="2"/>
        <v>0</v>
      </c>
      <c r="J40" s="687"/>
      <c r="K40" s="687"/>
      <c r="L40" s="688">
        <f t="shared" si="3"/>
        <v>0</v>
      </c>
      <c r="M40" s="687"/>
      <c r="N40" s="687"/>
      <c r="O40" s="688">
        <f t="shared" si="4"/>
        <v>0</v>
      </c>
      <c r="P40" s="687"/>
      <c r="Q40" s="687"/>
      <c r="R40" s="688">
        <f t="shared" si="5"/>
        <v>0</v>
      </c>
      <c r="S40" s="687"/>
      <c r="T40" s="687"/>
      <c r="U40" s="688">
        <f t="shared" si="6"/>
        <v>0</v>
      </c>
      <c r="V40" s="687">
        <f t="shared" si="37"/>
        <v>0</v>
      </c>
      <c r="W40" s="687">
        <f t="shared" si="37"/>
        <v>0</v>
      </c>
      <c r="X40" s="688">
        <f t="shared" si="7"/>
        <v>0</v>
      </c>
      <c r="Y40" s="687"/>
      <c r="Z40" s="687"/>
      <c r="AA40" s="688">
        <f t="shared" si="8"/>
        <v>0</v>
      </c>
      <c r="AB40" s="687"/>
      <c r="AC40" s="687"/>
      <c r="AD40" s="688">
        <f t="shared" si="9"/>
        <v>0</v>
      </c>
      <c r="AE40" s="687"/>
      <c r="AF40" s="687"/>
      <c r="AG40" s="688">
        <f t="shared" si="10"/>
        <v>0</v>
      </c>
      <c r="AH40" s="687"/>
      <c r="AI40" s="687"/>
      <c r="AJ40" s="688">
        <f t="shared" si="11"/>
        <v>0</v>
      </c>
      <c r="AK40" s="687"/>
      <c r="AL40" s="687"/>
      <c r="AM40" s="688">
        <f t="shared" si="12"/>
        <v>0</v>
      </c>
      <c r="AN40" s="687"/>
      <c r="AO40" s="687"/>
      <c r="AP40" s="688">
        <f t="shared" si="13"/>
        <v>0</v>
      </c>
      <c r="AQ40" s="687">
        <f t="shared" si="38"/>
        <v>0</v>
      </c>
      <c r="AR40" s="687">
        <f t="shared" si="38"/>
        <v>0</v>
      </c>
      <c r="AS40" s="688">
        <f t="shared" si="14"/>
        <v>0</v>
      </c>
      <c r="AT40" s="687">
        <v>0</v>
      </c>
      <c r="AU40" s="687">
        <v>0</v>
      </c>
      <c r="AV40" s="688">
        <f t="shared" si="15"/>
        <v>0</v>
      </c>
      <c r="AW40" s="687">
        <v>0</v>
      </c>
      <c r="AX40" s="687">
        <v>0</v>
      </c>
      <c r="AY40" s="688">
        <f t="shared" si="16"/>
        <v>0</v>
      </c>
      <c r="AZ40" s="687">
        <v>0</v>
      </c>
      <c r="BA40" s="687">
        <v>0</v>
      </c>
      <c r="BB40" s="688">
        <f t="shared" si="17"/>
        <v>0</v>
      </c>
      <c r="BC40" s="687">
        <v>0</v>
      </c>
      <c r="BD40" s="687">
        <v>0</v>
      </c>
      <c r="BE40" s="688">
        <f t="shared" si="18"/>
        <v>0</v>
      </c>
      <c r="BF40" s="687">
        <v>0</v>
      </c>
      <c r="BG40" s="687">
        <v>0</v>
      </c>
      <c r="BH40" s="688">
        <f t="shared" si="19"/>
        <v>0</v>
      </c>
      <c r="BI40" s="687">
        <v>0</v>
      </c>
      <c r="BJ40" s="687">
        <v>0</v>
      </c>
      <c r="BK40" s="688">
        <f t="shared" si="20"/>
        <v>0</v>
      </c>
      <c r="BL40" s="687">
        <v>0</v>
      </c>
      <c r="BM40" s="687">
        <v>0</v>
      </c>
      <c r="BN40" s="688">
        <f t="shared" si="21"/>
        <v>0</v>
      </c>
      <c r="BO40" s="687">
        <v>0</v>
      </c>
      <c r="BP40" s="687">
        <v>0</v>
      </c>
      <c r="BQ40" s="688">
        <f t="shared" si="22"/>
        <v>0</v>
      </c>
      <c r="BR40" s="687">
        <f t="shared" si="30"/>
        <v>0</v>
      </c>
      <c r="BS40" s="687">
        <f t="shared" si="30"/>
        <v>0</v>
      </c>
      <c r="BT40" s="688">
        <f t="shared" si="23"/>
        <v>0</v>
      </c>
      <c r="BU40" s="687">
        <f t="shared" si="31"/>
        <v>0</v>
      </c>
      <c r="BV40" s="687">
        <f t="shared" si="31"/>
        <v>0</v>
      </c>
      <c r="BW40" s="688">
        <f t="shared" si="24"/>
        <v>0</v>
      </c>
      <c r="BX40" s="687">
        <f t="shared" si="32"/>
        <v>0</v>
      </c>
      <c r="BY40" s="687">
        <f t="shared" si="32"/>
        <v>0</v>
      </c>
      <c r="BZ40" s="688">
        <f t="shared" si="25"/>
        <v>0</v>
      </c>
      <c r="CA40" s="687">
        <f t="shared" si="33"/>
        <v>0</v>
      </c>
      <c r="CB40" s="687">
        <f t="shared" si="33"/>
        <v>0</v>
      </c>
      <c r="CC40" s="688">
        <f t="shared" si="26"/>
        <v>0</v>
      </c>
      <c r="CD40" s="687">
        <f t="shared" si="34"/>
        <v>0</v>
      </c>
      <c r="CE40" s="687">
        <f t="shared" si="34"/>
        <v>0</v>
      </c>
      <c r="CF40" s="688">
        <f t="shared" si="27"/>
        <v>0</v>
      </c>
      <c r="CG40" s="687">
        <f t="shared" si="35"/>
        <v>0</v>
      </c>
      <c r="CH40" s="687">
        <f t="shared" si="35"/>
        <v>0</v>
      </c>
      <c r="CI40" s="688">
        <f t="shared" si="28"/>
        <v>0</v>
      </c>
      <c r="CJ40" s="687">
        <f t="shared" si="36"/>
        <v>0</v>
      </c>
      <c r="CK40" s="687">
        <f t="shared" si="36"/>
        <v>0</v>
      </c>
      <c r="CL40" s="688">
        <f t="shared" si="29"/>
        <v>0</v>
      </c>
      <c r="DI40" s="690" t="s">
        <v>130</v>
      </c>
      <c r="DJ40" s="660" t="s">
        <v>138</v>
      </c>
      <c r="DN40" s="689"/>
      <c r="DO40" s="689" t="s">
        <v>178</v>
      </c>
    </row>
    <row r="41" spans="1:140" x14ac:dyDescent="0.25">
      <c r="A41" s="707" t="s">
        <v>36</v>
      </c>
      <c r="B41" s="685">
        <v>1140.8399999999999</v>
      </c>
      <c r="C41" s="686">
        <f t="shared" si="0"/>
        <v>0</v>
      </c>
      <c r="D41" s="838"/>
      <c r="E41" s="838"/>
      <c r="F41" s="688">
        <f t="shared" si="1"/>
        <v>0</v>
      </c>
      <c r="G41" s="687"/>
      <c r="H41" s="687"/>
      <c r="I41" s="688">
        <f t="shared" si="2"/>
        <v>0</v>
      </c>
      <c r="J41" s="687"/>
      <c r="K41" s="687"/>
      <c r="L41" s="688">
        <f t="shared" si="3"/>
        <v>0</v>
      </c>
      <c r="M41" s="839"/>
      <c r="N41" s="840"/>
      <c r="O41" s="688">
        <f t="shared" si="4"/>
        <v>0</v>
      </c>
      <c r="P41" s="839"/>
      <c r="Q41" s="841"/>
      <c r="R41" s="688">
        <f t="shared" si="5"/>
        <v>0</v>
      </c>
      <c r="S41" s="518"/>
      <c r="T41" s="518"/>
      <c r="U41" s="688">
        <f t="shared" si="6"/>
        <v>0</v>
      </c>
      <c r="V41" s="687">
        <f t="shared" si="37"/>
        <v>0</v>
      </c>
      <c r="W41" s="687">
        <f t="shared" si="37"/>
        <v>0</v>
      </c>
      <c r="X41" s="688">
        <f t="shared" si="7"/>
        <v>0</v>
      </c>
      <c r="Y41" s="518"/>
      <c r="Z41" s="518"/>
      <c r="AA41" s="688">
        <f t="shared" si="8"/>
        <v>0</v>
      </c>
      <c r="AB41" s="687"/>
      <c r="AC41" s="687"/>
      <c r="AD41" s="688">
        <f t="shared" si="9"/>
        <v>0</v>
      </c>
      <c r="AE41" s="687"/>
      <c r="AF41" s="687"/>
      <c r="AG41" s="688">
        <f t="shared" si="10"/>
        <v>0</v>
      </c>
      <c r="AH41" s="687"/>
      <c r="AI41" s="687"/>
      <c r="AJ41" s="688">
        <f t="shared" si="11"/>
        <v>0</v>
      </c>
      <c r="AK41" s="123"/>
      <c r="AL41" s="838"/>
      <c r="AM41" s="688">
        <f t="shared" si="12"/>
        <v>0</v>
      </c>
      <c r="AN41" s="687"/>
      <c r="AO41" s="687"/>
      <c r="AP41" s="688">
        <f t="shared" si="13"/>
        <v>0</v>
      </c>
      <c r="AQ41" s="687">
        <f t="shared" si="38"/>
        <v>0</v>
      </c>
      <c r="AR41" s="687">
        <f t="shared" si="38"/>
        <v>0</v>
      </c>
      <c r="AS41" s="688">
        <f t="shared" si="14"/>
        <v>0</v>
      </c>
      <c r="AT41" s="687">
        <v>0</v>
      </c>
      <c r="AU41" s="687">
        <v>0</v>
      </c>
      <c r="AV41" s="688">
        <f t="shared" si="15"/>
        <v>0</v>
      </c>
      <c r="AW41" s="687">
        <v>0</v>
      </c>
      <c r="AX41" s="687">
        <v>0</v>
      </c>
      <c r="AY41" s="688">
        <f t="shared" si="16"/>
        <v>0</v>
      </c>
      <c r="AZ41" s="687">
        <v>0</v>
      </c>
      <c r="BA41" s="687">
        <v>0</v>
      </c>
      <c r="BB41" s="688">
        <f t="shared" si="17"/>
        <v>0</v>
      </c>
      <c r="BC41" s="687">
        <v>0</v>
      </c>
      <c r="BD41" s="687">
        <v>0</v>
      </c>
      <c r="BE41" s="688">
        <f t="shared" si="18"/>
        <v>0</v>
      </c>
      <c r="BF41" s="687">
        <v>0</v>
      </c>
      <c r="BG41" s="687">
        <v>0</v>
      </c>
      <c r="BH41" s="688">
        <f t="shared" si="19"/>
        <v>0</v>
      </c>
      <c r="BI41" s="687">
        <v>0</v>
      </c>
      <c r="BJ41" s="687">
        <v>0</v>
      </c>
      <c r="BK41" s="688">
        <f t="shared" si="20"/>
        <v>0</v>
      </c>
      <c r="BL41" s="687">
        <v>0</v>
      </c>
      <c r="BM41" s="687">
        <v>0</v>
      </c>
      <c r="BN41" s="688">
        <f t="shared" si="21"/>
        <v>0</v>
      </c>
      <c r="BO41" s="687">
        <v>0</v>
      </c>
      <c r="BP41" s="687">
        <v>0</v>
      </c>
      <c r="BQ41" s="688">
        <f t="shared" si="22"/>
        <v>0</v>
      </c>
      <c r="BR41" s="687">
        <f t="shared" si="30"/>
        <v>0</v>
      </c>
      <c r="BS41" s="687">
        <f t="shared" si="30"/>
        <v>0</v>
      </c>
      <c r="BT41" s="688">
        <f t="shared" si="23"/>
        <v>0</v>
      </c>
      <c r="BU41" s="687">
        <f t="shared" si="31"/>
        <v>0</v>
      </c>
      <c r="BV41" s="687">
        <f t="shared" si="31"/>
        <v>0</v>
      </c>
      <c r="BW41" s="688">
        <f t="shared" si="24"/>
        <v>0</v>
      </c>
      <c r="BX41" s="687">
        <f t="shared" si="32"/>
        <v>0</v>
      </c>
      <c r="BY41" s="687">
        <f t="shared" si="32"/>
        <v>0</v>
      </c>
      <c r="BZ41" s="688">
        <f t="shared" si="25"/>
        <v>0</v>
      </c>
      <c r="CA41" s="687">
        <f t="shared" si="33"/>
        <v>0</v>
      </c>
      <c r="CB41" s="687">
        <f t="shared" si="33"/>
        <v>0</v>
      </c>
      <c r="CC41" s="688">
        <f t="shared" si="26"/>
        <v>0</v>
      </c>
      <c r="CD41" s="687">
        <f t="shared" si="34"/>
        <v>0</v>
      </c>
      <c r="CE41" s="687">
        <f t="shared" si="34"/>
        <v>0</v>
      </c>
      <c r="CF41" s="688">
        <f t="shared" si="27"/>
        <v>0</v>
      </c>
      <c r="CG41" s="687">
        <f t="shared" si="35"/>
        <v>0</v>
      </c>
      <c r="CH41" s="687">
        <f t="shared" si="35"/>
        <v>0</v>
      </c>
      <c r="CI41" s="688">
        <f t="shared" si="28"/>
        <v>0</v>
      </c>
      <c r="CJ41" s="687">
        <f t="shared" si="36"/>
        <v>0</v>
      </c>
      <c r="CK41" s="687">
        <f t="shared" si="36"/>
        <v>0</v>
      </c>
      <c r="CL41" s="688">
        <f t="shared" si="29"/>
        <v>0</v>
      </c>
      <c r="DH41" s="690"/>
      <c r="DI41" s="690" t="s">
        <v>130</v>
      </c>
      <c r="DJ41" s="660" t="s">
        <v>138</v>
      </c>
      <c r="DN41" s="689"/>
      <c r="DO41" s="689" t="s">
        <v>178</v>
      </c>
    </row>
    <row r="42" spans="1:140" x14ac:dyDescent="0.25">
      <c r="A42" s="707" t="s">
        <v>37</v>
      </c>
      <c r="B42" s="685">
        <v>1657</v>
      </c>
      <c r="C42" s="686">
        <f t="shared" si="0"/>
        <v>0</v>
      </c>
      <c r="D42" s="687"/>
      <c r="E42" s="687"/>
      <c r="F42" s="688">
        <f t="shared" si="1"/>
        <v>0</v>
      </c>
      <c r="G42" s="687"/>
      <c r="H42" s="687"/>
      <c r="I42" s="688">
        <f t="shared" si="2"/>
        <v>0</v>
      </c>
      <c r="J42" s="687"/>
      <c r="K42" s="687"/>
      <c r="L42" s="688">
        <f t="shared" si="3"/>
        <v>0</v>
      </c>
      <c r="M42" s="687"/>
      <c r="N42" s="687"/>
      <c r="O42" s="688">
        <f t="shared" si="4"/>
        <v>0</v>
      </c>
      <c r="P42" s="687"/>
      <c r="Q42" s="687"/>
      <c r="R42" s="688">
        <f t="shared" si="5"/>
        <v>0</v>
      </c>
      <c r="S42" s="687"/>
      <c r="T42" s="687"/>
      <c r="U42" s="688">
        <f t="shared" si="6"/>
        <v>0</v>
      </c>
      <c r="V42" s="687">
        <f t="shared" si="37"/>
        <v>0</v>
      </c>
      <c r="W42" s="687">
        <f t="shared" si="37"/>
        <v>0</v>
      </c>
      <c r="X42" s="688">
        <f t="shared" si="7"/>
        <v>0</v>
      </c>
      <c r="Y42" s="687"/>
      <c r="Z42" s="687"/>
      <c r="AA42" s="688">
        <f t="shared" si="8"/>
        <v>0</v>
      </c>
      <c r="AB42" s="687"/>
      <c r="AC42" s="687"/>
      <c r="AD42" s="688">
        <f t="shared" si="9"/>
        <v>0</v>
      </c>
      <c r="AE42" s="687"/>
      <c r="AF42" s="687"/>
      <c r="AG42" s="688">
        <f t="shared" si="10"/>
        <v>0</v>
      </c>
      <c r="AH42" s="687"/>
      <c r="AI42" s="687"/>
      <c r="AJ42" s="688">
        <f t="shared" si="11"/>
        <v>0</v>
      </c>
      <c r="AK42" s="687"/>
      <c r="AL42" s="687"/>
      <c r="AM42" s="688">
        <f t="shared" si="12"/>
        <v>0</v>
      </c>
      <c r="AN42" s="687"/>
      <c r="AO42" s="687"/>
      <c r="AP42" s="688">
        <f t="shared" si="13"/>
        <v>0</v>
      </c>
      <c r="AQ42" s="687">
        <f t="shared" si="38"/>
        <v>0</v>
      </c>
      <c r="AR42" s="687">
        <f t="shared" si="38"/>
        <v>0</v>
      </c>
      <c r="AS42" s="688">
        <f t="shared" si="14"/>
        <v>0</v>
      </c>
      <c r="AT42" s="687">
        <v>0</v>
      </c>
      <c r="AU42" s="687">
        <v>0</v>
      </c>
      <c r="AV42" s="688">
        <f t="shared" si="15"/>
        <v>0</v>
      </c>
      <c r="AW42" s="687">
        <v>0</v>
      </c>
      <c r="AX42" s="687">
        <v>0</v>
      </c>
      <c r="AY42" s="688">
        <f t="shared" si="16"/>
        <v>0</v>
      </c>
      <c r="AZ42" s="687">
        <v>0</v>
      </c>
      <c r="BA42" s="687">
        <v>0</v>
      </c>
      <c r="BB42" s="688">
        <f t="shared" si="17"/>
        <v>0</v>
      </c>
      <c r="BC42" s="687">
        <v>0</v>
      </c>
      <c r="BD42" s="687">
        <v>0</v>
      </c>
      <c r="BE42" s="688">
        <f t="shared" si="18"/>
        <v>0</v>
      </c>
      <c r="BF42" s="687">
        <v>0</v>
      </c>
      <c r="BG42" s="687">
        <v>0</v>
      </c>
      <c r="BH42" s="688">
        <f t="shared" si="19"/>
        <v>0</v>
      </c>
      <c r="BI42" s="687">
        <v>0</v>
      </c>
      <c r="BJ42" s="687">
        <v>0</v>
      </c>
      <c r="BK42" s="688">
        <f t="shared" si="20"/>
        <v>0</v>
      </c>
      <c r="BL42" s="687">
        <v>0</v>
      </c>
      <c r="BM42" s="687">
        <v>0</v>
      </c>
      <c r="BN42" s="688">
        <f t="shared" si="21"/>
        <v>0</v>
      </c>
      <c r="BO42" s="687">
        <v>0</v>
      </c>
      <c r="BP42" s="687">
        <v>0</v>
      </c>
      <c r="BQ42" s="688">
        <f t="shared" si="22"/>
        <v>0</v>
      </c>
      <c r="BR42" s="687">
        <f t="shared" si="30"/>
        <v>0</v>
      </c>
      <c r="BS42" s="687">
        <f t="shared" si="30"/>
        <v>0</v>
      </c>
      <c r="BT42" s="688">
        <f t="shared" si="23"/>
        <v>0</v>
      </c>
      <c r="BU42" s="687">
        <f t="shared" si="31"/>
        <v>0</v>
      </c>
      <c r="BV42" s="687">
        <f t="shared" si="31"/>
        <v>0</v>
      </c>
      <c r="BW42" s="688">
        <f t="shared" si="24"/>
        <v>0</v>
      </c>
      <c r="BX42" s="687">
        <f t="shared" si="32"/>
        <v>0</v>
      </c>
      <c r="BY42" s="687">
        <f t="shared" si="32"/>
        <v>0</v>
      </c>
      <c r="BZ42" s="688">
        <f t="shared" si="25"/>
        <v>0</v>
      </c>
      <c r="CA42" s="687">
        <f t="shared" si="33"/>
        <v>0</v>
      </c>
      <c r="CB42" s="687">
        <f t="shared" si="33"/>
        <v>0</v>
      </c>
      <c r="CC42" s="688">
        <f t="shared" si="26"/>
        <v>0</v>
      </c>
      <c r="CD42" s="687">
        <f t="shared" si="34"/>
        <v>0</v>
      </c>
      <c r="CE42" s="687">
        <f t="shared" si="34"/>
        <v>0</v>
      </c>
      <c r="CF42" s="688">
        <f t="shared" si="27"/>
        <v>0</v>
      </c>
      <c r="CG42" s="687">
        <f t="shared" si="35"/>
        <v>0</v>
      </c>
      <c r="CH42" s="687">
        <f t="shared" si="35"/>
        <v>0</v>
      </c>
      <c r="CI42" s="688">
        <f t="shared" si="28"/>
        <v>0</v>
      </c>
      <c r="CJ42" s="687">
        <f t="shared" si="36"/>
        <v>0</v>
      </c>
      <c r="CK42" s="687">
        <f t="shared" si="36"/>
        <v>0</v>
      </c>
      <c r="CL42" s="688">
        <f t="shared" si="29"/>
        <v>0</v>
      </c>
      <c r="DH42" s="690" t="s">
        <v>130</v>
      </c>
      <c r="DI42" s="690" t="s">
        <v>130</v>
      </c>
      <c r="DJ42" s="660" t="s">
        <v>138</v>
      </c>
      <c r="DN42" s="691"/>
      <c r="DO42" s="689" t="s">
        <v>178</v>
      </c>
    </row>
    <row r="43" spans="1:140" x14ac:dyDescent="0.25">
      <c r="A43" s="707" t="s">
        <v>38</v>
      </c>
      <c r="B43" s="685">
        <v>3677.73</v>
      </c>
      <c r="C43" s="686">
        <f t="shared" si="0"/>
        <v>0</v>
      </c>
      <c r="D43" s="45"/>
      <c r="E43" s="45"/>
      <c r="F43" s="688">
        <f t="shared" si="1"/>
        <v>0</v>
      </c>
      <c r="G43" s="45"/>
      <c r="H43" s="45"/>
      <c r="I43" s="688">
        <f t="shared" si="2"/>
        <v>0</v>
      </c>
      <c r="J43" s="687"/>
      <c r="K43" s="687"/>
      <c r="L43" s="688">
        <f t="shared" si="3"/>
        <v>0</v>
      </c>
      <c r="M43" s="45"/>
      <c r="N43" s="45"/>
      <c r="O43" s="688">
        <f t="shared" si="4"/>
        <v>0</v>
      </c>
      <c r="P43" s="45"/>
      <c r="Q43" s="45"/>
      <c r="R43" s="688">
        <f t="shared" si="5"/>
        <v>0</v>
      </c>
      <c r="S43" s="45"/>
      <c r="T43" s="842"/>
      <c r="U43" s="688">
        <f t="shared" si="6"/>
        <v>0</v>
      </c>
      <c r="V43" s="687">
        <f t="shared" si="37"/>
        <v>0</v>
      </c>
      <c r="W43" s="687">
        <f t="shared" si="37"/>
        <v>0</v>
      </c>
      <c r="X43" s="688">
        <f t="shared" si="7"/>
        <v>0</v>
      </c>
      <c r="Y43" s="687"/>
      <c r="Z43" s="687"/>
      <c r="AA43" s="688">
        <f t="shared" si="8"/>
        <v>0</v>
      </c>
      <c r="AB43" s="687"/>
      <c r="AC43" s="687"/>
      <c r="AD43" s="688">
        <f t="shared" si="9"/>
        <v>0</v>
      </c>
      <c r="AE43" s="45"/>
      <c r="AF43" s="45"/>
      <c r="AG43" s="688">
        <f t="shared" si="10"/>
        <v>0</v>
      </c>
      <c r="AH43" s="687"/>
      <c r="AI43" s="687"/>
      <c r="AJ43" s="688">
        <f t="shared" si="11"/>
        <v>0</v>
      </c>
      <c r="AK43" s="45"/>
      <c r="AL43" s="45"/>
      <c r="AM43" s="688">
        <f t="shared" si="12"/>
        <v>0</v>
      </c>
      <c r="AN43" s="45"/>
      <c r="AO43" s="45"/>
      <c r="AP43" s="688">
        <f t="shared" si="13"/>
        <v>0</v>
      </c>
      <c r="AQ43" s="687">
        <f t="shared" si="38"/>
        <v>0</v>
      </c>
      <c r="AR43" s="687">
        <f t="shared" si="38"/>
        <v>0</v>
      </c>
      <c r="AS43" s="688">
        <f t="shared" si="14"/>
        <v>0</v>
      </c>
      <c r="AT43" s="687">
        <v>0</v>
      </c>
      <c r="AU43" s="687">
        <v>0</v>
      </c>
      <c r="AV43" s="688">
        <f t="shared" si="15"/>
        <v>0</v>
      </c>
      <c r="AW43" s="687">
        <v>2</v>
      </c>
      <c r="AX43" s="687">
        <v>8</v>
      </c>
      <c r="AY43" s="688">
        <f t="shared" si="16"/>
        <v>4</v>
      </c>
      <c r="AZ43" s="687">
        <v>4.5999999999999996</v>
      </c>
      <c r="BA43" s="687">
        <v>18.899999999999999</v>
      </c>
      <c r="BB43" s="688">
        <f t="shared" si="17"/>
        <v>4.1086956521739131</v>
      </c>
      <c r="BC43" s="687">
        <v>0</v>
      </c>
      <c r="BD43" s="687">
        <v>0</v>
      </c>
      <c r="BE43" s="688">
        <f t="shared" si="18"/>
        <v>0</v>
      </c>
      <c r="BF43" s="687">
        <v>0</v>
      </c>
      <c r="BG43" s="687">
        <v>0</v>
      </c>
      <c r="BH43" s="688">
        <f t="shared" si="19"/>
        <v>0</v>
      </c>
      <c r="BI43" s="687">
        <v>0</v>
      </c>
      <c r="BJ43" s="687">
        <v>0</v>
      </c>
      <c r="BK43" s="688">
        <f t="shared" si="20"/>
        <v>0</v>
      </c>
      <c r="BL43" s="687">
        <v>0</v>
      </c>
      <c r="BM43" s="687">
        <v>0</v>
      </c>
      <c r="BN43" s="688">
        <f t="shared" si="21"/>
        <v>0</v>
      </c>
      <c r="BO43" s="687">
        <v>0</v>
      </c>
      <c r="BP43" s="687">
        <v>0</v>
      </c>
      <c r="BQ43" s="688">
        <f t="shared" si="22"/>
        <v>0</v>
      </c>
      <c r="BR43" s="687">
        <f t="shared" si="30"/>
        <v>0</v>
      </c>
      <c r="BS43" s="687">
        <f t="shared" si="30"/>
        <v>0</v>
      </c>
      <c r="BT43" s="688">
        <f t="shared" si="23"/>
        <v>0</v>
      </c>
      <c r="BU43" s="687">
        <f t="shared" si="31"/>
        <v>0</v>
      </c>
      <c r="BV43" s="687">
        <f t="shared" si="31"/>
        <v>0</v>
      </c>
      <c r="BW43" s="688">
        <f t="shared" si="24"/>
        <v>0</v>
      </c>
      <c r="BX43" s="687">
        <f t="shared" si="32"/>
        <v>0</v>
      </c>
      <c r="BY43" s="687">
        <f t="shared" si="32"/>
        <v>0</v>
      </c>
      <c r="BZ43" s="688">
        <f t="shared" si="25"/>
        <v>0</v>
      </c>
      <c r="CA43" s="687">
        <f t="shared" si="33"/>
        <v>0</v>
      </c>
      <c r="CB43" s="687">
        <f t="shared" si="33"/>
        <v>0</v>
      </c>
      <c r="CC43" s="688">
        <f t="shared" si="26"/>
        <v>0</v>
      </c>
      <c r="CD43" s="687">
        <f t="shared" si="34"/>
        <v>0</v>
      </c>
      <c r="CE43" s="687">
        <f t="shared" si="34"/>
        <v>0</v>
      </c>
      <c r="CF43" s="688">
        <f t="shared" si="27"/>
        <v>0</v>
      </c>
      <c r="CG43" s="687">
        <f t="shared" si="35"/>
        <v>0</v>
      </c>
      <c r="CH43" s="687">
        <f t="shared" si="35"/>
        <v>0</v>
      </c>
      <c r="CI43" s="688">
        <f t="shared" si="28"/>
        <v>0</v>
      </c>
      <c r="CJ43" s="687">
        <f t="shared" si="36"/>
        <v>0</v>
      </c>
      <c r="CK43" s="687">
        <f t="shared" si="36"/>
        <v>0</v>
      </c>
      <c r="CL43" s="688">
        <f t="shared" si="29"/>
        <v>0</v>
      </c>
      <c r="DI43" s="690" t="s">
        <v>130</v>
      </c>
      <c r="DJ43" s="660" t="s">
        <v>138</v>
      </c>
      <c r="DN43" s="689"/>
      <c r="DO43" s="689" t="s">
        <v>178</v>
      </c>
    </row>
    <row r="44" spans="1:140" x14ac:dyDescent="0.25">
      <c r="A44" s="707" t="s">
        <v>39</v>
      </c>
      <c r="B44" s="685">
        <v>506.5</v>
      </c>
      <c r="C44" s="686">
        <f t="shared" si="0"/>
        <v>0</v>
      </c>
      <c r="D44" s="687"/>
      <c r="E44" s="687"/>
      <c r="F44" s="688">
        <f t="shared" si="1"/>
        <v>0</v>
      </c>
      <c r="G44" s="687"/>
      <c r="H44" s="687"/>
      <c r="I44" s="688">
        <f t="shared" si="2"/>
        <v>0</v>
      </c>
      <c r="J44" s="687"/>
      <c r="K44" s="687"/>
      <c r="L44" s="688">
        <f t="shared" si="3"/>
        <v>0</v>
      </c>
      <c r="M44" s="842"/>
      <c r="N44" s="842"/>
      <c r="O44" s="688">
        <f t="shared" si="4"/>
        <v>0</v>
      </c>
      <c r="P44" s="687"/>
      <c r="Q44" s="687"/>
      <c r="R44" s="688">
        <f t="shared" si="5"/>
        <v>0</v>
      </c>
      <c r="S44" s="687"/>
      <c r="T44" s="687"/>
      <c r="U44" s="688">
        <f t="shared" si="6"/>
        <v>0</v>
      </c>
      <c r="V44" s="687">
        <f t="shared" si="37"/>
        <v>0</v>
      </c>
      <c r="W44" s="687">
        <f t="shared" si="37"/>
        <v>0</v>
      </c>
      <c r="X44" s="688">
        <f t="shared" si="7"/>
        <v>0</v>
      </c>
      <c r="Y44" s="687"/>
      <c r="Z44" s="687"/>
      <c r="AA44" s="688">
        <f t="shared" si="8"/>
        <v>0</v>
      </c>
      <c r="AB44" s="687"/>
      <c r="AC44" s="687"/>
      <c r="AD44" s="688">
        <f t="shared" si="9"/>
        <v>0</v>
      </c>
      <c r="AE44" s="687"/>
      <c r="AF44" s="687"/>
      <c r="AG44" s="688">
        <f t="shared" si="10"/>
        <v>0</v>
      </c>
      <c r="AH44" s="687"/>
      <c r="AI44" s="687"/>
      <c r="AJ44" s="688">
        <f t="shared" si="11"/>
        <v>0</v>
      </c>
      <c r="AK44" s="687"/>
      <c r="AL44" s="687"/>
      <c r="AM44" s="688">
        <f t="shared" si="12"/>
        <v>0</v>
      </c>
      <c r="AN44" s="687"/>
      <c r="AO44" s="687"/>
      <c r="AP44" s="688">
        <f t="shared" si="13"/>
        <v>0</v>
      </c>
      <c r="AQ44" s="687">
        <f t="shared" si="38"/>
        <v>0</v>
      </c>
      <c r="AR44" s="687">
        <f t="shared" si="38"/>
        <v>0</v>
      </c>
      <c r="AS44" s="688">
        <f t="shared" si="14"/>
        <v>0</v>
      </c>
      <c r="AT44" s="687">
        <v>0</v>
      </c>
      <c r="AU44" s="687">
        <v>0</v>
      </c>
      <c r="AV44" s="688">
        <f t="shared" si="15"/>
        <v>0</v>
      </c>
      <c r="AW44" s="687">
        <v>0</v>
      </c>
      <c r="AX44" s="687">
        <v>0</v>
      </c>
      <c r="AY44" s="688">
        <f t="shared" si="16"/>
        <v>0</v>
      </c>
      <c r="AZ44" s="687">
        <v>0</v>
      </c>
      <c r="BA44" s="687">
        <v>0</v>
      </c>
      <c r="BB44" s="688">
        <f t="shared" si="17"/>
        <v>0</v>
      </c>
      <c r="BC44" s="687">
        <v>0</v>
      </c>
      <c r="BD44" s="687">
        <v>0</v>
      </c>
      <c r="BE44" s="688">
        <f t="shared" si="18"/>
        <v>0</v>
      </c>
      <c r="BF44" s="687">
        <v>0</v>
      </c>
      <c r="BG44" s="687">
        <v>0</v>
      </c>
      <c r="BH44" s="688">
        <f t="shared" si="19"/>
        <v>0</v>
      </c>
      <c r="BI44" s="687">
        <v>0</v>
      </c>
      <c r="BJ44" s="687">
        <v>0</v>
      </c>
      <c r="BK44" s="688">
        <f t="shared" si="20"/>
        <v>0</v>
      </c>
      <c r="BL44" s="687">
        <v>0</v>
      </c>
      <c r="BM44" s="687">
        <v>0</v>
      </c>
      <c r="BN44" s="688">
        <f t="shared" si="21"/>
        <v>0</v>
      </c>
      <c r="BO44" s="687">
        <v>0</v>
      </c>
      <c r="BP44" s="687">
        <v>0</v>
      </c>
      <c r="BQ44" s="688">
        <f t="shared" si="22"/>
        <v>0</v>
      </c>
      <c r="BR44" s="687">
        <f t="shared" si="30"/>
        <v>0</v>
      </c>
      <c r="BS44" s="687">
        <f t="shared" si="30"/>
        <v>0</v>
      </c>
      <c r="BT44" s="688">
        <f t="shared" si="23"/>
        <v>0</v>
      </c>
      <c r="BU44" s="687">
        <f t="shared" si="31"/>
        <v>0</v>
      </c>
      <c r="BV44" s="687">
        <f t="shared" si="31"/>
        <v>0</v>
      </c>
      <c r="BW44" s="688">
        <f t="shared" si="24"/>
        <v>0</v>
      </c>
      <c r="BX44" s="687">
        <f t="shared" si="32"/>
        <v>0</v>
      </c>
      <c r="BY44" s="687">
        <f t="shared" si="32"/>
        <v>0</v>
      </c>
      <c r="BZ44" s="688">
        <f t="shared" si="25"/>
        <v>0</v>
      </c>
      <c r="CA44" s="687">
        <f t="shared" si="33"/>
        <v>0</v>
      </c>
      <c r="CB44" s="687">
        <f t="shared" si="33"/>
        <v>0</v>
      </c>
      <c r="CC44" s="688">
        <f t="shared" si="26"/>
        <v>0</v>
      </c>
      <c r="CD44" s="687">
        <f t="shared" si="34"/>
        <v>0</v>
      </c>
      <c r="CE44" s="687">
        <f t="shared" si="34"/>
        <v>0</v>
      </c>
      <c r="CF44" s="688">
        <f t="shared" si="27"/>
        <v>0</v>
      </c>
      <c r="CG44" s="687">
        <f t="shared" si="35"/>
        <v>0</v>
      </c>
      <c r="CH44" s="687">
        <f t="shared" si="35"/>
        <v>0</v>
      </c>
      <c r="CI44" s="688">
        <f t="shared" si="28"/>
        <v>0</v>
      </c>
      <c r="CJ44" s="687">
        <f t="shared" si="36"/>
        <v>0</v>
      </c>
      <c r="CK44" s="687">
        <f t="shared" si="36"/>
        <v>0</v>
      </c>
      <c r="CL44" s="688">
        <f t="shared" si="29"/>
        <v>0</v>
      </c>
      <c r="DN44" s="689"/>
      <c r="DO44" s="689" t="s">
        <v>178</v>
      </c>
    </row>
    <row r="45" spans="1:140" x14ac:dyDescent="0.25">
      <c r="A45" s="707" t="s">
        <v>40</v>
      </c>
      <c r="B45" s="685">
        <v>572</v>
      </c>
      <c r="C45" s="686">
        <f t="shared" si="0"/>
        <v>0</v>
      </c>
      <c r="D45" s="842"/>
      <c r="E45" s="842"/>
      <c r="F45" s="688">
        <f t="shared" si="1"/>
        <v>0</v>
      </c>
      <c r="G45" s="842"/>
      <c r="H45" s="842"/>
      <c r="I45" s="688">
        <f t="shared" si="2"/>
        <v>0</v>
      </c>
      <c r="J45" s="842"/>
      <c r="K45" s="842"/>
      <c r="L45" s="688">
        <f t="shared" si="3"/>
        <v>0</v>
      </c>
      <c r="M45" s="842"/>
      <c r="N45" s="842"/>
      <c r="O45" s="688">
        <f t="shared" si="4"/>
        <v>0</v>
      </c>
      <c r="P45" s="842"/>
      <c r="Q45" s="842"/>
      <c r="R45" s="688">
        <f t="shared" si="5"/>
        <v>0</v>
      </c>
      <c r="S45" s="687"/>
      <c r="T45" s="687"/>
      <c r="U45" s="688">
        <f t="shared" si="6"/>
        <v>0</v>
      </c>
      <c r="V45" s="687">
        <f t="shared" si="37"/>
        <v>0</v>
      </c>
      <c r="W45" s="687">
        <f t="shared" si="37"/>
        <v>0</v>
      </c>
      <c r="X45" s="688">
        <f t="shared" si="7"/>
        <v>0</v>
      </c>
      <c r="Y45" s="687"/>
      <c r="Z45" s="687"/>
      <c r="AA45" s="688">
        <f t="shared" si="8"/>
        <v>0</v>
      </c>
      <c r="AB45" s="687"/>
      <c r="AC45" s="687"/>
      <c r="AD45" s="688">
        <f t="shared" si="9"/>
        <v>0</v>
      </c>
      <c r="AE45" s="687"/>
      <c r="AF45" s="687"/>
      <c r="AG45" s="688">
        <f t="shared" si="10"/>
        <v>0</v>
      </c>
      <c r="AH45" s="842"/>
      <c r="AI45" s="842"/>
      <c r="AJ45" s="688">
        <f t="shared" si="11"/>
        <v>0</v>
      </c>
      <c r="AK45" s="842"/>
      <c r="AL45" s="842"/>
      <c r="AM45" s="688">
        <f t="shared" si="12"/>
        <v>0</v>
      </c>
      <c r="AN45" s="687"/>
      <c r="AO45" s="687"/>
      <c r="AP45" s="688">
        <f t="shared" si="13"/>
        <v>0</v>
      </c>
      <c r="AQ45" s="687">
        <f t="shared" si="38"/>
        <v>0</v>
      </c>
      <c r="AR45" s="687">
        <f t="shared" si="38"/>
        <v>0</v>
      </c>
      <c r="AS45" s="688">
        <f t="shared" si="14"/>
        <v>0</v>
      </c>
      <c r="AT45" s="687">
        <v>0</v>
      </c>
      <c r="AU45" s="687">
        <v>0</v>
      </c>
      <c r="AV45" s="688">
        <f t="shared" si="15"/>
        <v>0</v>
      </c>
      <c r="AW45" s="687">
        <v>0</v>
      </c>
      <c r="AX45" s="687">
        <v>0</v>
      </c>
      <c r="AY45" s="688">
        <f t="shared" si="16"/>
        <v>0</v>
      </c>
      <c r="AZ45" s="687">
        <v>0</v>
      </c>
      <c r="BA45" s="687">
        <v>0</v>
      </c>
      <c r="BB45" s="688">
        <f t="shared" si="17"/>
        <v>0</v>
      </c>
      <c r="BC45" s="687">
        <v>0</v>
      </c>
      <c r="BD45" s="687">
        <v>0</v>
      </c>
      <c r="BE45" s="688">
        <f t="shared" si="18"/>
        <v>0</v>
      </c>
      <c r="BF45" s="687">
        <v>0</v>
      </c>
      <c r="BG45" s="687">
        <v>0</v>
      </c>
      <c r="BH45" s="688">
        <f t="shared" si="19"/>
        <v>0</v>
      </c>
      <c r="BI45" s="687">
        <v>0</v>
      </c>
      <c r="BJ45" s="687">
        <v>0</v>
      </c>
      <c r="BK45" s="688">
        <f t="shared" si="20"/>
        <v>0</v>
      </c>
      <c r="BL45" s="687">
        <v>0</v>
      </c>
      <c r="BM45" s="687">
        <v>0</v>
      </c>
      <c r="BN45" s="688">
        <f t="shared" si="21"/>
        <v>0</v>
      </c>
      <c r="BO45" s="687">
        <v>0</v>
      </c>
      <c r="BP45" s="687">
        <v>0</v>
      </c>
      <c r="BQ45" s="688">
        <f t="shared" si="22"/>
        <v>0</v>
      </c>
      <c r="BR45" s="687">
        <f t="shared" si="30"/>
        <v>0</v>
      </c>
      <c r="BS45" s="687">
        <f t="shared" si="30"/>
        <v>0</v>
      </c>
      <c r="BT45" s="688">
        <f t="shared" si="23"/>
        <v>0</v>
      </c>
      <c r="BU45" s="687">
        <f t="shared" si="31"/>
        <v>0</v>
      </c>
      <c r="BV45" s="687">
        <f t="shared" si="31"/>
        <v>0</v>
      </c>
      <c r="BW45" s="688">
        <f t="shared" si="24"/>
        <v>0</v>
      </c>
      <c r="BX45" s="687">
        <f t="shared" si="32"/>
        <v>0</v>
      </c>
      <c r="BY45" s="687">
        <f t="shared" si="32"/>
        <v>0</v>
      </c>
      <c r="BZ45" s="688">
        <f t="shared" si="25"/>
        <v>0</v>
      </c>
      <c r="CA45" s="687">
        <f t="shared" si="33"/>
        <v>0</v>
      </c>
      <c r="CB45" s="687">
        <f t="shared" si="33"/>
        <v>0</v>
      </c>
      <c r="CC45" s="688">
        <f t="shared" si="26"/>
        <v>0</v>
      </c>
      <c r="CD45" s="687">
        <f t="shared" si="34"/>
        <v>0</v>
      </c>
      <c r="CE45" s="687">
        <f t="shared" si="34"/>
        <v>0</v>
      </c>
      <c r="CF45" s="688">
        <f t="shared" si="27"/>
        <v>0</v>
      </c>
      <c r="CG45" s="687">
        <f t="shared" si="35"/>
        <v>0</v>
      </c>
      <c r="CH45" s="687">
        <f t="shared" si="35"/>
        <v>0</v>
      </c>
      <c r="CI45" s="688">
        <f t="shared" si="28"/>
        <v>0</v>
      </c>
      <c r="CJ45" s="687">
        <f t="shared" si="36"/>
        <v>0</v>
      </c>
      <c r="CK45" s="687">
        <f t="shared" si="36"/>
        <v>0</v>
      </c>
      <c r="CL45" s="688">
        <f t="shared" si="29"/>
        <v>0</v>
      </c>
      <c r="DI45" s="690" t="s">
        <v>130</v>
      </c>
      <c r="DJ45" s="660" t="s">
        <v>138</v>
      </c>
      <c r="DN45" s="689"/>
      <c r="DO45" s="689" t="s">
        <v>197</v>
      </c>
    </row>
    <row r="46" spans="1:140" x14ac:dyDescent="0.25">
      <c r="A46" s="707" t="s">
        <v>98</v>
      </c>
      <c r="B46" s="685">
        <v>1050</v>
      </c>
      <c r="C46" s="686">
        <f t="shared" si="0"/>
        <v>0</v>
      </c>
      <c r="D46" s="687"/>
      <c r="E46" s="687"/>
      <c r="F46" s="688">
        <f t="shared" si="1"/>
        <v>0</v>
      </c>
      <c r="G46" s="687"/>
      <c r="H46" s="687"/>
      <c r="I46" s="688">
        <f t="shared" si="2"/>
        <v>0</v>
      </c>
      <c r="J46" s="687"/>
      <c r="K46" s="687"/>
      <c r="L46" s="688">
        <f t="shared" si="3"/>
        <v>0</v>
      </c>
      <c r="M46" s="687"/>
      <c r="N46" s="687"/>
      <c r="O46" s="688">
        <f t="shared" si="4"/>
        <v>0</v>
      </c>
      <c r="P46" s="687"/>
      <c r="Q46" s="687"/>
      <c r="R46" s="688">
        <f t="shared" si="5"/>
        <v>0</v>
      </c>
      <c r="S46" s="687"/>
      <c r="T46" s="687"/>
      <c r="U46" s="688">
        <f t="shared" si="6"/>
        <v>0</v>
      </c>
      <c r="V46" s="687">
        <f t="shared" si="37"/>
        <v>0</v>
      </c>
      <c r="W46" s="687">
        <f t="shared" si="37"/>
        <v>0</v>
      </c>
      <c r="X46" s="688">
        <f t="shared" si="7"/>
        <v>0</v>
      </c>
      <c r="Y46" s="687"/>
      <c r="Z46" s="687"/>
      <c r="AA46" s="688">
        <f t="shared" si="8"/>
        <v>0</v>
      </c>
      <c r="AB46" s="687"/>
      <c r="AC46" s="687"/>
      <c r="AD46" s="688">
        <f t="shared" si="9"/>
        <v>0</v>
      </c>
      <c r="AE46" s="687"/>
      <c r="AF46" s="687"/>
      <c r="AG46" s="688">
        <f t="shared" si="10"/>
        <v>0</v>
      </c>
      <c r="AH46" s="687"/>
      <c r="AI46" s="687"/>
      <c r="AJ46" s="688">
        <f t="shared" si="11"/>
        <v>0</v>
      </c>
      <c r="AK46" s="687"/>
      <c r="AL46" s="687"/>
      <c r="AM46" s="688">
        <f t="shared" si="12"/>
        <v>0</v>
      </c>
      <c r="AN46" s="687"/>
      <c r="AO46" s="687"/>
      <c r="AP46" s="688">
        <f t="shared" si="13"/>
        <v>0</v>
      </c>
      <c r="AQ46" s="687">
        <f t="shared" si="38"/>
        <v>0</v>
      </c>
      <c r="AR46" s="687">
        <f t="shared" si="38"/>
        <v>0</v>
      </c>
      <c r="AS46" s="688">
        <f t="shared" si="14"/>
        <v>0</v>
      </c>
      <c r="AT46" s="687">
        <v>0</v>
      </c>
      <c r="AU46" s="687">
        <v>0</v>
      </c>
      <c r="AV46" s="688">
        <f t="shared" si="15"/>
        <v>0</v>
      </c>
      <c r="AW46" s="687">
        <v>0</v>
      </c>
      <c r="AX46" s="687">
        <v>0</v>
      </c>
      <c r="AY46" s="688">
        <f t="shared" si="16"/>
        <v>0</v>
      </c>
      <c r="AZ46" s="687">
        <v>0</v>
      </c>
      <c r="BA46" s="687">
        <v>0</v>
      </c>
      <c r="BB46" s="688">
        <f t="shared" si="17"/>
        <v>0</v>
      </c>
      <c r="BC46" s="687">
        <v>0</v>
      </c>
      <c r="BD46" s="687">
        <v>0</v>
      </c>
      <c r="BE46" s="688">
        <f t="shared" si="18"/>
        <v>0</v>
      </c>
      <c r="BF46" s="687">
        <v>0</v>
      </c>
      <c r="BG46" s="687">
        <v>0</v>
      </c>
      <c r="BH46" s="688">
        <f t="shared" si="19"/>
        <v>0</v>
      </c>
      <c r="BI46" s="687">
        <v>0</v>
      </c>
      <c r="BJ46" s="687">
        <v>0</v>
      </c>
      <c r="BK46" s="688">
        <f t="shared" si="20"/>
        <v>0</v>
      </c>
      <c r="BL46" s="687">
        <v>0</v>
      </c>
      <c r="BM46" s="687">
        <v>0</v>
      </c>
      <c r="BN46" s="688">
        <f t="shared" si="21"/>
        <v>0</v>
      </c>
      <c r="BO46" s="687">
        <v>0</v>
      </c>
      <c r="BP46" s="687">
        <v>0</v>
      </c>
      <c r="BQ46" s="688">
        <f t="shared" si="22"/>
        <v>0</v>
      </c>
      <c r="BR46" s="687">
        <f t="shared" si="30"/>
        <v>0</v>
      </c>
      <c r="BS46" s="687">
        <f t="shared" si="30"/>
        <v>0</v>
      </c>
      <c r="BT46" s="688">
        <f t="shared" si="23"/>
        <v>0</v>
      </c>
      <c r="BU46" s="687">
        <f t="shared" si="31"/>
        <v>0</v>
      </c>
      <c r="BV46" s="687">
        <f t="shared" si="31"/>
        <v>0</v>
      </c>
      <c r="BW46" s="688">
        <f t="shared" si="24"/>
        <v>0</v>
      </c>
      <c r="BX46" s="687">
        <f t="shared" si="32"/>
        <v>0</v>
      </c>
      <c r="BY46" s="687">
        <f t="shared" si="32"/>
        <v>0</v>
      </c>
      <c r="BZ46" s="688">
        <f t="shared" si="25"/>
        <v>0</v>
      </c>
      <c r="CA46" s="687">
        <f t="shared" si="33"/>
        <v>0</v>
      </c>
      <c r="CB46" s="687">
        <f t="shared" si="33"/>
        <v>0</v>
      </c>
      <c r="CC46" s="688">
        <f t="shared" si="26"/>
        <v>0</v>
      </c>
      <c r="CD46" s="687">
        <f t="shared" si="34"/>
        <v>0</v>
      </c>
      <c r="CE46" s="687">
        <f t="shared" si="34"/>
        <v>0</v>
      </c>
      <c r="CF46" s="688">
        <f t="shared" si="27"/>
        <v>0</v>
      </c>
      <c r="CG46" s="687">
        <f t="shared" si="35"/>
        <v>0</v>
      </c>
      <c r="CH46" s="687">
        <f t="shared" si="35"/>
        <v>0</v>
      </c>
      <c r="CI46" s="688">
        <f t="shared" si="28"/>
        <v>0</v>
      </c>
      <c r="CJ46" s="687">
        <f t="shared" si="36"/>
        <v>0</v>
      </c>
      <c r="CK46" s="687">
        <f t="shared" si="36"/>
        <v>0</v>
      </c>
      <c r="CL46" s="688">
        <f t="shared" si="29"/>
        <v>0</v>
      </c>
      <c r="DI46" s="690" t="s">
        <v>130</v>
      </c>
      <c r="DJ46" s="660" t="s">
        <v>144</v>
      </c>
      <c r="DN46" s="689"/>
      <c r="DO46" s="689" t="s">
        <v>178</v>
      </c>
    </row>
    <row r="47" spans="1:140" s="709" customFormat="1" x14ac:dyDescent="0.25">
      <c r="A47" s="708" t="s">
        <v>42</v>
      </c>
      <c r="B47" s="695">
        <v>2479.4499999999998</v>
      </c>
      <c r="C47" s="696">
        <f t="shared" si="0"/>
        <v>0</v>
      </c>
      <c r="D47" s="687"/>
      <c r="E47" s="687"/>
      <c r="F47" s="688">
        <f t="shared" si="1"/>
        <v>0</v>
      </c>
      <c r="G47" s="687"/>
      <c r="H47" s="687"/>
      <c r="I47" s="688">
        <f t="shared" si="2"/>
        <v>0</v>
      </c>
      <c r="J47" s="687"/>
      <c r="K47" s="687"/>
      <c r="L47" s="688">
        <f t="shared" si="3"/>
        <v>0</v>
      </c>
      <c r="M47" s="687"/>
      <c r="N47" s="687"/>
      <c r="O47" s="688">
        <f t="shared" si="4"/>
        <v>0</v>
      </c>
      <c r="P47" s="687"/>
      <c r="Q47" s="687"/>
      <c r="R47" s="688">
        <f t="shared" si="5"/>
        <v>0</v>
      </c>
      <c r="S47" s="687"/>
      <c r="T47" s="687"/>
      <c r="U47" s="688">
        <f t="shared" si="6"/>
        <v>0</v>
      </c>
      <c r="V47" s="687">
        <f t="shared" si="37"/>
        <v>0</v>
      </c>
      <c r="W47" s="687">
        <f t="shared" si="37"/>
        <v>0</v>
      </c>
      <c r="X47" s="688">
        <f t="shared" si="7"/>
        <v>0</v>
      </c>
      <c r="Y47" s="687"/>
      <c r="Z47" s="687"/>
      <c r="AA47" s="688">
        <f t="shared" si="8"/>
        <v>0</v>
      </c>
      <c r="AB47" s="687"/>
      <c r="AC47" s="687"/>
      <c r="AD47" s="688">
        <f t="shared" si="9"/>
        <v>0</v>
      </c>
      <c r="AE47" s="687"/>
      <c r="AF47" s="687"/>
      <c r="AG47" s="688">
        <f t="shared" si="10"/>
        <v>0</v>
      </c>
      <c r="AH47" s="687"/>
      <c r="AI47" s="687"/>
      <c r="AJ47" s="688">
        <f t="shared" si="11"/>
        <v>0</v>
      </c>
      <c r="AK47" s="687"/>
      <c r="AL47" s="687"/>
      <c r="AM47" s="688">
        <f t="shared" si="12"/>
        <v>0</v>
      </c>
      <c r="AN47" s="687"/>
      <c r="AO47" s="687"/>
      <c r="AP47" s="688">
        <f t="shared" si="13"/>
        <v>0</v>
      </c>
      <c r="AQ47" s="687">
        <f t="shared" si="38"/>
        <v>0</v>
      </c>
      <c r="AR47" s="687">
        <f t="shared" si="38"/>
        <v>0</v>
      </c>
      <c r="AS47" s="688">
        <f t="shared" si="14"/>
        <v>0</v>
      </c>
      <c r="AT47" s="687">
        <v>0</v>
      </c>
      <c r="AU47" s="687">
        <v>0</v>
      </c>
      <c r="AV47" s="688">
        <f t="shared" si="15"/>
        <v>0</v>
      </c>
      <c r="AW47" s="687">
        <v>0</v>
      </c>
      <c r="AX47" s="687">
        <v>0</v>
      </c>
      <c r="AY47" s="688">
        <f t="shared" si="16"/>
        <v>0</v>
      </c>
      <c r="AZ47" s="687">
        <v>0</v>
      </c>
      <c r="BA47" s="687">
        <v>0</v>
      </c>
      <c r="BB47" s="688">
        <f t="shared" si="17"/>
        <v>0</v>
      </c>
      <c r="BC47" s="687">
        <v>0</v>
      </c>
      <c r="BD47" s="687">
        <v>0</v>
      </c>
      <c r="BE47" s="688">
        <f t="shared" si="18"/>
        <v>0</v>
      </c>
      <c r="BF47" s="687">
        <v>0</v>
      </c>
      <c r="BG47" s="687">
        <v>0</v>
      </c>
      <c r="BH47" s="688">
        <f t="shared" si="19"/>
        <v>0</v>
      </c>
      <c r="BI47" s="687">
        <v>0</v>
      </c>
      <c r="BJ47" s="687">
        <v>0</v>
      </c>
      <c r="BK47" s="688">
        <f t="shared" si="20"/>
        <v>0</v>
      </c>
      <c r="BL47" s="687">
        <v>0</v>
      </c>
      <c r="BM47" s="687">
        <v>0</v>
      </c>
      <c r="BN47" s="688">
        <f t="shared" si="21"/>
        <v>0</v>
      </c>
      <c r="BO47" s="687">
        <v>0</v>
      </c>
      <c r="BP47" s="687">
        <v>0</v>
      </c>
      <c r="BQ47" s="688">
        <f t="shared" si="22"/>
        <v>0</v>
      </c>
      <c r="BR47" s="687">
        <f t="shared" si="30"/>
        <v>0</v>
      </c>
      <c r="BS47" s="687">
        <f t="shared" si="30"/>
        <v>0</v>
      </c>
      <c r="BT47" s="688">
        <f t="shared" si="23"/>
        <v>0</v>
      </c>
      <c r="BU47" s="687">
        <f t="shared" si="31"/>
        <v>0</v>
      </c>
      <c r="BV47" s="687">
        <f t="shared" si="31"/>
        <v>0</v>
      </c>
      <c r="BW47" s="688">
        <f t="shared" si="24"/>
        <v>0</v>
      </c>
      <c r="BX47" s="687">
        <f t="shared" si="32"/>
        <v>0</v>
      </c>
      <c r="BY47" s="687">
        <f t="shared" si="32"/>
        <v>0</v>
      </c>
      <c r="BZ47" s="688">
        <f t="shared" si="25"/>
        <v>0</v>
      </c>
      <c r="CA47" s="687">
        <f t="shared" si="33"/>
        <v>0</v>
      </c>
      <c r="CB47" s="687">
        <f t="shared" si="33"/>
        <v>0</v>
      </c>
      <c r="CC47" s="688">
        <f t="shared" si="26"/>
        <v>0</v>
      </c>
      <c r="CD47" s="687">
        <f t="shared" si="34"/>
        <v>0</v>
      </c>
      <c r="CE47" s="687">
        <f t="shared" si="34"/>
        <v>0</v>
      </c>
      <c r="CF47" s="688">
        <f t="shared" si="27"/>
        <v>0</v>
      </c>
      <c r="CG47" s="687">
        <f t="shared" si="35"/>
        <v>0</v>
      </c>
      <c r="CH47" s="687">
        <f t="shared" si="35"/>
        <v>0</v>
      </c>
      <c r="CI47" s="688">
        <f t="shared" si="28"/>
        <v>0</v>
      </c>
      <c r="CJ47" s="687">
        <f t="shared" si="36"/>
        <v>0</v>
      </c>
      <c r="CK47" s="687">
        <f t="shared" si="36"/>
        <v>0</v>
      </c>
      <c r="CL47" s="688">
        <f t="shared" si="29"/>
        <v>0</v>
      </c>
      <c r="DF47" s="710"/>
      <c r="DG47" s="710"/>
      <c r="DH47" s="710"/>
      <c r="DI47" s="703" t="s">
        <v>130</v>
      </c>
      <c r="DJ47" s="710" t="s">
        <v>145</v>
      </c>
      <c r="DK47" s="710"/>
      <c r="DL47" s="710"/>
      <c r="DM47" s="710"/>
      <c r="DN47" s="710"/>
      <c r="DO47" s="710" t="s">
        <v>178</v>
      </c>
      <c r="DP47" s="710"/>
      <c r="DQ47" s="710"/>
      <c r="DR47" s="710"/>
      <c r="DS47" s="710"/>
      <c r="DT47" s="710"/>
      <c r="DU47" s="710"/>
      <c r="DV47" s="710"/>
      <c r="DW47" s="710"/>
      <c r="DX47" s="710"/>
      <c r="DY47" s="710"/>
      <c r="DZ47" s="710"/>
      <c r="EA47" s="710"/>
      <c r="EB47" s="710"/>
      <c r="EC47" s="710"/>
      <c r="ED47" s="710"/>
      <c r="EE47" s="710"/>
      <c r="EF47" s="710"/>
      <c r="EG47" s="711"/>
      <c r="EH47" s="711"/>
      <c r="EI47" s="711"/>
      <c r="EJ47" s="711"/>
    </row>
    <row r="48" spans="1:140" x14ac:dyDescent="0.25">
      <c r="A48" s="707" t="s">
        <v>43</v>
      </c>
      <c r="B48" s="685">
        <v>849.88</v>
      </c>
      <c r="C48" s="686">
        <f t="shared" si="0"/>
        <v>0</v>
      </c>
      <c r="D48" s="687"/>
      <c r="E48" s="687"/>
      <c r="F48" s="688">
        <f t="shared" si="1"/>
        <v>0</v>
      </c>
      <c r="G48" s="687"/>
      <c r="H48" s="687"/>
      <c r="I48" s="688">
        <f t="shared" si="2"/>
        <v>0</v>
      </c>
      <c r="J48" s="687"/>
      <c r="K48" s="687"/>
      <c r="L48" s="688">
        <f t="shared" si="3"/>
        <v>0</v>
      </c>
      <c r="M48" s="687"/>
      <c r="N48" s="687"/>
      <c r="O48" s="688">
        <f t="shared" si="4"/>
        <v>0</v>
      </c>
      <c r="P48" s="687"/>
      <c r="Q48" s="687"/>
      <c r="R48" s="688">
        <f t="shared" si="5"/>
        <v>0</v>
      </c>
      <c r="S48" s="687"/>
      <c r="T48" s="687"/>
      <c r="U48" s="688">
        <f t="shared" si="6"/>
        <v>0</v>
      </c>
      <c r="V48" s="687">
        <f t="shared" si="37"/>
        <v>0</v>
      </c>
      <c r="W48" s="687">
        <f t="shared" si="37"/>
        <v>0</v>
      </c>
      <c r="X48" s="688">
        <f t="shared" si="7"/>
        <v>0</v>
      </c>
      <c r="Y48" s="687"/>
      <c r="Z48" s="687"/>
      <c r="AA48" s="688">
        <f t="shared" si="8"/>
        <v>0</v>
      </c>
      <c r="AB48" s="687"/>
      <c r="AC48" s="687"/>
      <c r="AD48" s="688">
        <f t="shared" si="9"/>
        <v>0</v>
      </c>
      <c r="AE48" s="687"/>
      <c r="AF48" s="687"/>
      <c r="AG48" s="688">
        <f t="shared" si="10"/>
        <v>0</v>
      </c>
      <c r="AH48" s="687"/>
      <c r="AI48" s="687"/>
      <c r="AJ48" s="688">
        <f t="shared" si="11"/>
        <v>0</v>
      </c>
      <c r="AK48" s="687"/>
      <c r="AL48" s="687"/>
      <c r="AM48" s="688">
        <f t="shared" si="12"/>
        <v>0</v>
      </c>
      <c r="AN48" s="687"/>
      <c r="AO48" s="687"/>
      <c r="AP48" s="688">
        <f t="shared" si="13"/>
        <v>0</v>
      </c>
      <c r="AQ48" s="687">
        <f t="shared" si="38"/>
        <v>0</v>
      </c>
      <c r="AR48" s="687">
        <f t="shared" si="38"/>
        <v>0</v>
      </c>
      <c r="AS48" s="688">
        <f t="shared" si="14"/>
        <v>0</v>
      </c>
      <c r="AT48" s="687">
        <v>0</v>
      </c>
      <c r="AU48" s="687">
        <v>0</v>
      </c>
      <c r="AV48" s="688">
        <f t="shared" si="15"/>
        <v>0</v>
      </c>
      <c r="AW48" s="687">
        <v>0</v>
      </c>
      <c r="AX48" s="687">
        <v>0</v>
      </c>
      <c r="AY48" s="688">
        <f t="shared" si="16"/>
        <v>0</v>
      </c>
      <c r="AZ48" s="687">
        <v>0</v>
      </c>
      <c r="BA48" s="687">
        <v>0</v>
      </c>
      <c r="BB48" s="688">
        <f t="shared" si="17"/>
        <v>0</v>
      </c>
      <c r="BC48" s="687">
        <v>0</v>
      </c>
      <c r="BD48" s="687">
        <v>0</v>
      </c>
      <c r="BE48" s="688">
        <f t="shared" si="18"/>
        <v>0</v>
      </c>
      <c r="BF48" s="687">
        <v>0</v>
      </c>
      <c r="BG48" s="687">
        <v>0</v>
      </c>
      <c r="BH48" s="688">
        <f t="shared" si="19"/>
        <v>0</v>
      </c>
      <c r="BI48" s="687">
        <v>0</v>
      </c>
      <c r="BJ48" s="687">
        <v>0</v>
      </c>
      <c r="BK48" s="688">
        <f t="shared" si="20"/>
        <v>0</v>
      </c>
      <c r="BL48" s="687">
        <v>0</v>
      </c>
      <c r="BM48" s="687">
        <v>0</v>
      </c>
      <c r="BN48" s="688">
        <f t="shared" si="21"/>
        <v>0</v>
      </c>
      <c r="BO48" s="687">
        <v>0</v>
      </c>
      <c r="BP48" s="687">
        <v>0</v>
      </c>
      <c r="BQ48" s="688">
        <f t="shared" si="22"/>
        <v>0</v>
      </c>
      <c r="BR48" s="687">
        <f>D48+Y48</f>
        <v>0</v>
      </c>
      <c r="BS48" s="687">
        <f>E48+Z48</f>
        <v>0</v>
      </c>
      <c r="BT48" s="688">
        <f t="shared" si="23"/>
        <v>0</v>
      </c>
      <c r="BU48" s="687">
        <f t="shared" si="31"/>
        <v>0</v>
      </c>
      <c r="BV48" s="687">
        <f>H48+AC48</f>
        <v>0</v>
      </c>
      <c r="BW48" s="688">
        <f t="shared" si="24"/>
        <v>0</v>
      </c>
      <c r="BX48" s="687">
        <f>J48+AE48</f>
        <v>0</v>
      </c>
      <c r="BY48" s="687">
        <f t="shared" ref="BY48:BY56" si="39">K48+AF48</f>
        <v>0</v>
      </c>
      <c r="BZ48" s="688">
        <f t="shared" si="25"/>
        <v>0</v>
      </c>
      <c r="CA48" s="687">
        <f t="shared" si="33"/>
        <v>0</v>
      </c>
      <c r="CB48" s="687">
        <f t="shared" si="33"/>
        <v>0</v>
      </c>
      <c r="CC48" s="688">
        <f t="shared" si="26"/>
        <v>0</v>
      </c>
      <c r="CD48" s="687">
        <f t="shared" si="34"/>
        <v>0</v>
      </c>
      <c r="CE48" s="687">
        <f t="shared" si="34"/>
        <v>0</v>
      </c>
      <c r="CF48" s="688">
        <f t="shared" si="27"/>
        <v>0</v>
      </c>
      <c r="CG48" s="687">
        <f t="shared" si="35"/>
        <v>0</v>
      </c>
      <c r="CH48" s="687">
        <f t="shared" si="35"/>
        <v>0</v>
      </c>
      <c r="CI48" s="688">
        <f t="shared" si="28"/>
        <v>0</v>
      </c>
      <c r="CJ48" s="687">
        <f t="shared" si="36"/>
        <v>0</v>
      </c>
      <c r="CK48" s="687">
        <f t="shared" si="36"/>
        <v>0</v>
      </c>
      <c r="CL48" s="688">
        <f t="shared" si="29"/>
        <v>0</v>
      </c>
    </row>
    <row r="49" spans="1:119" x14ac:dyDescent="0.25">
      <c r="A49" s="707" t="s">
        <v>44</v>
      </c>
      <c r="B49" s="685">
        <v>84</v>
      </c>
      <c r="C49" s="686">
        <f t="shared" si="0"/>
        <v>0</v>
      </c>
      <c r="D49" s="687"/>
      <c r="E49" s="687"/>
      <c r="F49" s="688">
        <f t="shared" si="1"/>
        <v>0</v>
      </c>
      <c r="G49" s="687"/>
      <c r="H49" s="687"/>
      <c r="I49" s="688">
        <f t="shared" si="2"/>
        <v>0</v>
      </c>
      <c r="J49" s="687"/>
      <c r="K49" s="687"/>
      <c r="L49" s="688">
        <f t="shared" si="3"/>
        <v>0</v>
      </c>
      <c r="M49" s="687"/>
      <c r="N49" s="687"/>
      <c r="O49" s="688">
        <f t="shared" si="4"/>
        <v>0</v>
      </c>
      <c r="P49" s="687"/>
      <c r="Q49" s="687"/>
      <c r="R49" s="688">
        <f t="shared" si="5"/>
        <v>0</v>
      </c>
      <c r="S49" s="687"/>
      <c r="T49" s="687"/>
      <c r="U49" s="688">
        <f t="shared" si="6"/>
        <v>0</v>
      </c>
      <c r="V49" s="687">
        <f t="shared" si="37"/>
        <v>0</v>
      </c>
      <c r="W49" s="687">
        <f t="shared" si="37"/>
        <v>0</v>
      </c>
      <c r="X49" s="688">
        <f t="shared" si="7"/>
        <v>0</v>
      </c>
      <c r="Y49" s="687"/>
      <c r="Z49" s="687"/>
      <c r="AA49" s="688">
        <f t="shared" si="8"/>
        <v>0</v>
      </c>
      <c r="AB49" s="687"/>
      <c r="AC49" s="687"/>
      <c r="AD49" s="688">
        <f t="shared" si="9"/>
        <v>0</v>
      </c>
      <c r="AE49" s="687"/>
      <c r="AF49" s="687"/>
      <c r="AG49" s="688">
        <f t="shared" si="10"/>
        <v>0</v>
      </c>
      <c r="AH49" s="687"/>
      <c r="AI49" s="687"/>
      <c r="AJ49" s="688">
        <f t="shared" si="11"/>
        <v>0</v>
      </c>
      <c r="AK49" s="687"/>
      <c r="AL49" s="687"/>
      <c r="AM49" s="688">
        <f t="shared" si="12"/>
        <v>0</v>
      </c>
      <c r="AN49" s="687"/>
      <c r="AO49" s="687"/>
      <c r="AP49" s="688">
        <f t="shared" si="13"/>
        <v>0</v>
      </c>
      <c r="AQ49" s="687">
        <f t="shared" si="38"/>
        <v>0</v>
      </c>
      <c r="AR49" s="687">
        <f t="shared" si="38"/>
        <v>0</v>
      </c>
      <c r="AS49" s="688">
        <f t="shared" si="14"/>
        <v>0</v>
      </c>
      <c r="AT49" s="687">
        <v>0</v>
      </c>
      <c r="AU49" s="687">
        <v>0</v>
      </c>
      <c r="AV49" s="688">
        <f t="shared" si="15"/>
        <v>0</v>
      </c>
      <c r="AW49" s="687">
        <v>0</v>
      </c>
      <c r="AX49" s="687">
        <v>0</v>
      </c>
      <c r="AY49" s="688">
        <f t="shared" si="16"/>
        <v>0</v>
      </c>
      <c r="AZ49" s="687">
        <v>0</v>
      </c>
      <c r="BA49" s="687">
        <v>0</v>
      </c>
      <c r="BB49" s="688">
        <f t="shared" si="17"/>
        <v>0</v>
      </c>
      <c r="BC49" s="687">
        <v>0</v>
      </c>
      <c r="BD49" s="687">
        <v>0</v>
      </c>
      <c r="BE49" s="688">
        <f t="shared" si="18"/>
        <v>0</v>
      </c>
      <c r="BF49" s="687">
        <v>0</v>
      </c>
      <c r="BG49" s="687">
        <v>0</v>
      </c>
      <c r="BH49" s="688">
        <f t="shared" si="19"/>
        <v>0</v>
      </c>
      <c r="BI49" s="687">
        <v>0</v>
      </c>
      <c r="BJ49" s="687">
        <v>0</v>
      </c>
      <c r="BK49" s="688">
        <f t="shared" si="20"/>
        <v>0</v>
      </c>
      <c r="BL49" s="687">
        <v>0</v>
      </c>
      <c r="BM49" s="687">
        <v>0</v>
      </c>
      <c r="BN49" s="688">
        <f t="shared" si="21"/>
        <v>0</v>
      </c>
      <c r="BO49" s="687">
        <v>0</v>
      </c>
      <c r="BP49" s="687">
        <v>0</v>
      </c>
      <c r="BQ49" s="688">
        <f t="shared" si="22"/>
        <v>0</v>
      </c>
      <c r="BR49" s="687">
        <f t="shared" ref="BR49:BS56" si="40">D49+Y49</f>
        <v>0</v>
      </c>
      <c r="BS49" s="687">
        <f t="shared" si="40"/>
        <v>0</v>
      </c>
      <c r="BT49" s="688">
        <f t="shared" si="23"/>
        <v>0</v>
      </c>
      <c r="BU49" s="687">
        <f t="shared" si="31"/>
        <v>0</v>
      </c>
      <c r="BV49" s="687">
        <f t="shared" si="31"/>
        <v>0</v>
      </c>
      <c r="BW49" s="688">
        <f t="shared" si="24"/>
        <v>0</v>
      </c>
      <c r="BX49" s="687">
        <f t="shared" ref="BX49:BX56" si="41">J49+AE49</f>
        <v>0</v>
      </c>
      <c r="BY49" s="687">
        <f t="shared" si="39"/>
        <v>0</v>
      </c>
      <c r="BZ49" s="688">
        <f t="shared" si="25"/>
        <v>0</v>
      </c>
      <c r="CA49" s="687">
        <f t="shared" si="33"/>
        <v>0</v>
      </c>
      <c r="CB49" s="687">
        <f t="shared" si="33"/>
        <v>0</v>
      </c>
      <c r="CC49" s="688">
        <f t="shared" si="26"/>
        <v>0</v>
      </c>
      <c r="CD49" s="687">
        <f t="shared" si="34"/>
        <v>0</v>
      </c>
      <c r="CE49" s="687">
        <f t="shared" si="34"/>
        <v>0</v>
      </c>
      <c r="CF49" s="688">
        <f t="shared" si="27"/>
        <v>0</v>
      </c>
      <c r="CG49" s="687">
        <f t="shared" si="35"/>
        <v>0</v>
      </c>
      <c r="CH49" s="687">
        <f t="shared" si="35"/>
        <v>0</v>
      </c>
      <c r="CI49" s="688">
        <f t="shared" si="28"/>
        <v>0</v>
      </c>
      <c r="CJ49" s="687">
        <f t="shared" si="36"/>
        <v>0</v>
      </c>
      <c r="CK49" s="687">
        <f t="shared" si="36"/>
        <v>0</v>
      </c>
      <c r="CL49" s="688">
        <f t="shared" si="29"/>
        <v>0</v>
      </c>
      <c r="CM49" s="712"/>
      <c r="CN49" s="712"/>
      <c r="DI49" s="690" t="s">
        <v>130</v>
      </c>
      <c r="DJ49" s="660" t="s">
        <v>146</v>
      </c>
      <c r="DN49" s="691"/>
      <c r="DO49" s="660" t="s">
        <v>178</v>
      </c>
    </row>
    <row r="50" spans="1:119" x14ac:dyDescent="0.25">
      <c r="A50" s="707" t="s">
        <v>45</v>
      </c>
      <c r="B50" s="685">
        <v>130</v>
      </c>
      <c r="C50" s="686">
        <f t="shared" si="0"/>
        <v>21.053846153846152</v>
      </c>
      <c r="D50" s="687"/>
      <c r="E50" s="687"/>
      <c r="F50" s="688">
        <f t="shared" si="1"/>
        <v>0</v>
      </c>
      <c r="G50" s="687"/>
      <c r="H50" s="687"/>
      <c r="I50" s="688">
        <f t="shared" si="2"/>
        <v>0</v>
      </c>
      <c r="J50" s="687"/>
      <c r="K50" s="687"/>
      <c r="L50" s="688">
        <f t="shared" si="3"/>
        <v>0</v>
      </c>
      <c r="M50" s="687"/>
      <c r="N50" s="687"/>
      <c r="O50" s="688">
        <f t="shared" si="4"/>
        <v>0</v>
      </c>
      <c r="P50" s="687"/>
      <c r="Q50" s="687"/>
      <c r="R50" s="688">
        <f t="shared" si="5"/>
        <v>0</v>
      </c>
      <c r="S50" s="45">
        <v>26.44</v>
      </c>
      <c r="T50" s="45">
        <v>72.710000000000008</v>
      </c>
      <c r="U50" s="688">
        <f t="shared" si="6"/>
        <v>2.75</v>
      </c>
      <c r="V50" s="687">
        <f t="shared" si="37"/>
        <v>26.44</v>
      </c>
      <c r="W50" s="687">
        <f t="shared" si="37"/>
        <v>72.710000000000008</v>
      </c>
      <c r="X50" s="688">
        <f t="shared" si="7"/>
        <v>2.75</v>
      </c>
      <c r="Y50" s="45"/>
      <c r="Z50" s="45"/>
      <c r="AA50" s="688">
        <f t="shared" si="8"/>
        <v>0</v>
      </c>
      <c r="AB50" s="687"/>
      <c r="AC50" s="687"/>
      <c r="AD50" s="688">
        <f t="shared" si="9"/>
        <v>0</v>
      </c>
      <c r="AE50" s="687"/>
      <c r="AF50" s="687"/>
      <c r="AG50" s="688">
        <f t="shared" si="10"/>
        <v>0</v>
      </c>
      <c r="AH50" s="687"/>
      <c r="AI50" s="687"/>
      <c r="AJ50" s="688">
        <f t="shared" si="11"/>
        <v>0</v>
      </c>
      <c r="AK50" s="45"/>
      <c r="AL50" s="45"/>
      <c r="AM50" s="688">
        <f t="shared" si="12"/>
        <v>0</v>
      </c>
      <c r="AN50" s="45">
        <v>0.92999999999999994</v>
      </c>
      <c r="AO50" s="45">
        <v>2.5499999999999998</v>
      </c>
      <c r="AP50" s="688">
        <f t="shared" si="13"/>
        <v>2.7419354838709675</v>
      </c>
      <c r="AQ50" s="687">
        <f t="shared" si="38"/>
        <v>0.92999999999999994</v>
      </c>
      <c r="AR50" s="687">
        <f t="shared" si="38"/>
        <v>2.5499999999999998</v>
      </c>
      <c r="AS50" s="688">
        <f t="shared" si="14"/>
        <v>2.7419354838709675</v>
      </c>
      <c r="AT50" s="687">
        <v>0</v>
      </c>
      <c r="AU50" s="687">
        <v>0</v>
      </c>
      <c r="AV50" s="688">
        <f t="shared" si="15"/>
        <v>0</v>
      </c>
      <c r="AW50" s="687">
        <v>0</v>
      </c>
      <c r="AX50" s="687">
        <v>0</v>
      </c>
      <c r="AY50" s="688">
        <f t="shared" si="16"/>
        <v>0</v>
      </c>
      <c r="AZ50" s="687">
        <v>0</v>
      </c>
      <c r="BA50" s="687">
        <v>0</v>
      </c>
      <c r="BB50" s="688">
        <f t="shared" si="17"/>
        <v>0</v>
      </c>
      <c r="BC50" s="687">
        <v>0</v>
      </c>
      <c r="BD50" s="687">
        <v>0</v>
      </c>
      <c r="BE50" s="688">
        <f t="shared" si="18"/>
        <v>0</v>
      </c>
      <c r="BF50" s="687">
        <v>0</v>
      </c>
      <c r="BG50" s="687">
        <v>0</v>
      </c>
      <c r="BH50" s="688">
        <f t="shared" si="19"/>
        <v>0</v>
      </c>
      <c r="BI50" s="687">
        <v>0</v>
      </c>
      <c r="BJ50" s="687">
        <v>0</v>
      </c>
      <c r="BK50" s="688">
        <f t="shared" si="20"/>
        <v>0</v>
      </c>
      <c r="BL50" s="687">
        <v>0</v>
      </c>
      <c r="BM50" s="687">
        <v>0</v>
      </c>
      <c r="BN50" s="688">
        <f t="shared" si="21"/>
        <v>0</v>
      </c>
      <c r="BO50" s="687">
        <v>0</v>
      </c>
      <c r="BP50" s="687">
        <v>0</v>
      </c>
      <c r="BQ50" s="688">
        <f t="shared" si="22"/>
        <v>0</v>
      </c>
      <c r="BR50" s="687">
        <f t="shared" si="40"/>
        <v>0</v>
      </c>
      <c r="BS50" s="687">
        <f t="shared" si="40"/>
        <v>0</v>
      </c>
      <c r="BT50" s="688">
        <f t="shared" si="23"/>
        <v>0</v>
      </c>
      <c r="BU50" s="687">
        <f t="shared" si="31"/>
        <v>0</v>
      </c>
      <c r="BV50" s="687">
        <f t="shared" si="31"/>
        <v>0</v>
      </c>
      <c r="BW50" s="688">
        <f t="shared" si="24"/>
        <v>0</v>
      </c>
      <c r="BX50" s="687">
        <f t="shared" si="41"/>
        <v>0</v>
      </c>
      <c r="BY50" s="687">
        <f t="shared" si="39"/>
        <v>0</v>
      </c>
      <c r="BZ50" s="688">
        <f t="shared" si="25"/>
        <v>0</v>
      </c>
      <c r="CA50" s="687">
        <f t="shared" si="33"/>
        <v>0</v>
      </c>
      <c r="CB50" s="687">
        <f t="shared" si="33"/>
        <v>0</v>
      </c>
      <c r="CC50" s="688">
        <f t="shared" si="26"/>
        <v>0</v>
      </c>
      <c r="CD50" s="687">
        <f t="shared" si="34"/>
        <v>0</v>
      </c>
      <c r="CE50" s="687">
        <f t="shared" si="34"/>
        <v>0</v>
      </c>
      <c r="CF50" s="688">
        <f t="shared" si="27"/>
        <v>0</v>
      </c>
      <c r="CG50" s="687">
        <f t="shared" si="35"/>
        <v>27.37</v>
      </c>
      <c r="CH50" s="687">
        <f t="shared" si="35"/>
        <v>75.260000000000005</v>
      </c>
      <c r="CI50" s="688">
        <f t="shared" si="28"/>
        <v>2.7497259773474609</v>
      </c>
      <c r="CJ50" s="687">
        <f t="shared" si="36"/>
        <v>27.37</v>
      </c>
      <c r="CK50" s="687">
        <f t="shared" si="36"/>
        <v>75.260000000000005</v>
      </c>
      <c r="CL50" s="688">
        <f t="shared" si="29"/>
        <v>2.7497259773474609</v>
      </c>
      <c r="DI50" s="690" t="s">
        <v>130</v>
      </c>
      <c r="DJ50" s="660" t="s">
        <v>138</v>
      </c>
      <c r="DN50" s="689"/>
      <c r="DO50" s="689" t="s">
        <v>178</v>
      </c>
    </row>
    <row r="51" spans="1:119" x14ac:dyDescent="0.25">
      <c r="A51" s="707" t="s">
        <v>46</v>
      </c>
      <c r="B51" s="685">
        <v>391.65</v>
      </c>
      <c r="C51" s="686">
        <f t="shared" si="0"/>
        <v>0</v>
      </c>
      <c r="D51" s="687"/>
      <c r="E51" s="687"/>
      <c r="F51" s="688">
        <f t="shared" si="1"/>
        <v>0</v>
      </c>
      <c r="G51" s="687"/>
      <c r="H51" s="687"/>
      <c r="I51" s="688">
        <f t="shared" si="2"/>
        <v>0</v>
      </c>
      <c r="J51" s="687"/>
      <c r="K51" s="687"/>
      <c r="L51" s="688">
        <f t="shared" si="3"/>
        <v>0</v>
      </c>
      <c r="M51" s="687"/>
      <c r="N51" s="687"/>
      <c r="O51" s="688">
        <f t="shared" si="4"/>
        <v>0</v>
      </c>
      <c r="P51" s="687"/>
      <c r="Q51" s="687"/>
      <c r="R51" s="688">
        <f t="shared" si="5"/>
        <v>0</v>
      </c>
      <c r="S51" s="687"/>
      <c r="T51" s="687"/>
      <c r="U51" s="688">
        <f t="shared" si="6"/>
        <v>0</v>
      </c>
      <c r="V51" s="687">
        <f t="shared" si="37"/>
        <v>0</v>
      </c>
      <c r="W51" s="687">
        <f t="shared" si="37"/>
        <v>0</v>
      </c>
      <c r="X51" s="688">
        <f t="shared" si="7"/>
        <v>0</v>
      </c>
      <c r="Y51" s="687"/>
      <c r="Z51" s="687"/>
      <c r="AA51" s="688">
        <f t="shared" si="8"/>
        <v>0</v>
      </c>
      <c r="AB51" s="687"/>
      <c r="AC51" s="687"/>
      <c r="AD51" s="688">
        <v>4</v>
      </c>
      <c r="AE51" s="687"/>
      <c r="AF51" s="687"/>
      <c r="AG51" s="688">
        <f t="shared" si="10"/>
        <v>0</v>
      </c>
      <c r="AH51" s="687"/>
      <c r="AI51" s="687"/>
      <c r="AJ51" s="688">
        <v>3.63</v>
      </c>
      <c r="AK51" s="687"/>
      <c r="AL51" s="687"/>
      <c r="AM51" s="688">
        <f t="shared" si="12"/>
        <v>0</v>
      </c>
      <c r="AN51" s="687"/>
      <c r="AO51" s="687"/>
      <c r="AP51" s="688">
        <f t="shared" si="13"/>
        <v>0</v>
      </c>
      <c r="AQ51" s="687">
        <f t="shared" si="38"/>
        <v>0</v>
      </c>
      <c r="AR51" s="687">
        <f t="shared" si="38"/>
        <v>0</v>
      </c>
      <c r="AS51" s="688">
        <f t="shared" si="14"/>
        <v>0</v>
      </c>
      <c r="AT51" s="687">
        <v>0</v>
      </c>
      <c r="AU51" s="687">
        <v>0</v>
      </c>
      <c r="AV51" s="688">
        <f t="shared" si="15"/>
        <v>0</v>
      </c>
      <c r="AW51" s="687">
        <v>0</v>
      </c>
      <c r="AX51" s="687">
        <v>0</v>
      </c>
      <c r="AY51" s="688">
        <f t="shared" si="16"/>
        <v>0</v>
      </c>
      <c r="AZ51" s="687">
        <v>0</v>
      </c>
      <c r="BA51" s="687">
        <v>0</v>
      </c>
      <c r="BB51" s="688">
        <f t="shared" si="17"/>
        <v>0</v>
      </c>
      <c r="BC51" s="687">
        <v>0</v>
      </c>
      <c r="BD51" s="687">
        <v>0</v>
      </c>
      <c r="BE51" s="688">
        <f t="shared" si="18"/>
        <v>0</v>
      </c>
      <c r="BF51" s="687">
        <v>0</v>
      </c>
      <c r="BG51" s="687">
        <v>0</v>
      </c>
      <c r="BH51" s="688">
        <f t="shared" si="19"/>
        <v>0</v>
      </c>
      <c r="BI51" s="687">
        <v>0</v>
      </c>
      <c r="BJ51" s="687">
        <v>0</v>
      </c>
      <c r="BK51" s="688">
        <f t="shared" si="20"/>
        <v>0</v>
      </c>
      <c r="BL51" s="687">
        <v>0</v>
      </c>
      <c r="BM51" s="687">
        <v>0</v>
      </c>
      <c r="BN51" s="688">
        <f t="shared" si="21"/>
        <v>0</v>
      </c>
      <c r="BO51" s="687">
        <v>0</v>
      </c>
      <c r="BP51" s="687">
        <v>0</v>
      </c>
      <c r="BQ51" s="688">
        <f t="shared" si="22"/>
        <v>0</v>
      </c>
      <c r="BR51" s="687">
        <f t="shared" si="40"/>
        <v>0</v>
      </c>
      <c r="BS51" s="687">
        <f t="shared" si="40"/>
        <v>0</v>
      </c>
      <c r="BT51" s="688">
        <f t="shared" si="23"/>
        <v>0</v>
      </c>
      <c r="BU51" s="687">
        <f t="shared" si="31"/>
        <v>0</v>
      </c>
      <c r="BV51" s="687">
        <f t="shared" si="31"/>
        <v>0</v>
      </c>
      <c r="BW51" s="688">
        <f t="shared" si="24"/>
        <v>0</v>
      </c>
      <c r="BX51" s="687">
        <f t="shared" si="41"/>
        <v>0</v>
      </c>
      <c r="BY51" s="687">
        <f t="shared" si="39"/>
        <v>0</v>
      </c>
      <c r="BZ51" s="688">
        <f t="shared" si="25"/>
        <v>0</v>
      </c>
      <c r="CA51" s="687">
        <f t="shared" si="33"/>
        <v>0</v>
      </c>
      <c r="CB51" s="687">
        <f t="shared" si="33"/>
        <v>0</v>
      </c>
      <c r="CC51" s="688">
        <f t="shared" si="26"/>
        <v>0</v>
      </c>
      <c r="CD51" s="687">
        <f t="shared" si="34"/>
        <v>0</v>
      </c>
      <c r="CE51" s="687">
        <f t="shared" si="34"/>
        <v>0</v>
      </c>
      <c r="CF51" s="688">
        <f t="shared" si="27"/>
        <v>0</v>
      </c>
      <c r="CG51" s="687">
        <f t="shared" si="35"/>
        <v>0</v>
      </c>
      <c r="CH51" s="687">
        <f t="shared" si="35"/>
        <v>0</v>
      </c>
      <c r="CI51" s="688">
        <f t="shared" si="28"/>
        <v>0</v>
      </c>
      <c r="CJ51" s="687">
        <f t="shared" si="36"/>
        <v>0</v>
      </c>
      <c r="CK51" s="687">
        <f t="shared" si="36"/>
        <v>0</v>
      </c>
      <c r="CL51" s="688">
        <f t="shared" si="29"/>
        <v>0</v>
      </c>
      <c r="DN51" s="689"/>
      <c r="DO51" s="689" t="s">
        <v>178</v>
      </c>
    </row>
    <row r="52" spans="1:119" x14ac:dyDescent="0.25">
      <c r="A52" s="707" t="s">
        <v>47</v>
      </c>
      <c r="B52" s="685">
        <v>1406.05</v>
      </c>
      <c r="C52" s="686">
        <f t="shared" si="0"/>
        <v>0</v>
      </c>
      <c r="D52" s="687"/>
      <c r="E52" s="687"/>
      <c r="F52" s="688">
        <f t="shared" si="1"/>
        <v>0</v>
      </c>
      <c r="G52" s="687"/>
      <c r="H52" s="687"/>
      <c r="I52" s="688">
        <f t="shared" si="2"/>
        <v>0</v>
      </c>
      <c r="J52" s="687"/>
      <c r="K52" s="687"/>
      <c r="L52" s="688">
        <f t="shared" si="3"/>
        <v>0</v>
      </c>
      <c r="M52" s="687"/>
      <c r="N52" s="687"/>
      <c r="O52" s="688">
        <f t="shared" si="4"/>
        <v>0</v>
      </c>
      <c r="P52" s="687"/>
      <c r="Q52" s="687"/>
      <c r="R52" s="688">
        <f t="shared" si="5"/>
        <v>0</v>
      </c>
      <c r="S52" s="687"/>
      <c r="T52" s="687"/>
      <c r="U52" s="688">
        <f t="shared" si="6"/>
        <v>0</v>
      </c>
      <c r="V52" s="687">
        <f t="shared" si="37"/>
        <v>0</v>
      </c>
      <c r="W52" s="687">
        <f t="shared" si="37"/>
        <v>0</v>
      </c>
      <c r="X52" s="688">
        <f t="shared" si="7"/>
        <v>0</v>
      </c>
      <c r="Y52" s="687"/>
      <c r="Z52" s="687"/>
      <c r="AA52" s="688">
        <f t="shared" si="8"/>
        <v>0</v>
      </c>
      <c r="AB52" s="687"/>
      <c r="AC52" s="687"/>
      <c r="AD52" s="688">
        <f t="shared" si="9"/>
        <v>0</v>
      </c>
      <c r="AE52" s="687"/>
      <c r="AF52" s="687"/>
      <c r="AG52" s="688">
        <f t="shared" si="10"/>
        <v>0</v>
      </c>
      <c r="AH52" s="687"/>
      <c r="AI52" s="687"/>
      <c r="AJ52" s="688">
        <f t="shared" si="11"/>
        <v>0</v>
      </c>
      <c r="AK52" s="687"/>
      <c r="AL52" s="687"/>
      <c r="AM52" s="688">
        <f t="shared" si="12"/>
        <v>0</v>
      </c>
      <c r="AN52" s="687"/>
      <c r="AO52" s="687"/>
      <c r="AP52" s="688">
        <f t="shared" si="13"/>
        <v>0</v>
      </c>
      <c r="AQ52" s="687">
        <f t="shared" si="38"/>
        <v>0</v>
      </c>
      <c r="AR52" s="687">
        <f t="shared" si="38"/>
        <v>0</v>
      </c>
      <c r="AS52" s="688">
        <f t="shared" si="14"/>
        <v>0</v>
      </c>
      <c r="AT52" s="687">
        <v>0</v>
      </c>
      <c r="AU52" s="687">
        <v>0</v>
      </c>
      <c r="AV52" s="688">
        <f t="shared" si="15"/>
        <v>0</v>
      </c>
      <c r="AW52" s="687">
        <v>0</v>
      </c>
      <c r="AX52" s="687">
        <v>0</v>
      </c>
      <c r="AY52" s="688">
        <f t="shared" si="16"/>
        <v>0</v>
      </c>
      <c r="AZ52" s="687">
        <v>0</v>
      </c>
      <c r="BA52" s="687">
        <v>0</v>
      </c>
      <c r="BB52" s="688">
        <f t="shared" si="17"/>
        <v>0</v>
      </c>
      <c r="BC52" s="687">
        <v>0</v>
      </c>
      <c r="BD52" s="687">
        <v>0</v>
      </c>
      <c r="BE52" s="688">
        <f t="shared" si="18"/>
        <v>0</v>
      </c>
      <c r="BF52" s="687">
        <v>0</v>
      </c>
      <c r="BG52" s="687">
        <v>0</v>
      </c>
      <c r="BH52" s="688">
        <f t="shared" si="19"/>
        <v>0</v>
      </c>
      <c r="BI52" s="687">
        <v>0</v>
      </c>
      <c r="BJ52" s="687">
        <v>0</v>
      </c>
      <c r="BK52" s="688">
        <f t="shared" si="20"/>
        <v>0</v>
      </c>
      <c r="BL52" s="687">
        <v>0</v>
      </c>
      <c r="BM52" s="687">
        <v>0</v>
      </c>
      <c r="BN52" s="688">
        <f t="shared" si="21"/>
        <v>0</v>
      </c>
      <c r="BO52" s="687">
        <v>0</v>
      </c>
      <c r="BP52" s="687">
        <v>0</v>
      </c>
      <c r="BQ52" s="688">
        <f t="shared" si="22"/>
        <v>0</v>
      </c>
      <c r="BR52" s="687">
        <f t="shared" si="40"/>
        <v>0</v>
      </c>
      <c r="BS52" s="687">
        <f t="shared" si="40"/>
        <v>0</v>
      </c>
      <c r="BT52" s="688">
        <f t="shared" si="23"/>
        <v>0</v>
      </c>
      <c r="BU52" s="687">
        <f t="shared" si="31"/>
        <v>0</v>
      </c>
      <c r="BV52" s="687">
        <f t="shared" si="31"/>
        <v>0</v>
      </c>
      <c r="BW52" s="688">
        <f t="shared" si="24"/>
        <v>0</v>
      </c>
      <c r="BX52" s="687">
        <f t="shared" si="41"/>
        <v>0</v>
      </c>
      <c r="BY52" s="687">
        <f t="shared" si="39"/>
        <v>0</v>
      </c>
      <c r="BZ52" s="688">
        <f t="shared" si="25"/>
        <v>0</v>
      </c>
      <c r="CA52" s="687">
        <f t="shared" si="33"/>
        <v>0</v>
      </c>
      <c r="CB52" s="687">
        <f t="shared" si="33"/>
        <v>0</v>
      </c>
      <c r="CC52" s="688">
        <f t="shared" si="26"/>
        <v>0</v>
      </c>
      <c r="CD52" s="687">
        <f t="shared" si="34"/>
        <v>0</v>
      </c>
      <c r="CE52" s="687">
        <f t="shared" si="34"/>
        <v>0</v>
      </c>
      <c r="CF52" s="688">
        <f t="shared" si="27"/>
        <v>0</v>
      </c>
      <c r="CG52" s="687">
        <f t="shared" si="35"/>
        <v>0</v>
      </c>
      <c r="CH52" s="687">
        <f t="shared" si="35"/>
        <v>0</v>
      </c>
      <c r="CI52" s="688">
        <f t="shared" si="28"/>
        <v>0</v>
      </c>
      <c r="CJ52" s="687">
        <f t="shared" si="36"/>
        <v>0</v>
      </c>
      <c r="CK52" s="687">
        <f t="shared" si="36"/>
        <v>0</v>
      </c>
      <c r="CL52" s="688">
        <f t="shared" si="29"/>
        <v>0</v>
      </c>
      <c r="DN52" s="689"/>
      <c r="DO52" s="689" t="s">
        <v>178</v>
      </c>
    </row>
    <row r="53" spans="1:119" ht="15.75" x14ac:dyDescent="0.25">
      <c r="A53" s="707" t="s">
        <v>48</v>
      </c>
      <c r="B53" s="685">
        <v>3944.61</v>
      </c>
      <c r="C53" s="686">
        <f t="shared" si="0"/>
        <v>0</v>
      </c>
      <c r="D53" s="687"/>
      <c r="E53" s="687"/>
      <c r="F53" s="688">
        <f t="shared" si="1"/>
        <v>0</v>
      </c>
      <c r="G53" s="843"/>
      <c r="H53" s="843"/>
      <c r="I53" s="688">
        <f t="shared" si="2"/>
        <v>0</v>
      </c>
      <c r="J53" s="687"/>
      <c r="K53" s="687"/>
      <c r="L53" s="688">
        <f t="shared" si="3"/>
        <v>0</v>
      </c>
      <c r="M53" s="843"/>
      <c r="N53" s="843"/>
      <c r="O53" s="688">
        <f t="shared" si="4"/>
        <v>0</v>
      </c>
      <c r="P53" s="843"/>
      <c r="Q53" s="843"/>
      <c r="R53" s="688">
        <f t="shared" si="5"/>
        <v>0</v>
      </c>
      <c r="S53" s="844"/>
      <c r="T53" s="844"/>
      <c r="U53" s="688">
        <f t="shared" si="6"/>
        <v>0</v>
      </c>
      <c r="V53" s="687">
        <f t="shared" si="37"/>
        <v>0</v>
      </c>
      <c r="W53" s="687">
        <f t="shared" si="37"/>
        <v>0</v>
      </c>
      <c r="X53" s="688">
        <f t="shared" si="7"/>
        <v>0</v>
      </c>
      <c r="Y53" s="844"/>
      <c r="Z53" s="844"/>
      <c r="AA53" s="688">
        <f t="shared" si="8"/>
        <v>0</v>
      </c>
      <c r="AB53" s="687"/>
      <c r="AC53" s="687"/>
      <c r="AD53" s="688">
        <f t="shared" si="9"/>
        <v>0</v>
      </c>
      <c r="AE53" s="687"/>
      <c r="AF53" s="687"/>
      <c r="AG53" s="688">
        <f t="shared" si="10"/>
        <v>0</v>
      </c>
      <c r="AH53" s="687"/>
      <c r="AI53" s="687"/>
      <c r="AJ53" s="688">
        <f t="shared" si="11"/>
        <v>0</v>
      </c>
      <c r="AK53" s="687"/>
      <c r="AL53" s="687"/>
      <c r="AM53" s="688">
        <f t="shared" si="12"/>
        <v>0</v>
      </c>
      <c r="AN53" s="687"/>
      <c r="AO53" s="687"/>
      <c r="AP53" s="688">
        <f t="shared" si="13"/>
        <v>0</v>
      </c>
      <c r="AQ53" s="687">
        <f t="shared" si="38"/>
        <v>0</v>
      </c>
      <c r="AR53" s="687">
        <f t="shared" si="38"/>
        <v>0</v>
      </c>
      <c r="AS53" s="688">
        <f t="shared" si="14"/>
        <v>0</v>
      </c>
      <c r="AT53" s="687">
        <v>0</v>
      </c>
      <c r="AU53" s="687">
        <v>0</v>
      </c>
      <c r="AV53" s="688">
        <f t="shared" si="15"/>
        <v>0</v>
      </c>
      <c r="AW53" s="687">
        <v>0</v>
      </c>
      <c r="AX53" s="687">
        <v>0</v>
      </c>
      <c r="AY53" s="688">
        <f t="shared" si="16"/>
        <v>0</v>
      </c>
      <c r="AZ53" s="687">
        <v>0</v>
      </c>
      <c r="BA53" s="687">
        <v>0</v>
      </c>
      <c r="BB53" s="688">
        <f t="shared" si="17"/>
        <v>0</v>
      </c>
      <c r="BC53" s="687">
        <v>0</v>
      </c>
      <c r="BD53" s="687">
        <v>0</v>
      </c>
      <c r="BE53" s="688">
        <f t="shared" si="18"/>
        <v>0</v>
      </c>
      <c r="BF53" s="687">
        <v>0</v>
      </c>
      <c r="BG53" s="687">
        <v>0</v>
      </c>
      <c r="BH53" s="688">
        <f t="shared" si="19"/>
        <v>0</v>
      </c>
      <c r="BI53" s="687">
        <v>0</v>
      </c>
      <c r="BJ53" s="687">
        <v>0</v>
      </c>
      <c r="BK53" s="688">
        <f t="shared" si="20"/>
        <v>0</v>
      </c>
      <c r="BL53" s="687">
        <v>0</v>
      </c>
      <c r="BM53" s="687">
        <v>0</v>
      </c>
      <c r="BN53" s="688">
        <f t="shared" si="21"/>
        <v>0</v>
      </c>
      <c r="BO53" s="687">
        <v>0</v>
      </c>
      <c r="BP53" s="687">
        <v>0</v>
      </c>
      <c r="BQ53" s="688">
        <f t="shared" si="22"/>
        <v>0</v>
      </c>
      <c r="BR53" s="687">
        <f t="shared" si="40"/>
        <v>0</v>
      </c>
      <c r="BS53" s="687">
        <f t="shared" si="40"/>
        <v>0</v>
      </c>
      <c r="BT53" s="688">
        <f t="shared" si="23"/>
        <v>0</v>
      </c>
      <c r="BU53" s="687">
        <f t="shared" si="31"/>
        <v>0</v>
      </c>
      <c r="BV53" s="687">
        <f t="shared" si="31"/>
        <v>0</v>
      </c>
      <c r="BW53" s="688">
        <f t="shared" si="24"/>
        <v>0</v>
      </c>
      <c r="BX53" s="687">
        <f t="shared" si="41"/>
        <v>0</v>
      </c>
      <c r="BY53" s="687">
        <f t="shared" si="39"/>
        <v>0</v>
      </c>
      <c r="BZ53" s="688">
        <f t="shared" si="25"/>
        <v>0</v>
      </c>
      <c r="CA53" s="687">
        <f t="shared" si="33"/>
        <v>0</v>
      </c>
      <c r="CB53" s="687">
        <f t="shared" si="33"/>
        <v>0</v>
      </c>
      <c r="CC53" s="688">
        <f t="shared" si="26"/>
        <v>0</v>
      </c>
      <c r="CD53" s="687">
        <f t="shared" si="34"/>
        <v>0</v>
      </c>
      <c r="CE53" s="687">
        <f t="shared" si="34"/>
        <v>0</v>
      </c>
      <c r="CF53" s="688">
        <f t="shared" si="27"/>
        <v>0</v>
      </c>
      <c r="CG53" s="687">
        <f t="shared" si="35"/>
        <v>0</v>
      </c>
      <c r="CH53" s="687">
        <f t="shared" si="35"/>
        <v>0</v>
      </c>
      <c r="CI53" s="688">
        <f t="shared" si="28"/>
        <v>0</v>
      </c>
      <c r="CJ53" s="687">
        <f t="shared" si="36"/>
        <v>0</v>
      </c>
      <c r="CK53" s="687">
        <f t="shared" si="36"/>
        <v>0</v>
      </c>
      <c r="CL53" s="688">
        <f t="shared" si="29"/>
        <v>0</v>
      </c>
      <c r="DN53" s="689"/>
      <c r="DO53" s="689" t="s">
        <v>178</v>
      </c>
    </row>
    <row r="54" spans="1:119" x14ac:dyDescent="0.25">
      <c r="A54" s="707" t="s">
        <v>49</v>
      </c>
      <c r="B54" s="685">
        <v>558</v>
      </c>
      <c r="C54" s="686">
        <f t="shared" si="0"/>
        <v>0</v>
      </c>
      <c r="D54" s="687"/>
      <c r="E54" s="687"/>
      <c r="F54" s="688">
        <f t="shared" si="1"/>
        <v>0</v>
      </c>
      <c r="G54" s="687"/>
      <c r="H54" s="687"/>
      <c r="I54" s="688">
        <f t="shared" si="2"/>
        <v>0</v>
      </c>
      <c r="J54" s="687"/>
      <c r="K54" s="687"/>
      <c r="L54" s="688">
        <f t="shared" si="3"/>
        <v>0</v>
      </c>
      <c r="M54" s="687"/>
      <c r="N54" s="687"/>
      <c r="O54" s="688">
        <f t="shared" si="4"/>
        <v>0</v>
      </c>
      <c r="P54" s="687"/>
      <c r="Q54" s="687"/>
      <c r="R54" s="688">
        <f t="shared" si="5"/>
        <v>0</v>
      </c>
      <c r="S54" s="687"/>
      <c r="T54" s="687"/>
      <c r="U54" s="688">
        <f t="shared" si="6"/>
        <v>0</v>
      </c>
      <c r="V54" s="687">
        <f t="shared" si="37"/>
        <v>0</v>
      </c>
      <c r="W54" s="687">
        <f t="shared" si="37"/>
        <v>0</v>
      </c>
      <c r="X54" s="688">
        <f t="shared" si="7"/>
        <v>0</v>
      </c>
      <c r="Y54" s="687"/>
      <c r="Z54" s="687"/>
      <c r="AA54" s="688">
        <f t="shared" si="8"/>
        <v>0</v>
      </c>
      <c r="AB54" s="687"/>
      <c r="AC54" s="687"/>
      <c r="AD54" s="688">
        <f t="shared" si="9"/>
        <v>0</v>
      </c>
      <c r="AE54" s="687"/>
      <c r="AF54" s="687"/>
      <c r="AG54" s="688">
        <f t="shared" si="10"/>
        <v>0</v>
      </c>
      <c r="AH54" s="687"/>
      <c r="AI54" s="687"/>
      <c r="AJ54" s="688">
        <f t="shared" si="11"/>
        <v>0</v>
      </c>
      <c r="AK54" s="687"/>
      <c r="AL54" s="687"/>
      <c r="AM54" s="688">
        <f t="shared" si="12"/>
        <v>0</v>
      </c>
      <c r="AN54" s="687"/>
      <c r="AO54" s="687"/>
      <c r="AP54" s="688">
        <f t="shared" si="13"/>
        <v>0</v>
      </c>
      <c r="AQ54" s="687">
        <f t="shared" si="38"/>
        <v>0</v>
      </c>
      <c r="AR54" s="687">
        <f t="shared" si="38"/>
        <v>0</v>
      </c>
      <c r="AS54" s="688">
        <f t="shared" si="14"/>
        <v>0</v>
      </c>
      <c r="AT54" s="687">
        <v>0</v>
      </c>
      <c r="AU54" s="687">
        <v>0</v>
      </c>
      <c r="AV54" s="688">
        <f t="shared" si="15"/>
        <v>0</v>
      </c>
      <c r="AW54" s="687">
        <v>0</v>
      </c>
      <c r="AX54" s="687">
        <v>0</v>
      </c>
      <c r="AY54" s="688">
        <f t="shared" si="16"/>
        <v>0</v>
      </c>
      <c r="AZ54" s="687">
        <v>0</v>
      </c>
      <c r="BA54" s="687">
        <v>0</v>
      </c>
      <c r="BB54" s="688">
        <f t="shared" si="17"/>
        <v>0</v>
      </c>
      <c r="BC54" s="687">
        <v>0</v>
      </c>
      <c r="BD54" s="687">
        <v>0</v>
      </c>
      <c r="BE54" s="688">
        <f t="shared" si="18"/>
        <v>0</v>
      </c>
      <c r="BF54" s="687">
        <v>0</v>
      </c>
      <c r="BG54" s="687">
        <v>0</v>
      </c>
      <c r="BH54" s="688">
        <f t="shared" si="19"/>
        <v>0</v>
      </c>
      <c r="BI54" s="687">
        <v>0</v>
      </c>
      <c r="BJ54" s="687">
        <v>0</v>
      </c>
      <c r="BK54" s="688">
        <f t="shared" si="20"/>
        <v>0</v>
      </c>
      <c r="BL54" s="687">
        <v>0</v>
      </c>
      <c r="BM54" s="687">
        <v>0</v>
      </c>
      <c r="BN54" s="688">
        <f t="shared" si="21"/>
        <v>0</v>
      </c>
      <c r="BO54" s="687">
        <v>0</v>
      </c>
      <c r="BP54" s="687">
        <v>0</v>
      </c>
      <c r="BQ54" s="688">
        <f t="shared" si="22"/>
        <v>0</v>
      </c>
      <c r="BR54" s="687">
        <f t="shared" si="40"/>
        <v>0</v>
      </c>
      <c r="BS54" s="687">
        <f t="shared" si="40"/>
        <v>0</v>
      </c>
      <c r="BT54" s="688">
        <f t="shared" si="23"/>
        <v>0</v>
      </c>
      <c r="BU54" s="687">
        <f t="shared" si="31"/>
        <v>0</v>
      </c>
      <c r="BV54" s="687">
        <f t="shared" si="31"/>
        <v>0</v>
      </c>
      <c r="BW54" s="688">
        <f t="shared" si="24"/>
        <v>0</v>
      </c>
      <c r="BX54" s="687">
        <f t="shared" si="41"/>
        <v>0</v>
      </c>
      <c r="BY54" s="687">
        <f t="shared" si="39"/>
        <v>0</v>
      </c>
      <c r="BZ54" s="688">
        <f t="shared" si="25"/>
        <v>0</v>
      </c>
      <c r="CA54" s="687">
        <f t="shared" si="33"/>
        <v>0</v>
      </c>
      <c r="CB54" s="687">
        <f t="shared" si="33"/>
        <v>0</v>
      </c>
      <c r="CC54" s="688">
        <f t="shared" si="26"/>
        <v>0</v>
      </c>
      <c r="CD54" s="687">
        <f t="shared" si="34"/>
        <v>0</v>
      </c>
      <c r="CE54" s="687">
        <f t="shared" si="34"/>
        <v>0</v>
      </c>
      <c r="CF54" s="688">
        <f t="shared" si="27"/>
        <v>0</v>
      </c>
      <c r="CG54" s="687">
        <f t="shared" si="35"/>
        <v>0</v>
      </c>
      <c r="CH54" s="687">
        <f t="shared" si="35"/>
        <v>0</v>
      </c>
      <c r="CI54" s="688">
        <f t="shared" si="28"/>
        <v>0</v>
      </c>
      <c r="CJ54" s="687">
        <f t="shared" si="36"/>
        <v>0</v>
      </c>
      <c r="CK54" s="687">
        <f t="shared" si="36"/>
        <v>0</v>
      </c>
      <c r="CL54" s="688">
        <f t="shared" si="29"/>
        <v>0</v>
      </c>
      <c r="DN54" s="691"/>
    </row>
    <row r="55" spans="1:119" x14ac:dyDescent="0.25">
      <c r="A55" s="707" t="s">
        <v>50</v>
      </c>
      <c r="B55" s="685">
        <v>2431.71</v>
      </c>
      <c r="C55" s="686">
        <f t="shared" si="0"/>
        <v>0</v>
      </c>
      <c r="D55" s="45"/>
      <c r="E55" s="45"/>
      <c r="F55" s="688">
        <f t="shared" si="1"/>
        <v>0</v>
      </c>
      <c r="G55" s="45"/>
      <c r="H55" s="45"/>
      <c r="I55" s="688">
        <f t="shared" si="2"/>
        <v>0</v>
      </c>
      <c r="J55" s="45"/>
      <c r="K55" s="45"/>
      <c r="L55" s="688">
        <f t="shared" si="3"/>
        <v>0</v>
      </c>
      <c r="M55" s="45"/>
      <c r="N55" s="45"/>
      <c r="O55" s="688">
        <f t="shared" si="4"/>
        <v>0</v>
      </c>
      <c r="P55" s="45"/>
      <c r="Q55" s="45"/>
      <c r="R55" s="688">
        <f t="shared" si="5"/>
        <v>0</v>
      </c>
      <c r="S55" s="687"/>
      <c r="T55" s="687"/>
      <c r="U55" s="688">
        <f t="shared" si="6"/>
        <v>0</v>
      </c>
      <c r="V55" s="687">
        <f t="shared" si="37"/>
        <v>0</v>
      </c>
      <c r="W55" s="687">
        <f t="shared" si="37"/>
        <v>0</v>
      </c>
      <c r="X55" s="688">
        <f t="shared" si="7"/>
        <v>0</v>
      </c>
      <c r="Y55" s="687"/>
      <c r="Z55" s="687"/>
      <c r="AA55" s="688">
        <f t="shared" si="8"/>
        <v>0</v>
      </c>
      <c r="AB55" s="687"/>
      <c r="AC55" s="687"/>
      <c r="AD55" s="688">
        <f t="shared" si="9"/>
        <v>0</v>
      </c>
      <c r="AE55" s="687"/>
      <c r="AF55" s="687"/>
      <c r="AG55" s="688">
        <f t="shared" si="10"/>
        <v>0</v>
      </c>
      <c r="AH55" s="687"/>
      <c r="AI55" s="687"/>
      <c r="AJ55" s="688">
        <f t="shared" si="11"/>
        <v>0</v>
      </c>
      <c r="AK55" s="845"/>
      <c r="AL55" s="845"/>
      <c r="AM55" s="688">
        <f t="shared" si="12"/>
        <v>0</v>
      </c>
      <c r="AN55" s="687"/>
      <c r="AO55" s="687"/>
      <c r="AP55" s="688">
        <f t="shared" si="13"/>
        <v>0</v>
      </c>
      <c r="AQ55" s="687">
        <f t="shared" si="38"/>
        <v>0</v>
      </c>
      <c r="AR55" s="687">
        <f t="shared" si="38"/>
        <v>0</v>
      </c>
      <c r="AS55" s="688">
        <f t="shared" si="14"/>
        <v>0</v>
      </c>
      <c r="AT55" s="687">
        <v>0</v>
      </c>
      <c r="AU55" s="687">
        <v>0</v>
      </c>
      <c r="AV55" s="688">
        <f t="shared" si="15"/>
        <v>0</v>
      </c>
      <c r="AW55" s="687">
        <v>0</v>
      </c>
      <c r="AX55" s="687">
        <v>0</v>
      </c>
      <c r="AY55" s="688">
        <f t="shared" si="16"/>
        <v>0</v>
      </c>
      <c r="AZ55" s="687">
        <v>0</v>
      </c>
      <c r="BA55" s="687">
        <v>0</v>
      </c>
      <c r="BB55" s="688">
        <f t="shared" si="17"/>
        <v>0</v>
      </c>
      <c r="BC55" s="687">
        <v>0</v>
      </c>
      <c r="BD55" s="687">
        <v>0</v>
      </c>
      <c r="BE55" s="688">
        <f t="shared" si="18"/>
        <v>0</v>
      </c>
      <c r="BF55" s="687">
        <v>0</v>
      </c>
      <c r="BG55" s="687">
        <v>0</v>
      </c>
      <c r="BH55" s="688">
        <f t="shared" si="19"/>
        <v>0</v>
      </c>
      <c r="BI55" s="687">
        <v>0</v>
      </c>
      <c r="BJ55" s="687">
        <v>0</v>
      </c>
      <c r="BK55" s="688">
        <f t="shared" si="20"/>
        <v>0</v>
      </c>
      <c r="BL55" s="687">
        <v>0</v>
      </c>
      <c r="BM55" s="687">
        <v>0</v>
      </c>
      <c r="BN55" s="688">
        <f t="shared" si="21"/>
        <v>0</v>
      </c>
      <c r="BO55" s="687">
        <v>0</v>
      </c>
      <c r="BP55" s="687">
        <v>0</v>
      </c>
      <c r="BQ55" s="688">
        <f t="shared" si="22"/>
        <v>0</v>
      </c>
      <c r="BR55" s="687">
        <f t="shared" si="40"/>
        <v>0</v>
      </c>
      <c r="BS55" s="687">
        <f t="shared" si="40"/>
        <v>0</v>
      </c>
      <c r="BT55" s="688">
        <f t="shared" si="23"/>
        <v>0</v>
      </c>
      <c r="BU55" s="687">
        <f t="shared" si="31"/>
        <v>0</v>
      </c>
      <c r="BV55" s="687">
        <f t="shared" si="31"/>
        <v>0</v>
      </c>
      <c r="BW55" s="688">
        <f t="shared" si="24"/>
        <v>0</v>
      </c>
      <c r="BX55" s="687">
        <f t="shared" si="41"/>
        <v>0</v>
      </c>
      <c r="BY55" s="687">
        <f t="shared" si="39"/>
        <v>0</v>
      </c>
      <c r="BZ55" s="688">
        <f t="shared" si="25"/>
        <v>0</v>
      </c>
      <c r="CA55" s="687">
        <f t="shared" si="33"/>
        <v>0</v>
      </c>
      <c r="CB55" s="687">
        <f t="shared" si="33"/>
        <v>0</v>
      </c>
      <c r="CC55" s="688">
        <f t="shared" si="26"/>
        <v>0</v>
      </c>
      <c r="CD55" s="687">
        <f t="shared" si="34"/>
        <v>0</v>
      </c>
      <c r="CE55" s="687">
        <f t="shared" si="34"/>
        <v>0</v>
      </c>
      <c r="CF55" s="688">
        <f t="shared" si="27"/>
        <v>0</v>
      </c>
      <c r="CG55" s="687">
        <f t="shared" si="35"/>
        <v>0</v>
      </c>
      <c r="CH55" s="687">
        <f t="shared" si="35"/>
        <v>0</v>
      </c>
      <c r="CI55" s="688">
        <f t="shared" si="28"/>
        <v>0</v>
      </c>
      <c r="CJ55" s="687">
        <f t="shared" si="36"/>
        <v>0</v>
      </c>
      <c r="CK55" s="687">
        <f t="shared" si="36"/>
        <v>0</v>
      </c>
      <c r="CL55" s="688">
        <f t="shared" si="29"/>
        <v>0</v>
      </c>
      <c r="DH55" s="690" t="s">
        <v>130</v>
      </c>
      <c r="DI55" s="690" t="s">
        <v>130</v>
      </c>
      <c r="DJ55" s="660" t="s">
        <v>138</v>
      </c>
      <c r="DN55" s="852"/>
      <c r="DO55" s="689" t="s">
        <v>178</v>
      </c>
    </row>
    <row r="56" spans="1:119" x14ac:dyDescent="0.25">
      <c r="A56" s="707" t="s">
        <v>51</v>
      </c>
      <c r="B56" s="685">
        <v>818.06</v>
      </c>
      <c r="C56" s="686">
        <f t="shared" si="0"/>
        <v>0</v>
      </c>
      <c r="D56" s="687"/>
      <c r="E56" s="687"/>
      <c r="F56" s="688">
        <f t="shared" si="1"/>
        <v>0</v>
      </c>
      <c r="G56" s="687"/>
      <c r="H56" s="687"/>
      <c r="I56" s="688">
        <f t="shared" si="2"/>
        <v>0</v>
      </c>
      <c r="J56" s="687"/>
      <c r="K56" s="687"/>
      <c r="L56" s="688">
        <f t="shared" si="3"/>
        <v>0</v>
      </c>
      <c r="M56" s="687"/>
      <c r="N56" s="687"/>
      <c r="O56" s="688">
        <f t="shared" si="4"/>
        <v>0</v>
      </c>
      <c r="P56" s="687"/>
      <c r="Q56" s="687"/>
      <c r="R56" s="688">
        <f t="shared" si="5"/>
        <v>0</v>
      </c>
      <c r="S56" s="687"/>
      <c r="T56" s="687"/>
      <c r="U56" s="688">
        <f t="shared" si="6"/>
        <v>0</v>
      </c>
      <c r="V56" s="687">
        <f t="shared" si="37"/>
        <v>0</v>
      </c>
      <c r="W56" s="687">
        <f t="shared" si="37"/>
        <v>0</v>
      </c>
      <c r="X56" s="688">
        <f t="shared" si="7"/>
        <v>0</v>
      </c>
      <c r="Y56" s="687"/>
      <c r="Z56" s="687"/>
      <c r="AA56" s="688">
        <f t="shared" si="8"/>
        <v>0</v>
      </c>
      <c r="AB56" s="687"/>
      <c r="AC56" s="687"/>
      <c r="AD56" s="688">
        <f t="shared" si="9"/>
        <v>0</v>
      </c>
      <c r="AE56" s="687"/>
      <c r="AF56" s="687"/>
      <c r="AG56" s="688">
        <f t="shared" si="10"/>
        <v>0</v>
      </c>
      <c r="AH56" s="687"/>
      <c r="AI56" s="687"/>
      <c r="AJ56" s="688">
        <f t="shared" si="11"/>
        <v>0</v>
      </c>
      <c r="AK56" s="687"/>
      <c r="AL56" s="687"/>
      <c r="AM56" s="688">
        <f t="shared" si="12"/>
        <v>0</v>
      </c>
      <c r="AN56" s="687"/>
      <c r="AO56" s="687"/>
      <c r="AP56" s="688">
        <f t="shared" si="13"/>
        <v>0</v>
      </c>
      <c r="AQ56" s="687">
        <f t="shared" si="38"/>
        <v>0</v>
      </c>
      <c r="AR56" s="687">
        <f t="shared" si="38"/>
        <v>0</v>
      </c>
      <c r="AS56" s="688">
        <f t="shared" si="14"/>
        <v>0</v>
      </c>
      <c r="AT56" s="687">
        <v>0</v>
      </c>
      <c r="AU56" s="687">
        <v>0</v>
      </c>
      <c r="AV56" s="688">
        <f t="shared" si="15"/>
        <v>0</v>
      </c>
      <c r="AW56" s="687">
        <v>0</v>
      </c>
      <c r="AX56" s="687">
        <v>0</v>
      </c>
      <c r="AY56" s="688">
        <f t="shared" si="16"/>
        <v>0</v>
      </c>
      <c r="AZ56" s="687">
        <v>0</v>
      </c>
      <c r="BA56" s="687">
        <v>0</v>
      </c>
      <c r="BB56" s="688">
        <f t="shared" si="17"/>
        <v>0</v>
      </c>
      <c r="BC56" s="687">
        <v>0</v>
      </c>
      <c r="BD56" s="687">
        <v>0</v>
      </c>
      <c r="BE56" s="688">
        <f t="shared" si="18"/>
        <v>0</v>
      </c>
      <c r="BF56" s="687">
        <v>0</v>
      </c>
      <c r="BG56" s="687">
        <v>0</v>
      </c>
      <c r="BH56" s="688">
        <f t="shared" si="19"/>
        <v>0</v>
      </c>
      <c r="BI56" s="687">
        <v>0</v>
      </c>
      <c r="BJ56" s="687">
        <v>0</v>
      </c>
      <c r="BK56" s="688">
        <f t="shared" si="20"/>
        <v>0</v>
      </c>
      <c r="BL56" s="687">
        <v>0</v>
      </c>
      <c r="BM56" s="687">
        <v>0</v>
      </c>
      <c r="BN56" s="688">
        <f t="shared" si="21"/>
        <v>0</v>
      </c>
      <c r="BO56" s="687">
        <v>0</v>
      </c>
      <c r="BP56" s="687">
        <v>0</v>
      </c>
      <c r="BQ56" s="688">
        <f t="shared" si="22"/>
        <v>0</v>
      </c>
      <c r="BR56" s="687">
        <f t="shared" si="40"/>
        <v>0</v>
      </c>
      <c r="BS56" s="687">
        <f t="shared" si="40"/>
        <v>0</v>
      </c>
      <c r="BT56" s="688">
        <f t="shared" si="23"/>
        <v>0</v>
      </c>
      <c r="BU56" s="687">
        <f t="shared" si="31"/>
        <v>0</v>
      </c>
      <c r="BV56" s="687">
        <f t="shared" si="31"/>
        <v>0</v>
      </c>
      <c r="BW56" s="688">
        <f t="shared" si="24"/>
        <v>0</v>
      </c>
      <c r="BX56" s="687">
        <f t="shared" si="41"/>
        <v>0</v>
      </c>
      <c r="BY56" s="687">
        <f t="shared" si="39"/>
        <v>0</v>
      </c>
      <c r="BZ56" s="688">
        <f t="shared" si="25"/>
        <v>0</v>
      </c>
      <c r="CA56" s="687">
        <f t="shared" ref="CA56:CB56" si="42">M56+AH56</f>
        <v>0</v>
      </c>
      <c r="CB56" s="687">
        <f t="shared" si="42"/>
        <v>0</v>
      </c>
      <c r="CC56" s="688">
        <f t="shared" si="26"/>
        <v>0</v>
      </c>
      <c r="CD56" s="687">
        <f t="shared" ref="CD56:CE56" si="43">P56+AK56</f>
        <v>0</v>
      </c>
      <c r="CE56" s="687">
        <f t="shared" si="43"/>
        <v>0</v>
      </c>
      <c r="CF56" s="688">
        <f t="shared" si="27"/>
        <v>0</v>
      </c>
      <c r="CG56" s="687">
        <f t="shared" ref="CG56:CH56" si="44">S56+AN56</f>
        <v>0</v>
      </c>
      <c r="CH56" s="687">
        <f t="shared" si="44"/>
        <v>0</v>
      </c>
      <c r="CI56" s="688">
        <f t="shared" si="28"/>
        <v>0</v>
      </c>
      <c r="CJ56" s="687">
        <f t="shared" ref="CJ56:CK56" si="45">V56+AQ56</f>
        <v>0</v>
      </c>
      <c r="CK56" s="687">
        <f t="shared" si="45"/>
        <v>0</v>
      </c>
      <c r="CL56" s="688">
        <f t="shared" si="29"/>
        <v>0</v>
      </c>
      <c r="DI56" s="690" t="s">
        <v>130</v>
      </c>
      <c r="DJ56" s="660" t="s">
        <v>138</v>
      </c>
      <c r="DN56" s="852"/>
      <c r="DO56" s="689" t="s">
        <v>178</v>
      </c>
    </row>
    <row r="58" spans="1:119" x14ac:dyDescent="0.25">
      <c r="D58" s="713"/>
      <c r="E58" s="713"/>
      <c r="F58" s="713"/>
      <c r="G58" s="713"/>
      <c r="H58" s="713"/>
      <c r="I58" s="713"/>
      <c r="J58" s="713"/>
      <c r="K58" s="713"/>
      <c r="L58" s="713"/>
      <c r="M58" s="713"/>
      <c r="N58" s="713"/>
      <c r="O58" s="713"/>
      <c r="P58" s="713"/>
      <c r="Q58" s="713"/>
      <c r="BR58" s="664"/>
    </row>
  </sheetData>
  <mergeCells count="39">
    <mergeCell ref="AB8:AD8"/>
    <mergeCell ref="AE8:AG8"/>
    <mergeCell ref="AW8:AY8"/>
    <mergeCell ref="AZ8:BB8"/>
    <mergeCell ref="BU8:BW8"/>
    <mergeCell ref="BF7:BH8"/>
    <mergeCell ref="BI7:BK8"/>
    <mergeCell ref="BL7:BN8"/>
    <mergeCell ref="BR7:BT8"/>
    <mergeCell ref="BU7:BZ7"/>
    <mergeCell ref="BX8:BZ8"/>
    <mergeCell ref="AK7:AM8"/>
    <mergeCell ref="AN7:AP8"/>
    <mergeCell ref="AQ7:AS8"/>
    <mergeCell ref="AT7:AV8"/>
    <mergeCell ref="AW7:BB7"/>
    <mergeCell ref="BC7:BE8"/>
    <mergeCell ref="BO5:BQ8"/>
    <mergeCell ref="BR5:CL6"/>
    <mergeCell ref="CD7:CF8"/>
    <mergeCell ref="CG7:CI8"/>
    <mergeCell ref="CJ7:CL8"/>
    <mergeCell ref="CA7:CC8"/>
    <mergeCell ref="AH7:AJ8"/>
    <mergeCell ref="A5:A10"/>
    <mergeCell ref="D5:X6"/>
    <mergeCell ref="Y5:AS6"/>
    <mergeCell ref="AT5:BN6"/>
    <mergeCell ref="D7:F8"/>
    <mergeCell ref="G7:I7"/>
    <mergeCell ref="J7:L7"/>
    <mergeCell ref="M7:O8"/>
    <mergeCell ref="P7:R8"/>
    <mergeCell ref="S7:U8"/>
    <mergeCell ref="V7:X8"/>
    <mergeCell ref="Y7:AA8"/>
    <mergeCell ref="AB7:AG7"/>
    <mergeCell ref="G8:I8"/>
    <mergeCell ref="J8:L8"/>
  </mergeCells>
  <conditionalFormatting sqref="S41:T41 Y41:Z41 D41:E41 M41:N41 P41:Q41 AK41:AL41">
    <cfRule type="cellIs" dxfId="7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3" manualBreakCount="3">
    <brk id="56" max="60" man="1"/>
    <brk id="118" max="1048575" man="1"/>
    <brk id="1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B86"/>
  <sheetViews>
    <sheetView view="pageBreakPreview" topLeftCell="A2" zoomScale="77" zoomScaleNormal="100" zoomScaleSheetLayoutView="77" workbookViewId="0">
      <pane xSplit="4" ySplit="12" topLeftCell="M14" activePane="bottomRight" state="frozen"/>
      <selection activeCell="A6" sqref="A6"/>
      <selection pane="topRight" activeCell="E6" sqref="E6"/>
      <selection pane="bottomLeft" activeCell="A14" sqref="A14"/>
      <selection pane="bottomRight" activeCell="K19" sqref="K19"/>
    </sheetView>
  </sheetViews>
  <sheetFormatPr defaultColWidth="8.85546875" defaultRowHeight="18.75" x14ac:dyDescent="0.3"/>
  <cols>
    <col min="1" max="1" width="14.42578125" style="832" customWidth="1"/>
    <col min="2" max="2" width="7.7109375" style="715" customWidth="1"/>
    <col min="3" max="3" width="8.7109375" style="715" customWidth="1"/>
    <col min="4" max="4" width="16.85546875" style="715" hidden="1" customWidth="1"/>
    <col min="5" max="5" width="8" style="715" customWidth="1"/>
    <col min="6" max="6" width="6.7109375" style="715" customWidth="1"/>
    <col min="7" max="7" width="7.5703125" style="715" customWidth="1"/>
    <col min="8" max="8" width="6.7109375" style="715" customWidth="1"/>
    <col min="9" max="9" width="7.42578125" style="715" customWidth="1"/>
    <col min="10" max="10" width="6.7109375" style="715" customWidth="1"/>
    <col min="11" max="11" width="7.7109375" style="715" customWidth="1"/>
    <col min="12" max="12" width="6.7109375" style="715" customWidth="1"/>
    <col min="13" max="13" width="8.28515625" style="715" customWidth="1"/>
    <col min="14" max="14" width="6.7109375" style="715" customWidth="1"/>
    <col min="15" max="15" width="9.28515625" style="715" customWidth="1"/>
    <col min="16" max="16" width="7.7109375" style="715" customWidth="1"/>
    <col min="17" max="17" width="8" style="715" customWidth="1"/>
    <col min="18" max="18" width="6.7109375" style="715" customWidth="1"/>
    <col min="19" max="19" width="7.42578125" style="715" hidden="1" customWidth="1"/>
    <col min="20" max="20" width="7.7109375" style="715" customWidth="1"/>
    <col min="21" max="27" width="6.7109375" style="715" customWidth="1"/>
    <col min="28" max="28" width="9.7109375" style="715" customWidth="1"/>
    <col min="29" max="29" width="6.7109375" style="715" customWidth="1"/>
    <col min="30" max="30" width="7.7109375" style="715" customWidth="1"/>
    <col min="31" max="31" width="6.7109375" style="715" customWidth="1"/>
    <col min="32" max="32" width="7.85546875" style="715" customWidth="1"/>
    <col min="33" max="33" width="6.7109375" style="715" customWidth="1"/>
    <col min="34" max="34" width="6.28515625" style="715" hidden="1" customWidth="1"/>
    <col min="35" max="36" width="6.7109375" style="715" hidden="1" customWidth="1"/>
    <col min="37" max="48" width="6.7109375" style="715" customWidth="1"/>
    <col min="49" max="52" width="6.7109375" style="715" hidden="1" customWidth="1"/>
    <col min="53" max="53" width="7.7109375" style="715" customWidth="1"/>
    <col min="54" max="54" width="6.5703125" style="715" customWidth="1"/>
    <col min="55" max="58" width="6.7109375" style="715" customWidth="1"/>
    <col min="59" max="59" width="8.28515625" style="715" customWidth="1"/>
    <col min="60" max="60" width="6.5703125" style="715" customWidth="1"/>
    <col min="61" max="61" width="7.5703125" style="715" customWidth="1"/>
    <col min="62" max="64" width="6.7109375" style="715" customWidth="1"/>
    <col min="65" max="65" width="9" style="715" customWidth="1"/>
    <col min="66" max="66" width="8.7109375" style="715" customWidth="1"/>
    <col min="67" max="67" width="16.7109375" style="715" hidden="1" customWidth="1"/>
    <col min="68" max="68" width="17.28515625" style="831" hidden="1" customWidth="1"/>
    <col min="69" max="69" width="10" style="715" hidden="1" customWidth="1"/>
    <col min="70" max="70" width="0" style="715" hidden="1" customWidth="1"/>
    <col min="71" max="71" width="8.85546875" style="715"/>
    <col min="72" max="72" width="1.7109375" style="715" customWidth="1"/>
    <col min="73" max="73" width="8.85546875" style="715" hidden="1" customWidth="1"/>
    <col min="74" max="74" width="12.7109375" style="715" customWidth="1"/>
    <col min="75" max="75" width="13.140625" style="859" customWidth="1"/>
    <col min="76" max="76" width="12.140625" style="859" customWidth="1"/>
    <col min="77" max="78" width="11.7109375" style="859" customWidth="1"/>
    <col min="79" max="79" width="23.85546875" style="859" customWidth="1"/>
    <col min="80" max="80" width="17.7109375" style="859" customWidth="1"/>
    <col min="81" max="81" width="25.28515625" style="715" customWidth="1"/>
    <col min="82" max="16384" width="8.85546875" style="715"/>
  </cols>
  <sheetData>
    <row r="1" spans="1:80" s="721" customFormat="1" ht="12.75" x14ac:dyDescent="0.2">
      <c r="A1" s="719" t="s">
        <v>111</v>
      </c>
      <c r="B1" s="720"/>
      <c r="C1" s="720"/>
      <c r="D1" s="720"/>
      <c r="E1" s="720"/>
      <c r="F1" s="720"/>
      <c r="G1" s="720"/>
      <c r="H1" s="720"/>
      <c r="I1" s="720"/>
      <c r="K1" s="720" t="s">
        <v>70</v>
      </c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BP1" s="722"/>
      <c r="BW1" s="857"/>
      <c r="BX1" s="857"/>
      <c r="BY1" s="857"/>
      <c r="BZ1" s="857"/>
      <c r="CA1" s="857"/>
      <c r="CB1" s="857"/>
    </row>
    <row r="2" spans="1:80" s="721" customFormat="1" ht="12.75" x14ac:dyDescent="0.2">
      <c r="B2" s="723"/>
      <c r="D2" s="723"/>
      <c r="F2" s="723"/>
      <c r="G2" s="723"/>
      <c r="H2" s="723"/>
      <c r="I2" s="723"/>
      <c r="J2" s="723"/>
      <c r="L2" s="723"/>
      <c r="M2" s="723"/>
      <c r="N2" s="723"/>
      <c r="O2" s="723"/>
      <c r="P2" s="723"/>
      <c r="Q2" s="723"/>
      <c r="R2" s="723"/>
      <c r="S2" s="723"/>
      <c r="T2" s="723"/>
      <c r="U2" s="723"/>
      <c r="V2" s="723"/>
      <c r="W2" s="723"/>
      <c r="X2" s="723"/>
      <c r="Y2" s="723"/>
      <c r="Z2" s="723"/>
      <c r="AA2" s="723"/>
      <c r="AB2" s="723"/>
      <c r="BW2" s="857"/>
      <c r="BX2" s="857"/>
      <c r="BY2" s="857"/>
      <c r="BZ2" s="857"/>
      <c r="CA2" s="857"/>
      <c r="CB2" s="857"/>
    </row>
    <row r="3" spans="1:80" s="721" customFormat="1" ht="15" customHeight="1" x14ac:dyDescent="0.2">
      <c r="A3" s="724" t="s">
        <v>71</v>
      </c>
      <c r="B3" s="725"/>
      <c r="D3" s="725"/>
      <c r="F3" s="725"/>
      <c r="G3" s="725"/>
      <c r="H3" s="725"/>
      <c r="I3" s="725"/>
      <c r="J3" s="725"/>
      <c r="L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853"/>
      <c r="Y3" s="725"/>
      <c r="Z3" s="725"/>
      <c r="AA3" s="725"/>
      <c r="AB3" s="725"/>
      <c r="BP3" s="722"/>
      <c r="BW3" s="857"/>
      <c r="BX3" s="857"/>
      <c r="BY3" s="857"/>
      <c r="BZ3" s="857"/>
      <c r="CA3" s="857"/>
      <c r="CB3" s="857"/>
    </row>
    <row r="4" spans="1:80" s="721" customFormat="1" ht="12.75" x14ac:dyDescent="0.2">
      <c r="A4" s="725" t="s">
        <v>199</v>
      </c>
      <c r="B4" s="723" t="s">
        <v>220</v>
      </c>
      <c r="D4" s="723"/>
      <c r="F4" s="723"/>
      <c r="G4" s="723"/>
      <c r="H4" s="723"/>
      <c r="I4" s="723"/>
      <c r="J4" s="723"/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3"/>
      <c r="BP4" s="722"/>
      <c r="BW4" s="857"/>
      <c r="BX4" s="857"/>
      <c r="BY4" s="857"/>
      <c r="BZ4" s="857"/>
      <c r="CA4" s="857"/>
      <c r="CB4" s="857"/>
    </row>
    <row r="5" spans="1:80" s="721" customFormat="1" ht="12.75" x14ac:dyDescent="0.2">
      <c r="A5" s="723" t="s">
        <v>73</v>
      </c>
      <c r="B5" s="726" t="s">
        <v>74</v>
      </c>
      <c r="C5" s="727" t="s">
        <v>221</v>
      </c>
      <c r="D5" s="728" t="s">
        <v>151</v>
      </c>
      <c r="G5" s="729"/>
      <c r="H5" s="729"/>
      <c r="I5" s="729"/>
      <c r="J5" s="729"/>
      <c r="O5" s="729"/>
      <c r="P5" s="729"/>
      <c r="Q5" s="729"/>
      <c r="R5" s="729"/>
      <c r="S5" s="729"/>
      <c r="T5" s="729"/>
      <c r="U5" s="729"/>
      <c r="V5" s="729"/>
      <c r="W5" s="729"/>
      <c r="X5" s="729"/>
      <c r="Y5" s="729"/>
      <c r="Z5" s="729"/>
      <c r="AA5" s="729"/>
      <c r="AB5" s="729"/>
      <c r="BP5" s="722"/>
      <c r="BW5" s="857"/>
      <c r="BX5" s="857"/>
      <c r="BY5" s="857"/>
      <c r="BZ5" s="857"/>
      <c r="CA5" s="857"/>
      <c r="CB5" s="857"/>
    </row>
    <row r="6" spans="1:80" s="732" customFormat="1" ht="14.25" customHeight="1" x14ac:dyDescent="0.2">
      <c r="A6" s="1286" t="s">
        <v>0</v>
      </c>
      <c r="B6" s="1289"/>
      <c r="C6" s="1290"/>
      <c r="D6" s="1289" t="s">
        <v>75</v>
      </c>
      <c r="E6" s="1293"/>
      <c r="F6" s="1293"/>
      <c r="G6" s="1293"/>
      <c r="H6" s="1293"/>
      <c r="I6" s="1293"/>
      <c r="J6" s="1293"/>
      <c r="K6" s="1293"/>
      <c r="L6" s="1293"/>
      <c r="M6" s="1293"/>
      <c r="N6" s="1293"/>
      <c r="O6" s="1293"/>
      <c r="P6" s="1293"/>
      <c r="Q6" s="1293"/>
      <c r="R6" s="1290"/>
      <c r="S6" s="1295" t="s">
        <v>152</v>
      </c>
      <c r="T6" s="1296"/>
      <c r="U6" s="1296"/>
      <c r="V6" s="1296"/>
      <c r="W6" s="1296"/>
      <c r="X6" s="1296"/>
      <c r="Y6" s="1296"/>
      <c r="Z6" s="1296"/>
      <c r="AA6" s="1296"/>
      <c r="AB6" s="1296"/>
      <c r="AC6" s="1296"/>
      <c r="AD6" s="1296"/>
      <c r="AE6" s="1296"/>
      <c r="AF6" s="1296"/>
      <c r="AG6" s="1297"/>
      <c r="AH6" s="1289" t="s">
        <v>77</v>
      </c>
      <c r="AI6" s="1293"/>
      <c r="AJ6" s="1293"/>
      <c r="AK6" s="1293"/>
      <c r="AL6" s="1293"/>
      <c r="AM6" s="1293"/>
      <c r="AN6" s="1293"/>
      <c r="AO6" s="1293"/>
      <c r="AP6" s="1293"/>
      <c r="AQ6" s="1293"/>
      <c r="AR6" s="1293"/>
      <c r="AS6" s="1293"/>
      <c r="AT6" s="1293"/>
      <c r="AU6" s="1293"/>
      <c r="AV6" s="1290"/>
      <c r="AW6" s="1301" t="s">
        <v>78</v>
      </c>
      <c r="AX6" s="1302"/>
      <c r="AY6" s="1303"/>
      <c r="AZ6" s="1289" t="s">
        <v>79</v>
      </c>
      <c r="BA6" s="1293"/>
      <c r="BB6" s="1293"/>
      <c r="BC6" s="1293"/>
      <c r="BD6" s="1293"/>
      <c r="BE6" s="1293"/>
      <c r="BF6" s="1293"/>
      <c r="BG6" s="1293"/>
      <c r="BH6" s="1293"/>
      <c r="BI6" s="1293"/>
      <c r="BJ6" s="1293"/>
      <c r="BK6" s="1293"/>
      <c r="BL6" s="1293"/>
      <c r="BM6" s="1293"/>
      <c r="BN6" s="1293"/>
      <c r="BO6" s="730"/>
      <c r="BP6" s="731"/>
      <c r="BW6" s="858"/>
      <c r="BX6" s="858"/>
      <c r="BY6" s="858"/>
      <c r="BZ6" s="858"/>
      <c r="CA6" s="858"/>
      <c r="CB6" s="858"/>
    </row>
    <row r="7" spans="1:80" s="732" customFormat="1" ht="3" customHeight="1" x14ac:dyDescent="0.2">
      <c r="A7" s="1287"/>
      <c r="B7" s="1291"/>
      <c r="C7" s="1292"/>
      <c r="D7" s="1291"/>
      <c r="E7" s="1294"/>
      <c r="F7" s="1294"/>
      <c r="G7" s="1294"/>
      <c r="H7" s="1294"/>
      <c r="I7" s="1294"/>
      <c r="J7" s="1294"/>
      <c r="K7" s="1294"/>
      <c r="L7" s="1294"/>
      <c r="M7" s="1294"/>
      <c r="N7" s="1294"/>
      <c r="O7" s="1294"/>
      <c r="P7" s="1294"/>
      <c r="Q7" s="1294"/>
      <c r="R7" s="1292"/>
      <c r="S7" s="1298"/>
      <c r="T7" s="1299"/>
      <c r="U7" s="1299"/>
      <c r="V7" s="1299"/>
      <c r="W7" s="1299"/>
      <c r="X7" s="1299"/>
      <c r="Y7" s="1299"/>
      <c r="Z7" s="1299"/>
      <c r="AA7" s="1299"/>
      <c r="AB7" s="1299"/>
      <c r="AC7" s="1299"/>
      <c r="AD7" s="1299"/>
      <c r="AE7" s="1299"/>
      <c r="AF7" s="1299"/>
      <c r="AG7" s="1300"/>
      <c r="AH7" s="1291"/>
      <c r="AI7" s="1294"/>
      <c r="AJ7" s="1294"/>
      <c r="AK7" s="1294"/>
      <c r="AL7" s="1294"/>
      <c r="AM7" s="1294"/>
      <c r="AN7" s="1294"/>
      <c r="AO7" s="1294"/>
      <c r="AP7" s="1294"/>
      <c r="AQ7" s="1294"/>
      <c r="AR7" s="1294"/>
      <c r="AS7" s="1294"/>
      <c r="AT7" s="1294"/>
      <c r="AU7" s="1294"/>
      <c r="AV7" s="1292"/>
      <c r="AW7" s="1304"/>
      <c r="AX7" s="1305"/>
      <c r="AY7" s="1306"/>
      <c r="AZ7" s="1291"/>
      <c r="BA7" s="1294"/>
      <c r="BB7" s="1294"/>
      <c r="BC7" s="1294"/>
      <c r="BD7" s="1294"/>
      <c r="BE7" s="1294"/>
      <c r="BF7" s="1294"/>
      <c r="BG7" s="1294"/>
      <c r="BH7" s="1294"/>
      <c r="BI7" s="1294"/>
      <c r="BJ7" s="1294"/>
      <c r="BK7" s="1294"/>
      <c r="BL7" s="1294"/>
      <c r="BM7" s="1294"/>
      <c r="BN7" s="1294"/>
      <c r="BO7" s="730"/>
      <c r="BP7" s="733"/>
      <c r="BW7" s="858"/>
      <c r="BX7" s="858"/>
      <c r="BY7" s="858"/>
      <c r="BZ7" s="858"/>
      <c r="CA7" s="858"/>
      <c r="CB7" s="858"/>
    </row>
    <row r="8" spans="1:80" s="732" customFormat="1" ht="8.4499999999999993" customHeight="1" x14ac:dyDescent="0.2">
      <c r="A8" s="1287"/>
      <c r="B8" s="734"/>
      <c r="C8" s="734"/>
      <c r="D8" s="1316" t="s">
        <v>80</v>
      </c>
      <c r="E8" s="1289" t="s">
        <v>81</v>
      </c>
      <c r="F8" s="1290"/>
      <c r="G8" s="1310" t="s">
        <v>88</v>
      </c>
      <c r="H8" s="1311"/>
      <c r="I8" s="1311"/>
      <c r="J8" s="1312"/>
      <c r="K8" s="1301" t="s">
        <v>83</v>
      </c>
      <c r="L8" s="1303"/>
      <c r="M8" s="1301" t="s">
        <v>84</v>
      </c>
      <c r="N8" s="1303"/>
      <c r="O8" s="1301" t="s">
        <v>85</v>
      </c>
      <c r="P8" s="1303"/>
      <c r="Q8" s="1301" t="s">
        <v>86</v>
      </c>
      <c r="R8" s="1303"/>
      <c r="S8" s="1316" t="s">
        <v>80</v>
      </c>
      <c r="T8" s="1289" t="s">
        <v>81</v>
      </c>
      <c r="U8" s="1290"/>
      <c r="V8" s="1310" t="s">
        <v>82</v>
      </c>
      <c r="W8" s="1311"/>
      <c r="X8" s="1311"/>
      <c r="Y8" s="1312"/>
      <c r="Z8" s="1301" t="s">
        <v>83</v>
      </c>
      <c r="AA8" s="1303"/>
      <c r="AB8" s="1301" t="s">
        <v>84</v>
      </c>
      <c r="AC8" s="1303"/>
      <c r="AD8" s="1301" t="s">
        <v>85</v>
      </c>
      <c r="AE8" s="1303"/>
      <c r="AF8" s="1301" t="s">
        <v>86</v>
      </c>
      <c r="AG8" s="1303"/>
      <c r="AH8" s="1316" t="s">
        <v>80</v>
      </c>
      <c r="AI8" s="1289" t="s">
        <v>81</v>
      </c>
      <c r="AJ8" s="1290"/>
      <c r="AK8" s="1310" t="s">
        <v>82</v>
      </c>
      <c r="AL8" s="1311"/>
      <c r="AM8" s="1311"/>
      <c r="AN8" s="1312"/>
      <c r="AO8" s="1301" t="s">
        <v>83</v>
      </c>
      <c r="AP8" s="1303"/>
      <c r="AQ8" s="1301" t="s">
        <v>84</v>
      </c>
      <c r="AR8" s="1303"/>
      <c r="AS8" s="1301" t="s">
        <v>85</v>
      </c>
      <c r="AT8" s="1303"/>
      <c r="AU8" s="1301" t="s">
        <v>86</v>
      </c>
      <c r="AV8" s="1303"/>
      <c r="AW8" s="1304"/>
      <c r="AX8" s="1305"/>
      <c r="AY8" s="1306"/>
      <c r="AZ8" s="1329" t="s">
        <v>87</v>
      </c>
      <c r="BA8" s="1319" t="s">
        <v>81</v>
      </c>
      <c r="BB8" s="1320"/>
      <c r="BC8" s="1332" t="s">
        <v>88</v>
      </c>
      <c r="BD8" s="1333"/>
      <c r="BE8" s="1333"/>
      <c r="BF8" s="1334"/>
      <c r="BG8" s="1335" t="s">
        <v>83</v>
      </c>
      <c r="BH8" s="1336"/>
      <c r="BI8" s="1319" t="s">
        <v>84</v>
      </c>
      <c r="BJ8" s="1320"/>
      <c r="BK8" s="1319" t="s">
        <v>85</v>
      </c>
      <c r="BL8" s="1320"/>
      <c r="BM8" s="1323" t="s">
        <v>86</v>
      </c>
      <c r="BN8" s="1324"/>
      <c r="BO8" s="730"/>
      <c r="BP8" s="735"/>
      <c r="BW8" s="858"/>
      <c r="BX8" s="858"/>
      <c r="BY8" s="858"/>
      <c r="BZ8" s="858"/>
      <c r="CA8" s="858"/>
      <c r="CB8" s="858"/>
    </row>
    <row r="9" spans="1:80" s="732" customFormat="1" ht="13.15" customHeight="1" x14ac:dyDescent="0.2">
      <c r="A9" s="1287"/>
      <c r="B9" s="736"/>
      <c r="C9" s="734"/>
      <c r="D9" s="1317"/>
      <c r="E9" s="1291"/>
      <c r="F9" s="1292"/>
      <c r="G9" s="1310" t="s">
        <v>89</v>
      </c>
      <c r="H9" s="1312"/>
      <c r="I9" s="1310" t="s">
        <v>90</v>
      </c>
      <c r="J9" s="1312"/>
      <c r="K9" s="1307"/>
      <c r="L9" s="1309"/>
      <c r="M9" s="1307"/>
      <c r="N9" s="1309"/>
      <c r="O9" s="1307"/>
      <c r="P9" s="1309"/>
      <c r="Q9" s="1307"/>
      <c r="R9" s="1309"/>
      <c r="S9" s="1317"/>
      <c r="T9" s="1291"/>
      <c r="U9" s="1292"/>
      <c r="V9" s="1310" t="s">
        <v>89</v>
      </c>
      <c r="W9" s="1312"/>
      <c r="X9" s="1310" t="s">
        <v>90</v>
      </c>
      <c r="Y9" s="1312"/>
      <c r="Z9" s="1307"/>
      <c r="AA9" s="1309"/>
      <c r="AB9" s="1307"/>
      <c r="AC9" s="1309"/>
      <c r="AD9" s="1307"/>
      <c r="AE9" s="1309"/>
      <c r="AF9" s="1307"/>
      <c r="AG9" s="1309"/>
      <c r="AH9" s="1317"/>
      <c r="AI9" s="1291"/>
      <c r="AJ9" s="1292"/>
      <c r="AK9" s="1310" t="s">
        <v>89</v>
      </c>
      <c r="AL9" s="1312"/>
      <c r="AM9" s="1310" t="s">
        <v>90</v>
      </c>
      <c r="AN9" s="1312"/>
      <c r="AO9" s="1307"/>
      <c r="AP9" s="1309"/>
      <c r="AQ9" s="1307"/>
      <c r="AR9" s="1309"/>
      <c r="AS9" s="1307"/>
      <c r="AT9" s="1309"/>
      <c r="AU9" s="1307"/>
      <c r="AV9" s="1309"/>
      <c r="AW9" s="1307"/>
      <c r="AX9" s="1308"/>
      <c r="AY9" s="1309"/>
      <c r="AZ9" s="1330"/>
      <c r="BA9" s="1321"/>
      <c r="BB9" s="1322"/>
      <c r="BC9" s="1327" t="s">
        <v>91</v>
      </c>
      <c r="BD9" s="1328"/>
      <c r="BE9" s="1327" t="s">
        <v>90</v>
      </c>
      <c r="BF9" s="1328"/>
      <c r="BG9" s="1337"/>
      <c r="BH9" s="1338"/>
      <c r="BI9" s="1321"/>
      <c r="BJ9" s="1322"/>
      <c r="BK9" s="1321"/>
      <c r="BL9" s="1322"/>
      <c r="BM9" s="1325"/>
      <c r="BN9" s="1326"/>
      <c r="BO9" s="730"/>
      <c r="BP9" s="735"/>
      <c r="BW9" s="858"/>
      <c r="BX9" s="858"/>
      <c r="BY9" s="858"/>
      <c r="BZ9" s="858"/>
      <c r="CA9" s="858"/>
      <c r="CB9" s="858"/>
    </row>
    <row r="10" spans="1:80" s="732" customFormat="1" ht="14.25" customHeight="1" x14ac:dyDescent="0.2">
      <c r="A10" s="1287"/>
      <c r="B10" s="734"/>
      <c r="C10" s="734"/>
      <c r="D10" s="1317"/>
      <c r="E10" s="1313" t="s">
        <v>112</v>
      </c>
      <c r="F10" s="1313" t="s">
        <v>93</v>
      </c>
      <c r="G10" s="1313" t="s">
        <v>112</v>
      </c>
      <c r="H10" s="1313" t="s">
        <v>93</v>
      </c>
      <c r="I10" s="1313" t="s">
        <v>112</v>
      </c>
      <c r="J10" s="1313" t="s">
        <v>93</v>
      </c>
      <c r="K10" s="1313" t="s">
        <v>94</v>
      </c>
      <c r="L10" s="1313" t="s">
        <v>95</v>
      </c>
      <c r="M10" s="1313" t="s">
        <v>112</v>
      </c>
      <c r="N10" s="1313" t="s">
        <v>95</v>
      </c>
      <c r="O10" s="1313" t="s">
        <v>112</v>
      </c>
      <c r="P10" s="1313" t="s">
        <v>95</v>
      </c>
      <c r="Q10" s="1313" t="s">
        <v>112</v>
      </c>
      <c r="R10" s="1313" t="s">
        <v>93</v>
      </c>
      <c r="S10" s="1317"/>
      <c r="T10" s="1313" t="s">
        <v>112</v>
      </c>
      <c r="U10" s="1313" t="s">
        <v>93</v>
      </c>
      <c r="V10" s="1313" t="s">
        <v>112</v>
      </c>
      <c r="W10" s="1313" t="s">
        <v>93</v>
      </c>
      <c r="X10" s="1313" t="s">
        <v>112</v>
      </c>
      <c r="Y10" s="1313" t="s">
        <v>93</v>
      </c>
      <c r="Z10" s="1313" t="s">
        <v>94</v>
      </c>
      <c r="AA10" s="1313" t="s">
        <v>95</v>
      </c>
      <c r="AB10" s="1313" t="s">
        <v>112</v>
      </c>
      <c r="AC10" s="1313" t="s">
        <v>95</v>
      </c>
      <c r="AD10" s="1313" t="s">
        <v>112</v>
      </c>
      <c r="AE10" s="1313" t="s">
        <v>95</v>
      </c>
      <c r="AF10" s="1313" t="s">
        <v>112</v>
      </c>
      <c r="AG10" s="1313" t="s">
        <v>93</v>
      </c>
      <c r="AH10" s="1317"/>
      <c r="AI10" s="1313" t="s">
        <v>112</v>
      </c>
      <c r="AJ10" s="1313" t="s">
        <v>93</v>
      </c>
      <c r="AK10" s="1313" t="s">
        <v>112</v>
      </c>
      <c r="AL10" s="1313" t="s">
        <v>93</v>
      </c>
      <c r="AM10" s="1313" t="s">
        <v>112</v>
      </c>
      <c r="AN10" s="1313" t="s">
        <v>93</v>
      </c>
      <c r="AO10" s="1313" t="s">
        <v>94</v>
      </c>
      <c r="AP10" s="1313" t="s">
        <v>95</v>
      </c>
      <c r="AQ10" s="1313" t="s">
        <v>112</v>
      </c>
      <c r="AR10" s="1313" t="s">
        <v>95</v>
      </c>
      <c r="AS10" s="1313" t="s">
        <v>112</v>
      </c>
      <c r="AT10" s="1313" t="s">
        <v>95</v>
      </c>
      <c r="AU10" s="1313" t="s">
        <v>112</v>
      </c>
      <c r="AV10" s="1313" t="s">
        <v>93</v>
      </c>
      <c r="AW10" s="1313" t="s">
        <v>96</v>
      </c>
      <c r="AX10" s="1313" t="s">
        <v>112</v>
      </c>
      <c r="AY10" s="1313" t="s">
        <v>93</v>
      </c>
      <c r="AZ10" s="1330"/>
      <c r="BA10" s="1313" t="s">
        <v>112</v>
      </c>
      <c r="BB10" s="1313" t="s">
        <v>95</v>
      </c>
      <c r="BC10" s="1313" t="s">
        <v>112</v>
      </c>
      <c r="BD10" s="1313" t="s">
        <v>95</v>
      </c>
      <c r="BE10" s="1313" t="s">
        <v>112</v>
      </c>
      <c r="BF10" s="1313" t="s">
        <v>95</v>
      </c>
      <c r="BG10" s="1313" t="s">
        <v>92</v>
      </c>
      <c r="BH10" s="1313" t="s">
        <v>97</v>
      </c>
      <c r="BI10" s="1313" t="s">
        <v>112</v>
      </c>
      <c r="BJ10" s="1313" t="s">
        <v>95</v>
      </c>
      <c r="BK10" s="1313" t="s">
        <v>112</v>
      </c>
      <c r="BL10" s="1313" t="s">
        <v>95</v>
      </c>
      <c r="BM10" s="1339" t="s">
        <v>132</v>
      </c>
      <c r="BN10" s="1342" t="s">
        <v>95</v>
      </c>
      <c r="BO10" s="730"/>
      <c r="BP10" s="1345" t="s">
        <v>129</v>
      </c>
      <c r="BW10" s="858"/>
      <c r="BX10" s="858"/>
      <c r="BY10" s="858"/>
      <c r="BZ10" s="858"/>
      <c r="CA10" s="858"/>
      <c r="CB10" s="858"/>
    </row>
    <row r="11" spans="1:80" s="732" customFormat="1" ht="14.45" customHeight="1" x14ac:dyDescent="0.2">
      <c r="A11" s="1287"/>
      <c r="B11" s="734"/>
      <c r="C11" s="734"/>
      <c r="D11" s="1317"/>
      <c r="E11" s="1314"/>
      <c r="F11" s="1314"/>
      <c r="G11" s="1314"/>
      <c r="H11" s="1314"/>
      <c r="I11" s="1314"/>
      <c r="J11" s="1314"/>
      <c r="K11" s="1314"/>
      <c r="L11" s="1314"/>
      <c r="M11" s="1314"/>
      <c r="N11" s="1314"/>
      <c r="O11" s="1314"/>
      <c r="P11" s="1314"/>
      <c r="Q11" s="1314"/>
      <c r="R11" s="1314"/>
      <c r="S11" s="1317"/>
      <c r="T11" s="1314"/>
      <c r="U11" s="1314"/>
      <c r="V11" s="1314"/>
      <c r="W11" s="1314"/>
      <c r="X11" s="1314"/>
      <c r="Y11" s="1314"/>
      <c r="Z11" s="1314"/>
      <c r="AA11" s="1314"/>
      <c r="AB11" s="1314"/>
      <c r="AC11" s="1314"/>
      <c r="AD11" s="1314"/>
      <c r="AE11" s="1314"/>
      <c r="AF11" s="1314"/>
      <c r="AG11" s="1314"/>
      <c r="AH11" s="1317"/>
      <c r="AI11" s="1314"/>
      <c r="AJ11" s="1314"/>
      <c r="AK11" s="1314"/>
      <c r="AL11" s="1314"/>
      <c r="AM11" s="1314"/>
      <c r="AN11" s="1314"/>
      <c r="AO11" s="1314"/>
      <c r="AP11" s="1314"/>
      <c r="AQ11" s="1314"/>
      <c r="AR11" s="1314"/>
      <c r="AS11" s="1314"/>
      <c r="AT11" s="1314"/>
      <c r="AU11" s="1314"/>
      <c r="AV11" s="1314"/>
      <c r="AW11" s="1314"/>
      <c r="AX11" s="1314"/>
      <c r="AY11" s="1314"/>
      <c r="AZ11" s="1330"/>
      <c r="BA11" s="1314"/>
      <c r="BB11" s="1314"/>
      <c r="BC11" s="1314"/>
      <c r="BD11" s="1314"/>
      <c r="BE11" s="1314"/>
      <c r="BF11" s="1314"/>
      <c r="BG11" s="1314"/>
      <c r="BH11" s="1314"/>
      <c r="BI11" s="1314"/>
      <c r="BJ11" s="1314"/>
      <c r="BK11" s="1314"/>
      <c r="BL11" s="1314"/>
      <c r="BM11" s="1340"/>
      <c r="BN11" s="1343"/>
      <c r="BO11" s="730"/>
      <c r="BP11" s="1346"/>
      <c r="BQ11" s="732" t="s">
        <v>166</v>
      </c>
      <c r="BW11" s="858" t="s">
        <v>222</v>
      </c>
      <c r="BX11" s="858" t="s">
        <v>91</v>
      </c>
      <c r="BY11" s="858" t="s">
        <v>90</v>
      </c>
      <c r="BZ11" s="858" t="s">
        <v>223</v>
      </c>
      <c r="CA11" s="858" t="s">
        <v>224</v>
      </c>
      <c r="CB11" s="858" t="s">
        <v>225</v>
      </c>
    </row>
    <row r="12" spans="1:80" s="732" customFormat="1" ht="18" customHeight="1" x14ac:dyDescent="0.3">
      <c r="A12" s="1288"/>
      <c r="B12" s="737" t="s">
        <v>113</v>
      </c>
      <c r="C12" s="737" t="s">
        <v>114</v>
      </c>
      <c r="D12" s="1318"/>
      <c r="E12" s="1315"/>
      <c r="F12" s="1315"/>
      <c r="G12" s="1315"/>
      <c r="H12" s="1315"/>
      <c r="I12" s="1315"/>
      <c r="J12" s="1315"/>
      <c r="K12" s="1315"/>
      <c r="L12" s="1315"/>
      <c r="M12" s="1315"/>
      <c r="N12" s="1315"/>
      <c r="O12" s="1315"/>
      <c r="P12" s="1315"/>
      <c r="Q12" s="1315"/>
      <c r="R12" s="1315"/>
      <c r="S12" s="1318"/>
      <c r="T12" s="1315"/>
      <c r="U12" s="1315"/>
      <c r="V12" s="1315"/>
      <c r="W12" s="1315"/>
      <c r="X12" s="1315"/>
      <c r="Y12" s="1315"/>
      <c r="Z12" s="1315"/>
      <c r="AA12" s="1315"/>
      <c r="AB12" s="1315"/>
      <c r="AC12" s="1315"/>
      <c r="AD12" s="1315"/>
      <c r="AE12" s="1315"/>
      <c r="AF12" s="1315"/>
      <c r="AG12" s="1315"/>
      <c r="AH12" s="1318"/>
      <c r="AI12" s="1315"/>
      <c r="AJ12" s="1315"/>
      <c r="AK12" s="1315"/>
      <c r="AL12" s="1315"/>
      <c r="AM12" s="1315"/>
      <c r="AN12" s="1315"/>
      <c r="AO12" s="1315"/>
      <c r="AP12" s="1315"/>
      <c r="AQ12" s="1315"/>
      <c r="AR12" s="1315"/>
      <c r="AS12" s="1315"/>
      <c r="AT12" s="1315"/>
      <c r="AU12" s="1315"/>
      <c r="AV12" s="1315"/>
      <c r="AW12" s="1315"/>
      <c r="AX12" s="1315"/>
      <c r="AY12" s="1315"/>
      <c r="AZ12" s="1331"/>
      <c r="BA12" s="1315"/>
      <c r="BB12" s="1315"/>
      <c r="BC12" s="1315"/>
      <c r="BD12" s="1315"/>
      <c r="BE12" s="1315"/>
      <c r="BF12" s="1315"/>
      <c r="BG12" s="1315"/>
      <c r="BH12" s="1315"/>
      <c r="BI12" s="1315"/>
      <c r="BJ12" s="1315"/>
      <c r="BK12" s="1315"/>
      <c r="BL12" s="1315"/>
      <c r="BM12" s="1341"/>
      <c r="BN12" s="1344"/>
      <c r="BO12" s="738" t="s">
        <v>65</v>
      </c>
      <c r="BP12" s="739"/>
      <c r="BW12" s="858"/>
      <c r="BX12" s="858"/>
      <c r="BY12" s="858"/>
      <c r="BZ12" s="858"/>
      <c r="CA12" s="858"/>
      <c r="CB12" s="858"/>
    </row>
    <row r="13" spans="1:80" ht="15" customHeight="1" x14ac:dyDescent="0.25">
      <c r="A13" s="740" t="s">
        <v>86</v>
      </c>
      <c r="B13" s="741">
        <v>56913.205199999997</v>
      </c>
      <c r="C13" s="741">
        <f t="shared" ref="C13:C58" si="0">BM13/B13*100</f>
        <v>12.671206927562045</v>
      </c>
      <c r="D13" s="741">
        <f t="shared" ref="D13:AI13" si="1">SUM(D14:D58)</f>
        <v>0</v>
      </c>
      <c r="E13" s="742">
        <f t="shared" si="1"/>
        <v>1798.8100000000002</v>
      </c>
      <c r="F13" s="742">
        <f t="shared" si="1"/>
        <v>2957</v>
      </c>
      <c r="G13" s="742">
        <f t="shared" si="1"/>
        <v>17</v>
      </c>
      <c r="H13" s="742">
        <f t="shared" si="1"/>
        <v>10</v>
      </c>
      <c r="I13" s="742">
        <f t="shared" si="1"/>
        <v>35.700000000000003</v>
      </c>
      <c r="J13" s="742">
        <f t="shared" si="1"/>
        <v>50</v>
      </c>
      <c r="K13" s="742">
        <f t="shared" si="1"/>
        <v>788.96</v>
      </c>
      <c r="L13" s="742">
        <f t="shared" si="1"/>
        <v>975</v>
      </c>
      <c r="M13" s="742">
        <f t="shared" si="1"/>
        <v>662.69999999999993</v>
      </c>
      <c r="N13" s="742">
        <f t="shared" si="1"/>
        <v>1113</v>
      </c>
      <c r="O13" s="742">
        <f t="shared" si="1"/>
        <v>931.32999999999993</v>
      </c>
      <c r="P13" s="742">
        <f t="shared" si="1"/>
        <v>1708</v>
      </c>
      <c r="Q13" s="742">
        <f t="shared" si="1"/>
        <v>4234.5</v>
      </c>
      <c r="R13" s="742">
        <f t="shared" si="1"/>
        <v>6813</v>
      </c>
      <c r="S13" s="742">
        <f t="shared" si="1"/>
        <v>0</v>
      </c>
      <c r="T13" s="742">
        <f t="shared" si="1"/>
        <v>192.70999999999998</v>
      </c>
      <c r="U13" s="742">
        <f t="shared" si="1"/>
        <v>381</v>
      </c>
      <c r="V13" s="743">
        <f t="shared" si="1"/>
        <v>0</v>
      </c>
      <c r="W13" s="744">
        <f t="shared" si="1"/>
        <v>0</v>
      </c>
      <c r="X13" s="744">
        <f t="shared" si="1"/>
        <v>0</v>
      </c>
      <c r="Y13" s="744">
        <f t="shared" si="1"/>
        <v>0</v>
      </c>
      <c r="Z13" s="744">
        <f t="shared" si="1"/>
        <v>288.21999999999997</v>
      </c>
      <c r="AA13" s="744">
        <f t="shared" si="1"/>
        <v>354</v>
      </c>
      <c r="AB13" s="744">
        <f t="shared" si="1"/>
        <v>687.54</v>
      </c>
      <c r="AC13" s="744">
        <f t="shared" si="1"/>
        <v>972</v>
      </c>
      <c r="AD13" s="744">
        <f t="shared" si="1"/>
        <v>1803.6200000000001</v>
      </c>
      <c r="AE13" s="744">
        <f t="shared" si="1"/>
        <v>2924</v>
      </c>
      <c r="AF13" s="744">
        <f t="shared" si="1"/>
        <v>2972.09</v>
      </c>
      <c r="AG13" s="744">
        <f t="shared" si="1"/>
        <v>4631</v>
      </c>
      <c r="AH13" s="745">
        <f t="shared" si="1"/>
        <v>0</v>
      </c>
      <c r="AI13" s="745">
        <f t="shared" si="1"/>
        <v>0</v>
      </c>
      <c r="AJ13" s="745">
        <f t="shared" ref="AJ13:BN13" si="2">SUM(AJ14:AJ58)</f>
        <v>0</v>
      </c>
      <c r="AK13" s="745">
        <f t="shared" si="2"/>
        <v>0</v>
      </c>
      <c r="AL13" s="745">
        <f t="shared" si="2"/>
        <v>0</v>
      </c>
      <c r="AM13" s="745">
        <f t="shared" si="2"/>
        <v>0</v>
      </c>
      <c r="AN13" s="745">
        <f t="shared" si="2"/>
        <v>0</v>
      </c>
      <c r="AO13" s="745">
        <f t="shared" si="2"/>
        <v>0</v>
      </c>
      <c r="AP13" s="745">
        <f t="shared" si="2"/>
        <v>0</v>
      </c>
      <c r="AQ13" s="745">
        <f t="shared" si="2"/>
        <v>0</v>
      </c>
      <c r="AR13" s="745">
        <f t="shared" si="2"/>
        <v>0</v>
      </c>
      <c r="AS13" s="745">
        <f t="shared" si="2"/>
        <v>0</v>
      </c>
      <c r="AT13" s="745">
        <f t="shared" si="2"/>
        <v>0</v>
      </c>
      <c r="AU13" s="745">
        <f t="shared" si="2"/>
        <v>0</v>
      </c>
      <c r="AV13" s="745">
        <f t="shared" si="2"/>
        <v>0</v>
      </c>
      <c r="AW13" s="745">
        <f t="shared" si="2"/>
        <v>0</v>
      </c>
      <c r="AX13" s="745">
        <f t="shared" si="2"/>
        <v>0</v>
      </c>
      <c r="AY13" s="745">
        <f t="shared" si="2"/>
        <v>0</v>
      </c>
      <c r="AZ13" s="745">
        <f t="shared" si="2"/>
        <v>0</v>
      </c>
      <c r="BA13" s="745">
        <f t="shared" si="2"/>
        <v>1991.52</v>
      </c>
      <c r="BB13" s="745">
        <f t="shared" si="2"/>
        <v>3338</v>
      </c>
      <c r="BC13" s="745">
        <f t="shared" si="2"/>
        <v>17</v>
      </c>
      <c r="BD13" s="745">
        <f t="shared" si="2"/>
        <v>10</v>
      </c>
      <c r="BE13" s="745">
        <f t="shared" si="2"/>
        <v>35.700000000000003</v>
      </c>
      <c r="BF13" s="745">
        <f t="shared" si="2"/>
        <v>50</v>
      </c>
      <c r="BG13" s="745">
        <f t="shared" si="2"/>
        <v>1077.18</v>
      </c>
      <c r="BH13" s="745">
        <f t="shared" si="2"/>
        <v>1329</v>
      </c>
      <c r="BI13" s="745">
        <f t="shared" si="2"/>
        <v>1350.24</v>
      </c>
      <c r="BJ13" s="745">
        <f t="shared" si="2"/>
        <v>2085</v>
      </c>
      <c r="BK13" s="745">
        <f t="shared" si="2"/>
        <v>2734.9500000000003</v>
      </c>
      <c r="BL13" s="745">
        <f t="shared" si="2"/>
        <v>4632</v>
      </c>
      <c r="BM13" s="745">
        <f t="shared" si="2"/>
        <v>7211.590000000002</v>
      </c>
      <c r="BN13" s="745">
        <f t="shared" si="2"/>
        <v>11444</v>
      </c>
      <c r="BO13" s="746">
        <v>30</v>
      </c>
      <c r="BP13" s="745"/>
      <c r="BQ13" s="715" t="s">
        <v>56</v>
      </c>
      <c r="BR13" s="715" t="s">
        <v>202</v>
      </c>
    </row>
    <row r="14" spans="1:80" ht="15" customHeight="1" x14ac:dyDescent="0.25">
      <c r="A14" s="747" t="s">
        <v>5</v>
      </c>
      <c r="B14" s="748">
        <v>78</v>
      </c>
      <c r="C14" s="749">
        <f t="shared" si="0"/>
        <v>0</v>
      </c>
      <c r="D14" s="750"/>
      <c r="E14" s="751"/>
      <c r="F14" s="751"/>
      <c r="G14" s="751"/>
      <c r="H14" s="751"/>
      <c r="I14" s="751"/>
      <c r="J14" s="751"/>
      <c r="K14" s="751"/>
      <c r="L14" s="751"/>
      <c r="M14" s="751"/>
      <c r="N14" s="751"/>
      <c r="O14" s="751"/>
      <c r="P14" s="751"/>
      <c r="Q14" s="752">
        <f t="shared" ref="Q14:R58" si="3">SUM(O14,M14,K14,I14,G14,E14)</f>
        <v>0</v>
      </c>
      <c r="R14" s="752">
        <f t="shared" si="3"/>
        <v>0</v>
      </c>
      <c r="S14" s="752"/>
      <c r="T14" s="752"/>
      <c r="U14" s="752"/>
      <c r="V14" s="752"/>
      <c r="W14" s="752"/>
      <c r="X14" s="752"/>
      <c r="Y14" s="752"/>
      <c r="Z14" s="753"/>
      <c r="AA14" s="753"/>
      <c r="AB14" s="754"/>
      <c r="AC14" s="754"/>
      <c r="AD14" s="755"/>
      <c r="AE14" s="755"/>
      <c r="AF14" s="752">
        <f t="shared" ref="AF14:AG58" si="4">SUM(AD14,AB14,Z14,X14,V14,T14)</f>
        <v>0</v>
      </c>
      <c r="AG14" s="752">
        <f t="shared" si="4"/>
        <v>0</v>
      </c>
      <c r="AH14" s="753"/>
      <c r="AI14" s="753"/>
      <c r="AJ14" s="753"/>
      <c r="AK14" s="753"/>
      <c r="AL14" s="753"/>
      <c r="AM14" s="753"/>
      <c r="AN14" s="753"/>
      <c r="AO14" s="753"/>
      <c r="AP14" s="753"/>
      <c r="AQ14" s="753"/>
      <c r="AR14" s="756"/>
      <c r="AS14" s="756"/>
      <c r="AT14" s="757"/>
      <c r="AU14" s="754">
        <f t="shared" ref="AU14:AV58" si="5">SUM(AS14,AQ14,AO14,AM14,AK14,AI14)</f>
        <v>0</v>
      </c>
      <c r="AV14" s="754">
        <f t="shared" si="5"/>
        <v>0</v>
      </c>
      <c r="AW14" s="757"/>
      <c r="AX14" s="757"/>
      <c r="AY14" s="757"/>
      <c r="AZ14" s="754">
        <f t="shared" ref="AZ14:BA58" si="6">SUM(D14,S14,AH14,)</f>
        <v>0</v>
      </c>
      <c r="BA14" s="754">
        <f t="shared" si="6"/>
        <v>0</v>
      </c>
      <c r="BB14" s="754">
        <f t="shared" ref="BB14:BB57" si="7">SUM(F14,AJ14,U14,)</f>
        <v>0</v>
      </c>
      <c r="BC14" s="754">
        <f t="shared" ref="BC14:BE57" si="8">SUM(AK14,V14,G14,)</f>
        <v>0</v>
      </c>
      <c r="BD14" s="754">
        <f t="shared" ref="BD14:BF57" si="9">SUM(AL14,W14,H14)</f>
        <v>0</v>
      </c>
      <c r="BE14" s="754">
        <f t="shared" si="8"/>
        <v>0</v>
      </c>
      <c r="BF14" s="754">
        <f t="shared" si="9"/>
        <v>0</v>
      </c>
      <c r="BG14" s="754">
        <f t="shared" ref="BG14:BG58" si="10">SUM(K14,Z14,AO14,)</f>
        <v>0</v>
      </c>
      <c r="BH14" s="754">
        <f t="shared" ref="BH14:BH57" si="11">SUM(L14,AP14,AA14,)</f>
        <v>0</v>
      </c>
      <c r="BI14" s="754">
        <f t="shared" ref="BI14:BI58" si="12">SUM(M14,AB14,AQ14,)</f>
        <v>0</v>
      </c>
      <c r="BJ14" s="754">
        <f t="shared" ref="BJ14:BJ57" si="13">SUM(N14,AR14,AC14,)</f>
        <v>0</v>
      </c>
      <c r="BK14" s="754">
        <f t="shared" ref="BK14:BL57" si="14">SUM(O14,AD14,AS14)</f>
        <v>0</v>
      </c>
      <c r="BL14" s="754">
        <f t="shared" si="14"/>
        <v>0</v>
      </c>
      <c r="BM14" s="754">
        <f t="shared" ref="BM14:BM31" si="15">SUM(Q14,AF14,AU14,BC14)</f>
        <v>0</v>
      </c>
      <c r="BN14" s="754">
        <f t="shared" ref="BN14:BN42" si="16">BB14+BD14+BF14+BH14+BJ14+BL14</f>
        <v>0</v>
      </c>
      <c r="BP14" s="758"/>
      <c r="BQ14" s="715" t="s">
        <v>203</v>
      </c>
    </row>
    <row r="15" spans="1:80" ht="15" customHeight="1" x14ac:dyDescent="0.25">
      <c r="A15" s="759" t="s">
        <v>6</v>
      </c>
      <c r="B15" s="760">
        <v>607</v>
      </c>
      <c r="C15" s="761">
        <f t="shared" si="0"/>
        <v>88.220757825370683</v>
      </c>
      <c r="D15" s="762"/>
      <c r="E15" s="751">
        <v>17</v>
      </c>
      <c r="F15" s="751">
        <v>40</v>
      </c>
      <c r="G15" s="751"/>
      <c r="H15" s="751"/>
      <c r="I15" s="751"/>
      <c r="J15" s="751"/>
      <c r="K15" s="751"/>
      <c r="L15" s="751"/>
      <c r="M15" s="751">
        <v>80.5</v>
      </c>
      <c r="N15" s="751">
        <v>73</v>
      </c>
      <c r="O15" s="754"/>
      <c r="P15" s="754"/>
      <c r="Q15" s="754">
        <f t="shared" si="3"/>
        <v>97.5</v>
      </c>
      <c r="R15" s="754">
        <f t="shared" si="3"/>
        <v>113</v>
      </c>
      <c r="S15" s="754"/>
      <c r="T15" s="754"/>
      <c r="U15" s="754"/>
      <c r="V15" s="754"/>
      <c r="W15" s="754"/>
      <c r="X15" s="754"/>
      <c r="Y15" s="754"/>
      <c r="Z15" s="753"/>
      <c r="AA15" s="753"/>
      <c r="AB15" s="754">
        <v>438</v>
      </c>
      <c r="AC15" s="754">
        <v>613</v>
      </c>
      <c r="AD15" s="754"/>
      <c r="AE15" s="754"/>
      <c r="AF15" s="754">
        <f t="shared" si="4"/>
        <v>438</v>
      </c>
      <c r="AG15" s="754">
        <f t="shared" si="4"/>
        <v>613</v>
      </c>
      <c r="AH15" s="754"/>
      <c r="AI15" s="754"/>
      <c r="AJ15" s="754"/>
      <c r="AK15" s="753"/>
      <c r="AL15" s="753"/>
      <c r="AM15" s="753"/>
      <c r="AN15" s="753"/>
      <c r="AO15" s="753"/>
      <c r="AP15" s="753"/>
      <c r="AQ15" s="753"/>
      <c r="AR15" s="754"/>
      <c r="AS15" s="754"/>
      <c r="AT15" s="754"/>
      <c r="AU15" s="754">
        <f t="shared" si="5"/>
        <v>0</v>
      </c>
      <c r="AV15" s="754">
        <f t="shared" si="5"/>
        <v>0</v>
      </c>
      <c r="AW15" s="754"/>
      <c r="AX15" s="754"/>
      <c r="AY15" s="754"/>
      <c r="AZ15" s="754">
        <f t="shared" si="6"/>
        <v>0</v>
      </c>
      <c r="BA15" s="754">
        <f t="shared" si="6"/>
        <v>17</v>
      </c>
      <c r="BB15" s="754">
        <f t="shared" si="7"/>
        <v>40</v>
      </c>
      <c r="BC15" s="754">
        <f t="shared" si="8"/>
        <v>0</v>
      </c>
      <c r="BD15" s="754">
        <f t="shared" si="9"/>
        <v>0</v>
      </c>
      <c r="BE15" s="754">
        <f t="shared" si="8"/>
        <v>0</v>
      </c>
      <c r="BF15" s="754">
        <f t="shared" si="9"/>
        <v>0</v>
      </c>
      <c r="BG15" s="754">
        <f t="shared" si="10"/>
        <v>0</v>
      </c>
      <c r="BH15" s="754">
        <f t="shared" si="11"/>
        <v>0</v>
      </c>
      <c r="BI15" s="754">
        <f t="shared" si="12"/>
        <v>518.5</v>
      </c>
      <c r="BJ15" s="754">
        <f t="shared" si="13"/>
        <v>686</v>
      </c>
      <c r="BK15" s="754">
        <f t="shared" si="14"/>
        <v>0</v>
      </c>
      <c r="BL15" s="754">
        <f t="shared" si="14"/>
        <v>0</v>
      </c>
      <c r="BM15" s="754">
        <f t="shared" si="15"/>
        <v>535.5</v>
      </c>
      <c r="BN15" s="754">
        <f t="shared" si="16"/>
        <v>726</v>
      </c>
      <c r="BO15" s="764"/>
      <c r="BP15" s="758"/>
      <c r="BQ15" s="773" t="s">
        <v>127</v>
      </c>
    </row>
    <row r="16" spans="1:80" ht="15" customHeight="1" x14ac:dyDescent="0.25">
      <c r="A16" s="759" t="s">
        <v>7</v>
      </c>
      <c r="B16" s="760">
        <v>80</v>
      </c>
      <c r="C16" s="761">
        <f t="shared" si="0"/>
        <v>0</v>
      </c>
      <c r="D16" s="765"/>
      <c r="E16" s="754"/>
      <c r="F16" s="754"/>
      <c r="G16" s="754"/>
      <c r="H16" s="754"/>
      <c r="I16" s="754"/>
      <c r="J16" s="754"/>
      <c r="K16" s="754"/>
      <c r="L16" s="754"/>
      <c r="M16" s="754"/>
      <c r="N16" s="754"/>
      <c r="O16" s="754"/>
      <c r="P16" s="754"/>
      <c r="Q16" s="754">
        <f>SUM(O16,M16,K16,I16,G16,E16)</f>
        <v>0</v>
      </c>
      <c r="R16" s="754">
        <f t="shared" si="3"/>
        <v>0</v>
      </c>
      <c r="S16" s="754"/>
      <c r="T16" s="754"/>
      <c r="U16" s="754"/>
      <c r="V16" s="754"/>
      <c r="W16" s="754"/>
      <c r="X16" s="754"/>
      <c r="Y16" s="754"/>
      <c r="Z16" s="754"/>
      <c r="AA16" s="754"/>
      <c r="AB16" s="766"/>
      <c r="AC16" s="754"/>
      <c r="AD16" s="754"/>
      <c r="AE16" s="754"/>
      <c r="AF16" s="766">
        <f t="shared" si="4"/>
        <v>0</v>
      </c>
      <c r="AG16" s="754">
        <f t="shared" si="4"/>
        <v>0</v>
      </c>
      <c r="AH16" s="754"/>
      <c r="AI16" s="754"/>
      <c r="AJ16" s="754"/>
      <c r="AK16" s="754"/>
      <c r="AL16" s="754"/>
      <c r="AM16" s="754"/>
      <c r="AN16" s="754"/>
      <c r="AO16" s="754"/>
      <c r="AP16" s="754"/>
      <c r="AQ16" s="754"/>
      <c r="AR16" s="754"/>
      <c r="AS16" s="754"/>
      <c r="AT16" s="754"/>
      <c r="AU16" s="754">
        <f t="shared" si="5"/>
        <v>0</v>
      </c>
      <c r="AV16" s="754">
        <f t="shared" si="5"/>
        <v>0</v>
      </c>
      <c r="AW16" s="754"/>
      <c r="AX16" s="754"/>
      <c r="AY16" s="754"/>
      <c r="AZ16" s="754">
        <f t="shared" si="6"/>
        <v>0</v>
      </c>
      <c r="BA16" s="754">
        <f t="shared" si="6"/>
        <v>0</v>
      </c>
      <c r="BB16" s="754">
        <f t="shared" si="7"/>
        <v>0</v>
      </c>
      <c r="BC16" s="754">
        <f t="shared" si="8"/>
        <v>0</v>
      </c>
      <c r="BD16" s="754">
        <f t="shared" si="9"/>
        <v>0</v>
      </c>
      <c r="BE16" s="754">
        <f t="shared" si="8"/>
        <v>0</v>
      </c>
      <c r="BF16" s="754">
        <f t="shared" si="9"/>
        <v>0</v>
      </c>
      <c r="BG16" s="754">
        <f>SUM(K16,Z16,AO16,)</f>
        <v>0</v>
      </c>
      <c r="BH16" s="754">
        <f t="shared" si="11"/>
        <v>0</v>
      </c>
      <c r="BI16" s="754">
        <f t="shared" si="12"/>
        <v>0</v>
      </c>
      <c r="BJ16" s="754">
        <f t="shared" si="13"/>
        <v>0</v>
      </c>
      <c r="BK16" s="754">
        <f t="shared" si="14"/>
        <v>0</v>
      </c>
      <c r="BL16" s="754">
        <f t="shared" si="14"/>
        <v>0</v>
      </c>
      <c r="BM16" s="754">
        <f t="shared" si="15"/>
        <v>0</v>
      </c>
      <c r="BN16" s="754">
        <f t="shared" si="16"/>
        <v>0</v>
      </c>
      <c r="BO16" s="764"/>
      <c r="BP16" s="758"/>
      <c r="BQ16" s="715" t="s">
        <v>127</v>
      </c>
      <c r="BV16" s="715" t="s">
        <v>226</v>
      </c>
      <c r="BW16" s="860">
        <f>BA13</f>
        <v>1991.52</v>
      </c>
      <c r="BX16" s="860">
        <f>BC13</f>
        <v>17</v>
      </c>
      <c r="BY16" s="860">
        <f>BE13</f>
        <v>35.700000000000003</v>
      </c>
      <c r="BZ16" s="860">
        <f>BG13</f>
        <v>1077.18</v>
      </c>
      <c r="CA16" s="860">
        <f>BI13</f>
        <v>1350.24</v>
      </c>
      <c r="CB16" s="860">
        <f>BK13</f>
        <v>2734.9500000000003</v>
      </c>
    </row>
    <row r="17" spans="1:80" s="773" customFormat="1" ht="15" customHeight="1" x14ac:dyDescent="0.25">
      <c r="A17" s="767" t="s">
        <v>8</v>
      </c>
      <c r="B17" s="768">
        <v>738.61</v>
      </c>
      <c r="C17" s="769">
        <f t="shared" si="0"/>
        <v>45.220075547311843</v>
      </c>
      <c r="D17" s="770"/>
      <c r="E17" s="627">
        <v>9</v>
      </c>
      <c r="F17" s="627"/>
      <c r="G17" s="627"/>
      <c r="H17" s="627"/>
      <c r="I17" s="627"/>
      <c r="J17" s="627"/>
      <c r="K17" s="627"/>
      <c r="L17" s="627"/>
      <c r="M17" s="627">
        <v>7.5</v>
      </c>
      <c r="N17" s="627"/>
      <c r="O17" s="627"/>
      <c r="P17" s="627"/>
      <c r="Q17" s="627">
        <f>SUM(O17,M17,K17,I17,G17,E17)</f>
        <v>16.5</v>
      </c>
      <c r="R17" s="627">
        <f t="shared" si="3"/>
        <v>0</v>
      </c>
      <c r="S17" s="627"/>
      <c r="T17" s="627">
        <v>16</v>
      </c>
      <c r="U17" s="627"/>
      <c r="V17" s="627"/>
      <c r="W17" s="627"/>
      <c r="X17" s="627"/>
      <c r="Y17" s="627"/>
      <c r="Z17" s="627"/>
      <c r="AA17" s="627"/>
      <c r="AB17" s="627"/>
      <c r="AC17" s="627"/>
      <c r="AD17" s="627">
        <v>301.5</v>
      </c>
      <c r="AE17" s="627"/>
      <c r="AF17" s="627">
        <f t="shared" si="4"/>
        <v>317.5</v>
      </c>
      <c r="AG17" s="627">
        <f t="shared" si="4"/>
        <v>0</v>
      </c>
      <c r="AH17" s="627"/>
      <c r="AI17" s="627"/>
      <c r="AJ17" s="627"/>
      <c r="AK17" s="627"/>
      <c r="AL17" s="627"/>
      <c r="AM17" s="627"/>
      <c r="AN17" s="627"/>
      <c r="AO17" s="627"/>
      <c r="AP17" s="627"/>
      <c r="AQ17" s="627"/>
      <c r="AR17" s="627"/>
      <c r="AS17" s="627"/>
      <c r="AT17" s="627"/>
      <c r="AU17" s="627">
        <f t="shared" si="5"/>
        <v>0</v>
      </c>
      <c r="AV17" s="627">
        <f t="shared" si="5"/>
        <v>0</v>
      </c>
      <c r="AW17" s="627"/>
      <c r="AX17" s="627"/>
      <c r="AY17" s="627"/>
      <c r="AZ17" s="627">
        <f t="shared" si="6"/>
        <v>0</v>
      </c>
      <c r="BA17" s="627">
        <f t="shared" si="6"/>
        <v>25</v>
      </c>
      <c r="BB17" s="627">
        <f t="shared" si="7"/>
        <v>0</v>
      </c>
      <c r="BC17" s="627">
        <f t="shared" si="8"/>
        <v>0</v>
      </c>
      <c r="BD17" s="627">
        <f t="shared" si="9"/>
        <v>0</v>
      </c>
      <c r="BE17" s="627">
        <f t="shared" si="8"/>
        <v>0</v>
      </c>
      <c r="BF17" s="627">
        <f t="shared" si="9"/>
        <v>0</v>
      </c>
      <c r="BG17" s="627">
        <f>SUM(K17,Z17,AO17,)</f>
        <v>0</v>
      </c>
      <c r="BH17" s="627">
        <f t="shared" si="11"/>
        <v>0</v>
      </c>
      <c r="BI17" s="627">
        <f t="shared" si="12"/>
        <v>7.5</v>
      </c>
      <c r="BJ17" s="627">
        <f t="shared" si="13"/>
        <v>0</v>
      </c>
      <c r="BK17" s="627">
        <f t="shared" si="14"/>
        <v>301.5</v>
      </c>
      <c r="BL17" s="627">
        <f t="shared" si="14"/>
        <v>0</v>
      </c>
      <c r="BM17" s="627">
        <f t="shared" si="15"/>
        <v>334</v>
      </c>
      <c r="BN17" s="627">
        <f t="shared" si="16"/>
        <v>0</v>
      </c>
      <c r="BO17" s="771"/>
      <c r="BP17" s="772"/>
      <c r="BQ17" s="846" t="s">
        <v>127</v>
      </c>
      <c r="BW17" s="861"/>
      <c r="BX17" s="861"/>
      <c r="BY17" s="861"/>
      <c r="BZ17" s="861"/>
      <c r="CA17" s="861"/>
      <c r="CB17" s="861"/>
    </row>
    <row r="18" spans="1:80" ht="15" customHeight="1" x14ac:dyDescent="0.25">
      <c r="A18" s="759" t="s">
        <v>9</v>
      </c>
      <c r="B18" s="760">
        <v>1294</v>
      </c>
      <c r="C18" s="761">
        <f t="shared" si="0"/>
        <v>10.834621329211744</v>
      </c>
      <c r="D18" s="762"/>
      <c r="E18" s="754">
        <v>18</v>
      </c>
      <c r="F18" s="754">
        <v>13</v>
      </c>
      <c r="G18" s="754"/>
      <c r="H18" s="754"/>
      <c r="I18" s="754"/>
      <c r="J18" s="754"/>
      <c r="K18" s="754">
        <v>10</v>
      </c>
      <c r="L18" s="754">
        <v>10</v>
      </c>
      <c r="M18" s="754"/>
      <c r="N18" s="754"/>
      <c r="O18" s="754">
        <v>57</v>
      </c>
      <c r="P18" s="754">
        <v>57</v>
      </c>
      <c r="Q18" s="754">
        <f t="shared" si="3"/>
        <v>85</v>
      </c>
      <c r="R18" s="754">
        <f t="shared" si="3"/>
        <v>80</v>
      </c>
      <c r="S18" s="754"/>
      <c r="T18" s="847">
        <v>0.6</v>
      </c>
      <c r="U18" s="754">
        <v>1</v>
      </c>
      <c r="V18" s="754"/>
      <c r="W18" s="754"/>
      <c r="X18" s="754"/>
      <c r="Y18" s="754"/>
      <c r="Z18" s="754">
        <v>7</v>
      </c>
      <c r="AA18" s="754">
        <v>7</v>
      </c>
      <c r="AB18" s="754"/>
      <c r="AC18" s="754"/>
      <c r="AD18" s="847">
        <v>47.6</v>
      </c>
      <c r="AE18" s="754">
        <v>45</v>
      </c>
      <c r="AF18" s="754">
        <f t="shared" si="4"/>
        <v>55.2</v>
      </c>
      <c r="AG18" s="754">
        <f t="shared" si="4"/>
        <v>53</v>
      </c>
      <c r="AH18" s="754"/>
      <c r="AI18" s="754"/>
      <c r="AJ18" s="754"/>
      <c r="AK18" s="754"/>
      <c r="AL18" s="754"/>
      <c r="AM18" s="754"/>
      <c r="AN18" s="754"/>
      <c r="AO18" s="754"/>
      <c r="AP18" s="754"/>
      <c r="AQ18" s="754"/>
      <c r="AR18" s="754"/>
      <c r="AS18" s="754"/>
      <c r="AT18" s="754"/>
      <c r="AU18" s="754">
        <f t="shared" si="5"/>
        <v>0</v>
      </c>
      <c r="AV18" s="754">
        <f t="shared" si="5"/>
        <v>0</v>
      </c>
      <c r="AW18" s="754"/>
      <c r="AX18" s="754"/>
      <c r="AY18" s="754"/>
      <c r="AZ18" s="754">
        <f t="shared" si="6"/>
        <v>0</v>
      </c>
      <c r="BA18" s="754">
        <f t="shared" si="6"/>
        <v>18.600000000000001</v>
      </c>
      <c r="BB18" s="754">
        <f t="shared" si="7"/>
        <v>14</v>
      </c>
      <c r="BC18" s="754">
        <f t="shared" si="8"/>
        <v>0</v>
      </c>
      <c r="BD18" s="754">
        <f t="shared" si="9"/>
        <v>0</v>
      </c>
      <c r="BE18" s="754">
        <f t="shared" si="8"/>
        <v>0</v>
      </c>
      <c r="BF18" s="754">
        <f t="shared" si="9"/>
        <v>0</v>
      </c>
      <c r="BG18" s="754">
        <f t="shared" si="10"/>
        <v>17</v>
      </c>
      <c r="BH18" s="754">
        <f t="shared" si="11"/>
        <v>17</v>
      </c>
      <c r="BI18" s="754">
        <f t="shared" si="12"/>
        <v>0</v>
      </c>
      <c r="BJ18" s="754">
        <f t="shared" si="13"/>
        <v>0</v>
      </c>
      <c r="BK18" s="754">
        <f t="shared" si="14"/>
        <v>104.6</v>
      </c>
      <c r="BL18" s="754">
        <f t="shared" si="14"/>
        <v>102</v>
      </c>
      <c r="BM18" s="754">
        <f t="shared" si="15"/>
        <v>140.19999999999999</v>
      </c>
      <c r="BN18" s="754">
        <f t="shared" si="16"/>
        <v>133</v>
      </c>
      <c r="BO18" s="774"/>
      <c r="BP18" s="758" t="s">
        <v>126</v>
      </c>
      <c r="BQ18" s="775" t="s">
        <v>204</v>
      </c>
    </row>
    <row r="19" spans="1:80" ht="15" customHeight="1" x14ac:dyDescent="0.25">
      <c r="A19" s="759" t="s">
        <v>10</v>
      </c>
      <c r="B19" s="760">
        <v>1521</v>
      </c>
      <c r="C19" s="761">
        <f t="shared" si="0"/>
        <v>0</v>
      </c>
      <c r="D19" s="776"/>
      <c r="E19" s="754"/>
      <c r="F19" s="754"/>
      <c r="G19" s="754"/>
      <c r="H19" s="754"/>
      <c r="I19" s="754"/>
      <c r="J19" s="754"/>
      <c r="K19" s="754"/>
      <c r="L19" s="754"/>
      <c r="M19" s="754"/>
      <c r="N19" s="754"/>
      <c r="O19" s="754"/>
      <c r="P19" s="754"/>
      <c r="Q19" s="754">
        <f t="shared" si="3"/>
        <v>0</v>
      </c>
      <c r="R19" s="754">
        <f t="shared" si="3"/>
        <v>0</v>
      </c>
      <c r="S19" s="754"/>
      <c r="T19" s="754"/>
      <c r="U19" s="754"/>
      <c r="V19" s="754"/>
      <c r="W19" s="754"/>
      <c r="X19" s="754"/>
      <c r="Y19" s="754"/>
      <c r="Z19" s="754"/>
      <c r="AA19" s="754"/>
      <c r="AB19" s="754"/>
      <c r="AC19" s="754"/>
      <c r="AD19" s="754"/>
      <c r="AE19" s="754"/>
      <c r="AF19" s="754">
        <f t="shared" si="4"/>
        <v>0</v>
      </c>
      <c r="AG19" s="754">
        <f t="shared" si="4"/>
        <v>0</v>
      </c>
      <c r="AH19" s="754"/>
      <c r="AI19" s="754"/>
      <c r="AJ19" s="754"/>
      <c r="AK19" s="754"/>
      <c r="AL19" s="754"/>
      <c r="AM19" s="754"/>
      <c r="AN19" s="754"/>
      <c r="AO19" s="754"/>
      <c r="AP19" s="777"/>
      <c r="AQ19" s="754"/>
      <c r="AR19" s="754"/>
      <c r="AS19" s="754"/>
      <c r="AT19" s="754"/>
      <c r="AU19" s="754">
        <f t="shared" si="5"/>
        <v>0</v>
      </c>
      <c r="AV19" s="754">
        <f t="shared" si="5"/>
        <v>0</v>
      </c>
      <c r="AW19" s="754"/>
      <c r="AX19" s="754"/>
      <c r="AY19" s="754"/>
      <c r="AZ19" s="754">
        <f t="shared" si="6"/>
        <v>0</v>
      </c>
      <c r="BA19" s="754">
        <f t="shared" si="6"/>
        <v>0</v>
      </c>
      <c r="BB19" s="754">
        <f t="shared" si="7"/>
        <v>0</v>
      </c>
      <c r="BC19" s="754">
        <f t="shared" si="8"/>
        <v>0</v>
      </c>
      <c r="BD19" s="754">
        <f t="shared" si="9"/>
        <v>0</v>
      </c>
      <c r="BE19" s="754">
        <f t="shared" si="8"/>
        <v>0</v>
      </c>
      <c r="BF19" s="754">
        <f t="shared" si="9"/>
        <v>0</v>
      </c>
      <c r="BG19" s="754">
        <f t="shared" si="10"/>
        <v>0</v>
      </c>
      <c r="BH19" s="754">
        <f t="shared" si="11"/>
        <v>0</v>
      </c>
      <c r="BI19" s="754">
        <f t="shared" si="12"/>
        <v>0</v>
      </c>
      <c r="BJ19" s="754">
        <f t="shared" si="13"/>
        <v>0</v>
      </c>
      <c r="BK19" s="754">
        <f t="shared" si="14"/>
        <v>0</v>
      </c>
      <c r="BL19" s="754">
        <f t="shared" si="14"/>
        <v>0</v>
      </c>
      <c r="BM19" s="754">
        <f t="shared" si="15"/>
        <v>0</v>
      </c>
      <c r="BN19" s="754">
        <f t="shared" si="16"/>
        <v>0</v>
      </c>
      <c r="BO19" s="778" t="s">
        <v>130</v>
      </c>
      <c r="BP19" s="758" t="s">
        <v>126</v>
      </c>
      <c r="BQ19" s="715" t="s">
        <v>205</v>
      </c>
    </row>
    <row r="20" spans="1:80" ht="15" customHeight="1" x14ac:dyDescent="0.25">
      <c r="A20" s="759" t="s">
        <v>11</v>
      </c>
      <c r="B20" s="760">
        <v>184</v>
      </c>
      <c r="C20" s="761">
        <f t="shared" si="0"/>
        <v>0</v>
      </c>
      <c r="D20" s="765"/>
      <c r="E20" s="758"/>
      <c r="F20" s="754"/>
      <c r="G20" s="777"/>
      <c r="H20" s="754"/>
      <c r="I20" s="754"/>
      <c r="J20" s="754"/>
      <c r="K20" s="754"/>
      <c r="L20" s="754"/>
      <c r="M20" s="777"/>
      <c r="N20" s="754"/>
      <c r="O20" s="754"/>
      <c r="P20" s="754"/>
      <c r="Q20" s="754">
        <f t="shared" si="3"/>
        <v>0</v>
      </c>
      <c r="R20" s="754">
        <f t="shared" si="3"/>
        <v>0</v>
      </c>
      <c r="S20" s="754"/>
      <c r="T20" s="766"/>
      <c r="U20" s="754"/>
      <c r="V20" s="754"/>
      <c r="W20" s="754"/>
      <c r="X20" s="754"/>
      <c r="Y20" s="754"/>
      <c r="Z20" s="754"/>
      <c r="AA20" s="754"/>
      <c r="AB20" s="754"/>
      <c r="AC20" s="754"/>
      <c r="AD20" s="754"/>
      <c r="AE20" s="754"/>
      <c r="AF20" s="754">
        <f t="shared" si="4"/>
        <v>0</v>
      </c>
      <c r="AG20" s="754">
        <f t="shared" si="4"/>
        <v>0</v>
      </c>
      <c r="AH20" s="754"/>
      <c r="AI20" s="754"/>
      <c r="AJ20" s="754"/>
      <c r="AK20" s="777"/>
      <c r="AL20" s="754"/>
      <c r="AM20" s="754"/>
      <c r="AN20" s="754"/>
      <c r="AO20" s="754"/>
      <c r="AP20" s="754"/>
      <c r="AQ20" s="754"/>
      <c r="AR20" s="754"/>
      <c r="AS20" s="754"/>
      <c r="AT20" s="754"/>
      <c r="AU20" s="754">
        <f t="shared" si="5"/>
        <v>0</v>
      </c>
      <c r="AV20" s="754">
        <f t="shared" si="5"/>
        <v>0</v>
      </c>
      <c r="AW20" s="754"/>
      <c r="AX20" s="754"/>
      <c r="AY20" s="754"/>
      <c r="AZ20" s="754">
        <f t="shared" si="6"/>
        <v>0</v>
      </c>
      <c r="BA20" s="754">
        <f t="shared" si="6"/>
        <v>0</v>
      </c>
      <c r="BB20" s="754">
        <f t="shared" si="7"/>
        <v>0</v>
      </c>
      <c r="BC20" s="754">
        <f t="shared" si="8"/>
        <v>0</v>
      </c>
      <c r="BD20" s="754">
        <f t="shared" si="9"/>
        <v>0</v>
      </c>
      <c r="BE20" s="754">
        <f t="shared" si="8"/>
        <v>0</v>
      </c>
      <c r="BF20" s="754">
        <f t="shared" si="9"/>
        <v>0</v>
      </c>
      <c r="BG20" s="754">
        <f t="shared" si="10"/>
        <v>0</v>
      </c>
      <c r="BH20" s="754">
        <f t="shared" si="11"/>
        <v>0</v>
      </c>
      <c r="BI20" s="754">
        <f t="shared" si="12"/>
        <v>0</v>
      </c>
      <c r="BJ20" s="754">
        <f t="shared" si="13"/>
        <v>0</v>
      </c>
      <c r="BK20" s="754">
        <f t="shared" si="14"/>
        <v>0</v>
      </c>
      <c r="BL20" s="754">
        <f t="shared" si="14"/>
        <v>0</v>
      </c>
      <c r="BM20" s="754">
        <f t="shared" si="15"/>
        <v>0</v>
      </c>
      <c r="BN20" s="754">
        <f t="shared" si="16"/>
        <v>0</v>
      </c>
      <c r="BO20" s="764"/>
      <c r="BP20" s="758"/>
      <c r="BV20" s="715" t="s">
        <v>227</v>
      </c>
      <c r="BW20" s="859" t="s">
        <v>228</v>
      </c>
      <c r="BX20" s="859" t="s">
        <v>229</v>
      </c>
    </row>
    <row r="21" spans="1:80" ht="15" customHeight="1" x14ac:dyDescent="0.25">
      <c r="A21" s="759" t="s">
        <v>12</v>
      </c>
      <c r="B21" s="760">
        <v>197.5</v>
      </c>
      <c r="C21" s="761">
        <f t="shared" si="0"/>
        <v>0</v>
      </c>
      <c r="D21" s="776"/>
      <c r="E21" s="754"/>
      <c r="F21" s="754"/>
      <c r="G21" s="754"/>
      <c r="H21" s="754"/>
      <c r="I21" s="754"/>
      <c r="J21" s="754"/>
      <c r="K21" s="754"/>
      <c r="L21" s="754"/>
      <c r="M21" s="777"/>
      <c r="N21" s="754"/>
      <c r="O21" s="754"/>
      <c r="P21" s="754"/>
      <c r="Q21" s="754">
        <f t="shared" si="3"/>
        <v>0</v>
      </c>
      <c r="R21" s="754">
        <f t="shared" si="3"/>
        <v>0</v>
      </c>
      <c r="S21" s="754"/>
      <c r="T21" s="754"/>
      <c r="U21" s="754"/>
      <c r="V21" s="754"/>
      <c r="W21" s="754"/>
      <c r="X21" s="754"/>
      <c r="Y21" s="754"/>
      <c r="Z21" s="754"/>
      <c r="AA21" s="754"/>
      <c r="AB21" s="754"/>
      <c r="AC21" s="754"/>
      <c r="AD21" s="754"/>
      <c r="AE21" s="754"/>
      <c r="AF21" s="754">
        <f t="shared" si="4"/>
        <v>0</v>
      </c>
      <c r="AG21" s="754">
        <f t="shared" si="4"/>
        <v>0</v>
      </c>
      <c r="AH21" s="754"/>
      <c r="AI21" s="754"/>
      <c r="AJ21" s="754"/>
      <c r="AK21" s="754"/>
      <c r="AL21" s="754"/>
      <c r="AM21" s="754"/>
      <c r="AN21" s="754"/>
      <c r="AO21" s="754"/>
      <c r="AP21" s="754"/>
      <c r="AQ21" s="754"/>
      <c r="AR21" s="754"/>
      <c r="AS21" s="754"/>
      <c r="AT21" s="754"/>
      <c r="AU21" s="754">
        <f t="shared" si="5"/>
        <v>0</v>
      </c>
      <c r="AV21" s="754">
        <f t="shared" si="5"/>
        <v>0</v>
      </c>
      <c r="AW21" s="754"/>
      <c r="AX21" s="754"/>
      <c r="AY21" s="754"/>
      <c r="AZ21" s="754">
        <f t="shared" si="6"/>
        <v>0</v>
      </c>
      <c r="BA21" s="754">
        <f t="shared" si="6"/>
        <v>0</v>
      </c>
      <c r="BB21" s="754">
        <f t="shared" si="7"/>
        <v>0</v>
      </c>
      <c r="BC21" s="754">
        <f t="shared" si="8"/>
        <v>0</v>
      </c>
      <c r="BD21" s="754">
        <f t="shared" si="9"/>
        <v>0</v>
      </c>
      <c r="BE21" s="754">
        <f t="shared" si="8"/>
        <v>0</v>
      </c>
      <c r="BF21" s="754">
        <f t="shared" si="9"/>
        <v>0</v>
      </c>
      <c r="BG21" s="754">
        <f t="shared" si="10"/>
        <v>0</v>
      </c>
      <c r="BH21" s="754">
        <f t="shared" si="11"/>
        <v>0</v>
      </c>
      <c r="BI21" s="754">
        <f t="shared" si="12"/>
        <v>0</v>
      </c>
      <c r="BJ21" s="754">
        <f t="shared" si="13"/>
        <v>0</v>
      </c>
      <c r="BK21" s="754">
        <f t="shared" si="14"/>
        <v>0</v>
      </c>
      <c r="BL21" s="754">
        <f t="shared" si="14"/>
        <v>0</v>
      </c>
      <c r="BM21" s="754">
        <f t="shared" si="15"/>
        <v>0</v>
      </c>
      <c r="BN21" s="754">
        <f t="shared" si="16"/>
        <v>0</v>
      </c>
      <c r="BO21" s="778" t="s">
        <v>130</v>
      </c>
      <c r="BP21" s="758" t="s">
        <v>126</v>
      </c>
      <c r="BV21" s="715" t="s">
        <v>176</v>
      </c>
      <c r="BW21" s="860">
        <f>Q13</f>
        <v>4234.5</v>
      </c>
      <c r="BX21" s="860">
        <f>R13</f>
        <v>6813</v>
      </c>
    </row>
    <row r="22" spans="1:80" ht="15" customHeight="1" x14ac:dyDescent="0.25">
      <c r="A22" s="759" t="s">
        <v>13</v>
      </c>
      <c r="B22" s="760">
        <v>369</v>
      </c>
      <c r="C22" s="761">
        <f t="shared" si="0"/>
        <v>0</v>
      </c>
      <c r="D22" s="776"/>
      <c r="E22" s="754"/>
      <c r="F22" s="754"/>
      <c r="G22" s="754"/>
      <c r="H22" s="754"/>
      <c r="I22" s="754"/>
      <c r="J22" s="754"/>
      <c r="K22" s="754"/>
      <c r="L22" s="754"/>
      <c r="M22" s="754"/>
      <c r="N22" s="754"/>
      <c r="O22" s="754"/>
      <c r="P22" s="754"/>
      <c r="Q22" s="754">
        <f t="shared" si="3"/>
        <v>0</v>
      </c>
      <c r="R22" s="754">
        <f t="shared" si="3"/>
        <v>0</v>
      </c>
      <c r="S22" s="754"/>
      <c r="T22" s="754"/>
      <c r="U22" s="754"/>
      <c r="V22" s="754"/>
      <c r="W22" s="754"/>
      <c r="X22" s="754"/>
      <c r="Y22" s="754"/>
      <c r="Z22" s="754"/>
      <c r="AA22" s="754"/>
      <c r="AB22" s="754"/>
      <c r="AC22" s="754"/>
      <c r="AD22" s="754"/>
      <c r="AE22" s="754"/>
      <c r="AF22" s="754">
        <f t="shared" si="4"/>
        <v>0</v>
      </c>
      <c r="AG22" s="754">
        <f t="shared" si="4"/>
        <v>0</v>
      </c>
      <c r="AH22" s="754"/>
      <c r="AI22" s="754"/>
      <c r="AJ22" s="754"/>
      <c r="AK22" s="754"/>
      <c r="AL22" s="754"/>
      <c r="AM22" s="754"/>
      <c r="AN22" s="754"/>
      <c r="AO22" s="754"/>
      <c r="AP22" s="754"/>
      <c r="AQ22" s="754"/>
      <c r="AR22" s="754"/>
      <c r="AS22" s="754"/>
      <c r="AT22" s="754"/>
      <c r="AU22" s="754">
        <f t="shared" si="5"/>
        <v>0</v>
      </c>
      <c r="AV22" s="754">
        <f t="shared" si="5"/>
        <v>0</v>
      </c>
      <c r="AW22" s="754"/>
      <c r="AX22" s="754"/>
      <c r="AY22" s="754"/>
      <c r="AZ22" s="754">
        <f t="shared" si="6"/>
        <v>0</v>
      </c>
      <c r="BA22" s="754">
        <f t="shared" si="6"/>
        <v>0</v>
      </c>
      <c r="BB22" s="754">
        <f t="shared" si="7"/>
        <v>0</v>
      </c>
      <c r="BC22" s="754">
        <f t="shared" si="8"/>
        <v>0</v>
      </c>
      <c r="BD22" s="754">
        <f t="shared" si="9"/>
        <v>0</v>
      </c>
      <c r="BE22" s="754">
        <f t="shared" si="8"/>
        <v>0</v>
      </c>
      <c r="BF22" s="754">
        <f t="shared" si="9"/>
        <v>0</v>
      </c>
      <c r="BG22" s="754">
        <f t="shared" si="10"/>
        <v>0</v>
      </c>
      <c r="BH22" s="754">
        <f t="shared" si="11"/>
        <v>0</v>
      </c>
      <c r="BI22" s="754">
        <f t="shared" si="12"/>
        <v>0</v>
      </c>
      <c r="BJ22" s="754">
        <f t="shared" si="13"/>
        <v>0</v>
      </c>
      <c r="BK22" s="754">
        <f t="shared" si="14"/>
        <v>0</v>
      </c>
      <c r="BL22" s="754">
        <f t="shared" si="14"/>
        <v>0</v>
      </c>
      <c r="BM22" s="754">
        <f t="shared" si="15"/>
        <v>0</v>
      </c>
      <c r="BN22" s="754">
        <f t="shared" si="16"/>
        <v>0</v>
      </c>
      <c r="BO22" s="764"/>
      <c r="BP22" s="758"/>
      <c r="BV22" s="715" t="s">
        <v>2</v>
      </c>
      <c r="BW22" s="860">
        <f>AF13</f>
        <v>2972.09</v>
      </c>
      <c r="BX22" s="860">
        <f>AG13</f>
        <v>4631</v>
      </c>
    </row>
    <row r="23" spans="1:80" ht="15" customHeight="1" x14ac:dyDescent="0.25">
      <c r="A23" s="759" t="s">
        <v>14</v>
      </c>
      <c r="B23" s="760">
        <v>146.47999999999999</v>
      </c>
      <c r="C23" s="761">
        <f t="shared" si="0"/>
        <v>0</v>
      </c>
      <c r="D23" s="762"/>
      <c r="E23" s="754"/>
      <c r="F23" s="754"/>
      <c r="G23" s="766"/>
      <c r="H23" s="754"/>
      <c r="I23" s="754"/>
      <c r="J23" s="754"/>
      <c r="K23" s="754"/>
      <c r="L23" s="754"/>
      <c r="M23" s="766"/>
      <c r="N23" s="754"/>
      <c r="O23" s="754"/>
      <c r="P23" s="754"/>
      <c r="Q23" s="754">
        <f t="shared" si="3"/>
        <v>0</v>
      </c>
      <c r="R23" s="754">
        <f t="shared" si="3"/>
        <v>0</v>
      </c>
      <c r="S23" s="754"/>
      <c r="T23" s="754"/>
      <c r="U23" s="754"/>
      <c r="V23" s="754"/>
      <c r="W23" s="754"/>
      <c r="X23" s="754"/>
      <c r="Y23" s="754"/>
      <c r="Z23" s="754"/>
      <c r="AA23" s="754"/>
      <c r="AB23" s="754"/>
      <c r="AC23" s="754"/>
      <c r="AD23" s="754"/>
      <c r="AE23" s="754"/>
      <c r="AF23" s="754">
        <f t="shared" si="4"/>
        <v>0</v>
      </c>
      <c r="AG23" s="754">
        <f t="shared" si="4"/>
        <v>0</v>
      </c>
      <c r="AH23" s="754"/>
      <c r="AI23" s="754"/>
      <c r="AJ23" s="754"/>
      <c r="AK23" s="754"/>
      <c r="AL23" s="754"/>
      <c r="AM23" s="754"/>
      <c r="AN23" s="754"/>
      <c r="AO23" s="754"/>
      <c r="AP23" s="754"/>
      <c r="AQ23" s="754"/>
      <c r="AR23" s="754"/>
      <c r="AS23" s="754"/>
      <c r="AT23" s="754"/>
      <c r="AU23" s="754">
        <f t="shared" si="5"/>
        <v>0</v>
      </c>
      <c r="AV23" s="754">
        <f t="shared" si="5"/>
        <v>0</v>
      </c>
      <c r="AW23" s="754"/>
      <c r="AX23" s="754"/>
      <c r="AY23" s="754"/>
      <c r="AZ23" s="754">
        <f t="shared" si="6"/>
        <v>0</v>
      </c>
      <c r="BA23" s="754">
        <f t="shared" si="6"/>
        <v>0</v>
      </c>
      <c r="BB23" s="754">
        <f t="shared" si="7"/>
        <v>0</v>
      </c>
      <c r="BC23" s="754">
        <f t="shared" si="8"/>
        <v>0</v>
      </c>
      <c r="BD23" s="754">
        <f t="shared" si="9"/>
        <v>0</v>
      </c>
      <c r="BE23" s="754">
        <f t="shared" si="8"/>
        <v>0</v>
      </c>
      <c r="BF23" s="754">
        <f t="shared" si="9"/>
        <v>0</v>
      </c>
      <c r="BG23" s="754">
        <f t="shared" si="10"/>
        <v>0</v>
      </c>
      <c r="BH23" s="754">
        <f t="shared" si="11"/>
        <v>0</v>
      </c>
      <c r="BI23" s="754">
        <f t="shared" si="12"/>
        <v>0</v>
      </c>
      <c r="BJ23" s="754">
        <f t="shared" si="13"/>
        <v>0</v>
      </c>
      <c r="BK23" s="754">
        <f t="shared" si="14"/>
        <v>0</v>
      </c>
      <c r="BL23" s="754">
        <f t="shared" si="14"/>
        <v>0</v>
      </c>
      <c r="BM23" s="754">
        <f t="shared" si="15"/>
        <v>0</v>
      </c>
      <c r="BN23" s="754">
        <f t="shared" si="16"/>
        <v>0</v>
      </c>
      <c r="BO23" s="774"/>
      <c r="BP23" s="758"/>
      <c r="BQ23" s="773" t="s">
        <v>205</v>
      </c>
      <c r="BV23" s="715" t="s">
        <v>230</v>
      </c>
      <c r="BW23" s="860">
        <f>AU13</f>
        <v>0</v>
      </c>
      <c r="BX23" s="860">
        <f>AV13</f>
        <v>0</v>
      </c>
    </row>
    <row r="24" spans="1:80" ht="15" customHeight="1" x14ac:dyDescent="0.25">
      <c r="A24" s="759" t="s">
        <v>15</v>
      </c>
      <c r="B24" s="760">
        <v>278</v>
      </c>
      <c r="C24" s="761">
        <f t="shared" si="0"/>
        <v>0</v>
      </c>
      <c r="D24" s="776"/>
      <c r="E24" s="754"/>
      <c r="F24" s="754"/>
      <c r="G24" s="754"/>
      <c r="H24" s="754"/>
      <c r="I24" s="754"/>
      <c r="J24" s="754"/>
      <c r="K24" s="754"/>
      <c r="L24" s="754"/>
      <c r="M24" s="754"/>
      <c r="N24" s="754"/>
      <c r="O24" s="754"/>
      <c r="P24" s="754"/>
      <c r="Q24" s="754">
        <f t="shared" si="3"/>
        <v>0</v>
      </c>
      <c r="R24" s="754">
        <f t="shared" si="3"/>
        <v>0</v>
      </c>
      <c r="S24" s="754"/>
      <c r="T24" s="754"/>
      <c r="U24" s="754"/>
      <c r="V24" s="754"/>
      <c r="W24" s="754"/>
      <c r="X24" s="754"/>
      <c r="Y24" s="754"/>
      <c r="Z24" s="754"/>
      <c r="AA24" s="754"/>
      <c r="AB24" s="754"/>
      <c r="AC24" s="754"/>
      <c r="AD24" s="754"/>
      <c r="AE24" s="754"/>
      <c r="AF24" s="754">
        <f t="shared" si="4"/>
        <v>0</v>
      </c>
      <c r="AG24" s="754">
        <f t="shared" si="4"/>
        <v>0</v>
      </c>
      <c r="AH24" s="754"/>
      <c r="AI24" s="754"/>
      <c r="AJ24" s="754"/>
      <c r="AK24" s="754"/>
      <c r="AL24" s="754"/>
      <c r="AM24" s="754"/>
      <c r="AN24" s="754"/>
      <c r="AO24" s="754"/>
      <c r="AP24" s="754"/>
      <c r="AQ24" s="754"/>
      <c r="AR24" s="754"/>
      <c r="AS24" s="754"/>
      <c r="AT24" s="754"/>
      <c r="AU24" s="754">
        <f t="shared" si="5"/>
        <v>0</v>
      </c>
      <c r="AV24" s="754">
        <f t="shared" si="5"/>
        <v>0</v>
      </c>
      <c r="AW24" s="754"/>
      <c r="AX24" s="754"/>
      <c r="AY24" s="754"/>
      <c r="AZ24" s="754">
        <f t="shared" si="6"/>
        <v>0</v>
      </c>
      <c r="BA24" s="754">
        <f t="shared" si="6"/>
        <v>0</v>
      </c>
      <c r="BB24" s="754">
        <f t="shared" si="7"/>
        <v>0</v>
      </c>
      <c r="BC24" s="754">
        <f t="shared" si="8"/>
        <v>0</v>
      </c>
      <c r="BD24" s="754">
        <f t="shared" si="9"/>
        <v>0</v>
      </c>
      <c r="BE24" s="754">
        <f t="shared" si="8"/>
        <v>0</v>
      </c>
      <c r="BF24" s="754">
        <f t="shared" si="9"/>
        <v>0</v>
      </c>
      <c r="BG24" s="754">
        <f t="shared" si="10"/>
        <v>0</v>
      </c>
      <c r="BH24" s="754">
        <f t="shared" si="11"/>
        <v>0</v>
      </c>
      <c r="BI24" s="754">
        <f t="shared" si="12"/>
        <v>0</v>
      </c>
      <c r="BJ24" s="754">
        <f t="shared" si="13"/>
        <v>0</v>
      </c>
      <c r="BK24" s="754">
        <f t="shared" si="14"/>
        <v>0</v>
      </c>
      <c r="BL24" s="754">
        <f t="shared" si="14"/>
        <v>0</v>
      </c>
      <c r="BM24" s="754">
        <f t="shared" si="15"/>
        <v>0</v>
      </c>
      <c r="BN24" s="754">
        <f t="shared" si="16"/>
        <v>0</v>
      </c>
      <c r="BO24" s="764"/>
      <c r="BP24" s="758"/>
      <c r="BQ24" s="715" t="s">
        <v>206</v>
      </c>
    </row>
    <row r="25" spans="1:80" s="775" customFormat="1" ht="15" customHeight="1" x14ac:dyDescent="0.25">
      <c r="A25" s="779" t="s">
        <v>16</v>
      </c>
      <c r="B25" s="780">
        <v>980.5</v>
      </c>
      <c r="C25" s="781">
        <f t="shared" si="0"/>
        <v>0</v>
      </c>
      <c r="D25" s="782"/>
      <c r="E25" s="598"/>
      <c r="F25" s="598"/>
      <c r="G25" s="599"/>
      <c r="H25" s="599"/>
      <c r="I25" s="599"/>
      <c r="J25" s="599"/>
      <c r="K25" s="599"/>
      <c r="L25" s="599"/>
      <c r="M25" s="599"/>
      <c r="N25" s="598"/>
      <c r="O25" s="598"/>
      <c r="P25" s="598"/>
      <c r="Q25" s="598">
        <f t="shared" si="3"/>
        <v>0</v>
      </c>
      <c r="R25" s="598">
        <f t="shared" si="3"/>
        <v>0</v>
      </c>
      <c r="S25" s="598"/>
      <c r="T25" s="601"/>
      <c r="U25" s="598"/>
      <c r="V25" s="598"/>
      <c r="W25" s="598"/>
      <c r="X25" s="598"/>
      <c r="Y25" s="598"/>
      <c r="Z25" s="598"/>
      <c r="AA25" s="598"/>
      <c r="AB25" s="115"/>
      <c r="AC25" s="115"/>
      <c r="AD25" s="598"/>
      <c r="AE25" s="598"/>
      <c r="AF25" s="598">
        <f t="shared" si="4"/>
        <v>0</v>
      </c>
      <c r="AG25" s="598">
        <f t="shared" si="4"/>
        <v>0</v>
      </c>
      <c r="AH25" s="598"/>
      <c r="AI25" s="598"/>
      <c r="AJ25" s="598"/>
      <c r="AK25" s="598"/>
      <c r="AL25" s="598"/>
      <c r="AM25" s="598"/>
      <c r="AN25" s="598"/>
      <c r="AO25" s="598"/>
      <c r="AP25" s="598"/>
      <c r="AQ25" s="598"/>
      <c r="AR25" s="598"/>
      <c r="AS25" s="598"/>
      <c r="AT25" s="598"/>
      <c r="AU25" s="598">
        <f t="shared" si="5"/>
        <v>0</v>
      </c>
      <c r="AV25" s="598">
        <f t="shared" si="5"/>
        <v>0</v>
      </c>
      <c r="AW25" s="598"/>
      <c r="AX25" s="598"/>
      <c r="AY25" s="598"/>
      <c r="AZ25" s="598">
        <f t="shared" si="6"/>
        <v>0</v>
      </c>
      <c r="BA25" s="598">
        <f t="shared" si="6"/>
        <v>0</v>
      </c>
      <c r="BB25" s="598">
        <f t="shared" si="7"/>
        <v>0</v>
      </c>
      <c r="BC25" s="598">
        <f t="shared" si="8"/>
        <v>0</v>
      </c>
      <c r="BD25" s="598">
        <f t="shared" si="9"/>
        <v>0</v>
      </c>
      <c r="BE25" s="598">
        <f t="shared" si="8"/>
        <v>0</v>
      </c>
      <c r="BF25" s="598">
        <f t="shared" si="9"/>
        <v>0</v>
      </c>
      <c r="BG25" s="598">
        <f t="shared" si="10"/>
        <v>0</v>
      </c>
      <c r="BH25" s="598">
        <f t="shared" si="11"/>
        <v>0</v>
      </c>
      <c r="BI25" s="598">
        <f t="shared" si="12"/>
        <v>0</v>
      </c>
      <c r="BJ25" s="598">
        <f t="shared" si="13"/>
        <v>0</v>
      </c>
      <c r="BK25" s="598">
        <f t="shared" si="14"/>
        <v>0</v>
      </c>
      <c r="BL25" s="598">
        <f t="shared" si="14"/>
        <v>0</v>
      </c>
      <c r="BM25" s="598">
        <f t="shared" si="15"/>
        <v>0</v>
      </c>
      <c r="BN25" s="598">
        <f t="shared" si="16"/>
        <v>0</v>
      </c>
      <c r="BO25" s="783"/>
      <c r="BP25" s="784"/>
      <c r="BQ25" s="715"/>
      <c r="BW25" s="862"/>
      <c r="BX25" s="862"/>
      <c r="BY25" s="862"/>
      <c r="BZ25" s="862"/>
      <c r="CA25" s="862"/>
      <c r="CB25" s="862"/>
    </row>
    <row r="26" spans="1:80" ht="15" customHeight="1" x14ac:dyDescent="0.25">
      <c r="A26" s="785" t="s">
        <v>18</v>
      </c>
      <c r="B26" s="760">
        <v>1250</v>
      </c>
      <c r="C26" s="761">
        <f t="shared" si="0"/>
        <v>0</v>
      </c>
      <c r="D26" s="765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4"/>
      <c r="P26" s="754"/>
      <c r="Q26" s="754">
        <f t="shared" si="3"/>
        <v>0</v>
      </c>
      <c r="R26" s="754">
        <f t="shared" si="3"/>
        <v>0</v>
      </c>
      <c r="S26" s="754"/>
      <c r="T26" s="754"/>
      <c r="U26" s="754"/>
      <c r="V26" s="754"/>
      <c r="W26" s="754"/>
      <c r="X26" s="754"/>
      <c r="Y26" s="754"/>
      <c r="Z26" s="754"/>
      <c r="AA26" s="754"/>
      <c r="AB26" s="754"/>
      <c r="AC26" s="754"/>
      <c r="AD26" s="753"/>
      <c r="AE26" s="753"/>
      <c r="AF26" s="754">
        <f t="shared" si="4"/>
        <v>0</v>
      </c>
      <c r="AG26" s="754">
        <f t="shared" si="4"/>
        <v>0</v>
      </c>
      <c r="AH26" s="753"/>
      <c r="AI26" s="753"/>
      <c r="AJ26" s="753"/>
      <c r="AK26" s="753"/>
      <c r="AL26" s="753"/>
      <c r="AM26" s="753"/>
      <c r="AN26" s="753"/>
      <c r="AO26" s="753"/>
      <c r="AP26" s="753"/>
      <c r="AQ26" s="753"/>
      <c r="AR26" s="756"/>
      <c r="AS26" s="756"/>
      <c r="AT26" s="757"/>
      <c r="AU26" s="754">
        <f t="shared" si="5"/>
        <v>0</v>
      </c>
      <c r="AV26" s="754">
        <f t="shared" si="5"/>
        <v>0</v>
      </c>
      <c r="AW26" s="757"/>
      <c r="AX26" s="757"/>
      <c r="AY26" s="757"/>
      <c r="AZ26" s="754">
        <f t="shared" si="6"/>
        <v>0</v>
      </c>
      <c r="BA26" s="754">
        <f t="shared" si="6"/>
        <v>0</v>
      </c>
      <c r="BB26" s="754">
        <f t="shared" si="7"/>
        <v>0</v>
      </c>
      <c r="BC26" s="754">
        <f t="shared" si="8"/>
        <v>0</v>
      </c>
      <c r="BD26" s="754">
        <f t="shared" si="9"/>
        <v>0</v>
      </c>
      <c r="BE26" s="754">
        <f t="shared" si="8"/>
        <v>0</v>
      </c>
      <c r="BF26" s="754">
        <f t="shared" si="9"/>
        <v>0</v>
      </c>
      <c r="BG26" s="754">
        <f t="shared" si="10"/>
        <v>0</v>
      </c>
      <c r="BH26" s="754">
        <f t="shared" si="11"/>
        <v>0</v>
      </c>
      <c r="BI26" s="754">
        <f t="shared" si="12"/>
        <v>0</v>
      </c>
      <c r="BJ26" s="754">
        <f t="shared" si="13"/>
        <v>0</v>
      </c>
      <c r="BK26" s="754">
        <f t="shared" si="14"/>
        <v>0</v>
      </c>
      <c r="BL26" s="754">
        <f t="shared" si="14"/>
        <v>0</v>
      </c>
      <c r="BM26" s="754">
        <f t="shared" si="15"/>
        <v>0</v>
      </c>
      <c r="BN26" s="754">
        <f t="shared" si="16"/>
        <v>0</v>
      </c>
      <c r="BO26" s="778"/>
      <c r="BP26" s="758"/>
    </row>
    <row r="27" spans="1:80" ht="15" customHeight="1" x14ac:dyDescent="0.25">
      <c r="A27" s="785" t="s">
        <v>19</v>
      </c>
      <c r="B27" s="760">
        <v>608.35</v>
      </c>
      <c r="C27" s="761">
        <f t="shared" si="0"/>
        <v>14.259883290868745</v>
      </c>
      <c r="D27" s="762"/>
      <c r="E27" s="754">
        <v>8.5</v>
      </c>
      <c r="F27" s="754">
        <v>21</v>
      </c>
      <c r="G27" s="754"/>
      <c r="H27" s="754"/>
      <c r="I27" s="754"/>
      <c r="J27" s="754"/>
      <c r="K27" s="754">
        <v>1</v>
      </c>
      <c r="L27" s="754">
        <v>2</v>
      </c>
      <c r="M27" s="754"/>
      <c r="N27" s="754"/>
      <c r="O27" s="754">
        <v>5.25</v>
      </c>
      <c r="P27" s="754">
        <v>13</v>
      </c>
      <c r="Q27" s="754">
        <f t="shared" si="3"/>
        <v>14.75</v>
      </c>
      <c r="R27" s="754">
        <f t="shared" si="3"/>
        <v>36</v>
      </c>
      <c r="S27" s="754"/>
      <c r="T27" s="754">
        <v>16</v>
      </c>
      <c r="U27" s="754">
        <v>25</v>
      </c>
      <c r="V27" s="754"/>
      <c r="W27" s="754"/>
      <c r="X27" s="754"/>
      <c r="Y27" s="754"/>
      <c r="Z27" s="754">
        <v>13</v>
      </c>
      <c r="AA27" s="754">
        <v>12</v>
      </c>
      <c r="AB27" s="754"/>
      <c r="AC27" s="754"/>
      <c r="AD27" s="754">
        <v>43</v>
      </c>
      <c r="AE27" s="754">
        <v>110</v>
      </c>
      <c r="AF27" s="754">
        <f t="shared" si="4"/>
        <v>72</v>
      </c>
      <c r="AG27" s="754">
        <f t="shared" si="4"/>
        <v>147</v>
      </c>
      <c r="AH27" s="754"/>
      <c r="AI27" s="754"/>
      <c r="AJ27" s="754"/>
      <c r="AK27" s="753"/>
      <c r="AL27" s="753"/>
      <c r="AM27" s="753"/>
      <c r="AN27" s="753"/>
      <c r="AO27" s="753"/>
      <c r="AP27" s="753"/>
      <c r="AQ27" s="753"/>
      <c r="AR27" s="754"/>
      <c r="AS27" s="754"/>
      <c r="AT27" s="754"/>
      <c r="AU27" s="754">
        <f t="shared" si="5"/>
        <v>0</v>
      </c>
      <c r="AV27" s="754">
        <f t="shared" si="5"/>
        <v>0</v>
      </c>
      <c r="AW27" s="754"/>
      <c r="AX27" s="754"/>
      <c r="AY27" s="754"/>
      <c r="AZ27" s="754">
        <f t="shared" si="6"/>
        <v>0</v>
      </c>
      <c r="BA27" s="754">
        <f t="shared" si="6"/>
        <v>24.5</v>
      </c>
      <c r="BB27" s="754">
        <f t="shared" si="7"/>
        <v>46</v>
      </c>
      <c r="BC27" s="754">
        <f t="shared" si="8"/>
        <v>0</v>
      </c>
      <c r="BD27" s="754">
        <f t="shared" si="9"/>
        <v>0</v>
      </c>
      <c r="BE27" s="754">
        <f t="shared" si="8"/>
        <v>0</v>
      </c>
      <c r="BF27" s="754">
        <f t="shared" si="9"/>
        <v>0</v>
      </c>
      <c r="BG27" s="754">
        <f t="shared" si="10"/>
        <v>14</v>
      </c>
      <c r="BH27" s="754">
        <f t="shared" si="11"/>
        <v>14</v>
      </c>
      <c r="BI27" s="754">
        <f t="shared" si="12"/>
        <v>0</v>
      </c>
      <c r="BJ27" s="754">
        <f t="shared" si="13"/>
        <v>0</v>
      </c>
      <c r="BK27" s="754">
        <f t="shared" si="14"/>
        <v>48.25</v>
      </c>
      <c r="BL27" s="754">
        <f t="shared" si="14"/>
        <v>123</v>
      </c>
      <c r="BM27" s="754">
        <f t="shared" si="15"/>
        <v>86.75</v>
      </c>
      <c r="BN27" s="754">
        <f t="shared" si="16"/>
        <v>183</v>
      </c>
      <c r="BO27" s="774"/>
      <c r="BP27" s="758"/>
    </row>
    <row r="28" spans="1:80" ht="15" customHeight="1" x14ac:dyDescent="0.25">
      <c r="A28" s="786" t="s">
        <v>20</v>
      </c>
      <c r="B28" s="787">
        <v>324.49</v>
      </c>
      <c r="C28" s="761">
        <f t="shared" si="0"/>
        <v>57.675120959043426</v>
      </c>
      <c r="D28" s="765"/>
      <c r="E28" s="788">
        <v>41</v>
      </c>
      <c r="F28" s="788">
        <v>87</v>
      </c>
      <c r="G28" s="788"/>
      <c r="H28" s="788"/>
      <c r="I28" s="788"/>
      <c r="J28" s="788"/>
      <c r="K28" s="788">
        <v>12</v>
      </c>
      <c r="L28" s="788">
        <v>66</v>
      </c>
      <c r="M28" s="788"/>
      <c r="N28" s="788"/>
      <c r="O28" s="788">
        <v>53</v>
      </c>
      <c r="P28" s="788">
        <v>159</v>
      </c>
      <c r="Q28" s="788">
        <f t="shared" si="3"/>
        <v>106</v>
      </c>
      <c r="R28" s="788">
        <f t="shared" si="3"/>
        <v>312</v>
      </c>
      <c r="S28" s="754"/>
      <c r="T28" s="754">
        <v>49.15</v>
      </c>
      <c r="U28" s="754">
        <v>180</v>
      </c>
      <c r="V28" s="754"/>
      <c r="W28" s="754"/>
      <c r="X28" s="754"/>
      <c r="Y28" s="754"/>
      <c r="Z28" s="754"/>
      <c r="AA28" s="754"/>
      <c r="AB28" s="754"/>
      <c r="AC28" s="754"/>
      <c r="AD28" s="754">
        <v>32</v>
      </c>
      <c r="AE28" s="754">
        <v>74</v>
      </c>
      <c r="AF28" s="754">
        <f t="shared" si="4"/>
        <v>81.150000000000006</v>
      </c>
      <c r="AG28" s="754">
        <f t="shared" si="4"/>
        <v>254</v>
      </c>
      <c r="AH28" s="754"/>
      <c r="AI28" s="754"/>
      <c r="AJ28" s="754"/>
      <c r="AK28" s="754"/>
      <c r="AL28" s="754"/>
      <c r="AM28" s="754"/>
      <c r="AN28" s="754"/>
      <c r="AO28" s="754"/>
      <c r="AP28" s="754"/>
      <c r="AQ28" s="754"/>
      <c r="AR28" s="754"/>
      <c r="AS28" s="754"/>
      <c r="AT28" s="754"/>
      <c r="AU28" s="754">
        <f t="shared" si="5"/>
        <v>0</v>
      </c>
      <c r="AV28" s="754">
        <f t="shared" si="5"/>
        <v>0</v>
      </c>
      <c r="AW28" s="754"/>
      <c r="AX28" s="754"/>
      <c r="AY28" s="754"/>
      <c r="AZ28" s="754">
        <f t="shared" si="6"/>
        <v>0</v>
      </c>
      <c r="BA28" s="754">
        <f t="shared" si="6"/>
        <v>90.15</v>
      </c>
      <c r="BB28" s="754">
        <f t="shared" si="7"/>
        <v>267</v>
      </c>
      <c r="BC28" s="754">
        <f t="shared" si="8"/>
        <v>0</v>
      </c>
      <c r="BD28" s="754">
        <f t="shared" si="9"/>
        <v>0</v>
      </c>
      <c r="BE28" s="754">
        <f t="shared" si="8"/>
        <v>0</v>
      </c>
      <c r="BF28" s="754">
        <f t="shared" si="9"/>
        <v>0</v>
      </c>
      <c r="BG28" s="754">
        <f t="shared" si="10"/>
        <v>12</v>
      </c>
      <c r="BH28" s="754">
        <f t="shared" si="11"/>
        <v>66</v>
      </c>
      <c r="BI28" s="754">
        <f t="shared" si="12"/>
        <v>0</v>
      </c>
      <c r="BJ28" s="754">
        <f t="shared" si="13"/>
        <v>0</v>
      </c>
      <c r="BK28" s="754">
        <f t="shared" si="14"/>
        <v>85</v>
      </c>
      <c r="BL28" s="754">
        <f t="shared" si="14"/>
        <v>233</v>
      </c>
      <c r="BM28" s="754">
        <f t="shared" si="15"/>
        <v>187.15</v>
      </c>
      <c r="BN28" s="754">
        <f t="shared" si="16"/>
        <v>566</v>
      </c>
      <c r="BO28" s="764"/>
      <c r="BP28" s="758"/>
    </row>
    <row r="29" spans="1:80" ht="15" customHeight="1" x14ac:dyDescent="0.25">
      <c r="A29" s="786" t="s">
        <v>21</v>
      </c>
      <c r="B29" s="787">
        <v>4130</v>
      </c>
      <c r="C29" s="761">
        <f t="shared" si="0"/>
        <v>6.3922518159806287</v>
      </c>
      <c r="D29" s="789"/>
      <c r="E29" s="439">
        <v>59</v>
      </c>
      <c r="F29" s="440">
        <v>51</v>
      </c>
      <c r="G29" s="439">
        <v>5</v>
      </c>
      <c r="H29" s="440">
        <v>2</v>
      </c>
      <c r="I29" s="439"/>
      <c r="J29" s="440"/>
      <c r="K29" s="439">
        <v>145</v>
      </c>
      <c r="L29" s="440">
        <v>115</v>
      </c>
      <c r="M29" s="439"/>
      <c r="N29" s="440"/>
      <c r="O29" s="439">
        <v>50</v>
      </c>
      <c r="P29" s="441">
        <v>45</v>
      </c>
      <c r="Q29" s="754">
        <f t="shared" si="3"/>
        <v>259</v>
      </c>
      <c r="R29" s="754">
        <f t="shared" si="3"/>
        <v>213</v>
      </c>
      <c r="S29" s="754"/>
      <c r="T29" s="439"/>
      <c r="U29" s="440"/>
      <c r="V29" s="439"/>
      <c r="W29" s="440"/>
      <c r="X29" s="439"/>
      <c r="Y29" s="440"/>
      <c r="Z29" s="439"/>
      <c r="AA29" s="440"/>
      <c r="AB29" s="439"/>
      <c r="AC29" s="440"/>
      <c r="AD29" s="439"/>
      <c r="AE29" s="440"/>
      <c r="AF29" s="754">
        <f t="shared" si="4"/>
        <v>0</v>
      </c>
      <c r="AG29" s="754">
        <f t="shared" si="4"/>
        <v>0</v>
      </c>
      <c r="AH29" s="754"/>
      <c r="AI29" s="754"/>
      <c r="AJ29" s="754"/>
      <c r="AK29" s="754"/>
      <c r="AL29" s="754"/>
      <c r="AM29" s="754"/>
      <c r="AN29" s="754"/>
      <c r="AO29" s="754"/>
      <c r="AP29" s="754"/>
      <c r="AQ29" s="754"/>
      <c r="AR29" s="754"/>
      <c r="AS29" s="754"/>
      <c r="AT29" s="754"/>
      <c r="AU29" s="754">
        <f t="shared" si="5"/>
        <v>0</v>
      </c>
      <c r="AV29" s="754">
        <f t="shared" si="5"/>
        <v>0</v>
      </c>
      <c r="AW29" s="754"/>
      <c r="AX29" s="754"/>
      <c r="AY29" s="754"/>
      <c r="AZ29" s="754">
        <f t="shared" si="6"/>
        <v>0</v>
      </c>
      <c r="BA29" s="754">
        <f t="shared" si="6"/>
        <v>59</v>
      </c>
      <c r="BB29" s="754">
        <f t="shared" si="7"/>
        <v>51</v>
      </c>
      <c r="BC29" s="754">
        <f t="shared" si="8"/>
        <v>5</v>
      </c>
      <c r="BD29" s="754">
        <f t="shared" si="9"/>
        <v>2</v>
      </c>
      <c r="BE29" s="754">
        <f t="shared" si="8"/>
        <v>0</v>
      </c>
      <c r="BF29" s="754">
        <f t="shared" si="9"/>
        <v>0</v>
      </c>
      <c r="BG29" s="754">
        <f t="shared" si="10"/>
        <v>145</v>
      </c>
      <c r="BH29" s="754">
        <f t="shared" si="11"/>
        <v>115</v>
      </c>
      <c r="BI29" s="754">
        <f t="shared" si="12"/>
        <v>0</v>
      </c>
      <c r="BJ29" s="754">
        <f t="shared" si="13"/>
        <v>0</v>
      </c>
      <c r="BK29" s="754">
        <f t="shared" si="14"/>
        <v>50</v>
      </c>
      <c r="BL29" s="754">
        <f t="shared" si="14"/>
        <v>45</v>
      </c>
      <c r="BM29" s="754">
        <f t="shared" si="15"/>
        <v>264</v>
      </c>
      <c r="BN29" s="754">
        <f t="shared" si="16"/>
        <v>213</v>
      </c>
      <c r="BO29" s="764"/>
      <c r="BP29" s="758"/>
      <c r="BQ29" s="773" t="s">
        <v>127</v>
      </c>
    </row>
    <row r="30" spans="1:80" ht="15" customHeight="1" x14ac:dyDescent="0.25">
      <c r="A30" s="786" t="s">
        <v>22</v>
      </c>
      <c r="B30" s="787">
        <v>926</v>
      </c>
      <c r="C30" s="761">
        <f t="shared" si="0"/>
        <v>41.258099352051836</v>
      </c>
      <c r="D30" s="762"/>
      <c r="E30" s="121">
        <v>30.25</v>
      </c>
      <c r="F30" s="790">
        <v>62</v>
      </c>
      <c r="G30" s="754"/>
      <c r="H30" s="754"/>
      <c r="I30" s="754"/>
      <c r="J30" s="754"/>
      <c r="K30" s="754">
        <v>32.799999999999997</v>
      </c>
      <c r="L30" s="754">
        <v>63</v>
      </c>
      <c r="M30" s="754"/>
      <c r="N30" s="754"/>
      <c r="O30" s="122">
        <v>71.25</v>
      </c>
      <c r="P30" s="790">
        <v>115</v>
      </c>
      <c r="Q30" s="754">
        <f t="shared" si="3"/>
        <v>134.30000000000001</v>
      </c>
      <c r="R30" s="754">
        <f t="shared" si="3"/>
        <v>240</v>
      </c>
      <c r="S30" s="791"/>
      <c r="T30" s="122">
        <v>19.5</v>
      </c>
      <c r="U30" s="790">
        <v>23</v>
      </c>
      <c r="V30" s="792"/>
      <c r="W30" s="754"/>
      <c r="X30" s="754"/>
      <c r="Y30" s="754"/>
      <c r="Z30" s="754">
        <v>28.35</v>
      </c>
      <c r="AA30" s="754">
        <v>66</v>
      </c>
      <c r="AB30" s="754">
        <v>0</v>
      </c>
      <c r="AC30" s="754">
        <v>0</v>
      </c>
      <c r="AD30" s="754">
        <v>199.9</v>
      </c>
      <c r="AE30" s="754">
        <v>387</v>
      </c>
      <c r="AF30" s="754">
        <f t="shared" si="4"/>
        <v>247.75</v>
      </c>
      <c r="AG30" s="754">
        <f t="shared" si="4"/>
        <v>476</v>
      </c>
      <c r="AH30" s="754"/>
      <c r="AI30" s="754"/>
      <c r="AJ30" s="754"/>
      <c r="AK30" s="754"/>
      <c r="AL30" s="754"/>
      <c r="AM30" s="754"/>
      <c r="AN30" s="754"/>
      <c r="AO30" s="763"/>
      <c r="AP30" s="763"/>
      <c r="AQ30" s="754"/>
      <c r="AR30" s="754"/>
      <c r="AS30" s="754"/>
      <c r="AT30" s="754"/>
      <c r="AU30" s="754">
        <f t="shared" si="5"/>
        <v>0</v>
      </c>
      <c r="AV30" s="754">
        <f t="shared" si="5"/>
        <v>0</v>
      </c>
      <c r="AW30" s="754"/>
      <c r="AX30" s="754"/>
      <c r="AY30" s="754"/>
      <c r="AZ30" s="754">
        <f t="shared" si="6"/>
        <v>0</v>
      </c>
      <c r="BA30" s="754">
        <f t="shared" si="6"/>
        <v>49.75</v>
      </c>
      <c r="BB30" s="754">
        <f t="shared" si="7"/>
        <v>85</v>
      </c>
      <c r="BC30" s="754">
        <f t="shared" si="8"/>
        <v>0</v>
      </c>
      <c r="BD30" s="754">
        <f t="shared" si="9"/>
        <v>0</v>
      </c>
      <c r="BE30" s="754">
        <f t="shared" si="8"/>
        <v>0</v>
      </c>
      <c r="BF30" s="754">
        <f t="shared" si="9"/>
        <v>0</v>
      </c>
      <c r="BG30" s="754">
        <f t="shared" si="10"/>
        <v>61.15</v>
      </c>
      <c r="BH30" s="754">
        <f t="shared" si="11"/>
        <v>129</v>
      </c>
      <c r="BI30" s="754">
        <f t="shared" si="12"/>
        <v>0</v>
      </c>
      <c r="BJ30" s="754">
        <f t="shared" si="13"/>
        <v>0</v>
      </c>
      <c r="BK30" s="754">
        <f t="shared" si="14"/>
        <v>271.14999999999998</v>
      </c>
      <c r="BL30" s="754">
        <f t="shared" si="14"/>
        <v>502</v>
      </c>
      <c r="BM30" s="754">
        <f t="shared" si="15"/>
        <v>382.05</v>
      </c>
      <c r="BN30" s="754">
        <f t="shared" si="16"/>
        <v>716</v>
      </c>
      <c r="BO30" s="764"/>
      <c r="BP30" s="758"/>
    </row>
    <row r="31" spans="1:80" ht="15" customHeight="1" x14ac:dyDescent="0.25">
      <c r="A31" s="786" t="s">
        <v>23</v>
      </c>
      <c r="B31" s="787">
        <v>529</v>
      </c>
      <c r="C31" s="761">
        <f t="shared" si="0"/>
        <v>2.6465028355387523</v>
      </c>
      <c r="D31" s="776"/>
      <c r="E31" s="793"/>
      <c r="F31" s="793"/>
      <c r="G31" s="793"/>
      <c r="H31" s="793"/>
      <c r="I31" s="793"/>
      <c r="J31" s="793"/>
      <c r="K31" s="793"/>
      <c r="L31" s="793"/>
      <c r="M31" s="793"/>
      <c r="N31" s="793"/>
      <c r="O31" s="793"/>
      <c r="P31" s="793"/>
      <c r="Q31" s="793">
        <f t="shared" si="3"/>
        <v>0</v>
      </c>
      <c r="R31" s="793">
        <f t="shared" si="3"/>
        <v>0</v>
      </c>
      <c r="S31" s="754"/>
      <c r="T31" s="793"/>
      <c r="U31" s="793"/>
      <c r="V31" s="754"/>
      <c r="W31" s="754"/>
      <c r="X31" s="754"/>
      <c r="Y31" s="754"/>
      <c r="Z31" s="754"/>
      <c r="AA31" s="754"/>
      <c r="AB31" s="754"/>
      <c r="AC31" s="754"/>
      <c r="AD31" s="793">
        <v>14</v>
      </c>
      <c r="AE31" s="793">
        <v>24</v>
      </c>
      <c r="AF31" s="754">
        <f t="shared" si="4"/>
        <v>14</v>
      </c>
      <c r="AG31" s="754">
        <f t="shared" si="4"/>
        <v>24</v>
      </c>
      <c r="AH31" s="754"/>
      <c r="AI31" s="754"/>
      <c r="AJ31" s="754"/>
      <c r="AK31" s="754"/>
      <c r="AL31" s="754"/>
      <c r="AM31" s="754"/>
      <c r="AN31" s="754"/>
      <c r="AO31" s="754"/>
      <c r="AP31" s="777"/>
      <c r="AQ31" s="754"/>
      <c r="AR31" s="754"/>
      <c r="AS31" s="754"/>
      <c r="AT31" s="754"/>
      <c r="AU31" s="754">
        <f t="shared" si="5"/>
        <v>0</v>
      </c>
      <c r="AV31" s="754">
        <f t="shared" si="5"/>
        <v>0</v>
      </c>
      <c r="AW31" s="754"/>
      <c r="AX31" s="754"/>
      <c r="AY31" s="754"/>
      <c r="AZ31" s="754">
        <f t="shared" si="6"/>
        <v>0</v>
      </c>
      <c r="BA31" s="754">
        <f t="shared" si="6"/>
        <v>0</v>
      </c>
      <c r="BB31" s="754">
        <f t="shared" si="7"/>
        <v>0</v>
      </c>
      <c r="BC31" s="754">
        <f t="shared" si="8"/>
        <v>0</v>
      </c>
      <c r="BD31" s="754">
        <f t="shared" si="9"/>
        <v>0</v>
      </c>
      <c r="BE31" s="754">
        <f t="shared" si="8"/>
        <v>0</v>
      </c>
      <c r="BF31" s="754">
        <f t="shared" si="9"/>
        <v>0</v>
      </c>
      <c r="BG31" s="754">
        <f t="shared" si="10"/>
        <v>0</v>
      </c>
      <c r="BH31" s="754">
        <f t="shared" si="11"/>
        <v>0</v>
      </c>
      <c r="BI31" s="754">
        <f t="shared" si="12"/>
        <v>0</v>
      </c>
      <c r="BJ31" s="754">
        <f t="shared" si="13"/>
        <v>0</v>
      </c>
      <c r="BK31" s="754">
        <f t="shared" si="14"/>
        <v>14</v>
      </c>
      <c r="BL31" s="754">
        <f t="shared" si="14"/>
        <v>24</v>
      </c>
      <c r="BM31" s="754">
        <f t="shared" si="15"/>
        <v>14</v>
      </c>
      <c r="BN31" s="754">
        <f t="shared" si="16"/>
        <v>24</v>
      </c>
      <c r="BO31" s="774"/>
      <c r="BP31" s="758"/>
      <c r="BQ31" s="794"/>
    </row>
    <row r="32" spans="1:80" ht="15" customHeight="1" x14ac:dyDescent="0.25">
      <c r="A32" s="786" t="s">
        <v>24</v>
      </c>
      <c r="B32" s="787">
        <v>547</v>
      </c>
      <c r="C32" s="761">
        <f t="shared" si="0"/>
        <v>40.270566727605114</v>
      </c>
      <c r="D32" s="765"/>
      <c r="E32" s="758">
        <v>19</v>
      </c>
      <c r="F32" s="754">
        <v>19</v>
      </c>
      <c r="G32" s="758"/>
      <c r="H32" s="754"/>
      <c r="I32" s="754"/>
      <c r="J32" s="754"/>
      <c r="K32" s="754"/>
      <c r="L32" s="754"/>
      <c r="M32" s="777">
        <v>1</v>
      </c>
      <c r="N32" s="754">
        <v>1</v>
      </c>
      <c r="O32" s="754">
        <v>53.28</v>
      </c>
      <c r="P32" s="754">
        <v>101</v>
      </c>
      <c r="Q32" s="754">
        <f t="shared" si="3"/>
        <v>73.28</v>
      </c>
      <c r="R32" s="754">
        <f t="shared" si="3"/>
        <v>121</v>
      </c>
      <c r="S32" s="754"/>
      <c r="T32" s="754"/>
      <c r="U32" s="754"/>
      <c r="V32" s="754"/>
      <c r="W32" s="754"/>
      <c r="X32" s="754"/>
      <c r="Y32" s="754"/>
      <c r="Z32" s="754"/>
      <c r="AA32" s="754"/>
      <c r="AB32" s="754">
        <v>23</v>
      </c>
      <c r="AC32" s="754">
        <v>23</v>
      </c>
      <c r="AD32" s="754">
        <v>124</v>
      </c>
      <c r="AE32" s="754">
        <v>191</v>
      </c>
      <c r="AF32" s="754">
        <f t="shared" si="4"/>
        <v>147</v>
      </c>
      <c r="AG32" s="754">
        <f t="shared" si="4"/>
        <v>214</v>
      </c>
      <c r="AH32" s="754"/>
      <c r="AI32" s="754"/>
      <c r="AJ32" s="754"/>
      <c r="AK32" s="777"/>
      <c r="AL32" s="754"/>
      <c r="AM32" s="754"/>
      <c r="AN32" s="754"/>
      <c r="AO32" s="754"/>
      <c r="AP32" s="754"/>
      <c r="AQ32" s="754"/>
      <c r="AR32" s="754"/>
      <c r="AS32" s="754"/>
      <c r="AT32" s="754"/>
      <c r="AU32" s="754">
        <f t="shared" si="5"/>
        <v>0</v>
      </c>
      <c r="AV32" s="754">
        <f t="shared" si="5"/>
        <v>0</v>
      </c>
      <c r="AW32" s="754"/>
      <c r="AX32" s="754"/>
      <c r="AY32" s="754"/>
      <c r="AZ32" s="754">
        <f t="shared" si="6"/>
        <v>0</v>
      </c>
      <c r="BA32" s="754">
        <f t="shared" si="6"/>
        <v>19</v>
      </c>
      <c r="BB32" s="754">
        <f t="shared" si="7"/>
        <v>19</v>
      </c>
      <c r="BC32" s="754">
        <f t="shared" si="8"/>
        <v>0</v>
      </c>
      <c r="BD32" s="754">
        <f t="shared" si="9"/>
        <v>0</v>
      </c>
      <c r="BE32" s="754">
        <f t="shared" si="8"/>
        <v>0</v>
      </c>
      <c r="BF32" s="754">
        <f t="shared" si="9"/>
        <v>0</v>
      </c>
      <c r="BG32" s="754">
        <f t="shared" si="10"/>
        <v>0</v>
      </c>
      <c r="BH32" s="754">
        <f t="shared" si="11"/>
        <v>0</v>
      </c>
      <c r="BI32" s="754">
        <f t="shared" si="12"/>
        <v>24</v>
      </c>
      <c r="BJ32" s="754">
        <f t="shared" si="13"/>
        <v>24</v>
      </c>
      <c r="BK32" s="754">
        <f t="shared" si="14"/>
        <v>177.28</v>
      </c>
      <c r="BL32" s="754">
        <f t="shared" si="14"/>
        <v>292</v>
      </c>
      <c r="BM32" s="754">
        <f t="shared" ref="BM32:BN47" si="17">BA32+BC32+BE32+BG32+BI32+BK32</f>
        <v>220.28</v>
      </c>
      <c r="BN32" s="754">
        <f t="shared" si="16"/>
        <v>335</v>
      </c>
      <c r="BO32" s="778" t="s">
        <v>130</v>
      </c>
      <c r="BP32" s="758" t="s">
        <v>126</v>
      </c>
    </row>
    <row r="33" spans="1:80" ht="15" customHeight="1" x14ac:dyDescent="0.25">
      <c r="A33" s="786" t="s">
        <v>100</v>
      </c>
      <c r="B33" s="787">
        <v>461</v>
      </c>
      <c r="C33" s="761">
        <f t="shared" si="0"/>
        <v>0</v>
      </c>
      <c r="D33" s="776"/>
      <c r="E33" s="795"/>
      <c r="F33" s="18"/>
      <c r="G33" s="795"/>
      <c r="H33" s="18"/>
      <c r="I33" s="795"/>
      <c r="J33" s="18"/>
      <c r="K33" s="795"/>
      <c r="L33" s="18"/>
      <c r="M33" s="795"/>
      <c r="N33" s="18"/>
      <c r="O33" s="795"/>
      <c r="P33" s="18"/>
      <c r="Q33" s="754">
        <f t="shared" si="3"/>
        <v>0</v>
      </c>
      <c r="R33" s="754">
        <f t="shared" si="3"/>
        <v>0</v>
      </c>
      <c r="S33" s="754"/>
      <c r="T33" s="754"/>
      <c r="U33" s="754"/>
      <c r="V33" s="754"/>
      <c r="W33" s="754"/>
      <c r="X33" s="754"/>
      <c r="Y33" s="754"/>
      <c r="Z33" s="763"/>
      <c r="AA33" s="18"/>
      <c r="AB33" s="443"/>
      <c r="AC33" s="444"/>
      <c r="AD33" s="443"/>
      <c r="AE33" s="444"/>
      <c r="AF33" s="754">
        <f t="shared" si="4"/>
        <v>0</v>
      </c>
      <c r="AG33" s="754">
        <f t="shared" si="4"/>
        <v>0</v>
      </c>
      <c r="AH33" s="754"/>
      <c r="AI33" s="754"/>
      <c r="AJ33" s="754"/>
      <c r="AK33" s="754"/>
      <c r="AL33" s="754"/>
      <c r="AM33" s="754"/>
      <c r="AN33" s="754"/>
      <c r="AO33" s="754"/>
      <c r="AP33" s="754"/>
      <c r="AQ33" s="754"/>
      <c r="AR33" s="754"/>
      <c r="AS33" s="754"/>
      <c r="AT33" s="754"/>
      <c r="AU33" s="754">
        <f t="shared" si="5"/>
        <v>0</v>
      </c>
      <c r="AV33" s="754">
        <f t="shared" si="5"/>
        <v>0</v>
      </c>
      <c r="AW33" s="754"/>
      <c r="AX33" s="754"/>
      <c r="AY33" s="754"/>
      <c r="AZ33" s="754">
        <f t="shared" si="6"/>
        <v>0</v>
      </c>
      <c r="BA33" s="754">
        <f t="shared" si="6"/>
        <v>0</v>
      </c>
      <c r="BB33" s="754">
        <f t="shared" si="7"/>
        <v>0</v>
      </c>
      <c r="BC33" s="754">
        <f t="shared" si="8"/>
        <v>0</v>
      </c>
      <c r="BD33" s="754">
        <f t="shared" si="9"/>
        <v>0</v>
      </c>
      <c r="BE33" s="754">
        <f t="shared" si="8"/>
        <v>0</v>
      </c>
      <c r="BF33" s="754">
        <f t="shared" si="9"/>
        <v>0</v>
      </c>
      <c r="BG33" s="754">
        <f t="shared" si="10"/>
        <v>0</v>
      </c>
      <c r="BH33" s="754">
        <f t="shared" si="11"/>
        <v>0</v>
      </c>
      <c r="BI33" s="754">
        <f t="shared" si="12"/>
        <v>0</v>
      </c>
      <c r="BJ33" s="754">
        <f t="shared" si="13"/>
        <v>0</v>
      </c>
      <c r="BK33" s="754">
        <f t="shared" si="14"/>
        <v>0</v>
      </c>
      <c r="BL33" s="754">
        <f t="shared" si="14"/>
        <v>0</v>
      </c>
      <c r="BM33" s="754">
        <f t="shared" si="17"/>
        <v>0</v>
      </c>
      <c r="BN33" s="754">
        <f t="shared" si="16"/>
        <v>0</v>
      </c>
      <c r="BO33" s="774"/>
      <c r="BP33" s="758"/>
      <c r="BQ33" s="848" t="s">
        <v>205</v>
      </c>
    </row>
    <row r="34" spans="1:80" ht="15" customHeight="1" x14ac:dyDescent="0.25">
      <c r="A34" s="786" t="s">
        <v>26</v>
      </c>
      <c r="B34" s="787">
        <v>984.53</v>
      </c>
      <c r="C34" s="761">
        <f t="shared" si="0"/>
        <v>59.216072643799578</v>
      </c>
      <c r="D34" s="762"/>
      <c r="E34" s="754">
        <v>8</v>
      </c>
      <c r="F34" s="754">
        <v>8</v>
      </c>
      <c r="G34" s="754"/>
      <c r="H34" s="754"/>
      <c r="I34" s="754"/>
      <c r="J34" s="754"/>
      <c r="K34" s="754">
        <v>15</v>
      </c>
      <c r="L34" s="754">
        <v>15</v>
      </c>
      <c r="M34" s="754"/>
      <c r="N34" s="754"/>
      <c r="O34" s="754"/>
      <c r="P34" s="754"/>
      <c r="Q34" s="754">
        <f t="shared" si="3"/>
        <v>23</v>
      </c>
      <c r="R34" s="754">
        <f t="shared" si="3"/>
        <v>23</v>
      </c>
      <c r="S34" s="754"/>
      <c r="T34" s="754"/>
      <c r="U34" s="754"/>
      <c r="V34" s="754"/>
      <c r="W34" s="754"/>
      <c r="X34" s="754"/>
      <c r="Y34" s="754"/>
      <c r="Z34" s="754">
        <v>148</v>
      </c>
      <c r="AA34" s="754">
        <v>151</v>
      </c>
      <c r="AB34" s="754">
        <v>148</v>
      </c>
      <c r="AC34" s="754">
        <v>151</v>
      </c>
      <c r="AD34" s="754">
        <v>264</v>
      </c>
      <c r="AE34" s="754">
        <v>407</v>
      </c>
      <c r="AF34" s="754">
        <f t="shared" si="4"/>
        <v>560</v>
      </c>
      <c r="AG34" s="754">
        <f t="shared" si="4"/>
        <v>709</v>
      </c>
      <c r="AH34" s="754"/>
      <c r="AI34" s="754"/>
      <c r="AJ34" s="754"/>
      <c r="AK34" s="754"/>
      <c r="AL34" s="754"/>
      <c r="AM34" s="754"/>
      <c r="AN34" s="754"/>
      <c r="AO34" s="754"/>
      <c r="AP34" s="754"/>
      <c r="AQ34" s="754"/>
      <c r="AR34" s="754"/>
      <c r="AS34" s="754"/>
      <c r="AT34" s="754"/>
      <c r="AU34" s="754">
        <f t="shared" si="5"/>
        <v>0</v>
      </c>
      <c r="AV34" s="754">
        <f t="shared" si="5"/>
        <v>0</v>
      </c>
      <c r="AW34" s="754"/>
      <c r="AX34" s="754"/>
      <c r="AY34" s="754"/>
      <c r="AZ34" s="754">
        <f t="shared" si="6"/>
        <v>0</v>
      </c>
      <c r="BA34" s="754">
        <f t="shared" si="6"/>
        <v>8</v>
      </c>
      <c r="BB34" s="754">
        <f t="shared" si="7"/>
        <v>8</v>
      </c>
      <c r="BC34" s="754">
        <f t="shared" si="8"/>
        <v>0</v>
      </c>
      <c r="BD34" s="754">
        <f t="shared" si="9"/>
        <v>0</v>
      </c>
      <c r="BE34" s="754">
        <f t="shared" si="8"/>
        <v>0</v>
      </c>
      <c r="BF34" s="754">
        <f t="shared" si="9"/>
        <v>0</v>
      </c>
      <c r="BG34" s="754">
        <f t="shared" si="10"/>
        <v>163</v>
      </c>
      <c r="BH34" s="754">
        <f t="shared" si="11"/>
        <v>166</v>
      </c>
      <c r="BI34" s="754">
        <f t="shared" si="12"/>
        <v>148</v>
      </c>
      <c r="BJ34" s="754">
        <f t="shared" si="13"/>
        <v>151</v>
      </c>
      <c r="BK34" s="754">
        <f t="shared" si="14"/>
        <v>264</v>
      </c>
      <c r="BL34" s="754">
        <f t="shared" si="14"/>
        <v>407</v>
      </c>
      <c r="BM34" s="754">
        <f t="shared" si="17"/>
        <v>583</v>
      </c>
      <c r="BN34" s="754">
        <f t="shared" si="16"/>
        <v>732</v>
      </c>
      <c r="BO34" s="764"/>
      <c r="BP34" s="758"/>
      <c r="BQ34" s="848" t="s">
        <v>127</v>
      </c>
    </row>
    <row r="35" spans="1:80" ht="15" customHeight="1" x14ac:dyDescent="0.25">
      <c r="A35" s="786" t="s">
        <v>27</v>
      </c>
      <c r="B35" s="787">
        <v>590</v>
      </c>
      <c r="C35" s="761">
        <f t="shared" si="0"/>
        <v>60</v>
      </c>
      <c r="D35" s="776"/>
      <c r="E35" s="754"/>
      <c r="F35" s="754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4">
        <f t="shared" si="3"/>
        <v>0</v>
      </c>
      <c r="R35" s="754">
        <f t="shared" si="3"/>
        <v>0</v>
      </c>
      <c r="S35" s="754"/>
      <c r="T35" s="754">
        <v>4</v>
      </c>
      <c r="U35" s="754">
        <v>16</v>
      </c>
      <c r="V35" s="754"/>
      <c r="W35" s="754"/>
      <c r="X35" s="754"/>
      <c r="Y35" s="754"/>
      <c r="Z35" s="754"/>
      <c r="AA35" s="754"/>
      <c r="AB35" s="754"/>
      <c r="AC35" s="754"/>
      <c r="AD35" s="754">
        <v>350</v>
      </c>
      <c r="AE35" s="754">
        <v>937</v>
      </c>
      <c r="AF35" s="754">
        <f t="shared" si="4"/>
        <v>354</v>
      </c>
      <c r="AG35" s="754">
        <f t="shared" si="4"/>
        <v>953</v>
      </c>
      <c r="AH35" s="754"/>
      <c r="AI35" s="754"/>
      <c r="AJ35" s="754"/>
      <c r="AK35" s="754"/>
      <c r="AL35" s="754"/>
      <c r="AM35" s="754"/>
      <c r="AN35" s="754"/>
      <c r="AO35" s="754"/>
      <c r="AP35" s="754"/>
      <c r="AQ35" s="754"/>
      <c r="AR35" s="754"/>
      <c r="AS35" s="754"/>
      <c r="AT35" s="754"/>
      <c r="AU35" s="754">
        <f t="shared" si="5"/>
        <v>0</v>
      </c>
      <c r="AV35" s="754">
        <f t="shared" si="5"/>
        <v>0</v>
      </c>
      <c r="AW35" s="754"/>
      <c r="AX35" s="754"/>
      <c r="AY35" s="754"/>
      <c r="AZ35" s="754">
        <f t="shared" si="6"/>
        <v>0</v>
      </c>
      <c r="BA35" s="754">
        <f t="shared" si="6"/>
        <v>4</v>
      </c>
      <c r="BB35" s="754">
        <f t="shared" si="7"/>
        <v>16</v>
      </c>
      <c r="BC35" s="754">
        <f t="shared" si="8"/>
        <v>0</v>
      </c>
      <c r="BD35" s="754">
        <f t="shared" si="9"/>
        <v>0</v>
      </c>
      <c r="BE35" s="754">
        <f t="shared" si="8"/>
        <v>0</v>
      </c>
      <c r="BF35" s="754">
        <f t="shared" si="9"/>
        <v>0</v>
      </c>
      <c r="BG35" s="754">
        <f t="shared" si="10"/>
        <v>0</v>
      </c>
      <c r="BH35" s="754">
        <f t="shared" si="11"/>
        <v>0</v>
      </c>
      <c r="BI35" s="754">
        <f t="shared" si="12"/>
        <v>0</v>
      </c>
      <c r="BJ35" s="754">
        <f t="shared" si="13"/>
        <v>0</v>
      </c>
      <c r="BK35" s="754">
        <f t="shared" si="14"/>
        <v>350</v>
      </c>
      <c r="BL35" s="754">
        <f t="shared" si="14"/>
        <v>937</v>
      </c>
      <c r="BM35" s="754">
        <f t="shared" si="17"/>
        <v>354</v>
      </c>
      <c r="BN35" s="754">
        <f t="shared" si="16"/>
        <v>953</v>
      </c>
      <c r="BO35" s="764"/>
      <c r="BP35" s="758"/>
      <c r="BQ35" s="848" t="s">
        <v>127</v>
      </c>
    </row>
    <row r="36" spans="1:80" ht="15" customHeight="1" x14ac:dyDescent="0.25">
      <c r="A36" s="786" t="s">
        <v>28</v>
      </c>
      <c r="B36" s="787">
        <v>3649.92</v>
      </c>
      <c r="C36" s="761">
        <f t="shared" si="0"/>
        <v>5.5258745397159394</v>
      </c>
      <c r="D36" s="776"/>
      <c r="E36" s="763">
        <v>104.6</v>
      </c>
      <c r="F36" s="763">
        <v>62</v>
      </c>
      <c r="G36" s="763">
        <v>1.5</v>
      </c>
      <c r="H36" s="763">
        <v>1</v>
      </c>
      <c r="I36" s="763"/>
      <c r="J36" s="763"/>
      <c r="K36" s="763">
        <v>42.129999999999995</v>
      </c>
      <c r="L36" s="763">
        <v>34</v>
      </c>
      <c r="M36" s="763">
        <v>0.7</v>
      </c>
      <c r="N36" s="763">
        <v>1</v>
      </c>
      <c r="O36" s="763"/>
      <c r="P36" s="763"/>
      <c r="Q36" s="754">
        <f t="shared" si="3"/>
        <v>148.93</v>
      </c>
      <c r="R36" s="754">
        <f t="shared" si="3"/>
        <v>98</v>
      </c>
      <c r="S36" s="754"/>
      <c r="T36" s="763">
        <v>15</v>
      </c>
      <c r="U36" s="763">
        <v>16</v>
      </c>
      <c r="V36" s="763"/>
      <c r="W36" s="763"/>
      <c r="X36" s="763"/>
      <c r="Y36" s="763"/>
      <c r="Z36" s="763">
        <v>28.7</v>
      </c>
      <c r="AA36" s="763">
        <v>32</v>
      </c>
      <c r="AB36" s="763">
        <v>1.38</v>
      </c>
      <c r="AC36" s="763">
        <v>3</v>
      </c>
      <c r="AD36" s="763">
        <v>7.68</v>
      </c>
      <c r="AE36" s="763">
        <v>15</v>
      </c>
      <c r="AF36" s="754">
        <f t="shared" si="4"/>
        <v>52.76</v>
      </c>
      <c r="AG36" s="754">
        <f t="shared" si="4"/>
        <v>66</v>
      </c>
      <c r="AH36" s="754"/>
      <c r="AI36" s="754"/>
      <c r="AJ36" s="754"/>
      <c r="AK36" s="754"/>
      <c r="AL36" s="754"/>
      <c r="AM36" s="754"/>
      <c r="AN36" s="754"/>
      <c r="AO36" s="754"/>
      <c r="AP36" s="754"/>
      <c r="AQ36" s="754"/>
      <c r="AR36" s="754"/>
      <c r="AS36" s="754"/>
      <c r="AT36" s="754"/>
      <c r="AU36" s="754">
        <f t="shared" si="5"/>
        <v>0</v>
      </c>
      <c r="AV36" s="754">
        <f t="shared" si="5"/>
        <v>0</v>
      </c>
      <c r="AW36" s="754"/>
      <c r="AX36" s="754"/>
      <c r="AY36" s="754"/>
      <c r="AZ36" s="754">
        <f t="shared" si="6"/>
        <v>0</v>
      </c>
      <c r="BA36" s="754">
        <f t="shared" si="6"/>
        <v>119.6</v>
      </c>
      <c r="BB36" s="754">
        <f t="shared" si="7"/>
        <v>78</v>
      </c>
      <c r="BC36" s="754">
        <f t="shared" si="8"/>
        <v>1.5</v>
      </c>
      <c r="BD36" s="754">
        <f t="shared" si="9"/>
        <v>1</v>
      </c>
      <c r="BE36" s="754">
        <f t="shared" si="8"/>
        <v>0</v>
      </c>
      <c r="BF36" s="754">
        <f t="shared" si="9"/>
        <v>0</v>
      </c>
      <c r="BG36" s="754">
        <f t="shared" si="10"/>
        <v>70.83</v>
      </c>
      <c r="BH36" s="754">
        <f t="shared" si="11"/>
        <v>66</v>
      </c>
      <c r="BI36" s="754">
        <f t="shared" si="12"/>
        <v>2.08</v>
      </c>
      <c r="BJ36" s="754">
        <f t="shared" si="13"/>
        <v>4</v>
      </c>
      <c r="BK36" s="754">
        <f t="shared" si="14"/>
        <v>7.68</v>
      </c>
      <c r="BL36" s="754">
        <f t="shared" si="14"/>
        <v>15</v>
      </c>
      <c r="BM36" s="754">
        <f t="shared" si="17"/>
        <v>201.69000000000003</v>
      </c>
      <c r="BN36" s="754">
        <f t="shared" si="16"/>
        <v>164</v>
      </c>
      <c r="BO36" s="774"/>
      <c r="BP36" s="758"/>
    </row>
    <row r="37" spans="1:80" s="714" customFormat="1" ht="15" customHeight="1" x14ac:dyDescent="0.25">
      <c r="A37" s="786" t="s">
        <v>29</v>
      </c>
      <c r="B37" s="787">
        <v>2527</v>
      </c>
      <c r="C37" s="761">
        <f t="shared" si="0"/>
        <v>5.065294815987337</v>
      </c>
      <c r="D37" s="796"/>
      <c r="E37" s="18">
        <v>128</v>
      </c>
      <c r="F37" s="18">
        <v>486</v>
      </c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754">
        <f t="shared" si="3"/>
        <v>128</v>
      </c>
      <c r="R37" s="754">
        <f t="shared" si="3"/>
        <v>486</v>
      </c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9"/>
      <c r="AD37" s="19"/>
      <c r="AE37" s="19"/>
      <c r="AF37" s="754">
        <f t="shared" si="4"/>
        <v>0</v>
      </c>
      <c r="AG37" s="754">
        <f t="shared" si="4"/>
        <v>0</v>
      </c>
      <c r="AH37" s="754"/>
      <c r="AI37" s="754"/>
      <c r="AJ37" s="754"/>
      <c r="AK37" s="754"/>
      <c r="AL37" s="754"/>
      <c r="AM37" s="754"/>
      <c r="AN37" s="754"/>
      <c r="AO37" s="754"/>
      <c r="AP37" s="754"/>
      <c r="AQ37" s="754"/>
      <c r="AR37" s="754"/>
      <c r="AS37" s="754"/>
      <c r="AT37" s="754"/>
      <c r="AU37" s="754">
        <f t="shared" si="5"/>
        <v>0</v>
      </c>
      <c r="AV37" s="754">
        <f t="shared" si="5"/>
        <v>0</v>
      </c>
      <c r="AW37" s="754"/>
      <c r="AX37" s="754"/>
      <c r="AY37" s="754"/>
      <c r="AZ37" s="754">
        <f t="shared" si="6"/>
        <v>0</v>
      </c>
      <c r="BA37" s="754">
        <f t="shared" si="6"/>
        <v>128</v>
      </c>
      <c r="BB37" s="754">
        <f t="shared" si="7"/>
        <v>486</v>
      </c>
      <c r="BC37" s="754">
        <f t="shared" si="8"/>
        <v>0</v>
      </c>
      <c r="BD37" s="754">
        <f t="shared" si="9"/>
        <v>0</v>
      </c>
      <c r="BE37" s="754">
        <f t="shared" si="8"/>
        <v>0</v>
      </c>
      <c r="BF37" s="754">
        <f t="shared" si="9"/>
        <v>0</v>
      </c>
      <c r="BG37" s="754">
        <f t="shared" si="10"/>
        <v>0</v>
      </c>
      <c r="BH37" s="754">
        <f t="shared" si="11"/>
        <v>0</v>
      </c>
      <c r="BI37" s="754">
        <f t="shared" si="12"/>
        <v>0</v>
      </c>
      <c r="BJ37" s="754">
        <f t="shared" si="13"/>
        <v>0</v>
      </c>
      <c r="BK37" s="754">
        <f t="shared" si="14"/>
        <v>0</v>
      </c>
      <c r="BL37" s="754">
        <f t="shared" si="14"/>
        <v>0</v>
      </c>
      <c r="BM37" s="754">
        <f t="shared" si="17"/>
        <v>128</v>
      </c>
      <c r="BN37" s="754">
        <f t="shared" si="16"/>
        <v>486</v>
      </c>
      <c r="BO37" s="774"/>
      <c r="BP37" s="758"/>
      <c r="BW37" s="863"/>
      <c r="BX37" s="863"/>
      <c r="BY37" s="863"/>
      <c r="BZ37" s="863"/>
      <c r="CA37" s="863"/>
      <c r="CB37" s="863"/>
    </row>
    <row r="38" spans="1:80" ht="15" customHeight="1" x14ac:dyDescent="0.25">
      <c r="A38" s="786" t="s">
        <v>30</v>
      </c>
      <c r="B38" s="787">
        <v>2182.5</v>
      </c>
      <c r="C38" s="761">
        <f t="shared" si="0"/>
        <v>0.66437571592210765</v>
      </c>
      <c r="D38" s="797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754">
        <f t="shared" si="3"/>
        <v>0</v>
      </c>
      <c r="R38" s="754">
        <f t="shared" si="3"/>
        <v>0</v>
      </c>
      <c r="S38" s="754"/>
      <c r="T38" s="754">
        <v>7</v>
      </c>
      <c r="U38" s="754">
        <v>12</v>
      </c>
      <c r="V38" s="754"/>
      <c r="W38" s="754"/>
      <c r="X38" s="754"/>
      <c r="Y38" s="754"/>
      <c r="Z38" s="754">
        <v>2</v>
      </c>
      <c r="AA38" s="754">
        <v>6</v>
      </c>
      <c r="AB38" s="754"/>
      <c r="AC38" s="754"/>
      <c r="AD38" s="753">
        <v>5.5</v>
      </c>
      <c r="AE38" s="753">
        <v>8</v>
      </c>
      <c r="AF38" s="754">
        <f t="shared" si="4"/>
        <v>14.5</v>
      </c>
      <c r="AG38" s="754">
        <f t="shared" si="4"/>
        <v>26</v>
      </c>
      <c r="AH38" s="753"/>
      <c r="AI38" s="753"/>
      <c r="AJ38" s="753"/>
      <c r="AK38" s="753"/>
      <c r="AL38" s="753"/>
      <c r="AM38" s="753"/>
      <c r="AN38" s="753"/>
      <c r="AO38" s="753"/>
      <c r="AP38" s="753"/>
      <c r="AQ38" s="753"/>
      <c r="AR38" s="756"/>
      <c r="AS38" s="756"/>
      <c r="AT38" s="757"/>
      <c r="AU38" s="754">
        <f t="shared" si="5"/>
        <v>0</v>
      </c>
      <c r="AV38" s="754">
        <f t="shared" si="5"/>
        <v>0</v>
      </c>
      <c r="AW38" s="757"/>
      <c r="AX38" s="757"/>
      <c r="AY38" s="757"/>
      <c r="AZ38" s="754">
        <f t="shared" si="6"/>
        <v>0</v>
      </c>
      <c r="BA38" s="754">
        <f t="shared" si="6"/>
        <v>7</v>
      </c>
      <c r="BB38" s="754">
        <f t="shared" si="7"/>
        <v>12</v>
      </c>
      <c r="BC38" s="754">
        <f t="shared" si="8"/>
        <v>0</v>
      </c>
      <c r="BD38" s="754">
        <f t="shared" si="9"/>
        <v>0</v>
      </c>
      <c r="BE38" s="754">
        <f t="shared" si="8"/>
        <v>0</v>
      </c>
      <c r="BF38" s="754">
        <f t="shared" si="9"/>
        <v>0</v>
      </c>
      <c r="BG38" s="754">
        <f t="shared" si="10"/>
        <v>2</v>
      </c>
      <c r="BH38" s="754">
        <f t="shared" si="11"/>
        <v>6</v>
      </c>
      <c r="BI38" s="754">
        <f t="shared" si="12"/>
        <v>0</v>
      </c>
      <c r="BJ38" s="754">
        <f t="shared" si="13"/>
        <v>0</v>
      </c>
      <c r="BK38" s="754">
        <f t="shared" si="14"/>
        <v>5.5</v>
      </c>
      <c r="BL38" s="754">
        <f t="shared" si="14"/>
        <v>8</v>
      </c>
      <c r="BM38" s="754">
        <f t="shared" si="17"/>
        <v>14.5</v>
      </c>
      <c r="BN38" s="754">
        <f t="shared" si="16"/>
        <v>26</v>
      </c>
      <c r="BO38" s="764"/>
      <c r="BP38" s="758"/>
      <c r="BQ38" s="715" t="s">
        <v>203</v>
      </c>
    </row>
    <row r="39" spans="1:80" s="775" customFormat="1" ht="15" customHeight="1" x14ac:dyDescent="0.25">
      <c r="A39" s="798" t="s">
        <v>31</v>
      </c>
      <c r="B39" s="799">
        <v>7199</v>
      </c>
      <c r="C39" s="781">
        <f t="shared" si="0"/>
        <v>1.4564522850395887</v>
      </c>
      <c r="D39" s="800"/>
      <c r="E39" s="598">
        <v>77.7</v>
      </c>
      <c r="F39" s="598">
        <v>50</v>
      </c>
      <c r="G39" s="598"/>
      <c r="H39" s="598"/>
      <c r="I39" s="598">
        <v>18.899999999999999</v>
      </c>
      <c r="J39" s="598">
        <v>20</v>
      </c>
      <c r="K39" s="598">
        <v>8.25</v>
      </c>
      <c r="L39" s="598">
        <v>12</v>
      </c>
      <c r="M39" s="598"/>
      <c r="N39" s="598"/>
      <c r="O39" s="598"/>
      <c r="P39" s="598"/>
      <c r="Q39" s="598">
        <f t="shared" si="3"/>
        <v>104.85</v>
      </c>
      <c r="R39" s="598">
        <f t="shared" si="3"/>
        <v>82</v>
      </c>
      <c r="S39" s="598"/>
      <c r="T39" s="598"/>
      <c r="U39" s="598"/>
      <c r="V39" s="598"/>
      <c r="W39" s="598"/>
      <c r="X39" s="598"/>
      <c r="Y39" s="598"/>
      <c r="Z39" s="598"/>
      <c r="AA39" s="598"/>
      <c r="AB39" s="598"/>
      <c r="AC39" s="598"/>
      <c r="AD39" s="598"/>
      <c r="AE39" s="598"/>
      <c r="AF39" s="598">
        <f t="shared" si="4"/>
        <v>0</v>
      </c>
      <c r="AG39" s="598">
        <f t="shared" si="4"/>
        <v>0</v>
      </c>
      <c r="AH39" s="598"/>
      <c r="AI39" s="598"/>
      <c r="AJ39" s="598"/>
      <c r="AK39" s="801"/>
      <c r="AL39" s="801"/>
      <c r="AM39" s="801"/>
      <c r="AN39" s="801"/>
      <c r="AO39" s="801"/>
      <c r="AP39" s="801"/>
      <c r="AQ39" s="801"/>
      <c r="AR39" s="598"/>
      <c r="AS39" s="598"/>
      <c r="AT39" s="598"/>
      <c r="AU39" s="598">
        <f t="shared" si="5"/>
        <v>0</v>
      </c>
      <c r="AV39" s="598">
        <f t="shared" si="5"/>
        <v>0</v>
      </c>
      <c r="AW39" s="598"/>
      <c r="AX39" s="598"/>
      <c r="AY39" s="598"/>
      <c r="AZ39" s="598">
        <f t="shared" si="6"/>
        <v>0</v>
      </c>
      <c r="BA39" s="598">
        <f t="shared" si="6"/>
        <v>77.7</v>
      </c>
      <c r="BB39" s="598">
        <f t="shared" si="7"/>
        <v>50</v>
      </c>
      <c r="BC39" s="598">
        <f t="shared" si="8"/>
        <v>0</v>
      </c>
      <c r="BD39" s="598">
        <f t="shared" si="9"/>
        <v>0</v>
      </c>
      <c r="BE39" s="598">
        <f t="shared" si="8"/>
        <v>18.899999999999999</v>
      </c>
      <c r="BF39" s="598">
        <f t="shared" si="9"/>
        <v>20</v>
      </c>
      <c r="BG39" s="598">
        <f t="shared" si="10"/>
        <v>8.25</v>
      </c>
      <c r="BH39" s="598">
        <f t="shared" si="11"/>
        <v>12</v>
      </c>
      <c r="BI39" s="598">
        <f t="shared" si="12"/>
        <v>0</v>
      </c>
      <c r="BJ39" s="598">
        <f t="shared" si="13"/>
        <v>0</v>
      </c>
      <c r="BK39" s="598">
        <f t="shared" si="14"/>
        <v>0</v>
      </c>
      <c r="BL39" s="598">
        <f t="shared" si="14"/>
        <v>0</v>
      </c>
      <c r="BM39" s="598">
        <f t="shared" si="17"/>
        <v>104.85</v>
      </c>
      <c r="BN39" s="598">
        <f t="shared" si="16"/>
        <v>82</v>
      </c>
      <c r="BO39" s="802"/>
      <c r="BP39" s="784"/>
      <c r="BQ39" s="775" t="s">
        <v>203</v>
      </c>
      <c r="BW39" s="862"/>
      <c r="BX39" s="862"/>
      <c r="BY39" s="862"/>
      <c r="BZ39" s="862"/>
      <c r="CA39" s="862"/>
      <c r="CB39" s="862"/>
    </row>
    <row r="40" spans="1:80" ht="15" customHeight="1" x14ac:dyDescent="0.25">
      <c r="A40" s="803" t="s">
        <v>33</v>
      </c>
      <c r="B40" s="787">
        <v>1701</v>
      </c>
      <c r="C40" s="761">
        <f t="shared" si="0"/>
        <v>0</v>
      </c>
      <c r="D40" s="797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4"/>
      <c r="P40" s="754"/>
      <c r="Q40" s="754">
        <f t="shared" si="3"/>
        <v>0</v>
      </c>
      <c r="R40" s="754">
        <f t="shared" si="3"/>
        <v>0</v>
      </c>
      <c r="S40" s="754"/>
      <c r="T40" s="754"/>
      <c r="U40" s="754"/>
      <c r="V40" s="754"/>
      <c r="W40" s="754"/>
      <c r="X40" s="754"/>
      <c r="Y40" s="754"/>
      <c r="Z40" s="754"/>
      <c r="AA40" s="754"/>
      <c r="AB40" s="754"/>
      <c r="AC40" s="754"/>
      <c r="AD40" s="754"/>
      <c r="AE40" s="754"/>
      <c r="AF40" s="754">
        <f t="shared" si="4"/>
        <v>0</v>
      </c>
      <c r="AG40" s="754">
        <f t="shared" si="4"/>
        <v>0</v>
      </c>
      <c r="AH40" s="754"/>
      <c r="AI40" s="754"/>
      <c r="AJ40" s="754"/>
      <c r="AK40" s="754"/>
      <c r="AL40" s="754"/>
      <c r="AM40" s="754"/>
      <c r="AN40" s="754"/>
      <c r="AO40" s="754"/>
      <c r="AP40" s="754"/>
      <c r="AQ40" s="754"/>
      <c r="AR40" s="754"/>
      <c r="AS40" s="754"/>
      <c r="AT40" s="754"/>
      <c r="AU40" s="754">
        <f t="shared" si="5"/>
        <v>0</v>
      </c>
      <c r="AV40" s="754">
        <f t="shared" si="5"/>
        <v>0</v>
      </c>
      <c r="AW40" s="754"/>
      <c r="AX40" s="754"/>
      <c r="AY40" s="754"/>
      <c r="AZ40" s="754">
        <f t="shared" si="6"/>
        <v>0</v>
      </c>
      <c r="BA40" s="754">
        <f t="shared" si="6"/>
        <v>0</v>
      </c>
      <c r="BB40" s="754">
        <f t="shared" si="7"/>
        <v>0</v>
      </c>
      <c r="BC40" s="754">
        <f t="shared" si="8"/>
        <v>0</v>
      </c>
      <c r="BD40" s="754">
        <f t="shared" si="9"/>
        <v>0</v>
      </c>
      <c r="BE40" s="754">
        <f t="shared" si="8"/>
        <v>0</v>
      </c>
      <c r="BF40" s="754">
        <f t="shared" si="9"/>
        <v>0</v>
      </c>
      <c r="BG40" s="754">
        <f t="shared" si="10"/>
        <v>0</v>
      </c>
      <c r="BH40" s="754">
        <f t="shared" si="11"/>
        <v>0</v>
      </c>
      <c r="BI40" s="754">
        <f t="shared" si="12"/>
        <v>0</v>
      </c>
      <c r="BJ40" s="754">
        <f t="shared" si="13"/>
        <v>0</v>
      </c>
      <c r="BK40" s="754">
        <f t="shared" si="14"/>
        <v>0</v>
      </c>
      <c r="BL40" s="754">
        <f t="shared" si="14"/>
        <v>0</v>
      </c>
      <c r="BM40" s="754">
        <f t="shared" si="17"/>
        <v>0</v>
      </c>
      <c r="BN40" s="754">
        <f t="shared" si="16"/>
        <v>0</v>
      </c>
      <c r="BO40" s="774"/>
      <c r="BP40" s="758"/>
    </row>
    <row r="41" spans="1:80" ht="15" customHeight="1" x14ac:dyDescent="0.25">
      <c r="A41" s="803" t="s">
        <v>34</v>
      </c>
      <c r="B41" s="787">
        <v>166.57</v>
      </c>
      <c r="C41" s="761">
        <f t="shared" si="0"/>
        <v>0</v>
      </c>
      <c r="D41" s="80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4"/>
      <c r="P41" s="754"/>
      <c r="Q41" s="754">
        <f t="shared" si="3"/>
        <v>0</v>
      </c>
      <c r="R41" s="754">
        <f t="shared" si="3"/>
        <v>0</v>
      </c>
      <c r="S41" s="754"/>
      <c r="T41" s="754"/>
      <c r="U41" s="754"/>
      <c r="V41" s="754"/>
      <c r="W41" s="754"/>
      <c r="X41" s="754"/>
      <c r="Y41" s="754"/>
      <c r="Z41" s="754"/>
      <c r="AA41" s="754"/>
      <c r="AB41" s="754"/>
      <c r="AC41" s="754"/>
      <c r="AD41" s="754"/>
      <c r="AE41" s="754"/>
      <c r="AF41" s="754">
        <f t="shared" si="4"/>
        <v>0</v>
      </c>
      <c r="AG41" s="754">
        <f t="shared" si="4"/>
        <v>0</v>
      </c>
      <c r="AH41" s="754"/>
      <c r="AI41" s="754"/>
      <c r="AJ41" s="754"/>
      <c r="AK41" s="754"/>
      <c r="AL41" s="754"/>
      <c r="AM41" s="754"/>
      <c r="AN41" s="754"/>
      <c r="AO41" s="754"/>
      <c r="AP41" s="754"/>
      <c r="AQ41" s="754"/>
      <c r="AR41" s="754"/>
      <c r="AS41" s="754"/>
      <c r="AT41" s="754"/>
      <c r="AU41" s="754">
        <f t="shared" si="5"/>
        <v>0</v>
      </c>
      <c r="AV41" s="754">
        <f t="shared" si="5"/>
        <v>0</v>
      </c>
      <c r="AW41" s="754"/>
      <c r="AX41" s="754"/>
      <c r="AY41" s="754"/>
      <c r="AZ41" s="754">
        <f t="shared" si="6"/>
        <v>0</v>
      </c>
      <c r="BA41" s="754">
        <f t="shared" si="6"/>
        <v>0</v>
      </c>
      <c r="BB41" s="754">
        <f t="shared" si="7"/>
        <v>0</v>
      </c>
      <c r="BC41" s="754">
        <f t="shared" si="8"/>
        <v>0</v>
      </c>
      <c r="BD41" s="754">
        <f t="shared" si="9"/>
        <v>0</v>
      </c>
      <c r="BE41" s="754">
        <f t="shared" si="8"/>
        <v>0</v>
      </c>
      <c r="BF41" s="754">
        <f t="shared" si="9"/>
        <v>0</v>
      </c>
      <c r="BG41" s="754">
        <f t="shared" si="10"/>
        <v>0</v>
      </c>
      <c r="BH41" s="754">
        <f t="shared" si="11"/>
        <v>0</v>
      </c>
      <c r="BI41" s="754">
        <f t="shared" si="12"/>
        <v>0</v>
      </c>
      <c r="BJ41" s="754">
        <f t="shared" si="13"/>
        <v>0</v>
      </c>
      <c r="BK41" s="754">
        <f t="shared" si="14"/>
        <v>0</v>
      </c>
      <c r="BL41" s="754">
        <f t="shared" si="14"/>
        <v>0</v>
      </c>
      <c r="BM41" s="754">
        <f t="shared" si="17"/>
        <v>0</v>
      </c>
      <c r="BN41" s="754">
        <f t="shared" si="16"/>
        <v>0</v>
      </c>
      <c r="BO41" s="764"/>
      <c r="BP41" s="758"/>
    </row>
    <row r="42" spans="1:80" ht="15" customHeight="1" x14ac:dyDescent="0.25">
      <c r="A42" s="803" t="s">
        <v>35</v>
      </c>
      <c r="B42" s="787">
        <v>1008</v>
      </c>
      <c r="C42" s="761">
        <f t="shared" si="0"/>
        <v>80.307539682539684</v>
      </c>
      <c r="D42" s="805"/>
      <c r="E42" s="754">
        <v>122</v>
      </c>
      <c r="F42" s="754">
        <v>249</v>
      </c>
      <c r="G42" s="754"/>
      <c r="H42" s="754"/>
      <c r="I42" s="754"/>
      <c r="J42" s="754"/>
      <c r="K42" s="754"/>
      <c r="L42" s="754"/>
      <c r="M42" s="754"/>
      <c r="N42" s="754"/>
      <c r="O42" s="754">
        <v>214</v>
      </c>
      <c r="P42" s="754">
        <v>364</v>
      </c>
      <c r="Q42" s="754">
        <f t="shared" si="3"/>
        <v>336</v>
      </c>
      <c r="R42" s="754">
        <f t="shared" si="3"/>
        <v>613</v>
      </c>
      <c r="S42" s="754"/>
      <c r="T42" s="754">
        <v>55.5</v>
      </c>
      <c r="U42" s="754">
        <v>87</v>
      </c>
      <c r="V42" s="754"/>
      <c r="W42" s="754"/>
      <c r="X42" s="754"/>
      <c r="Y42" s="754"/>
      <c r="Z42" s="754">
        <v>38</v>
      </c>
      <c r="AA42" s="754">
        <v>6</v>
      </c>
      <c r="AB42" s="754"/>
      <c r="AC42" s="754"/>
      <c r="AD42" s="754">
        <v>380</v>
      </c>
      <c r="AE42" s="754">
        <v>636</v>
      </c>
      <c r="AF42" s="754">
        <f t="shared" si="4"/>
        <v>473.5</v>
      </c>
      <c r="AG42" s="754">
        <f t="shared" si="4"/>
        <v>729</v>
      </c>
      <c r="AH42" s="754"/>
      <c r="AI42" s="754"/>
      <c r="AJ42" s="754"/>
      <c r="AK42" s="754"/>
      <c r="AL42" s="754"/>
      <c r="AM42" s="754"/>
      <c r="AN42" s="754"/>
      <c r="AO42" s="754"/>
      <c r="AP42" s="754"/>
      <c r="AQ42" s="754"/>
      <c r="AR42" s="754"/>
      <c r="AS42" s="754"/>
      <c r="AT42" s="754"/>
      <c r="AU42" s="754">
        <f t="shared" si="5"/>
        <v>0</v>
      </c>
      <c r="AV42" s="754">
        <f t="shared" si="5"/>
        <v>0</v>
      </c>
      <c r="AW42" s="754"/>
      <c r="AX42" s="754"/>
      <c r="AY42" s="754"/>
      <c r="AZ42" s="754">
        <f t="shared" si="6"/>
        <v>0</v>
      </c>
      <c r="BA42" s="754">
        <f t="shared" si="6"/>
        <v>177.5</v>
      </c>
      <c r="BB42" s="754">
        <f t="shared" si="7"/>
        <v>336</v>
      </c>
      <c r="BC42" s="754">
        <f t="shared" si="8"/>
        <v>0</v>
      </c>
      <c r="BD42" s="754">
        <f t="shared" si="9"/>
        <v>0</v>
      </c>
      <c r="BE42" s="754">
        <f t="shared" si="8"/>
        <v>0</v>
      </c>
      <c r="BF42" s="754">
        <f t="shared" si="9"/>
        <v>0</v>
      </c>
      <c r="BG42" s="754">
        <f t="shared" si="10"/>
        <v>38</v>
      </c>
      <c r="BH42" s="754">
        <f t="shared" si="11"/>
        <v>6</v>
      </c>
      <c r="BI42" s="754">
        <f t="shared" si="12"/>
        <v>0</v>
      </c>
      <c r="BJ42" s="754">
        <f t="shared" si="13"/>
        <v>0</v>
      </c>
      <c r="BK42" s="754">
        <f t="shared" si="14"/>
        <v>594</v>
      </c>
      <c r="BL42" s="754">
        <f t="shared" si="14"/>
        <v>1000</v>
      </c>
      <c r="BM42" s="754">
        <f t="shared" si="17"/>
        <v>809.5</v>
      </c>
      <c r="BN42" s="754">
        <f t="shared" si="16"/>
        <v>1342</v>
      </c>
      <c r="BO42" s="764"/>
      <c r="BP42" s="758"/>
      <c r="BQ42" s="715" t="s">
        <v>127</v>
      </c>
    </row>
    <row r="43" spans="1:80" ht="15" customHeight="1" x14ac:dyDescent="0.25">
      <c r="A43" s="803" t="s">
        <v>36</v>
      </c>
      <c r="B43" s="787">
        <v>1140.8399999999999</v>
      </c>
      <c r="C43" s="761">
        <f t="shared" si="0"/>
        <v>85.740331685424778</v>
      </c>
      <c r="D43" s="796"/>
      <c r="E43" s="864">
        <v>377.43</v>
      </c>
      <c r="F43" s="124">
        <v>469</v>
      </c>
      <c r="G43" s="123"/>
      <c r="H43" s="124"/>
      <c r="I43" s="123"/>
      <c r="J43" s="124"/>
      <c r="K43" s="865">
        <v>53.79</v>
      </c>
      <c r="L43" s="124">
        <v>61</v>
      </c>
      <c r="M43" s="123">
        <v>337.37</v>
      </c>
      <c r="N43" s="124">
        <v>585</v>
      </c>
      <c r="O43" s="754">
        <v>125.28</v>
      </c>
      <c r="P43" s="754">
        <v>206</v>
      </c>
      <c r="Q43" s="754">
        <f t="shared" si="3"/>
        <v>893.86999999999989</v>
      </c>
      <c r="R43" s="754">
        <f t="shared" si="3"/>
        <v>1321</v>
      </c>
      <c r="S43" s="754"/>
      <c r="T43" s="754">
        <v>7.76</v>
      </c>
      <c r="U43" s="754">
        <v>16</v>
      </c>
      <c r="V43" s="754"/>
      <c r="W43" s="754"/>
      <c r="X43" s="754"/>
      <c r="Y43" s="754"/>
      <c r="Z43" s="754"/>
      <c r="AA43" s="754"/>
      <c r="AB43" s="123">
        <v>76.53</v>
      </c>
      <c r="AC43" s="124">
        <v>177</v>
      </c>
      <c r="AD43" s="754"/>
      <c r="AE43" s="754"/>
      <c r="AF43" s="754">
        <f t="shared" si="4"/>
        <v>84.29</v>
      </c>
      <c r="AG43" s="754">
        <f t="shared" si="4"/>
        <v>193</v>
      </c>
      <c r="AH43" s="754"/>
      <c r="AI43" s="754"/>
      <c r="AJ43" s="754"/>
      <c r="AK43" s="754"/>
      <c r="AL43" s="754"/>
      <c r="AM43" s="754"/>
      <c r="AN43" s="754"/>
      <c r="AO43" s="754"/>
      <c r="AP43" s="777"/>
      <c r="AQ43" s="754"/>
      <c r="AR43" s="754"/>
      <c r="AS43" s="754"/>
      <c r="AT43" s="754"/>
      <c r="AU43" s="754">
        <f t="shared" si="5"/>
        <v>0</v>
      </c>
      <c r="AV43" s="754">
        <f t="shared" si="5"/>
        <v>0</v>
      </c>
      <c r="AW43" s="754"/>
      <c r="AX43" s="754"/>
      <c r="AY43" s="754"/>
      <c r="AZ43" s="754">
        <f t="shared" si="6"/>
        <v>0</v>
      </c>
      <c r="BA43" s="754">
        <f t="shared" si="6"/>
        <v>385.19</v>
      </c>
      <c r="BB43" s="754">
        <f t="shared" si="7"/>
        <v>485</v>
      </c>
      <c r="BC43" s="754">
        <f t="shared" si="8"/>
        <v>0</v>
      </c>
      <c r="BD43" s="754">
        <f t="shared" si="9"/>
        <v>0</v>
      </c>
      <c r="BE43" s="754">
        <f t="shared" si="8"/>
        <v>0</v>
      </c>
      <c r="BF43" s="754">
        <f t="shared" si="9"/>
        <v>0</v>
      </c>
      <c r="BG43" s="754">
        <f t="shared" si="10"/>
        <v>53.79</v>
      </c>
      <c r="BH43" s="754">
        <f t="shared" si="11"/>
        <v>61</v>
      </c>
      <c r="BI43" s="754">
        <f t="shared" si="12"/>
        <v>413.9</v>
      </c>
      <c r="BJ43" s="754">
        <f t="shared" si="13"/>
        <v>762</v>
      </c>
      <c r="BK43" s="754">
        <f t="shared" si="14"/>
        <v>125.28</v>
      </c>
      <c r="BL43" s="754">
        <f t="shared" si="14"/>
        <v>206</v>
      </c>
      <c r="BM43" s="754">
        <f t="shared" si="17"/>
        <v>978.16</v>
      </c>
      <c r="BN43" s="754">
        <f t="shared" si="17"/>
        <v>1514</v>
      </c>
      <c r="BO43" s="774"/>
      <c r="BP43" s="758"/>
      <c r="BQ43" s="715" t="s">
        <v>207</v>
      </c>
    </row>
    <row r="44" spans="1:80" ht="15" customHeight="1" x14ac:dyDescent="0.25">
      <c r="A44" s="803" t="s">
        <v>37</v>
      </c>
      <c r="B44" s="787">
        <v>1657</v>
      </c>
      <c r="C44" s="761">
        <f t="shared" si="0"/>
        <v>7.7682558841279423</v>
      </c>
      <c r="D44" s="797"/>
      <c r="E44" s="446">
        <v>61.22</v>
      </c>
      <c r="F44" s="124">
        <v>129</v>
      </c>
      <c r="G44" s="123"/>
      <c r="H44" s="124"/>
      <c r="I44" s="123"/>
      <c r="J44" s="124"/>
      <c r="K44" s="123">
        <v>1</v>
      </c>
      <c r="L44" s="124">
        <v>1</v>
      </c>
      <c r="M44" s="123">
        <v>66.5</v>
      </c>
      <c r="N44" s="124">
        <v>180</v>
      </c>
      <c r="O44" s="788"/>
      <c r="P44" s="788"/>
      <c r="Q44" s="788">
        <f t="shared" si="3"/>
        <v>128.72</v>
      </c>
      <c r="R44" s="788">
        <f t="shared" si="3"/>
        <v>310</v>
      </c>
      <c r="S44" s="788"/>
      <c r="T44" s="123"/>
      <c r="U44" s="124"/>
      <c r="V44" s="123"/>
      <c r="W44" s="124"/>
      <c r="X44" s="123"/>
      <c r="Y44" s="124"/>
      <c r="Z44" s="123"/>
      <c r="AA44" s="124"/>
      <c r="AB44" s="123"/>
      <c r="AC44" s="124"/>
      <c r="AD44" s="788"/>
      <c r="AE44" s="788"/>
      <c r="AF44" s="788">
        <f t="shared" si="4"/>
        <v>0</v>
      </c>
      <c r="AG44" s="754">
        <f t="shared" si="4"/>
        <v>0</v>
      </c>
      <c r="AH44" s="754"/>
      <c r="AI44" s="754"/>
      <c r="AJ44" s="754"/>
      <c r="AK44" s="777"/>
      <c r="AL44" s="754"/>
      <c r="AM44" s="754"/>
      <c r="AN44" s="754"/>
      <c r="AO44" s="754"/>
      <c r="AP44" s="754"/>
      <c r="AQ44" s="754"/>
      <c r="AR44" s="754"/>
      <c r="AS44" s="754"/>
      <c r="AT44" s="754"/>
      <c r="AU44" s="754">
        <f t="shared" si="5"/>
        <v>0</v>
      </c>
      <c r="AV44" s="754">
        <f t="shared" si="5"/>
        <v>0</v>
      </c>
      <c r="AW44" s="754"/>
      <c r="AX44" s="754"/>
      <c r="AY44" s="754"/>
      <c r="AZ44" s="754">
        <f t="shared" si="6"/>
        <v>0</v>
      </c>
      <c r="BA44" s="754">
        <f t="shared" si="6"/>
        <v>61.22</v>
      </c>
      <c r="BB44" s="754">
        <f t="shared" si="7"/>
        <v>129</v>
      </c>
      <c r="BC44" s="754">
        <f t="shared" si="8"/>
        <v>0</v>
      </c>
      <c r="BD44" s="754">
        <f t="shared" si="9"/>
        <v>0</v>
      </c>
      <c r="BE44" s="754">
        <f t="shared" si="8"/>
        <v>0</v>
      </c>
      <c r="BF44" s="754">
        <f t="shared" si="9"/>
        <v>0</v>
      </c>
      <c r="BG44" s="754">
        <f t="shared" si="10"/>
        <v>1</v>
      </c>
      <c r="BH44" s="754">
        <f t="shared" si="11"/>
        <v>1</v>
      </c>
      <c r="BI44" s="754">
        <f t="shared" si="12"/>
        <v>66.5</v>
      </c>
      <c r="BJ44" s="754">
        <f t="shared" si="13"/>
        <v>180</v>
      </c>
      <c r="BK44" s="754">
        <f t="shared" si="14"/>
        <v>0</v>
      </c>
      <c r="BL44" s="754">
        <f t="shared" si="14"/>
        <v>0</v>
      </c>
      <c r="BM44" s="754">
        <f t="shared" si="17"/>
        <v>128.72</v>
      </c>
      <c r="BN44" s="754">
        <f t="shared" si="17"/>
        <v>310</v>
      </c>
      <c r="BO44" s="764"/>
      <c r="BP44" s="758"/>
      <c r="BQ44" s="794" t="s">
        <v>127</v>
      </c>
    </row>
    <row r="45" spans="1:80" s="721" customFormat="1" ht="15" customHeight="1" x14ac:dyDescent="0.2">
      <c r="A45" s="806" t="s">
        <v>38</v>
      </c>
      <c r="B45" s="787">
        <v>3677.73</v>
      </c>
      <c r="C45" s="761">
        <f t="shared" si="0"/>
        <v>2.3411180266088047</v>
      </c>
      <c r="D45" s="796"/>
      <c r="E45" s="448">
        <v>18</v>
      </c>
      <c r="F45" s="449">
        <v>25</v>
      </c>
      <c r="G45" s="20">
        <v>2.5</v>
      </c>
      <c r="H45" s="20">
        <v>4</v>
      </c>
      <c r="I45" s="20">
        <v>7.1</v>
      </c>
      <c r="J45" s="20">
        <v>20</v>
      </c>
      <c r="K45" s="20">
        <v>1.5</v>
      </c>
      <c r="L45" s="20">
        <v>3</v>
      </c>
      <c r="M45" s="754">
        <v>57</v>
      </c>
      <c r="N45" s="754">
        <v>83</v>
      </c>
      <c r="O45" s="450"/>
      <c r="P45" s="449"/>
      <c r="Q45" s="754">
        <f t="shared" si="3"/>
        <v>86.1</v>
      </c>
      <c r="R45" s="754">
        <f t="shared" si="3"/>
        <v>135</v>
      </c>
      <c r="S45" s="754"/>
      <c r="T45" s="754"/>
      <c r="U45" s="754"/>
      <c r="V45" s="754"/>
      <c r="W45" s="754"/>
      <c r="X45" s="450"/>
      <c r="Y45" s="449"/>
      <c r="Z45" s="450"/>
      <c r="AA45" s="449"/>
      <c r="AB45" s="450"/>
      <c r="AC45" s="449"/>
      <c r="AD45" s="451"/>
      <c r="AE45" s="449"/>
      <c r="AF45" s="754">
        <f t="shared" si="4"/>
        <v>0</v>
      </c>
      <c r="AG45" s="754">
        <f t="shared" si="4"/>
        <v>0</v>
      </c>
      <c r="AH45" s="754"/>
      <c r="AI45" s="754"/>
      <c r="AJ45" s="754"/>
      <c r="AK45" s="20"/>
      <c r="AL45" s="20"/>
      <c r="AM45" s="20"/>
      <c r="AN45" s="20"/>
      <c r="AO45" s="20"/>
      <c r="AP45" s="20"/>
      <c r="AQ45" s="754"/>
      <c r="AR45" s="754"/>
      <c r="AS45" s="754"/>
      <c r="AT45" s="754"/>
      <c r="AU45" s="754">
        <f t="shared" si="5"/>
        <v>0</v>
      </c>
      <c r="AV45" s="754">
        <f t="shared" si="5"/>
        <v>0</v>
      </c>
      <c r="AW45" s="754"/>
      <c r="AX45" s="754"/>
      <c r="AY45" s="754"/>
      <c r="AZ45" s="754">
        <f t="shared" si="6"/>
        <v>0</v>
      </c>
      <c r="BA45" s="754">
        <f t="shared" si="6"/>
        <v>18</v>
      </c>
      <c r="BB45" s="754">
        <f t="shared" si="7"/>
        <v>25</v>
      </c>
      <c r="BC45" s="754">
        <f t="shared" si="8"/>
        <v>2.5</v>
      </c>
      <c r="BD45" s="754">
        <f t="shared" si="9"/>
        <v>4</v>
      </c>
      <c r="BE45" s="754">
        <f t="shared" si="8"/>
        <v>7.1</v>
      </c>
      <c r="BF45" s="754">
        <f t="shared" si="9"/>
        <v>20</v>
      </c>
      <c r="BG45" s="754">
        <f t="shared" si="10"/>
        <v>1.5</v>
      </c>
      <c r="BH45" s="754">
        <f t="shared" si="11"/>
        <v>3</v>
      </c>
      <c r="BI45" s="754">
        <f t="shared" si="12"/>
        <v>57</v>
      </c>
      <c r="BJ45" s="754">
        <f t="shared" si="13"/>
        <v>83</v>
      </c>
      <c r="BK45" s="754">
        <f t="shared" si="14"/>
        <v>0</v>
      </c>
      <c r="BL45" s="754">
        <f t="shared" si="14"/>
        <v>0</v>
      </c>
      <c r="BM45" s="754">
        <f t="shared" si="17"/>
        <v>86.1</v>
      </c>
      <c r="BN45" s="754">
        <f t="shared" si="17"/>
        <v>135</v>
      </c>
      <c r="BO45" s="774"/>
      <c r="BP45" s="758"/>
      <c r="BQ45" s="807"/>
      <c r="BW45" s="857"/>
      <c r="BX45" s="857"/>
      <c r="BY45" s="857"/>
      <c r="BZ45" s="857"/>
      <c r="CA45" s="857"/>
      <c r="CB45" s="857"/>
    </row>
    <row r="46" spans="1:80" ht="15" customHeight="1" x14ac:dyDescent="0.25">
      <c r="A46" s="803" t="s">
        <v>39</v>
      </c>
      <c r="B46" s="787">
        <v>506.5</v>
      </c>
      <c r="C46" s="761">
        <f t="shared" si="0"/>
        <v>0.5923000987166831</v>
      </c>
      <c r="D46" s="796"/>
      <c r="E46" s="793"/>
      <c r="F46" s="793"/>
      <c r="G46" s="793"/>
      <c r="H46" s="793"/>
      <c r="I46" s="793"/>
      <c r="J46" s="793"/>
      <c r="K46" s="793">
        <v>1</v>
      </c>
      <c r="L46" s="793">
        <v>5</v>
      </c>
      <c r="M46" s="793"/>
      <c r="N46" s="793"/>
      <c r="O46" s="793">
        <v>2</v>
      </c>
      <c r="P46" s="793">
        <v>7</v>
      </c>
      <c r="Q46" s="793">
        <f t="shared" si="3"/>
        <v>3</v>
      </c>
      <c r="R46" s="793">
        <f t="shared" si="3"/>
        <v>12</v>
      </c>
      <c r="S46" s="793"/>
      <c r="T46" s="793"/>
      <c r="U46" s="793"/>
      <c r="V46" s="793"/>
      <c r="W46" s="793"/>
      <c r="X46" s="793"/>
      <c r="Y46" s="793"/>
      <c r="Z46" s="793"/>
      <c r="AA46" s="793"/>
      <c r="AB46" s="793"/>
      <c r="AC46" s="793"/>
      <c r="AD46" s="793"/>
      <c r="AE46" s="793"/>
      <c r="AF46" s="793">
        <f t="shared" si="4"/>
        <v>0</v>
      </c>
      <c r="AG46" s="754">
        <f t="shared" si="4"/>
        <v>0</v>
      </c>
      <c r="AH46" s="754"/>
      <c r="AI46" s="754"/>
      <c r="AJ46" s="754"/>
      <c r="AK46" s="754"/>
      <c r="AL46" s="754"/>
      <c r="AM46" s="754"/>
      <c r="AN46" s="754"/>
      <c r="AO46" s="754"/>
      <c r="AP46" s="754"/>
      <c r="AQ46" s="754"/>
      <c r="AR46" s="754"/>
      <c r="AS46" s="754"/>
      <c r="AT46" s="754"/>
      <c r="AU46" s="754">
        <f t="shared" si="5"/>
        <v>0</v>
      </c>
      <c r="AV46" s="754">
        <f t="shared" si="5"/>
        <v>0</v>
      </c>
      <c r="AW46" s="754"/>
      <c r="AX46" s="754"/>
      <c r="AY46" s="754"/>
      <c r="AZ46" s="754">
        <f t="shared" si="6"/>
        <v>0</v>
      </c>
      <c r="BA46" s="754">
        <f t="shared" si="6"/>
        <v>0</v>
      </c>
      <c r="BB46" s="754">
        <f t="shared" si="7"/>
        <v>0</v>
      </c>
      <c r="BC46" s="754">
        <f t="shared" si="8"/>
        <v>0</v>
      </c>
      <c r="BD46" s="754">
        <f t="shared" si="9"/>
        <v>0</v>
      </c>
      <c r="BE46" s="754">
        <f t="shared" si="8"/>
        <v>0</v>
      </c>
      <c r="BF46" s="754">
        <f t="shared" si="9"/>
        <v>0</v>
      </c>
      <c r="BG46" s="754">
        <f t="shared" si="10"/>
        <v>1</v>
      </c>
      <c r="BH46" s="754">
        <f t="shared" si="11"/>
        <v>5</v>
      </c>
      <c r="BI46" s="754">
        <f t="shared" si="12"/>
        <v>0</v>
      </c>
      <c r="BJ46" s="754">
        <f t="shared" si="13"/>
        <v>0</v>
      </c>
      <c r="BK46" s="754">
        <f t="shared" si="14"/>
        <v>2</v>
      </c>
      <c r="BL46" s="754">
        <f t="shared" si="14"/>
        <v>7</v>
      </c>
      <c r="BM46" s="754">
        <f t="shared" si="17"/>
        <v>3</v>
      </c>
      <c r="BN46" s="754">
        <f t="shared" si="17"/>
        <v>12</v>
      </c>
      <c r="BO46" s="774"/>
      <c r="BP46" s="758"/>
      <c r="BQ46" s="715" t="s">
        <v>203</v>
      </c>
    </row>
    <row r="47" spans="1:80" ht="15" customHeight="1" x14ac:dyDescent="0.25">
      <c r="A47" s="803" t="s">
        <v>40</v>
      </c>
      <c r="B47" s="787">
        <v>572</v>
      </c>
      <c r="C47" s="761">
        <f t="shared" si="0"/>
        <v>22.933566433566437</v>
      </c>
      <c r="D47" s="776"/>
      <c r="E47" s="754">
        <v>70.66</v>
      </c>
      <c r="F47" s="754">
        <v>183</v>
      </c>
      <c r="G47" s="754"/>
      <c r="H47" s="754"/>
      <c r="I47" s="754"/>
      <c r="J47" s="754"/>
      <c r="K47" s="754">
        <v>38.99</v>
      </c>
      <c r="L47" s="754">
        <v>95</v>
      </c>
      <c r="M47" s="754">
        <v>3.33</v>
      </c>
      <c r="N47" s="754">
        <v>11</v>
      </c>
      <c r="O47" s="754"/>
      <c r="P47" s="754"/>
      <c r="Q47" s="754">
        <f t="shared" si="3"/>
        <v>112.97999999999999</v>
      </c>
      <c r="R47" s="754">
        <f t="shared" si="3"/>
        <v>289</v>
      </c>
      <c r="S47" s="754"/>
      <c r="T47" s="754"/>
      <c r="U47" s="754"/>
      <c r="V47" s="754"/>
      <c r="W47" s="754"/>
      <c r="X47" s="754"/>
      <c r="Y47" s="754"/>
      <c r="Z47" s="754">
        <v>17.57</v>
      </c>
      <c r="AA47" s="754">
        <v>73</v>
      </c>
      <c r="AB47" s="754">
        <v>0.63</v>
      </c>
      <c r="AC47" s="754">
        <v>5</v>
      </c>
      <c r="AD47" s="754"/>
      <c r="AE47" s="754"/>
      <c r="AF47" s="754">
        <f t="shared" si="4"/>
        <v>18.2</v>
      </c>
      <c r="AG47" s="754">
        <f t="shared" si="4"/>
        <v>78</v>
      </c>
      <c r="AH47" s="754"/>
      <c r="AI47" s="754"/>
      <c r="AJ47" s="754"/>
      <c r="AK47" s="754"/>
      <c r="AL47" s="754"/>
      <c r="AM47" s="754"/>
      <c r="AN47" s="754"/>
      <c r="AO47" s="754"/>
      <c r="AP47" s="754"/>
      <c r="AQ47" s="754"/>
      <c r="AR47" s="754"/>
      <c r="AS47" s="754"/>
      <c r="AT47" s="754"/>
      <c r="AU47" s="754">
        <f t="shared" si="5"/>
        <v>0</v>
      </c>
      <c r="AV47" s="754">
        <f t="shared" si="5"/>
        <v>0</v>
      </c>
      <c r="AW47" s="754"/>
      <c r="AX47" s="754"/>
      <c r="AY47" s="754"/>
      <c r="AZ47" s="754">
        <f t="shared" si="6"/>
        <v>0</v>
      </c>
      <c r="BA47" s="754">
        <f t="shared" si="6"/>
        <v>70.66</v>
      </c>
      <c r="BB47" s="754">
        <f t="shared" si="7"/>
        <v>183</v>
      </c>
      <c r="BC47" s="754">
        <f t="shared" si="8"/>
        <v>0</v>
      </c>
      <c r="BD47" s="754">
        <f t="shared" si="9"/>
        <v>0</v>
      </c>
      <c r="BE47" s="754">
        <f t="shared" si="8"/>
        <v>0</v>
      </c>
      <c r="BF47" s="754">
        <f t="shared" si="9"/>
        <v>0</v>
      </c>
      <c r="BG47" s="754">
        <f t="shared" si="10"/>
        <v>56.56</v>
      </c>
      <c r="BH47" s="754">
        <f t="shared" si="11"/>
        <v>168</v>
      </c>
      <c r="BI47" s="754">
        <f t="shared" si="12"/>
        <v>3.96</v>
      </c>
      <c r="BJ47" s="754">
        <f t="shared" si="13"/>
        <v>16</v>
      </c>
      <c r="BK47" s="754">
        <f t="shared" si="14"/>
        <v>0</v>
      </c>
      <c r="BL47" s="754">
        <f t="shared" si="14"/>
        <v>0</v>
      </c>
      <c r="BM47" s="754">
        <f t="shared" si="17"/>
        <v>131.18</v>
      </c>
      <c r="BN47" s="754">
        <f t="shared" si="17"/>
        <v>367</v>
      </c>
      <c r="BO47" s="774"/>
      <c r="BP47" s="758"/>
      <c r="BR47" s="715" t="s">
        <v>207</v>
      </c>
    </row>
    <row r="48" spans="1:80" ht="15" customHeight="1" x14ac:dyDescent="0.25">
      <c r="A48" s="803" t="s">
        <v>98</v>
      </c>
      <c r="B48" s="787">
        <v>1050</v>
      </c>
      <c r="C48" s="761">
        <f t="shared" si="0"/>
        <v>49.333333333333336</v>
      </c>
      <c r="D48" s="776"/>
      <c r="E48" s="754">
        <v>271</v>
      </c>
      <c r="F48" s="754">
        <v>444</v>
      </c>
      <c r="G48" s="754"/>
      <c r="H48" s="754"/>
      <c r="I48" s="754"/>
      <c r="J48" s="754"/>
      <c r="K48" s="754">
        <v>53</v>
      </c>
      <c r="L48" s="754">
        <v>104</v>
      </c>
      <c r="M48" s="754">
        <v>47</v>
      </c>
      <c r="N48" s="754">
        <v>81</v>
      </c>
      <c r="O48" s="754">
        <v>147</v>
      </c>
      <c r="P48" s="754">
        <v>287</v>
      </c>
      <c r="Q48" s="754">
        <f t="shared" si="3"/>
        <v>518</v>
      </c>
      <c r="R48" s="754">
        <f t="shared" si="3"/>
        <v>916</v>
      </c>
      <c r="S48" s="754"/>
      <c r="T48" s="754"/>
      <c r="U48" s="754"/>
      <c r="V48" s="754"/>
      <c r="W48" s="754"/>
      <c r="X48" s="754"/>
      <c r="Y48" s="754"/>
      <c r="Z48" s="754"/>
      <c r="AA48" s="754"/>
      <c r="AB48" s="754"/>
      <c r="AC48" s="754"/>
      <c r="AD48" s="754"/>
      <c r="AE48" s="754"/>
      <c r="AF48" s="754">
        <f t="shared" si="4"/>
        <v>0</v>
      </c>
      <c r="AG48" s="754">
        <f t="shared" si="4"/>
        <v>0</v>
      </c>
      <c r="AH48" s="754"/>
      <c r="AI48" s="754"/>
      <c r="AJ48" s="754"/>
      <c r="AK48" s="754"/>
      <c r="AL48" s="754"/>
      <c r="AM48" s="754"/>
      <c r="AN48" s="754"/>
      <c r="AO48" s="754"/>
      <c r="AP48" s="754"/>
      <c r="AQ48" s="754"/>
      <c r="AR48" s="754"/>
      <c r="AS48" s="754"/>
      <c r="AT48" s="754"/>
      <c r="AU48" s="754">
        <f t="shared" si="5"/>
        <v>0</v>
      </c>
      <c r="AV48" s="754">
        <f t="shared" si="5"/>
        <v>0</v>
      </c>
      <c r="AW48" s="754"/>
      <c r="AX48" s="754"/>
      <c r="AY48" s="754"/>
      <c r="AZ48" s="754">
        <f t="shared" si="6"/>
        <v>0</v>
      </c>
      <c r="BA48" s="754">
        <f t="shared" si="6"/>
        <v>271</v>
      </c>
      <c r="BB48" s="754">
        <f t="shared" si="7"/>
        <v>444</v>
      </c>
      <c r="BC48" s="754">
        <f t="shared" si="8"/>
        <v>0</v>
      </c>
      <c r="BD48" s="754">
        <f t="shared" si="9"/>
        <v>0</v>
      </c>
      <c r="BE48" s="754">
        <f t="shared" si="8"/>
        <v>0</v>
      </c>
      <c r="BF48" s="754">
        <f t="shared" si="9"/>
        <v>0</v>
      </c>
      <c r="BG48" s="754">
        <f t="shared" si="10"/>
        <v>53</v>
      </c>
      <c r="BH48" s="754">
        <f t="shared" si="11"/>
        <v>104</v>
      </c>
      <c r="BI48" s="754">
        <f t="shared" si="12"/>
        <v>47</v>
      </c>
      <c r="BJ48" s="754">
        <f t="shared" si="13"/>
        <v>81</v>
      </c>
      <c r="BK48" s="754">
        <f t="shared" si="14"/>
        <v>147</v>
      </c>
      <c r="BL48" s="754">
        <f t="shared" si="14"/>
        <v>287</v>
      </c>
      <c r="BM48" s="754">
        <f t="shared" ref="BM48:BN58" si="18">BA48+BC48+BE48+BG48+BI48+BK48</f>
        <v>518</v>
      </c>
      <c r="BN48" s="754">
        <f t="shared" si="18"/>
        <v>916</v>
      </c>
      <c r="BO48" s="774"/>
      <c r="BP48" s="758"/>
      <c r="BQ48" s="715" t="s">
        <v>127</v>
      </c>
    </row>
    <row r="49" spans="1:69" ht="15" customHeight="1" x14ac:dyDescent="0.25">
      <c r="A49" s="803" t="s">
        <v>42</v>
      </c>
      <c r="B49" s="787">
        <v>2479.4499999999998</v>
      </c>
      <c r="C49" s="761">
        <f t="shared" si="0"/>
        <v>11.96394361652786</v>
      </c>
      <c r="D49" s="776"/>
      <c r="E49" s="598">
        <v>82.9</v>
      </c>
      <c r="F49" s="598">
        <v>104</v>
      </c>
      <c r="G49" s="598"/>
      <c r="H49" s="598"/>
      <c r="I49" s="598">
        <v>3</v>
      </c>
      <c r="J49" s="598">
        <v>1</v>
      </c>
      <c r="K49" s="598">
        <v>26.3</v>
      </c>
      <c r="L49" s="598">
        <v>62</v>
      </c>
      <c r="M49" s="598"/>
      <c r="N49" s="598"/>
      <c r="O49" s="598">
        <v>145</v>
      </c>
      <c r="P49" s="598">
        <v>326</v>
      </c>
      <c r="Q49" s="754">
        <f t="shared" si="3"/>
        <v>257.20000000000005</v>
      </c>
      <c r="R49" s="754">
        <f t="shared" si="3"/>
        <v>493</v>
      </c>
      <c r="S49" s="754"/>
      <c r="T49" s="598">
        <v>1.7</v>
      </c>
      <c r="U49" s="598">
        <v>4</v>
      </c>
      <c r="V49" s="598"/>
      <c r="W49" s="598"/>
      <c r="X49" s="598"/>
      <c r="Y49" s="598"/>
      <c r="Z49" s="598">
        <v>5.6</v>
      </c>
      <c r="AA49" s="598">
        <v>1</v>
      </c>
      <c r="AB49" s="627"/>
      <c r="AC49" s="627"/>
      <c r="AD49" s="598">
        <v>32.14</v>
      </c>
      <c r="AE49" s="598">
        <v>83</v>
      </c>
      <c r="AF49" s="754">
        <f t="shared" si="4"/>
        <v>39.440000000000005</v>
      </c>
      <c r="AG49" s="754">
        <f t="shared" si="4"/>
        <v>88</v>
      </c>
      <c r="AH49" s="754"/>
      <c r="AI49" s="754"/>
      <c r="AJ49" s="754"/>
      <c r="AK49" s="754"/>
      <c r="AL49" s="754"/>
      <c r="AM49" s="754"/>
      <c r="AN49" s="754"/>
      <c r="AO49" s="754"/>
      <c r="AP49" s="754"/>
      <c r="AQ49" s="754"/>
      <c r="AR49" s="754"/>
      <c r="AS49" s="754"/>
      <c r="AT49" s="754"/>
      <c r="AU49" s="754">
        <f t="shared" si="5"/>
        <v>0</v>
      </c>
      <c r="AV49" s="754">
        <f t="shared" si="5"/>
        <v>0</v>
      </c>
      <c r="AW49" s="754"/>
      <c r="AX49" s="754"/>
      <c r="AY49" s="754"/>
      <c r="AZ49" s="754">
        <f t="shared" si="6"/>
        <v>0</v>
      </c>
      <c r="BA49" s="754">
        <f t="shared" si="6"/>
        <v>84.600000000000009</v>
      </c>
      <c r="BB49" s="754">
        <f t="shared" si="7"/>
        <v>108</v>
      </c>
      <c r="BC49" s="754">
        <f t="shared" si="8"/>
        <v>0</v>
      </c>
      <c r="BD49" s="754">
        <f t="shared" si="9"/>
        <v>0</v>
      </c>
      <c r="BE49" s="754">
        <f t="shared" si="8"/>
        <v>3</v>
      </c>
      <c r="BF49" s="754">
        <f t="shared" si="9"/>
        <v>1</v>
      </c>
      <c r="BG49" s="754">
        <f t="shared" si="10"/>
        <v>31.9</v>
      </c>
      <c r="BH49" s="754">
        <f t="shared" si="11"/>
        <v>63</v>
      </c>
      <c r="BI49" s="754">
        <f t="shared" si="12"/>
        <v>0</v>
      </c>
      <c r="BJ49" s="754">
        <f t="shared" si="13"/>
        <v>0</v>
      </c>
      <c r="BK49" s="754">
        <f t="shared" si="14"/>
        <v>177.14</v>
      </c>
      <c r="BL49" s="754">
        <f t="shared" si="14"/>
        <v>409</v>
      </c>
      <c r="BM49" s="754">
        <f t="shared" si="18"/>
        <v>296.64</v>
      </c>
      <c r="BN49" s="754">
        <f t="shared" si="18"/>
        <v>581</v>
      </c>
      <c r="BO49" s="774"/>
      <c r="BP49" s="758"/>
      <c r="BQ49" s="794"/>
    </row>
    <row r="50" spans="1:69" ht="15" customHeight="1" x14ac:dyDescent="0.25">
      <c r="A50" s="803" t="s">
        <v>43</v>
      </c>
      <c r="B50" s="787">
        <v>849.88</v>
      </c>
      <c r="C50" s="761">
        <f t="shared" si="0"/>
        <v>0</v>
      </c>
      <c r="D50" s="765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754">
        <f t="shared" si="3"/>
        <v>0</v>
      </c>
      <c r="R50" s="754">
        <f t="shared" si="3"/>
        <v>0</v>
      </c>
      <c r="S50" s="754"/>
      <c r="T50" s="628"/>
      <c r="U50" s="628"/>
      <c r="V50" s="628"/>
      <c r="W50" s="628"/>
      <c r="X50" s="628"/>
      <c r="Y50" s="628"/>
      <c r="Z50" s="628"/>
      <c r="AA50" s="628"/>
      <c r="AB50" s="628"/>
      <c r="AC50" s="628"/>
      <c r="AD50" s="628"/>
      <c r="AE50" s="628"/>
      <c r="AF50" s="754">
        <f t="shared" si="4"/>
        <v>0</v>
      </c>
      <c r="AG50" s="754">
        <f t="shared" si="4"/>
        <v>0</v>
      </c>
      <c r="AH50" s="754"/>
      <c r="AI50" s="754"/>
      <c r="AJ50" s="754"/>
      <c r="AK50" s="754"/>
      <c r="AL50" s="754"/>
      <c r="AM50" s="754"/>
      <c r="AN50" s="754"/>
      <c r="AO50" s="754"/>
      <c r="AP50" s="754"/>
      <c r="AQ50" s="754"/>
      <c r="AR50" s="754"/>
      <c r="AS50" s="754"/>
      <c r="AT50" s="754"/>
      <c r="AU50" s="754">
        <f t="shared" si="5"/>
        <v>0</v>
      </c>
      <c r="AV50" s="754">
        <f t="shared" si="5"/>
        <v>0</v>
      </c>
      <c r="AW50" s="754"/>
      <c r="AX50" s="754"/>
      <c r="AY50" s="754"/>
      <c r="AZ50" s="754">
        <f t="shared" si="6"/>
        <v>0</v>
      </c>
      <c r="BA50" s="754">
        <f t="shared" si="6"/>
        <v>0</v>
      </c>
      <c r="BB50" s="754">
        <f t="shared" si="7"/>
        <v>0</v>
      </c>
      <c r="BC50" s="754">
        <f t="shared" si="8"/>
        <v>0</v>
      </c>
      <c r="BD50" s="754">
        <f t="shared" si="9"/>
        <v>0</v>
      </c>
      <c r="BE50" s="754">
        <f t="shared" si="8"/>
        <v>0</v>
      </c>
      <c r="BF50" s="754">
        <f t="shared" si="9"/>
        <v>0</v>
      </c>
      <c r="BG50" s="754">
        <f t="shared" si="10"/>
        <v>0</v>
      </c>
      <c r="BH50" s="754">
        <f t="shared" si="11"/>
        <v>0</v>
      </c>
      <c r="BI50" s="754">
        <f t="shared" si="12"/>
        <v>0</v>
      </c>
      <c r="BJ50" s="754">
        <f t="shared" si="13"/>
        <v>0</v>
      </c>
      <c r="BK50" s="754">
        <f t="shared" si="14"/>
        <v>0</v>
      </c>
      <c r="BL50" s="754">
        <f t="shared" si="14"/>
        <v>0</v>
      </c>
      <c r="BM50" s="754">
        <f t="shared" si="18"/>
        <v>0</v>
      </c>
      <c r="BN50" s="754">
        <f t="shared" si="18"/>
        <v>0</v>
      </c>
      <c r="BO50" s="774"/>
      <c r="BP50" s="758"/>
    </row>
    <row r="51" spans="1:69" ht="15" customHeight="1" x14ac:dyDescent="0.25">
      <c r="A51" s="803" t="s">
        <v>44</v>
      </c>
      <c r="B51" s="787">
        <v>84</v>
      </c>
      <c r="C51" s="761">
        <f t="shared" si="0"/>
        <v>43.452380952380956</v>
      </c>
      <c r="D51" s="789"/>
      <c r="E51" s="754">
        <v>36.5</v>
      </c>
      <c r="F51" s="754">
        <v>96</v>
      </c>
      <c r="G51" s="754"/>
      <c r="H51" s="754"/>
      <c r="I51" s="754"/>
      <c r="J51" s="754"/>
      <c r="K51" s="754"/>
      <c r="L51" s="754"/>
      <c r="M51" s="754"/>
      <c r="N51" s="754"/>
      <c r="O51" s="754"/>
      <c r="P51" s="754"/>
      <c r="Q51" s="754">
        <f t="shared" si="3"/>
        <v>36.5</v>
      </c>
      <c r="R51" s="754">
        <f t="shared" si="3"/>
        <v>96</v>
      </c>
      <c r="S51" s="21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4"/>
      <c r="AF51" s="754">
        <f t="shared" si="4"/>
        <v>0</v>
      </c>
      <c r="AG51" s="754">
        <f t="shared" si="4"/>
        <v>0</v>
      </c>
      <c r="AH51" s="754"/>
      <c r="AI51" s="754"/>
      <c r="AJ51" s="754"/>
      <c r="AK51" s="754"/>
      <c r="AL51" s="754"/>
      <c r="AM51" s="754"/>
      <c r="AN51" s="754"/>
      <c r="AO51" s="754"/>
      <c r="AP51" s="754"/>
      <c r="AQ51" s="754"/>
      <c r="AR51" s="754"/>
      <c r="AS51" s="754"/>
      <c r="AT51" s="754"/>
      <c r="AU51" s="754">
        <f t="shared" si="5"/>
        <v>0</v>
      </c>
      <c r="AV51" s="754">
        <f t="shared" si="5"/>
        <v>0</v>
      </c>
      <c r="AW51" s="754"/>
      <c r="AX51" s="754"/>
      <c r="AY51" s="754"/>
      <c r="AZ51" s="754">
        <f t="shared" si="6"/>
        <v>0</v>
      </c>
      <c r="BA51" s="754">
        <f t="shared" si="6"/>
        <v>36.5</v>
      </c>
      <c r="BB51" s="754">
        <f t="shared" si="7"/>
        <v>96</v>
      </c>
      <c r="BC51" s="754">
        <f t="shared" si="8"/>
        <v>0</v>
      </c>
      <c r="BD51" s="754">
        <f t="shared" si="9"/>
        <v>0</v>
      </c>
      <c r="BE51" s="754">
        <f t="shared" si="8"/>
        <v>0</v>
      </c>
      <c r="BF51" s="754">
        <f t="shared" si="9"/>
        <v>0</v>
      </c>
      <c r="BG51" s="754">
        <f t="shared" si="10"/>
        <v>0</v>
      </c>
      <c r="BH51" s="754">
        <f t="shared" si="11"/>
        <v>0</v>
      </c>
      <c r="BI51" s="754">
        <f t="shared" si="12"/>
        <v>0</v>
      </c>
      <c r="BJ51" s="754">
        <f t="shared" si="13"/>
        <v>0</v>
      </c>
      <c r="BK51" s="754">
        <f t="shared" si="14"/>
        <v>0</v>
      </c>
      <c r="BL51" s="754">
        <f t="shared" si="14"/>
        <v>0</v>
      </c>
      <c r="BM51" s="754">
        <f t="shared" si="18"/>
        <v>36.5</v>
      </c>
      <c r="BN51" s="754">
        <f t="shared" si="18"/>
        <v>96</v>
      </c>
      <c r="BO51" s="774"/>
      <c r="BP51" s="758"/>
      <c r="BQ51" s="773" t="s">
        <v>127</v>
      </c>
    </row>
    <row r="52" spans="1:69" ht="15" customHeight="1" x14ac:dyDescent="0.25">
      <c r="A52" s="803" t="s">
        <v>45</v>
      </c>
      <c r="B52" s="787">
        <v>130</v>
      </c>
      <c r="C52" s="761">
        <f t="shared" si="0"/>
        <v>14.053846153846154</v>
      </c>
      <c r="D52" s="765"/>
      <c r="E52" s="123"/>
      <c r="F52" s="124"/>
      <c r="G52" s="123"/>
      <c r="H52" s="124"/>
      <c r="I52" s="123"/>
      <c r="J52" s="124"/>
      <c r="K52" s="123"/>
      <c r="L52" s="124"/>
      <c r="M52" s="123">
        <v>10</v>
      </c>
      <c r="N52" s="124">
        <v>18</v>
      </c>
      <c r="O52" s="123">
        <v>8.27</v>
      </c>
      <c r="P52" s="124">
        <v>28</v>
      </c>
      <c r="Q52" s="754">
        <f t="shared" si="3"/>
        <v>18.27</v>
      </c>
      <c r="R52" s="754">
        <f t="shared" si="3"/>
        <v>46</v>
      </c>
      <c r="S52" s="754"/>
      <c r="T52" s="123"/>
      <c r="U52" s="124"/>
      <c r="V52" s="123"/>
      <c r="W52" s="124"/>
      <c r="X52" s="123"/>
      <c r="Y52" s="124"/>
      <c r="Z52" s="123"/>
      <c r="AA52" s="124"/>
      <c r="AB52" s="123"/>
      <c r="AC52" s="124"/>
      <c r="AD52" s="123"/>
      <c r="AE52" s="124"/>
      <c r="AF52" s="754">
        <f t="shared" si="4"/>
        <v>0</v>
      </c>
      <c r="AG52" s="754">
        <f t="shared" si="4"/>
        <v>0</v>
      </c>
      <c r="AH52" s="754"/>
      <c r="AI52" s="754"/>
      <c r="AJ52" s="754"/>
      <c r="AK52" s="754"/>
      <c r="AL52" s="754"/>
      <c r="AM52" s="754"/>
      <c r="AN52" s="754"/>
      <c r="AO52" s="754"/>
      <c r="AP52" s="754"/>
      <c r="AQ52" s="754"/>
      <c r="AR52" s="754"/>
      <c r="AS52" s="754"/>
      <c r="AT52" s="754"/>
      <c r="AU52" s="754">
        <f t="shared" si="5"/>
        <v>0</v>
      </c>
      <c r="AV52" s="754">
        <f t="shared" si="5"/>
        <v>0</v>
      </c>
      <c r="AW52" s="754"/>
      <c r="AX52" s="754"/>
      <c r="AY52" s="754"/>
      <c r="AZ52" s="754">
        <f t="shared" si="6"/>
        <v>0</v>
      </c>
      <c r="BA52" s="754">
        <f t="shared" si="6"/>
        <v>0</v>
      </c>
      <c r="BB52" s="754">
        <f t="shared" si="7"/>
        <v>0</v>
      </c>
      <c r="BC52" s="754">
        <f t="shared" si="8"/>
        <v>0</v>
      </c>
      <c r="BD52" s="754">
        <f t="shared" si="9"/>
        <v>0</v>
      </c>
      <c r="BE52" s="754">
        <f t="shared" si="8"/>
        <v>0</v>
      </c>
      <c r="BF52" s="754">
        <f t="shared" si="9"/>
        <v>0</v>
      </c>
      <c r="BG52" s="754">
        <f t="shared" si="10"/>
        <v>0</v>
      </c>
      <c r="BH52" s="754">
        <f t="shared" si="11"/>
        <v>0</v>
      </c>
      <c r="BI52" s="754">
        <f t="shared" si="12"/>
        <v>10</v>
      </c>
      <c r="BJ52" s="754">
        <f t="shared" si="13"/>
        <v>18</v>
      </c>
      <c r="BK52" s="754">
        <f t="shared" si="14"/>
        <v>8.27</v>
      </c>
      <c r="BL52" s="754">
        <f t="shared" si="14"/>
        <v>28</v>
      </c>
      <c r="BM52" s="754">
        <f t="shared" si="18"/>
        <v>18.27</v>
      </c>
      <c r="BN52" s="754">
        <f t="shared" si="18"/>
        <v>46</v>
      </c>
      <c r="BO52" s="764"/>
      <c r="BP52" s="758"/>
    </row>
    <row r="53" spans="1:69" ht="15" customHeight="1" x14ac:dyDescent="0.25">
      <c r="A53" s="803" t="s">
        <v>46</v>
      </c>
      <c r="B53" s="787">
        <v>391.65</v>
      </c>
      <c r="C53" s="761">
        <f t="shared" si="0"/>
        <v>6.3832503510787699</v>
      </c>
      <c r="D53" s="776"/>
      <c r="E53" s="754">
        <v>7</v>
      </c>
      <c r="F53" s="754">
        <v>25</v>
      </c>
      <c r="G53" s="754"/>
      <c r="H53" s="754"/>
      <c r="I53" s="754">
        <v>6</v>
      </c>
      <c r="J53" s="754">
        <v>8</v>
      </c>
      <c r="K53" s="754">
        <v>5</v>
      </c>
      <c r="L53" s="754">
        <v>10</v>
      </c>
      <c r="M53" s="754">
        <v>7</v>
      </c>
      <c r="N53" s="754">
        <v>12</v>
      </c>
      <c r="O53" s="754"/>
      <c r="P53" s="754"/>
      <c r="Q53" s="754">
        <f t="shared" si="3"/>
        <v>25</v>
      </c>
      <c r="R53" s="754">
        <f t="shared" si="3"/>
        <v>55</v>
      </c>
      <c r="S53" s="754"/>
      <c r="T53" s="754"/>
      <c r="U53" s="754"/>
      <c r="V53" s="766"/>
      <c r="W53" s="754"/>
      <c r="X53" s="754"/>
      <c r="Y53" s="754"/>
      <c r="Z53" s="754"/>
      <c r="AA53" s="754"/>
      <c r="AB53" s="754"/>
      <c r="AC53" s="754"/>
      <c r="AD53" s="754"/>
      <c r="AE53" s="754"/>
      <c r="AF53" s="754">
        <f t="shared" si="4"/>
        <v>0</v>
      </c>
      <c r="AG53" s="754">
        <f t="shared" si="4"/>
        <v>0</v>
      </c>
      <c r="AH53" s="754"/>
      <c r="AI53" s="754"/>
      <c r="AJ53" s="754"/>
      <c r="AK53" s="754"/>
      <c r="AL53" s="754"/>
      <c r="AM53" s="754"/>
      <c r="AN53" s="754"/>
      <c r="AO53" s="754"/>
      <c r="AP53" s="777"/>
      <c r="AQ53" s="754"/>
      <c r="AR53" s="754"/>
      <c r="AS53" s="754"/>
      <c r="AT53" s="754"/>
      <c r="AU53" s="754">
        <f t="shared" si="5"/>
        <v>0</v>
      </c>
      <c r="AV53" s="754">
        <f t="shared" si="5"/>
        <v>0</v>
      </c>
      <c r="AW53" s="754"/>
      <c r="AX53" s="754"/>
      <c r="AY53" s="754"/>
      <c r="AZ53" s="754">
        <f t="shared" si="6"/>
        <v>0</v>
      </c>
      <c r="BA53" s="754">
        <f t="shared" si="6"/>
        <v>7</v>
      </c>
      <c r="BB53" s="754">
        <f t="shared" si="7"/>
        <v>25</v>
      </c>
      <c r="BC53" s="754">
        <f t="shared" si="8"/>
        <v>0</v>
      </c>
      <c r="BD53" s="754">
        <f t="shared" si="9"/>
        <v>0</v>
      </c>
      <c r="BE53" s="754">
        <f t="shared" si="8"/>
        <v>6</v>
      </c>
      <c r="BF53" s="754">
        <f t="shared" si="9"/>
        <v>8</v>
      </c>
      <c r="BG53" s="754">
        <f t="shared" si="10"/>
        <v>5</v>
      </c>
      <c r="BH53" s="754">
        <f t="shared" si="11"/>
        <v>10</v>
      </c>
      <c r="BI53" s="754">
        <f t="shared" si="12"/>
        <v>7</v>
      </c>
      <c r="BJ53" s="754">
        <f t="shared" si="13"/>
        <v>12</v>
      </c>
      <c r="BK53" s="754">
        <f t="shared" si="14"/>
        <v>0</v>
      </c>
      <c r="BL53" s="754">
        <f t="shared" si="14"/>
        <v>0</v>
      </c>
      <c r="BM53" s="754">
        <f t="shared" si="18"/>
        <v>25</v>
      </c>
      <c r="BN53" s="754">
        <f t="shared" si="18"/>
        <v>55</v>
      </c>
      <c r="BO53" s="764"/>
      <c r="BP53" s="758"/>
      <c r="BQ53" s="808"/>
    </row>
    <row r="54" spans="1:69" ht="15" customHeight="1" x14ac:dyDescent="0.25">
      <c r="A54" s="803" t="s">
        <v>47</v>
      </c>
      <c r="B54" s="787">
        <v>1406.05</v>
      </c>
      <c r="C54" s="761">
        <f t="shared" si="0"/>
        <v>0</v>
      </c>
      <c r="D54" s="765"/>
      <c r="E54" s="130"/>
      <c r="F54" s="131"/>
      <c r="G54" s="130"/>
      <c r="H54" s="131"/>
      <c r="I54" s="130"/>
      <c r="J54" s="131"/>
      <c r="K54" s="130"/>
      <c r="L54" s="131"/>
      <c r="M54" s="130"/>
      <c r="N54" s="131"/>
      <c r="O54" s="754"/>
      <c r="P54" s="754"/>
      <c r="Q54" s="754">
        <f t="shared" si="3"/>
        <v>0</v>
      </c>
      <c r="R54" s="754">
        <f t="shared" si="3"/>
        <v>0</v>
      </c>
      <c r="S54" s="754"/>
      <c r="T54" s="130"/>
      <c r="U54" s="131"/>
      <c r="V54" s="130"/>
      <c r="W54" s="131"/>
      <c r="X54" s="130"/>
      <c r="Y54" s="131"/>
      <c r="Z54" s="130"/>
      <c r="AA54" s="131"/>
      <c r="AB54" s="130"/>
      <c r="AC54" s="132"/>
      <c r="AD54" s="754"/>
      <c r="AE54" s="754"/>
      <c r="AF54" s="754">
        <f t="shared" si="4"/>
        <v>0</v>
      </c>
      <c r="AG54" s="754">
        <f t="shared" si="4"/>
        <v>0</v>
      </c>
      <c r="AH54" s="754"/>
      <c r="AI54" s="754"/>
      <c r="AJ54" s="754"/>
      <c r="AK54" s="777"/>
      <c r="AL54" s="754"/>
      <c r="AM54" s="754"/>
      <c r="AN54" s="754"/>
      <c r="AO54" s="754"/>
      <c r="AP54" s="754"/>
      <c r="AQ54" s="754"/>
      <c r="AR54" s="754"/>
      <c r="AS54" s="754"/>
      <c r="AT54" s="754"/>
      <c r="AU54" s="754">
        <f t="shared" si="5"/>
        <v>0</v>
      </c>
      <c r="AV54" s="754">
        <f t="shared" si="5"/>
        <v>0</v>
      </c>
      <c r="AW54" s="754"/>
      <c r="AX54" s="754"/>
      <c r="AY54" s="754"/>
      <c r="AZ54" s="754">
        <f t="shared" si="6"/>
        <v>0</v>
      </c>
      <c r="BA54" s="754">
        <f t="shared" si="6"/>
        <v>0</v>
      </c>
      <c r="BB54" s="754">
        <f t="shared" si="7"/>
        <v>0</v>
      </c>
      <c r="BC54" s="754">
        <f t="shared" si="8"/>
        <v>0</v>
      </c>
      <c r="BD54" s="754">
        <f t="shared" si="9"/>
        <v>0</v>
      </c>
      <c r="BE54" s="754">
        <f t="shared" si="8"/>
        <v>0</v>
      </c>
      <c r="BF54" s="754">
        <f t="shared" si="9"/>
        <v>0</v>
      </c>
      <c r="BG54" s="754">
        <f t="shared" si="10"/>
        <v>0</v>
      </c>
      <c r="BH54" s="754">
        <f t="shared" si="11"/>
        <v>0</v>
      </c>
      <c r="BI54" s="754">
        <f t="shared" si="12"/>
        <v>0</v>
      </c>
      <c r="BJ54" s="754">
        <f t="shared" si="13"/>
        <v>0</v>
      </c>
      <c r="BK54" s="754">
        <f t="shared" si="14"/>
        <v>0</v>
      </c>
      <c r="BL54" s="754">
        <f t="shared" si="14"/>
        <v>0</v>
      </c>
      <c r="BM54" s="754">
        <f t="shared" si="18"/>
        <v>0</v>
      </c>
      <c r="BN54" s="754">
        <f t="shared" si="18"/>
        <v>0</v>
      </c>
      <c r="BO54" s="774"/>
      <c r="BP54" s="758"/>
      <c r="BQ54" s="773" t="s">
        <v>127</v>
      </c>
    </row>
    <row r="55" spans="1:69" ht="15" customHeight="1" x14ac:dyDescent="0.25">
      <c r="A55" s="803" t="s">
        <v>48</v>
      </c>
      <c r="B55" s="787">
        <v>3944.61</v>
      </c>
      <c r="C55" s="761">
        <f t="shared" si="0"/>
        <v>14.019129901308366</v>
      </c>
      <c r="D55" s="776"/>
      <c r="E55" s="454">
        <v>214</v>
      </c>
      <c r="F55" s="809">
        <v>292</v>
      </c>
      <c r="G55" s="454"/>
      <c r="H55" s="809"/>
      <c r="I55" s="454"/>
      <c r="J55" s="809"/>
      <c r="K55" s="454">
        <v>339</v>
      </c>
      <c r="L55" s="809">
        <v>313</v>
      </c>
      <c r="M55" s="456"/>
      <c r="N55" s="809"/>
      <c r="O55" s="454"/>
      <c r="P55" s="809"/>
      <c r="Q55" s="754">
        <f t="shared" si="3"/>
        <v>553</v>
      </c>
      <c r="R55" s="754">
        <f t="shared" si="3"/>
        <v>605</v>
      </c>
      <c r="S55" s="754"/>
      <c r="T55" s="454"/>
      <c r="U55" s="809"/>
      <c r="V55" s="454"/>
      <c r="W55" s="809"/>
      <c r="X55" s="454"/>
      <c r="Y55" s="809"/>
      <c r="Z55" s="454"/>
      <c r="AA55" s="809"/>
      <c r="AB55" s="454"/>
      <c r="AC55" s="809"/>
      <c r="AD55" s="454"/>
      <c r="AE55" s="809"/>
      <c r="AF55" s="754">
        <f t="shared" si="4"/>
        <v>0</v>
      </c>
      <c r="AG55" s="754">
        <f t="shared" si="4"/>
        <v>0</v>
      </c>
      <c r="AH55" s="754"/>
      <c r="AI55" s="754"/>
      <c r="AJ55" s="754"/>
      <c r="AK55" s="754"/>
      <c r="AL55" s="754"/>
      <c r="AM55" s="754"/>
      <c r="AN55" s="754"/>
      <c r="AO55" s="754"/>
      <c r="AP55" s="754"/>
      <c r="AQ55" s="754"/>
      <c r="AR55" s="754"/>
      <c r="AS55" s="754"/>
      <c r="AT55" s="754"/>
      <c r="AU55" s="754">
        <f t="shared" si="5"/>
        <v>0</v>
      </c>
      <c r="AV55" s="754">
        <f t="shared" si="5"/>
        <v>0</v>
      </c>
      <c r="AW55" s="754"/>
      <c r="AX55" s="754"/>
      <c r="AY55" s="754"/>
      <c r="AZ55" s="754">
        <f t="shared" si="6"/>
        <v>0</v>
      </c>
      <c r="BA55" s="754">
        <f t="shared" si="6"/>
        <v>214</v>
      </c>
      <c r="BB55" s="754">
        <f t="shared" si="7"/>
        <v>292</v>
      </c>
      <c r="BC55" s="754">
        <f t="shared" si="8"/>
        <v>0</v>
      </c>
      <c r="BD55" s="754">
        <f t="shared" si="9"/>
        <v>0</v>
      </c>
      <c r="BE55" s="754">
        <f t="shared" si="8"/>
        <v>0</v>
      </c>
      <c r="BF55" s="754">
        <f t="shared" si="9"/>
        <v>0</v>
      </c>
      <c r="BG55" s="754">
        <f t="shared" si="10"/>
        <v>339</v>
      </c>
      <c r="BH55" s="754">
        <f t="shared" si="11"/>
        <v>313</v>
      </c>
      <c r="BI55" s="754">
        <f t="shared" si="12"/>
        <v>0</v>
      </c>
      <c r="BJ55" s="754">
        <f t="shared" si="13"/>
        <v>0</v>
      </c>
      <c r="BK55" s="754">
        <f t="shared" si="14"/>
        <v>0</v>
      </c>
      <c r="BL55" s="754">
        <f t="shared" si="14"/>
        <v>0</v>
      </c>
      <c r="BM55" s="754">
        <f t="shared" si="18"/>
        <v>553</v>
      </c>
      <c r="BN55" s="754">
        <f t="shared" si="18"/>
        <v>605</v>
      </c>
      <c r="BO55" s="774"/>
      <c r="BP55" s="758"/>
      <c r="BQ55" s="794"/>
    </row>
    <row r="56" spans="1:69" ht="15" customHeight="1" x14ac:dyDescent="0.25">
      <c r="A56" s="803" t="s">
        <v>49</v>
      </c>
      <c r="B56" s="787">
        <v>558</v>
      </c>
      <c r="C56" s="761">
        <f t="shared" si="0"/>
        <v>0.50179211469534046</v>
      </c>
      <c r="D56" s="776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>
        <f t="shared" si="3"/>
        <v>0</v>
      </c>
      <c r="R56" s="754">
        <f t="shared" si="3"/>
        <v>0</v>
      </c>
      <c r="S56" s="754"/>
      <c r="T56" s="847">
        <v>0.5</v>
      </c>
      <c r="U56" s="754">
        <v>1</v>
      </c>
      <c r="V56" s="754"/>
      <c r="W56" s="754"/>
      <c r="X56" s="754"/>
      <c r="Y56" s="754"/>
      <c r="Z56" s="754"/>
      <c r="AA56" s="754"/>
      <c r="AB56" s="754"/>
      <c r="AC56" s="754"/>
      <c r="AD56" s="754">
        <v>2.2999999999999998</v>
      </c>
      <c r="AE56" s="754">
        <v>7</v>
      </c>
      <c r="AF56" s="754">
        <f t="shared" si="4"/>
        <v>2.8</v>
      </c>
      <c r="AG56" s="754">
        <f t="shared" si="4"/>
        <v>8</v>
      </c>
      <c r="AH56" s="754"/>
      <c r="AI56" s="754"/>
      <c r="AJ56" s="754"/>
      <c r="AK56" s="754"/>
      <c r="AL56" s="754"/>
      <c r="AM56" s="754"/>
      <c r="AN56" s="754"/>
      <c r="AO56" s="754"/>
      <c r="AP56" s="754"/>
      <c r="AQ56" s="754"/>
      <c r="AR56" s="754"/>
      <c r="AS56" s="754"/>
      <c r="AT56" s="754"/>
      <c r="AU56" s="754">
        <f t="shared" si="5"/>
        <v>0</v>
      </c>
      <c r="AV56" s="754">
        <f t="shared" si="5"/>
        <v>0</v>
      </c>
      <c r="AW56" s="754"/>
      <c r="AX56" s="754"/>
      <c r="AY56" s="754"/>
      <c r="AZ56" s="754">
        <f t="shared" si="6"/>
        <v>0</v>
      </c>
      <c r="BA56" s="754">
        <f t="shared" si="6"/>
        <v>0.5</v>
      </c>
      <c r="BB56" s="754">
        <f t="shared" si="7"/>
        <v>1</v>
      </c>
      <c r="BC56" s="754">
        <f t="shared" si="8"/>
        <v>0</v>
      </c>
      <c r="BD56" s="754">
        <f t="shared" si="9"/>
        <v>0</v>
      </c>
      <c r="BE56" s="754">
        <f t="shared" si="8"/>
        <v>0</v>
      </c>
      <c r="BF56" s="754">
        <f t="shared" si="9"/>
        <v>0</v>
      </c>
      <c r="BG56" s="754">
        <f t="shared" si="10"/>
        <v>0</v>
      </c>
      <c r="BH56" s="754">
        <f t="shared" si="11"/>
        <v>0</v>
      </c>
      <c r="BI56" s="754">
        <f t="shared" si="12"/>
        <v>0</v>
      </c>
      <c r="BJ56" s="754">
        <f t="shared" si="13"/>
        <v>0</v>
      </c>
      <c r="BK56" s="754">
        <f t="shared" si="14"/>
        <v>2.2999999999999998</v>
      </c>
      <c r="BL56" s="754">
        <f t="shared" si="14"/>
        <v>7</v>
      </c>
      <c r="BM56" s="754">
        <f t="shared" si="18"/>
        <v>2.8</v>
      </c>
      <c r="BN56" s="754">
        <f t="shared" si="18"/>
        <v>8</v>
      </c>
      <c r="BO56" s="764"/>
      <c r="BP56" s="758"/>
      <c r="BQ56" s="773" t="s">
        <v>127</v>
      </c>
    </row>
    <row r="57" spans="1:69" ht="15" customHeight="1" x14ac:dyDescent="0.25">
      <c r="A57" s="803" t="s">
        <v>50</v>
      </c>
      <c r="B57" s="787">
        <v>2431.71</v>
      </c>
      <c r="C57" s="761">
        <f t="shared" si="0"/>
        <v>2.2926253541746342</v>
      </c>
      <c r="D57" s="776"/>
      <c r="E57" s="754">
        <v>18.05</v>
      </c>
      <c r="F57" s="754">
        <v>42</v>
      </c>
      <c r="G57" s="754">
        <v>8</v>
      </c>
      <c r="H57" s="754">
        <v>3</v>
      </c>
      <c r="I57" s="766">
        <v>0.7</v>
      </c>
      <c r="J57" s="754">
        <v>1</v>
      </c>
      <c r="K57" s="754">
        <v>3.2</v>
      </c>
      <c r="L57" s="754">
        <v>4</v>
      </c>
      <c r="M57" s="754">
        <v>25.799999999999997</v>
      </c>
      <c r="N57" s="754">
        <v>43</v>
      </c>
      <c r="O57" s="754"/>
      <c r="P57" s="754"/>
      <c r="Q57" s="754">
        <f t="shared" si="3"/>
        <v>55.75</v>
      </c>
      <c r="R57" s="754">
        <f t="shared" si="3"/>
        <v>93</v>
      </c>
      <c r="S57" s="754"/>
      <c r="T57" s="754"/>
      <c r="U57" s="754"/>
      <c r="V57" s="754"/>
      <c r="W57" s="754"/>
      <c r="X57" s="754"/>
      <c r="Y57" s="754"/>
      <c r="Z57" s="754"/>
      <c r="AA57" s="754"/>
      <c r="AB57" s="754"/>
      <c r="AC57" s="754"/>
      <c r="AD57" s="754"/>
      <c r="AE57" s="754"/>
      <c r="AF57" s="754">
        <f t="shared" si="4"/>
        <v>0</v>
      </c>
      <c r="AG57" s="754">
        <f t="shared" si="4"/>
        <v>0</v>
      </c>
      <c r="AH57" s="754"/>
      <c r="AI57" s="754"/>
      <c r="AJ57" s="754"/>
      <c r="AK57" s="754"/>
      <c r="AL57" s="754"/>
      <c r="AM57" s="754"/>
      <c r="AN57" s="754"/>
      <c r="AO57" s="754"/>
      <c r="AP57" s="754"/>
      <c r="AQ57" s="754"/>
      <c r="AR57" s="754"/>
      <c r="AS57" s="754"/>
      <c r="AT57" s="754"/>
      <c r="AU57" s="754">
        <f t="shared" si="5"/>
        <v>0</v>
      </c>
      <c r="AV57" s="754">
        <f t="shared" si="5"/>
        <v>0</v>
      </c>
      <c r="AW57" s="754"/>
      <c r="AX57" s="754"/>
      <c r="AY57" s="754"/>
      <c r="AZ57" s="754">
        <f t="shared" si="6"/>
        <v>0</v>
      </c>
      <c r="BA57" s="754">
        <f t="shared" si="6"/>
        <v>18.05</v>
      </c>
      <c r="BB57" s="754">
        <f t="shared" si="7"/>
        <v>42</v>
      </c>
      <c r="BC57" s="754">
        <f t="shared" si="8"/>
        <v>8</v>
      </c>
      <c r="BD57" s="754">
        <f t="shared" si="9"/>
        <v>3</v>
      </c>
      <c r="BE57" s="754">
        <f t="shared" si="8"/>
        <v>0.7</v>
      </c>
      <c r="BF57" s="754">
        <f t="shared" si="9"/>
        <v>1</v>
      </c>
      <c r="BG57" s="754">
        <f t="shared" si="10"/>
        <v>3.2</v>
      </c>
      <c r="BH57" s="754">
        <f t="shared" si="11"/>
        <v>4</v>
      </c>
      <c r="BI57" s="754">
        <f t="shared" si="12"/>
        <v>25.799999999999997</v>
      </c>
      <c r="BJ57" s="754">
        <f t="shared" si="13"/>
        <v>43</v>
      </c>
      <c r="BK57" s="754">
        <f t="shared" si="14"/>
        <v>0</v>
      </c>
      <c r="BL57" s="754">
        <f t="shared" si="14"/>
        <v>0</v>
      </c>
      <c r="BM57" s="754">
        <f t="shared" si="18"/>
        <v>55.75</v>
      </c>
      <c r="BN57" s="754">
        <f t="shared" si="18"/>
        <v>93</v>
      </c>
      <c r="BO57" s="764"/>
      <c r="BP57" s="758"/>
    </row>
    <row r="58" spans="1:69" ht="15" customHeight="1" x14ac:dyDescent="0.25">
      <c r="A58" s="803" t="s">
        <v>51</v>
      </c>
      <c r="B58" s="787">
        <v>818.06</v>
      </c>
      <c r="C58" s="761">
        <f t="shared" si="0"/>
        <v>2.3225680267951008</v>
      </c>
      <c r="D58" s="776"/>
      <c r="E58" s="810"/>
      <c r="F58" s="810"/>
      <c r="G58" s="810"/>
      <c r="H58" s="810"/>
      <c r="I58" s="810"/>
      <c r="J58" s="810"/>
      <c r="K58" s="810"/>
      <c r="L58" s="810"/>
      <c r="M58" s="810">
        <v>19</v>
      </c>
      <c r="N58" s="810">
        <v>25</v>
      </c>
      <c r="O58" s="810"/>
      <c r="P58" s="810"/>
      <c r="Q58" s="810">
        <f t="shared" si="3"/>
        <v>19</v>
      </c>
      <c r="R58" s="810">
        <f t="shared" si="3"/>
        <v>25</v>
      </c>
      <c r="S58" s="810"/>
      <c r="T58" s="810"/>
      <c r="U58" s="810"/>
      <c r="V58" s="810"/>
      <c r="W58" s="810"/>
      <c r="X58" s="810"/>
      <c r="Y58" s="810"/>
      <c r="Z58" s="810"/>
      <c r="AA58" s="810"/>
      <c r="AB58" s="810"/>
      <c r="AC58" s="810"/>
      <c r="AD58" s="854"/>
      <c r="AE58" s="810"/>
      <c r="AF58" s="810">
        <f t="shared" si="4"/>
        <v>0</v>
      </c>
      <c r="AG58" s="810">
        <f t="shared" si="4"/>
        <v>0</v>
      </c>
      <c r="AH58" s="810"/>
      <c r="AI58" s="810"/>
      <c r="AJ58" s="810"/>
      <c r="AK58" s="810"/>
      <c r="AL58" s="810"/>
      <c r="AM58" s="810"/>
      <c r="AN58" s="810"/>
      <c r="AO58" s="810"/>
      <c r="AP58" s="810"/>
      <c r="AQ58" s="811"/>
      <c r="AR58" s="811"/>
      <c r="AS58" s="810"/>
      <c r="AT58" s="810"/>
      <c r="AU58" s="810">
        <f t="shared" si="5"/>
        <v>0</v>
      </c>
      <c r="AV58" s="810">
        <f t="shared" si="5"/>
        <v>0</v>
      </c>
      <c r="AW58" s="810"/>
      <c r="AX58" s="810"/>
      <c r="AY58" s="810"/>
      <c r="AZ58" s="810">
        <f t="shared" si="6"/>
        <v>0</v>
      </c>
      <c r="BA58" s="810">
        <f t="shared" si="6"/>
        <v>0</v>
      </c>
      <c r="BB58" s="810">
        <f>SUM(F58,U58,AJ58,)</f>
        <v>0</v>
      </c>
      <c r="BC58" s="810">
        <f>SUM(G58,V58,AK58,)</f>
        <v>0</v>
      </c>
      <c r="BD58" s="810">
        <f>SUM(H58,W58,AL58,)</f>
        <v>0</v>
      </c>
      <c r="BE58" s="810">
        <f>SUM(I58,X58,AM58,)</f>
        <v>0</v>
      </c>
      <c r="BF58" s="810">
        <f>SUM(J58,Y58,AN58,)</f>
        <v>0</v>
      </c>
      <c r="BG58" s="810">
        <f t="shared" si="10"/>
        <v>0</v>
      </c>
      <c r="BH58" s="810">
        <f>SUM(L58,AA58,AP58,)</f>
        <v>0</v>
      </c>
      <c r="BI58" s="810">
        <f t="shared" si="12"/>
        <v>19</v>
      </c>
      <c r="BJ58" s="810">
        <f>SUM(N58,AC58,AR58,)</f>
        <v>25</v>
      </c>
      <c r="BK58" s="810">
        <f>SUM(O58,AD58,AS58,)</f>
        <v>0</v>
      </c>
      <c r="BL58" s="810">
        <f>SUM(P58,AE58,AT58,)</f>
        <v>0</v>
      </c>
      <c r="BM58" s="810">
        <f t="shared" si="18"/>
        <v>19</v>
      </c>
      <c r="BN58" s="810">
        <f t="shared" si="18"/>
        <v>25</v>
      </c>
      <c r="BO58" s="774"/>
      <c r="BP58" s="812"/>
      <c r="BQ58" s="715" t="s">
        <v>208</v>
      </c>
    </row>
    <row r="59" spans="1:69" ht="15" hidden="1" customHeight="1" x14ac:dyDescent="0.25">
      <c r="A59" s="813"/>
      <c r="B59" s="814"/>
      <c r="C59" s="815"/>
      <c r="D59" s="816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8"/>
      <c r="R59" s="819"/>
      <c r="S59" s="820"/>
      <c r="T59" s="821"/>
      <c r="U59" s="822"/>
      <c r="V59" s="823"/>
      <c r="W59" s="823"/>
      <c r="X59" s="823"/>
      <c r="Y59" s="816"/>
      <c r="Z59" s="816"/>
      <c r="AA59" s="816"/>
      <c r="AB59" s="816"/>
      <c r="AC59" s="824"/>
      <c r="AD59" s="824"/>
      <c r="AE59" s="824"/>
      <c r="AF59" s="818"/>
      <c r="AG59" s="819"/>
      <c r="AH59" s="824"/>
      <c r="AI59" s="825"/>
      <c r="AJ59" s="824"/>
      <c r="AK59" s="825"/>
      <c r="AL59" s="824"/>
      <c r="AM59" s="824"/>
      <c r="AN59" s="824"/>
      <c r="AO59" s="824"/>
      <c r="AP59" s="824"/>
      <c r="AQ59" s="826"/>
      <c r="AR59" s="826"/>
      <c r="AS59" s="824"/>
      <c r="AT59" s="824"/>
      <c r="AU59" s="818"/>
      <c r="AV59" s="819"/>
      <c r="AW59" s="824"/>
      <c r="AX59" s="824"/>
      <c r="AY59" s="824"/>
      <c r="AZ59" s="827"/>
      <c r="BA59" s="716"/>
      <c r="BB59" s="716"/>
      <c r="BC59" s="716"/>
      <c r="BD59" s="716"/>
      <c r="BE59" s="716"/>
      <c r="BF59" s="716"/>
      <c r="BG59" s="716"/>
      <c r="BH59" s="716"/>
      <c r="BI59" s="716"/>
      <c r="BJ59" s="716"/>
      <c r="BK59" s="716"/>
      <c r="BL59" s="716"/>
      <c r="BM59" s="716"/>
      <c r="BN59" s="716"/>
      <c r="BP59" s="828"/>
    </row>
    <row r="60" spans="1:69" ht="15" hidden="1" customHeight="1" x14ac:dyDescent="0.25">
      <c r="A60" s="813"/>
      <c r="B60" s="814"/>
      <c r="C60" s="829"/>
      <c r="D60" s="816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8"/>
      <c r="R60" s="819"/>
      <c r="S60" s="820"/>
      <c r="T60" s="821"/>
      <c r="U60" s="822"/>
      <c r="V60" s="823"/>
      <c r="W60" s="823"/>
      <c r="X60" s="823"/>
      <c r="Y60" s="816"/>
      <c r="Z60" s="816"/>
      <c r="AA60" s="816"/>
      <c r="AB60" s="816"/>
      <c r="AC60" s="824"/>
      <c r="AD60" s="824"/>
      <c r="AE60" s="824"/>
      <c r="AF60" s="818"/>
      <c r="AG60" s="819"/>
      <c r="AH60" s="824"/>
      <c r="AW60" s="830"/>
      <c r="AX60" s="830"/>
      <c r="AY60" s="830"/>
      <c r="BA60" s="716"/>
      <c r="BB60" s="716"/>
      <c r="BC60" s="830"/>
      <c r="BD60" s="716"/>
      <c r="BE60" s="716"/>
      <c r="BF60" s="716"/>
      <c r="BG60" s="716"/>
      <c r="BH60" s="716"/>
      <c r="BI60" s="716"/>
      <c r="BJ60" s="716"/>
      <c r="BK60" s="716"/>
      <c r="BL60" s="716"/>
      <c r="BM60" s="716"/>
      <c r="BN60" s="716"/>
      <c r="BO60" s="830"/>
      <c r="BQ60" s="819"/>
    </row>
    <row r="61" spans="1:69" ht="15.6" customHeight="1" x14ac:dyDescent="0.3">
      <c r="B61" s="833"/>
      <c r="C61" s="833"/>
      <c r="E61" s="834"/>
      <c r="F61" s="835"/>
      <c r="G61" s="835"/>
      <c r="H61" s="835"/>
      <c r="I61" s="835"/>
      <c r="J61" s="835"/>
      <c r="K61" s="835"/>
      <c r="L61" s="835"/>
      <c r="M61" s="835"/>
      <c r="N61" s="835"/>
      <c r="O61" s="835"/>
      <c r="P61" s="835"/>
      <c r="Q61" s="835"/>
      <c r="R61" s="835"/>
      <c r="S61" s="835"/>
      <c r="T61" s="835"/>
      <c r="U61" s="835"/>
      <c r="V61" s="835"/>
      <c r="W61" s="835"/>
      <c r="X61" s="835"/>
      <c r="Y61" s="835"/>
      <c r="Z61" s="835"/>
      <c r="AA61" s="835"/>
      <c r="AB61" s="835"/>
      <c r="AC61" s="835"/>
      <c r="AD61" s="835"/>
      <c r="AE61" s="835"/>
      <c r="AF61" s="835"/>
      <c r="AG61" s="835"/>
      <c r="AW61" s="836"/>
      <c r="AX61" s="836"/>
      <c r="AY61" s="836"/>
      <c r="BA61" s="830"/>
      <c r="BC61" s="836"/>
      <c r="BO61" s="836"/>
    </row>
    <row r="62" spans="1:69" ht="15.6" customHeight="1" x14ac:dyDescent="0.3">
      <c r="B62" s="837"/>
      <c r="C62" s="833"/>
      <c r="AL62" s="830" t="s">
        <v>219</v>
      </c>
      <c r="AM62" s="714"/>
      <c r="AN62" s="714"/>
      <c r="AO62" s="714"/>
      <c r="AP62" s="714"/>
      <c r="AQ62" s="830" t="s">
        <v>115</v>
      </c>
      <c r="AY62" s="714" t="s">
        <v>117</v>
      </c>
      <c r="BA62" s="855" t="s">
        <v>117</v>
      </c>
      <c r="BD62" s="714"/>
      <c r="BE62" s="714"/>
      <c r="BF62" s="856" t="s">
        <v>191</v>
      </c>
      <c r="BG62" s="716"/>
      <c r="BH62" s="659"/>
      <c r="BI62" s="714"/>
      <c r="BK62" s="716"/>
      <c r="BL62" s="716"/>
    </row>
    <row r="63" spans="1:69" x14ac:dyDescent="0.3">
      <c r="AL63" s="836" t="s">
        <v>119</v>
      </c>
      <c r="AM63" s="659"/>
      <c r="AN63" s="659"/>
      <c r="AO63" s="659"/>
      <c r="AP63" s="659"/>
      <c r="AQ63" s="659" t="s">
        <v>118</v>
      </c>
      <c r="AY63" s="836" t="s">
        <v>156</v>
      </c>
      <c r="BA63" s="715" t="s">
        <v>192</v>
      </c>
      <c r="BD63" s="659"/>
      <c r="BE63" s="659"/>
      <c r="BF63" s="715" t="s">
        <v>157</v>
      </c>
      <c r="BG63" s="714"/>
      <c r="BH63" s="659"/>
      <c r="BI63" s="659"/>
      <c r="BK63" s="714"/>
    </row>
    <row r="86" spans="2:80" s="832" customFormat="1" ht="12.75" customHeight="1" x14ac:dyDescent="0.3">
      <c r="B86" s="715"/>
      <c r="C86" s="715"/>
      <c r="D86" s="715"/>
      <c r="E86" s="715"/>
      <c r="F86" s="715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  <c r="AI86" s="715"/>
      <c r="AJ86" s="715"/>
      <c r="AK86" s="715"/>
      <c r="AL86" s="715"/>
      <c r="AM86" s="715"/>
      <c r="AN86" s="715"/>
      <c r="AO86" s="715"/>
      <c r="AP86" s="715"/>
      <c r="AQ86" s="715"/>
      <c r="AR86" s="715"/>
      <c r="AS86" s="715"/>
      <c r="AT86" s="715"/>
      <c r="AU86" s="715"/>
      <c r="AV86" s="715"/>
      <c r="AW86" s="715"/>
      <c r="AX86" s="715"/>
      <c r="AY86" s="715"/>
      <c r="AZ86" s="715"/>
      <c r="BA86" s="715"/>
      <c r="BB86" s="715"/>
      <c r="BC86" s="715"/>
      <c r="BD86" s="715"/>
      <c r="BE86" s="715"/>
      <c r="BF86" s="715"/>
      <c r="BG86" s="715"/>
      <c r="BH86" s="715"/>
      <c r="BI86" s="715"/>
      <c r="BJ86" s="715"/>
      <c r="BK86" s="715"/>
      <c r="BL86" s="715"/>
      <c r="BM86" s="715"/>
      <c r="BN86" s="715"/>
      <c r="BO86" s="715"/>
      <c r="BP86" s="831"/>
      <c r="BQ86" s="715"/>
      <c r="BW86" s="866"/>
      <c r="BX86" s="866"/>
      <c r="BY86" s="866"/>
      <c r="BZ86" s="866"/>
      <c r="CA86" s="866"/>
      <c r="CB86" s="866"/>
    </row>
  </sheetData>
  <mergeCells count="103"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I10:I12"/>
    <mergeCell ref="J10:J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</mergeCells>
  <conditionalFormatting sqref="Z33:AE33 E33:P33">
    <cfRule type="cellIs" dxfId="6" priority="2" stopIfTrue="1" operator="equal">
      <formula>0</formula>
    </cfRule>
  </conditionalFormatting>
  <conditionalFormatting sqref="AB43:AC43 E43:N43">
    <cfRule type="cellIs" dxfId="5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horizontalDpi="4294967294" verticalDpi="4294967294" r:id="rId1"/>
  <headerFooter alignWithMargins="0">
    <oddHeader>&amp;R&amp;P</oddHeader>
  </headerFooter>
  <colBreaks count="1" manualBreakCount="1">
    <brk id="33" max="62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58"/>
  <sheetViews>
    <sheetView view="pageBreakPreview" zoomScale="70" zoomScaleNormal="50" zoomScaleSheetLayoutView="70" workbookViewId="0">
      <pane xSplit="3" ySplit="11" topLeftCell="CH27" activePane="bottomRight" state="frozen"/>
      <selection pane="topRight" activeCell="D1" sqref="D1"/>
      <selection pane="bottomLeft" activeCell="A15" sqref="A15"/>
      <selection pane="bottomRight" activeCell="N26" sqref="N26"/>
    </sheetView>
  </sheetViews>
  <sheetFormatPr defaultColWidth="8.85546875" defaultRowHeight="15" x14ac:dyDescent="0.25"/>
  <cols>
    <col min="1" max="1" width="13.140625" style="659" customWidth="1"/>
    <col min="2" max="2" width="9.140625" style="659" customWidth="1"/>
    <col min="3" max="3" width="10.28515625" style="659" customWidth="1"/>
    <col min="4" max="4" width="11.5703125" style="659" customWidth="1"/>
    <col min="5" max="5" width="10.7109375" style="659" bestFit="1" customWidth="1"/>
    <col min="6" max="6" width="9.140625" style="659" bestFit="1" customWidth="1"/>
    <col min="7" max="7" width="10.140625" style="659" customWidth="1"/>
    <col min="8" max="8" width="10" style="659" customWidth="1"/>
    <col min="9" max="9" width="9.140625" style="659" bestFit="1" customWidth="1"/>
    <col min="10" max="10" width="9.7109375" style="659" customWidth="1"/>
    <col min="11" max="11" width="9.28515625" style="659" bestFit="1" customWidth="1"/>
    <col min="12" max="12" width="9.140625" style="659" bestFit="1" customWidth="1"/>
    <col min="13" max="13" width="10.28515625" style="659" customWidth="1"/>
    <col min="14" max="14" width="11.7109375" style="659" customWidth="1"/>
    <col min="15" max="15" width="9.140625" style="659" bestFit="1" customWidth="1"/>
    <col min="16" max="16" width="12.140625" style="659" customWidth="1"/>
    <col min="17" max="17" width="12" style="659" customWidth="1"/>
    <col min="18" max="19" width="9.140625" style="659" bestFit="1" customWidth="1"/>
    <col min="20" max="20" width="10.28515625" style="659" bestFit="1" customWidth="1"/>
    <col min="21" max="21" width="9.28515625" style="659" bestFit="1" customWidth="1"/>
    <col min="22" max="22" width="9.85546875" style="659" bestFit="1" customWidth="1"/>
    <col min="23" max="23" width="11.28515625" style="659" bestFit="1" customWidth="1"/>
    <col min="24" max="36" width="9.28515625" style="659" bestFit="1" customWidth="1"/>
    <col min="37" max="37" width="9.85546875" style="659" bestFit="1" customWidth="1"/>
    <col min="38" max="38" width="10.7109375" style="659" bestFit="1" customWidth="1"/>
    <col min="39" max="39" width="9.140625" style="659" bestFit="1" customWidth="1"/>
    <col min="40" max="40" width="10.28515625" style="659" bestFit="1" customWidth="1"/>
    <col min="41" max="41" width="10.7109375" style="659" bestFit="1" customWidth="1"/>
    <col min="42" max="42" width="9" style="659" bestFit="1" customWidth="1"/>
    <col min="43" max="43" width="10.140625" style="659" bestFit="1" customWidth="1"/>
    <col min="44" max="44" width="10.5703125" style="659" bestFit="1" customWidth="1"/>
    <col min="45" max="45" width="9" style="659" bestFit="1" customWidth="1"/>
    <col min="46" max="66" width="8.85546875" style="659" customWidth="1"/>
    <col min="67" max="69" width="9" style="659" customWidth="1"/>
    <col min="70" max="74" width="9" style="659" bestFit="1" customWidth="1"/>
    <col min="75" max="88" width="8.85546875" style="659"/>
    <col min="89" max="89" width="9.85546875" style="659" customWidth="1"/>
    <col min="90" max="90" width="8.85546875" style="659"/>
    <col min="91" max="91" width="21.7109375" style="659" hidden="1" customWidth="1"/>
    <col min="92" max="109" width="0" style="659" hidden="1" customWidth="1"/>
    <col min="110" max="117" width="9.140625" style="660" hidden="1" customWidth="1"/>
    <col min="118" max="118" width="15.7109375" style="660" customWidth="1"/>
    <col min="119" max="123" width="9.140625" style="660" hidden="1" customWidth="1"/>
    <col min="124" max="136" width="9.140625" style="660" customWidth="1"/>
    <col min="137" max="140" width="9.140625" style="661" customWidth="1"/>
    <col min="141" max="16384" width="8.85546875" style="659"/>
  </cols>
  <sheetData>
    <row r="1" spans="1:140" x14ac:dyDescent="0.25">
      <c r="A1" s="659" t="s">
        <v>101</v>
      </c>
      <c r="E1" s="659" t="s">
        <v>70</v>
      </c>
    </row>
    <row r="2" spans="1:140" x14ac:dyDescent="0.25">
      <c r="E2" s="659" t="s">
        <v>102</v>
      </c>
      <c r="DD2" s="660"/>
      <c r="DE2" s="660"/>
      <c r="EB2" s="681"/>
      <c r="EE2" s="661"/>
      <c r="EF2" s="661"/>
      <c r="EI2" s="659"/>
      <c r="EJ2" s="659"/>
    </row>
    <row r="3" spans="1:140" x14ac:dyDescent="0.25">
      <c r="A3" s="665" t="s">
        <v>73</v>
      </c>
      <c r="E3" s="662" t="s">
        <v>209</v>
      </c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1"/>
      <c r="AD3" s="661"/>
      <c r="AN3" s="664"/>
      <c r="AO3" s="664"/>
    </row>
    <row r="4" spans="1:140" x14ac:dyDescent="0.25">
      <c r="A4" s="665" t="s">
        <v>74</v>
      </c>
      <c r="B4" s="665"/>
      <c r="C4" s="665"/>
      <c r="D4" s="665"/>
      <c r="E4" s="849">
        <v>42211</v>
      </c>
      <c r="F4" s="665"/>
      <c r="G4" s="665"/>
      <c r="H4" s="665"/>
      <c r="I4" s="665"/>
      <c r="J4" s="665"/>
      <c r="K4" s="667"/>
      <c r="L4" s="667"/>
      <c r="M4" s="667"/>
      <c r="N4" s="667"/>
      <c r="O4" s="667"/>
      <c r="P4" s="667"/>
      <c r="Q4" s="667"/>
      <c r="R4" s="667"/>
      <c r="S4" s="661"/>
      <c r="T4" s="667"/>
      <c r="U4" s="667"/>
      <c r="V4" s="667"/>
      <c r="W4" s="667"/>
      <c r="X4" s="667"/>
      <c r="Y4" s="667"/>
      <c r="Z4" s="667"/>
      <c r="AA4" s="667"/>
      <c r="AB4" s="667"/>
      <c r="AC4" s="667"/>
      <c r="AD4" s="667"/>
      <c r="AE4" s="665"/>
      <c r="AF4" s="665"/>
      <c r="AG4" s="665"/>
      <c r="AH4" s="665"/>
      <c r="AI4" s="665"/>
      <c r="AJ4" s="665"/>
      <c r="AK4" s="665"/>
      <c r="AL4" s="665"/>
      <c r="AM4" s="665"/>
      <c r="AN4" s="665"/>
      <c r="AO4" s="665"/>
      <c r="AP4" s="665"/>
      <c r="AQ4" s="665"/>
      <c r="AR4" s="665"/>
      <c r="AS4" s="665"/>
      <c r="AT4" s="665"/>
      <c r="AU4" s="665"/>
      <c r="AV4" s="665"/>
      <c r="AW4" s="665"/>
      <c r="AX4" s="665"/>
      <c r="AY4" s="665"/>
      <c r="AZ4" s="665"/>
      <c r="BA4" s="665"/>
      <c r="BB4" s="665"/>
      <c r="BC4" s="665"/>
      <c r="BD4" s="665"/>
      <c r="BE4" s="665"/>
      <c r="BF4" s="665"/>
      <c r="BG4" s="665"/>
      <c r="BH4" s="665"/>
      <c r="BI4" s="665"/>
      <c r="BJ4" s="665"/>
      <c r="BK4" s="665"/>
      <c r="BL4" s="665"/>
      <c r="BM4" s="665"/>
      <c r="BN4" s="665"/>
      <c r="BO4" s="665"/>
      <c r="BP4" s="665"/>
      <c r="BQ4" s="665"/>
      <c r="BR4" s="665"/>
      <c r="BS4" s="665"/>
      <c r="BT4" s="665"/>
      <c r="BU4" s="665"/>
      <c r="BV4" s="665"/>
      <c r="BW4" s="665"/>
      <c r="BX4" s="665"/>
      <c r="BY4" s="665"/>
      <c r="BZ4" s="665"/>
      <c r="CA4" s="665"/>
      <c r="CB4" s="665"/>
      <c r="CC4" s="665"/>
      <c r="CD4" s="665"/>
      <c r="CE4" s="665"/>
      <c r="CF4" s="665"/>
      <c r="CG4" s="665"/>
      <c r="CH4" s="665"/>
      <c r="CI4" s="665"/>
      <c r="CJ4" s="665"/>
      <c r="CK4" s="665"/>
      <c r="CL4" s="665"/>
    </row>
    <row r="5" spans="1:140" s="671" customFormat="1" ht="17.45" customHeight="1" x14ac:dyDescent="0.2">
      <c r="A5" s="1348" t="s">
        <v>0</v>
      </c>
      <c r="B5" s="670"/>
      <c r="C5" s="670"/>
      <c r="D5" s="1349" t="s">
        <v>75</v>
      </c>
      <c r="E5" s="1350"/>
      <c r="F5" s="1350"/>
      <c r="G5" s="1350"/>
      <c r="H5" s="1350"/>
      <c r="I5" s="1350"/>
      <c r="J5" s="1350"/>
      <c r="K5" s="1350"/>
      <c r="L5" s="1350"/>
      <c r="M5" s="1350"/>
      <c r="N5" s="1350"/>
      <c r="O5" s="1350"/>
      <c r="P5" s="1350"/>
      <c r="Q5" s="1350"/>
      <c r="R5" s="1350"/>
      <c r="S5" s="1350"/>
      <c r="T5" s="1350"/>
      <c r="U5" s="1350"/>
      <c r="V5" s="1350"/>
      <c r="W5" s="1350"/>
      <c r="X5" s="1351"/>
      <c r="Y5" s="1349" t="s">
        <v>76</v>
      </c>
      <c r="Z5" s="1350"/>
      <c r="AA5" s="1350"/>
      <c r="AB5" s="1350"/>
      <c r="AC5" s="1350"/>
      <c r="AD5" s="1350"/>
      <c r="AE5" s="1350"/>
      <c r="AF5" s="1350"/>
      <c r="AG5" s="1350"/>
      <c r="AH5" s="1350"/>
      <c r="AI5" s="1350"/>
      <c r="AJ5" s="1350"/>
      <c r="AK5" s="1350"/>
      <c r="AL5" s="1350"/>
      <c r="AM5" s="1350"/>
      <c r="AN5" s="1350"/>
      <c r="AO5" s="1350"/>
      <c r="AP5" s="1350"/>
      <c r="AQ5" s="1350"/>
      <c r="AR5" s="1350"/>
      <c r="AS5" s="1351"/>
      <c r="AT5" s="1355" t="s">
        <v>77</v>
      </c>
      <c r="AU5" s="1356"/>
      <c r="AV5" s="1356"/>
      <c r="AW5" s="1356"/>
      <c r="AX5" s="1356"/>
      <c r="AY5" s="1356"/>
      <c r="AZ5" s="1356"/>
      <c r="BA5" s="1356"/>
      <c r="BB5" s="1356"/>
      <c r="BC5" s="1356"/>
      <c r="BD5" s="1356"/>
      <c r="BE5" s="1356"/>
      <c r="BF5" s="1356"/>
      <c r="BG5" s="1356"/>
      <c r="BH5" s="1356"/>
      <c r="BI5" s="1356"/>
      <c r="BJ5" s="1356"/>
      <c r="BK5" s="1356"/>
      <c r="BL5" s="1356"/>
      <c r="BM5" s="1356"/>
      <c r="BN5" s="1357"/>
      <c r="BO5" s="1348" t="s">
        <v>77</v>
      </c>
      <c r="BP5" s="1348"/>
      <c r="BQ5" s="1348"/>
      <c r="BR5" s="1355" t="s">
        <v>79</v>
      </c>
      <c r="BS5" s="1356"/>
      <c r="BT5" s="1356"/>
      <c r="BU5" s="1356"/>
      <c r="BV5" s="1356"/>
      <c r="BW5" s="1356"/>
      <c r="BX5" s="1356"/>
      <c r="BY5" s="1356"/>
      <c r="BZ5" s="1356"/>
      <c r="CA5" s="1356"/>
      <c r="CB5" s="1356"/>
      <c r="CC5" s="1356"/>
      <c r="CD5" s="1356"/>
      <c r="CE5" s="1356"/>
      <c r="CF5" s="1356"/>
      <c r="CG5" s="1356"/>
      <c r="CH5" s="1356"/>
      <c r="CI5" s="1356"/>
      <c r="CJ5" s="1356"/>
      <c r="CK5" s="1356"/>
      <c r="CL5" s="1357"/>
      <c r="DF5" s="672"/>
      <c r="DG5" s="672"/>
      <c r="DH5" s="672"/>
      <c r="DI5" s="672"/>
      <c r="DJ5" s="672"/>
      <c r="DK5" s="672"/>
      <c r="DL5" s="672"/>
      <c r="DM5" s="672"/>
      <c r="DN5" s="672"/>
      <c r="DO5" s="672"/>
      <c r="DP5" s="672"/>
      <c r="DQ5" s="672"/>
      <c r="DR5" s="672"/>
      <c r="DS5" s="672"/>
      <c r="DT5" s="672"/>
      <c r="DU5" s="672"/>
      <c r="DV5" s="672"/>
      <c r="DW5" s="672"/>
      <c r="DX5" s="672"/>
      <c r="DY5" s="672"/>
      <c r="DZ5" s="672"/>
      <c r="EA5" s="672"/>
      <c r="EB5" s="672"/>
      <c r="EC5" s="672"/>
      <c r="ED5" s="672"/>
      <c r="EE5" s="672"/>
      <c r="EF5" s="672"/>
      <c r="EG5" s="673"/>
      <c r="EH5" s="673"/>
      <c r="EI5" s="673"/>
      <c r="EJ5" s="673"/>
    </row>
    <row r="6" spans="1:140" s="671" customFormat="1" ht="6" customHeight="1" x14ac:dyDescent="0.2">
      <c r="A6" s="1348"/>
      <c r="B6" s="674"/>
      <c r="C6" s="674"/>
      <c r="D6" s="1352"/>
      <c r="E6" s="1353"/>
      <c r="F6" s="1353"/>
      <c r="G6" s="1353"/>
      <c r="H6" s="1353"/>
      <c r="I6" s="1353"/>
      <c r="J6" s="1353"/>
      <c r="K6" s="1353"/>
      <c r="L6" s="1353"/>
      <c r="M6" s="1353"/>
      <c r="N6" s="1353"/>
      <c r="O6" s="1353"/>
      <c r="P6" s="1353"/>
      <c r="Q6" s="1353"/>
      <c r="R6" s="1353"/>
      <c r="S6" s="1353"/>
      <c r="T6" s="1353"/>
      <c r="U6" s="1353"/>
      <c r="V6" s="1353"/>
      <c r="W6" s="1353"/>
      <c r="X6" s="1354"/>
      <c r="Y6" s="1352"/>
      <c r="Z6" s="1353"/>
      <c r="AA6" s="1353"/>
      <c r="AB6" s="1353"/>
      <c r="AC6" s="1353"/>
      <c r="AD6" s="1353"/>
      <c r="AE6" s="1353"/>
      <c r="AF6" s="1353"/>
      <c r="AG6" s="1353"/>
      <c r="AH6" s="1353"/>
      <c r="AI6" s="1353"/>
      <c r="AJ6" s="1353"/>
      <c r="AK6" s="1353"/>
      <c r="AL6" s="1353"/>
      <c r="AM6" s="1353"/>
      <c r="AN6" s="1353"/>
      <c r="AO6" s="1353"/>
      <c r="AP6" s="1353"/>
      <c r="AQ6" s="1353"/>
      <c r="AR6" s="1353"/>
      <c r="AS6" s="1354"/>
      <c r="AT6" s="1358"/>
      <c r="AU6" s="1359"/>
      <c r="AV6" s="1359"/>
      <c r="AW6" s="1359"/>
      <c r="AX6" s="1359"/>
      <c r="AY6" s="1359"/>
      <c r="AZ6" s="1359"/>
      <c r="BA6" s="1359"/>
      <c r="BB6" s="1359"/>
      <c r="BC6" s="1359"/>
      <c r="BD6" s="1359"/>
      <c r="BE6" s="1359"/>
      <c r="BF6" s="1359"/>
      <c r="BG6" s="1359"/>
      <c r="BH6" s="1359"/>
      <c r="BI6" s="1359"/>
      <c r="BJ6" s="1359"/>
      <c r="BK6" s="1359"/>
      <c r="BL6" s="1359"/>
      <c r="BM6" s="1359"/>
      <c r="BN6" s="1360"/>
      <c r="BO6" s="1348"/>
      <c r="BP6" s="1348"/>
      <c r="BQ6" s="1348"/>
      <c r="BR6" s="1358"/>
      <c r="BS6" s="1359"/>
      <c r="BT6" s="1359"/>
      <c r="BU6" s="1359"/>
      <c r="BV6" s="1359"/>
      <c r="BW6" s="1359"/>
      <c r="BX6" s="1359"/>
      <c r="BY6" s="1359"/>
      <c r="BZ6" s="1359"/>
      <c r="CA6" s="1359"/>
      <c r="CB6" s="1359"/>
      <c r="CC6" s="1359"/>
      <c r="CD6" s="1359"/>
      <c r="CE6" s="1359"/>
      <c r="CF6" s="1359"/>
      <c r="CG6" s="1359"/>
      <c r="CH6" s="1359"/>
      <c r="CI6" s="1359"/>
      <c r="CJ6" s="1359"/>
      <c r="CK6" s="1359"/>
      <c r="CL6" s="1360"/>
      <c r="DF6" s="672"/>
      <c r="DG6" s="672"/>
      <c r="DH6" s="672"/>
      <c r="DI6" s="672"/>
      <c r="DJ6" s="672"/>
      <c r="DK6" s="672"/>
      <c r="DL6" s="672"/>
      <c r="DM6" s="672"/>
      <c r="DN6" s="672"/>
      <c r="DO6" s="672"/>
      <c r="DP6" s="672"/>
      <c r="DQ6" s="672"/>
      <c r="DR6" s="672"/>
      <c r="DS6" s="672"/>
      <c r="DT6" s="672"/>
      <c r="DU6" s="672"/>
      <c r="DV6" s="672"/>
      <c r="DW6" s="672"/>
      <c r="DX6" s="672"/>
      <c r="DY6" s="672"/>
      <c r="DZ6" s="672"/>
      <c r="EA6" s="672"/>
      <c r="EB6" s="672"/>
      <c r="EC6" s="672"/>
      <c r="ED6" s="672"/>
      <c r="EE6" s="672"/>
      <c r="EF6" s="672"/>
      <c r="EG6" s="673"/>
      <c r="EH6" s="673"/>
      <c r="EI6" s="673"/>
      <c r="EJ6" s="673"/>
    </row>
    <row r="7" spans="1:140" s="671" customFormat="1" ht="21.6" customHeight="1" x14ac:dyDescent="0.2">
      <c r="A7" s="1348"/>
      <c r="B7" s="675"/>
      <c r="C7" s="675"/>
      <c r="D7" s="1347" t="s">
        <v>103</v>
      </c>
      <c r="E7" s="1347"/>
      <c r="F7" s="1347"/>
      <c r="G7" s="1347" t="s">
        <v>104</v>
      </c>
      <c r="H7" s="1347"/>
      <c r="I7" s="1347"/>
      <c r="J7" s="1347"/>
      <c r="K7" s="1347"/>
      <c r="L7" s="1347"/>
      <c r="M7" s="1347" t="s">
        <v>83</v>
      </c>
      <c r="N7" s="1347"/>
      <c r="O7" s="1347"/>
      <c r="P7" s="1347" t="s">
        <v>84</v>
      </c>
      <c r="Q7" s="1347"/>
      <c r="R7" s="1347"/>
      <c r="S7" s="1347" t="s">
        <v>105</v>
      </c>
      <c r="T7" s="1347"/>
      <c r="U7" s="1347"/>
      <c r="V7" s="1347" t="s">
        <v>86</v>
      </c>
      <c r="W7" s="1347"/>
      <c r="X7" s="1347"/>
      <c r="Y7" s="1347" t="s">
        <v>103</v>
      </c>
      <c r="Z7" s="1347"/>
      <c r="AA7" s="1347"/>
      <c r="AB7" s="1347" t="s">
        <v>104</v>
      </c>
      <c r="AC7" s="1347"/>
      <c r="AD7" s="1347"/>
      <c r="AE7" s="1347"/>
      <c r="AF7" s="1347"/>
      <c r="AG7" s="1347"/>
      <c r="AH7" s="1347" t="s">
        <v>83</v>
      </c>
      <c r="AI7" s="1347"/>
      <c r="AJ7" s="1347"/>
      <c r="AK7" s="1347" t="s">
        <v>84</v>
      </c>
      <c r="AL7" s="1347"/>
      <c r="AM7" s="1347"/>
      <c r="AN7" s="1347" t="s">
        <v>105</v>
      </c>
      <c r="AO7" s="1347"/>
      <c r="AP7" s="1347"/>
      <c r="AQ7" s="1347" t="s">
        <v>86</v>
      </c>
      <c r="AR7" s="1347"/>
      <c r="AS7" s="1347"/>
      <c r="AT7" s="1347" t="s">
        <v>103</v>
      </c>
      <c r="AU7" s="1347"/>
      <c r="AV7" s="1347"/>
      <c r="AW7" s="1347" t="s">
        <v>104</v>
      </c>
      <c r="AX7" s="1347"/>
      <c r="AY7" s="1347"/>
      <c r="AZ7" s="1347"/>
      <c r="BA7" s="1347"/>
      <c r="BB7" s="1347"/>
      <c r="BC7" s="1347" t="s">
        <v>83</v>
      </c>
      <c r="BD7" s="1347"/>
      <c r="BE7" s="1347"/>
      <c r="BF7" s="1347" t="s">
        <v>84</v>
      </c>
      <c r="BG7" s="1347"/>
      <c r="BH7" s="1347"/>
      <c r="BI7" s="1347" t="s">
        <v>105</v>
      </c>
      <c r="BJ7" s="1347"/>
      <c r="BK7" s="1347"/>
      <c r="BL7" s="1347" t="s">
        <v>86</v>
      </c>
      <c r="BM7" s="1347"/>
      <c r="BN7" s="1347"/>
      <c r="BO7" s="1348"/>
      <c r="BP7" s="1348"/>
      <c r="BQ7" s="1348"/>
      <c r="BR7" s="1347" t="s">
        <v>103</v>
      </c>
      <c r="BS7" s="1347"/>
      <c r="BT7" s="1347"/>
      <c r="BU7" s="1347" t="s">
        <v>104</v>
      </c>
      <c r="BV7" s="1347"/>
      <c r="BW7" s="1347"/>
      <c r="BX7" s="1347"/>
      <c r="BY7" s="1347"/>
      <c r="BZ7" s="1347"/>
      <c r="CA7" s="1347" t="s">
        <v>83</v>
      </c>
      <c r="CB7" s="1347"/>
      <c r="CC7" s="1347"/>
      <c r="CD7" s="1347" t="s">
        <v>84</v>
      </c>
      <c r="CE7" s="1347"/>
      <c r="CF7" s="1347"/>
      <c r="CG7" s="1347" t="s">
        <v>105</v>
      </c>
      <c r="CH7" s="1347"/>
      <c r="CI7" s="1347"/>
      <c r="CJ7" s="1347" t="s">
        <v>86</v>
      </c>
      <c r="CK7" s="1347"/>
      <c r="CL7" s="1347"/>
      <c r="DF7" s="672"/>
      <c r="DG7" s="672"/>
      <c r="DH7" s="672"/>
      <c r="DI7" s="672"/>
      <c r="DJ7" s="672"/>
      <c r="DK7" s="672"/>
      <c r="DL7" s="672"/>
      <c r="DM7" s="672"/>
      <c r="DN7" s="672"/>
      <c r="DO7" s="672"/>
      <c r="DP7" s="672"/>
      <c r="DQ7" s="672"/>
      <c r="DR7" s="672"/>
      <c r="DS7" s="672"/>
      <c r="DT7" s="672"/>
      <c r="DU7" s="672"/>
      <c r="DV7" s="672"/>
      <c r="DW7" s="672"/>
      <c r="DX7" s="672"/>
      <c r="DY7" s="672"/>
      <c r="DZ7" s="672"/>
      <c r="EA7" s="672"/>
      <c r="EB7" s="672"/>
      <c r="EC7" s="672"/>
      <c r="ED7" s="672"/>
      <c r="EE7" s="672"/>
      <c r="EF7" s="672"/>
      <c r="EG7" s="673"/>
      <c r="EH7" s="673"/>
      <c r="EI7" s="673"/>
      <c r="EJ7" s="673"/>
    </row>
    <row r="8" spans="1:140" s="671" customFormat="1" ht="21.6" customHeight="1" x14ac:dyDescent="0.2">
      <c r="A8" s="1348"/>
      <c r="B8" s="675"/>
      <c r="C8" s="675"/>
      <c r="D8" s="1347"/>
      <c r="E8" s="1347"/>
      <c r="F8" s="1347"/>
      <c r="G8" s="1347" t="s">
        <v>91</v>
      </c>
      <c r="H8" s="1347"/>
      <c r="I8" s="1347"/>
      <c r="J8" s="1347" t="s">
        <v>90</v>
      </c>
      <c r="K8" s="1347"/>
      <c r="L8" s="1347"/>
      <c r="M8" s="1347"/>
      <c r="N8" s="1347"/>
      <c r="O8" s="1347"/>
      <c r="P8" s="1347"/>
      <c r="Q8" s="1347"/>
      <c r="R8" s="1347"/>
      <c r="S8" s="1347"/>
      <c r="T8" s="1347"/>
      <c r="U8" s="1347"/>
      <c r="V8" s="1347"/>
      <c r="W8" s="1347"/>
      <c r="X8" s="1347"/>
      <c r="Y8" s="1347"/>
      <c r="Z8" s="1347"/>
      <c r="AA8" s="1347"/>
      <c r="AB8" s="1347" t="s">
        <v>91</v>
      </c>
      <c r="AC8" s="1347"/>
      <c r="AD8" s="1347"/>
      <c r="AE8" s="1347" t="s">
        <v>90</v>
      </c>
      <c r="AF8" s="1347"/>
      <c r="AG8" s="1347"/>
      <c r="AH8" s="1347"/>
      <c r="AI8" s="1347"/>
      <c r="AJ8" s="1347"/>
      <c r="AK8" s="1347"/>
      <c r="AL8" s="1347"/>
      <c r="AM8" s="1347"/>
      <c r="AN8" s="1347"/>
      <c r="AO8" s="1347"/>
      <c r="AP8" s="1347"/>
      <c r="AQ8" s="1347"/>
      <c r="AR8" s="1347"/>
      <c r="AS8" s="1347"/>
      <c r="AT8" s="1347"/>
      <c r="AU8" s="1347"/>
      <c r="AV8" s="1347"/>
      <c r="AW8" s="1347" t="s">
        <v>91</v>
      </c>
      <c r="AX8" s="1347"/>
      <c r="AY8" s="1347"/>
      <c r="AZ8" s="1347" t="s">
        <v>90</v>
      </c>
      <c r="BA8" s="1347"/>
      <c r="BB8" s="1347"/>
      <c r="BC8" s="1347"/>
      <c r="BD8" s="1347"/>
      <c r="BE8" s="1347"/>
      <c r="BF8" s="1347"/>
      <c r="BG8" s="1347"/>
      <c r="BH8" s="1347"/>
      <c r="BI8" s="1347"/>
      <c r="BJ8" s="1347"/>
      <c r="BK8" s="1347"/>
      <c r="BL8" s="1347"/>
      <c r="BM8" s="1347"/>
      <c r="BN8" s="1347"/>
      <c r="BO8" s="1348"/>
      <c r="BP8" s="1348"/>
      <c r="BQ8" s="1348"/>
      <c r="BR8" s="1347"/>
      <c r="BS8" s="1347"/>
      <c r="BT8" s="1347"/>
      <c r="BU8" s="1347" t="s">
        <v>91</v>
      </c>
      <c r="BV8" s="1347"/>
      <c r="BW8" s="1347"/>
      <c r="BX8" s="1347" t="s">
        <v>90</v>
      </c>
      <c r="BY8" s="1347"/>
      <c r="BZ8" s="1347"/>
      <c r="CA8" s="1347"/>
      <c r="CB8" s="1347"/>
      <c r="CC8" s="1347"/>
      <c r="CD8" s="1347"/>
      <c r="CE8" s="1347"/>
      <c r="CF8" s="1347"/>
      <c r="CG8" s="1347"/>
      <c r="CH8" s="1347"/>
      <c r="CI8" s="1347"/>
      <c r="CJ8" s="1347"/>
      <c r="CK8" s="1347"/>
      <c r="CL8" s="1347"/>
      <c r="DF8" s="672"/>
      <c r="DG8" s="672"/>
      <c r="DH8" s="672"/>
      <c r="DI8" s="672"/>
      <c r="DJ8" s="672"/>
      <c r="DK8" s="672"/>
      <c r="DL8" s="672"/>
      <c r="DM8" s="672"/>
      <c r="DN8" s="672"/>
      <c r="DO8" s="672"/>
      <c r="DP8" s="672"/>
      <c r="DQ8" s="672"/>
      <c r="DR8" s="672"/>
      <c r="DS8" s="672"/>
      <c r="DT8" s="672"/>
      <c r="DU8" s="672"/>
      <c r="DV8" s="672"/>
      <c r="DW8" s="672"/>
      <c r="DX8" s="672"/>
      <c r="DY8" s="672"/>
      <c r="DZ8" s="672"/>
      <c r="EA8" s="672"/>
      <c r="EB8" s="672"/>
      <c r="EC8" s="672"/>
      <c r="ED8" s="672"/>
      <c r="EE8" s="672"/>
      <c r="EF8" s="672"/>
      <c r="EG8" s="673"/>
      <c r="EH8" s="673"/>
      <c r="EI8" s="673"/>
      <c r="EJ8" s="673"/>
    </row>
    <row r="9" spans="1:140" s="671" customFormat="1" ht="38.25" x14ac:dyDescent="0.2">
      <c r="A9" s="1348"/>
      <c r="B9" s="675"/>
      <c r="C9" s="675"/>
      <c r="D9" s="676" t="s">
        <v>106</v>
      </c>
      <c r="E9" s="676" t="s">
        <v>107</v>
      </c>
      <c r="F9" s="676" t="s">
        <v>108</v>
      </c>
      <c r="G9" s="676" t="s">
        <v>106</v>
      </c>
      <c r="H9" s="676" t="s">
        <v>107</v>
      </c>
      <c r="I9" s="676" t="s">
        <v>108</v>
      </c>
      <c r="J9" s="676" t="s">
        <v>106</v>
      </c>
      <c r="K9" s="676" t="s">
        <v>107</v>
      </c>
      <c r="L9" s="676" t="s">
        <v>108</v>
      </c>
      <c r="M9" s="676" t="s">
        <v>106</v>
      </c>
      <c r="N9" s="676" t="s">
        <v>107</v>
      </c>
      <c r="O9" s="676" t="s">
        <v>108</v>
      </c>
      <c r="P9" s="676" t="s">
        <v>106</v>
      </c>
      <c r="Q9" s="676" t="s">
        <v>107</v>
      </c>
      <c r="R9" s="676" t="s">
        <v>108</v>
      </c>
      <c r="S9" s="676" t="s">
        <v>106</v>
      </c>
      <c r="T9" s="676" t="s">
        <v>107</v>
      </c>
      <c r="U9" s="676" t="s">
        <v>108</v>
      </c>
      <c r="V9" s="676" t="s">
        <v>106</v>
      </c>
      <c r="W9" s="676" t="s">
        <v>107</v>
      </c>
      <c r="X9" s="676" t="s">
        <v>108</v>
      </c>
      <c r="Y9" s="676" t="s">
        <v>106</v>
      </c>
      <c r="Z9" s="676" t="s">
        <v>107</v>
      </c>
      <c r="AA9" s="676" t="s">
        <v>108</v>
      </c>
      <c r="AB9" s="676" t="s">
        <v>106</v>
      </c>
      <c r="AC9" s="676" t="s">
        <v>107</v>
      </c>
      <c r="AD9" s="676" t="s">
        <v>108</v>
      </c>
      <c r="AE9" s="676" t="s">
        <v>106</v>
      </c>
      <c r="AF9" s="676" t="s">
        <v>107</v>
      </c>
      <c r="AG9" s="676" t="s">
        <v>108</v>
      </c>
      <c r="AH9" s="676" t="s">
        <v>106</v>
      </c>
      <c r="AI9" s="676" t="s">
        <v>107</v>
      </c>
      <c r="AJ9" s="676" t="s">
        <v>108</v>
      </c>
      <c r="AK9" s="676" t="s">
        <v>106</v>
      </c>
      <c r="AL9" s="676" t="s">
        <v>107</v>
      </c>
      <c r="AM9" s="676" t="s">
        <v>108</v>
      </c>
      <c r="AN9" s="676" t="s">
        <v>106</v>
      </c>
      <c r="AO9" s="676" t="s">
        <v>107</v>
      </c>
      <c r="AP9" s="676" t="s">
        <v>108</v>
      </c>
      <c r="AQ9" s="676" t="s">
        <v>106</v>
      </c>
      <c r="AR9" s="676" t="s">
        <v>107</v>
      </c>
      <c r="AS9" s="676" t="s">
        <v>108</v>
      </c>
      <c r="AT9" s="676" t="s">
        <v>106</v>
      </c>
      <c r="AU9" s="676" t="s">
        <v>107</v>
      </c>
      <c r="AV9" s="676" t="s">
        <v>108</v>
      </c>
      <c r="AW9" s="676" t="s">
        <v>106</v>
      </c>
      <c r="AX9" s="676" t="s">
        <v>107</v>
      </c>
      <c r="AY9" s="676" t="s">
        <v>108</v>
      </c>
      <c r="AZ9" s="676" t="s">
        <v>106</v>
      </c>
      <c r="BA9" s="676" t="s">
        <v>107</v>
      </c>
      <c r="BB9" s="676" t="s">
        <v>108</v>
      </c>
      <c r="BC9" s="676" t="s">
        <v>106</v>
      </c>
      <c r="BD9" s="676" t="s">
        <v>107</v>
      </c>
      <c r="BE9" s="676" t="s">
        <v>108</v>
      </c>
      <c r="BF9" s="676" t="s">
        <v>106</v>
      </c>
      <c r="BG9" s="676" t="s">
        <v>107</v>
      </c>
      <c r="BH9" s="676" t="s">
        <v>108</v>
      </c>
      <c r="BI9" s="676" t="s">
        <v>106</v>
      </c>
      <c r="BJ9" s="676" t="s">
        <v>107</v>
      </c>
      <c r="BK9" s="676" t="s">
        <v>108</v>
      </c>
      <c r="BL9" s="676" t="s">
        <v>106</v>
      </c>
      <c r="BM9" s="676" t="s">
        <v>107</v>
      </c>
      <c r="BN9" s="676" t="s">
        <v>108</v>
      </c>
      <c r="BO9" s="676" t="s">
        <v>94</v>
      </c>
      <c r="BP9" s="676" t="s">
        <v>109</v>
      </c>
      <c r="BQ9" s="676" t="s">
        <v>110</v>
      </c>
      <c r="BR9" s="676" t="s">
        <v>106</v>
      </c>
      <c r="BS9" s="676" t="s">
        <v>107</v>
      </c>
      <c r="BT9" s="676" t="s">
        <v>108</v>
      </c>
      <c r="BU9" s="676" t="s">
        <v>106</v>
      </c>
      <c r="BV9" s="676" t="s">
        <v>107</v>
      </c>
      <c r="BW9" s="676" t="s">
        <v>108</v>
      </c>
      <c r="BX9" s="676" t="s">
        <v>106</v>
      </c>
      <c r="BY9" s="676" t="s">
        <v>107</v>
      </c>
      <c r="BZ9" s="676" t="s">
        <v>108</v>
      </c>
      <c r="CA9" s="676" t="s">
        <v>106</v>
      </c>
      <c r="CB9" s="676" t="s">
        <v>107</v>
      </c>
      <c r="CC9" s="676" t="s">
        <v>108</v>
      </c>
      <c r="CD9" s="676" t="s">
        <v>106</v>
      </c>
      <c r="CE9" s="676" t="s">
        <v>107</v>
      </c>
      <c r="CF9" s="676" t="s">
        <v>108</v>
      </c>
      <c r="CG9" s="676" t="s">
        <v>106</v>
      </c>
      <c r="CH9" s="676" t="s">
        <v>107</v>
      </c>
      <c r="CI9" s="676" t="s">
        <v>108</v>
      </c>
      <c r="CJ9" s="676" t="s">
        <v>106</v>
      </c>
      <c r="CK9" s="676" t="s">
        <v>107</v>
      </c>
      <c r="CL9" s="676" t="s">
        <v>108</v>
      </c>
      <c r="DF9" s="672"/>
      <c r="DG9" s="672"/>
      <c r="DH9" s="672"/>
      <c r="DI9" s="672" t="s">
        <v>129</v>
      </c>
      <c r="DJ9" s="672"/>
      <c r="DK9" s="672"/>
      <c r="DL9" s="672"/>
      <c r="DM9" s="672"/>
      <c r="DN9" s="672"/>
      <c r="DO9" s="672"/>
      <c r="DP9" s="672"/>
      <c r="DQ9" s="672"/>
      <c r="DR9" s="672"/>
      <c r="DS9" s="672"/>
      <c r="DT9" s="672"/>
      <c r="DU9" s="672"/>
      <c r="DV9" s="672"/>
      <c r="DW9" s="672"/>
      <c r="DX9" s="672"/>
      <c r="DY9" s="672"/>
      <c r="DZ9" s="672"/>
      <c r="EA9" s="672"/>
      <c r="EB9" s="672"/>
      <c r="EC9" s="672"/>
      <c r="ED9" s="672"/>
      <c r="EE9" s="672"/>
      <c r="EF9" s="672"/>
      <c r="EG9" s="673"/>
      <c r="EH9" s="673"/>
      <c r="EI9" s="673"/>
      <c r="EJ9" s="673"/>
    </row>
    <row r="10" spans="1:140" s="671" customFormat="1" ht="25.9" customHeight="1" x14ac:dyDescent="0.2">
      <c r="A10" s="1348"/>
      <c r="B10" s="675" t="s">
        <v>120</v>
      </c>
      <c r="C10" s="675" t="s">
        <v>121</v>
      </c>
      <c r="D10" s="676" t="s">
        <v>106</v>
      </c>
      <c r="E10" s="676" t="s">
        <v>107</v>
      </c>
      <c r="F10" s="676" t="s">
        <v>108</v>
      </c>
      <c r="G10" s="676" t="s">
        <v>106</v>
      </c>
      <c r="H10" s="676" t="s">
        <v>107</v>
      </c>
      <c r="I10" s="676" t="s">
        <v>108</v>
      </c>
      <c r="J10" s="676" t="s">
        <v>106</v>
      </c>
      <c r="K10" s="676" t="s">
        <v>107</v>
      </c>
      <c r="L10" s="676" t="s">
        <v>108</v>
      </c>
      <c r="M10" s="676" t="s">
        <v>106</v>
      </c>
      <c r="N10" s="676" t="s">
        <v>107</v>
      </c>
      <c r="O10" s="676" t="s">
        <v>108</v>
      </c>
      <c r="P10" s="676" t="s">
        <v>106</v>
      </c>
      <c r="Q10" s="676" t="s">
        <v>107</v>
      </c>
      <c r="R10" s="676" t="s">
        <v>108</v>
      </c>
      <c r="S10" s="676" t="s">
        <v>106</v>
      </c>
      <c r="T10" s="676" t="s">
        <v>107</v>
      </c>
      <c r="U10" s="676" t="s">
        <v>108</v>
      </c>
      <c r="V10" s="676" t="s">
        <v>106</v>
      </c>
      <c r="W10" s="676" t="s">
        <v>107</v>
      </c>
      <c r="X10" s="676" t="s">
        <v>108</v>
      </c>
      <c r="Y10" s="676" t="s">
        <v>106</v>
      </c>
      <c r="Z10" s="676" t="s">
        <v>107</v>
      </c>
      <c r="AA10" s="676" t="s">
        <v>108</v>
      </c>
      <c r="AB10" s="676" t="s">
        <v>106</v>
      </c>
      <c r="AC10" s="676" t="s">
        <v>107</v>
      </c>
      <c r="AD10" s="676" t="s">
        <v>108</v>
      </c>
      <c r="AE10" s="676" t="s">
        <v>106</v>
      </c>
      <c r="AF10" s="676" t="s">
        <v>107</v>
      </c>
      <c r="AG10" s="676" t="s">
        <v>108</v>
      </c>
      <c r="AH10" s="676" t="s">
        <v>106</v>
      </c>
      <c r="AI10" s="676" t="s">
        <v>107</v>
      </c>
      <c r="AJ10" s="676" t="s">
        <v>108</v>
      </c>
      <c r="AK10" s="676" t="s">
        <v>106</v>
      </c>
      <c r="AL10" s="676" t="s">
        <v>107</v>
      </c>
      <c r="AM10" s="676" t="s">
        <v>108</v>
      </c>
      <c r="AN10" s="676" t="s">
        <v>106</v>
      </c>
      <c r="AO10" s="676" t="s">
        <v>107</v>
      </c>
      <c r="AP10" s="676" t="s">
        <v>108</v>
      </c>
      <c r="AQ10" s="676" t="s">
        <v>106</v>
      </c>
      <c r="AR10" s="676" t="s">
        <v>107</v>
      </c>
      <c r="AS10" s="676" t="s">
        <v>108</v>
      </c>
      <c r="AT10" s="676" t="s">
        <v>106</v>
      </c>
      <c r="AU10" s="676" t="s">
        <v>107</v>
      </c>
      <c r="AV10" s="676" t="s">
        <v>108</v>
      </c>
      <c r="AW10" s="676" t="s">
        <v>106</v>
      </c>
      <c r="AX10" s="676" t="s">
        <v>107</v>
      </c>
      <c r="AY10" s="676" t="s">
        <v>108</v>
      </c>
      <c r="AZ10" s="676" t="s">
        <v>106</v>
      </c>
      <c r="BA10" s="676" t="s">
        <v>107</v>
      </c>
      <c r="BB10" s="676" t="s">
        <v>108</v>
      </c>
      <c r="BC10" s="676" t="s">
        <v>106</v>
      </c>
      <c r="BD10" s="676" t="s">
        <v>107</v>
      </c>
      <c r="BE10" s="676" t="s">
        <v>108</v>
      </c>
      <c r="BF10" s="676" t="s">
        <v>106</v>
      </c>
      <c r="BG10" s="676" t="s">
        <v>107</v>
      </c>
      <c r="BH10" s="676" t="s">
        <v>108</v>
      </c>
      <c r="BI10" s="676" t="s">
        <v>106</v>
      </c>
      <c r="BJ10" s="676" t="s">
        <v>107</v>
      </c>
      <c r="BK10" s="676" t="s">
        <v>108</v>
      </c>
      <c r="BL10" s="676" t="s">
        <v>106</v>
      </c>
      <c r="BM10" s="676" t="s">
        <v>107</v>
      </c>
      <c r="BN10" s="676" t="s">
        <v>108</v>
      </c>
      <c r="BO10" s="676" t="s">
        <v>94</v>
      </c>
      <c r="BP10" s="676" t="s">
        <v>109</v>
      </c>
      <c r="BQ10" s="676" t="s">
        <v>110</v>
      </c>
      <c r="BR10" s="676" t="s">
        <v>106</v>
      </c>
      <c r="BS10" s="676" t="s">
        <v>107</v>
      </c>
      <c r="BT10" s="676" t="s">
        <v>108</v>
      </c>
      <c r="BU10" s="676" t="s">
        <v>106</v>
      </c>
      <c r="BV10" s="676" t="s">
        <v>107</v>
      </c>
      <c r="BW10" s="676" t="s">
        <v>108</v>
      </c>
      <c r="BX10" s="676" t="s">
        <v>106</v>
      </c>
      <c r="BY10" s="676" t="s">
        <v>107</v>
      </c>
      <c r="BZ10" s="676" t="s">
        <v>108</v>
      </c>
      <c r="CA10" s="676" t="s">
        <v>106</v>
      </c>
      <c r="CB10" s="676" t="s">
        <v>107</v>
      </c>
      <c r="CC10" s="676" t="s">
        <v>108</v>
      </c>
      <c r="CD10" s="676" t="s">
        <v>106</v>
      </c>
      <c r="CE10" s="676" t="s">
        <v>107</v>
      </c>
      <c r="CF10" s="676" t="s">
        <v>108</v>
      </c>
      <c r="CG10" s="676" t="s">
        <v>106</v>
      </c>
      <c r="CH10" s="676" t="s">
        <v>107</v>
      </c>
      <c r="CI10" s="676" t="s">
        <v>108</v>
      </c>
      <c r="CJ10" s="676" t="s">
        <v>106</v>
      </c>
      <c r="CK10" s="676" t="s">
        <v>107</v>
      </c>
      <c r="CL10" s="676" t="s">
        <v>108</v>
      </c>
      <c r="DF10" s="672"/>
      <c r="DG10" s="672"/>
      <c r="DH10" s="672"/>
      <c r="DI10" s="672"/>
      <c r="DJ10" s="672"/>
      <c r="DK10" s="672"/>
      <c r="DL10" s="672"/>
      <c r="DM10" s="672"/>
      <c r="DN10" s="850"/>
      <c r="DO10" s="672"/>
      <c r="DP10" s="672"/>
      <c r="DQ10" s="672"/>
      <c r="DR10" s="672"/>
      <c r="DS10" s="672"/>
      <c r="DT10" s="672"/>
      <c r="DU10" s="672"/>
      <c r="DV10" s="672"/>
      <c r="DW10" s="672"/>
      <c r="DX10" s="672"/>
      <c r="DY10" s="672"/>
      <c r="DZ10" s="672"/>
      <c r="EA10" s="672"/>
      <c r="EB10" s="672"/>
      <c r="EC10" s="672"/>
      <c r="ED10" s="672"/>
      <c r="EE10" s="672"/>
      <c r="EF10" s="672"/>
      <c r="EG10" s="673"/>
      <c r="EH10" s="673"/>
      <c r="EI10" s="673"/>
      <c r="EJ10" s="673"/>
    </row>
    <row r="11" spans="1:140" s="680" customFormat="1" ht="24.6" customHeight="1" x14ac:dyDescent="0.25">
      <c r="A11" s="677" t="s">
        <v>86</v>
      </c>
      <c r="B11" s="678">
        <v>56913.205199999997</v>
      </c>
      <c r="C11" s="679">
        <f t="shared" ref="C11:C56" si="0">CJ11/B11*100</f>
        <v>0</v>
      </c>
      <c r="D11" s="679">
        <f>SUM(D12:D56)</f>
        <v>0</v>
      </c>
      <c r="E11" s="679">
        <f>SUM(E12:E56)</f>
        <v>0</v>
      </c>
      <c r="F11" s="679">
        <f t="shared" ref="F11:F56" si="1">IF(D11,E11/D11,0)</f>
        <v>0</v>
      </c>
      <c r="G11" s="679">
        <f>SUM(G12:G56)</f>
        <v>0</v>
      </c>
      <c r="H11" s="679">
        <f>SUM(H12:H56)</f>
        <v>0</v>
      </c>
      <c r="I11" s="679">
        <f t="shared" ref="I11:I56" si="2">IF(G11,H11/G11,0)</f>
        <v>0</v>
      </c>
      <c r="J11" s="679">
        <f>SUM(J12:J56)</f>
        <v>0</v>
      </c>
      <c r="K11" s="679">
        <f>SUM(K12:K56)</f>
        <v>0</v>
      </c>
      <c r="L11" s="679">
        <f t="shared" ref="L11:L56" si="3">IF(J11,K11/J11,0)</f>
        <v>0</v>
      </c>
      <c r="M11" s="679">
        <f>SUM(M12:M56)</f>
        <v>0</v>
      </c>
      <c r="N11" s="679">
        <f>SUM(N12:N56)</f>
        <v>0</v>
      </c>
      <c r="O11" s="679">
        <f t="shared" ref="O11:O56" si="4">IF(M11,N11/M11,0)</f>
        <v>0</v>
      </c>
      <c r="P11" s="679">
        <f>SUM(P12:P56)</f>
        <v>0</v>
      </c>
      <c r="Q11" s="679">
        <f>SUM(Q12:Q56)</f>
        <v>0</v>
      </c>
      <c r="R11" s="679">
        <f t="shared" ref="R11:R56" si="5">IF(P11,Q11/P11,0)</f>
        <v>0</v>
      </c>
      <c r="S11" s="679">
        <f>SUM(S12:S56)</f>
        <v>0</v>
      </c>
      <c r="T11" s="679">
        <f>SUM(T12:T56)</f>
        <v>0</v>
      </c>
      <c r="U11" s="679">
        <f t="shared" ref="U11:U56" si="6">IF(S11,T11/S11,0)</f>
        <v>0</v>
      </c>
      <c r="V11" s="679">
        <f>SUM(V12:V56)</f>
        <v>0</v>
      </c>
      <c r="W11" s="679">
        <f>SUM(W12:W56)</f>
        <v>0</v>
      </c>
      <c r="X11" s="679">
        <f t="shared" ref="X11:X56" si="7">IF(V11,W11/V11,0)</f>
        <v>0</v>
      </c>
      <c r="Y11" s="679">
        <f>SUM(Y12:Y56)</f>
        <v>0</v>
      </c>
      <c r="Z11" s="679">
        <f>SUM(Z12:Z56)</f>
        <v>0</v>
      </c>
      <c r="AA11" s="679">
        <f t="shared" ref="AA11:AA56" si="8">IF(Y11,Z11/Y11,0)</f>
        <v>0</v>
      </c>
      <c r="AB11" s="679">
        <f>SUM(AB12:AB56)</f>
        <v>0</v>
      </c>
      <c r="AC11" s="679">
        <f>SUM(AC12:AC56)</f>
        <v>0</v>
      </c>
      <c r="AD11" s="679">
        <f t="shared" ref="AD11:AD56" si="9">IF(AB11,AC11/AB11,0)</f>
        <v>0</v>
      </c>
      <c r="AE11" s="679">
        <f>SUM(AE12:AE56)</f>
        <v>0</v>
      </c>
      <c r="AF11" s="679">
        <f>SUM(AF12:AF56)</f>
        <v>0</v>
      </c>
      <c r="AG11" s="679">
        <f t="shared" ref="AG11:AG56" si="10">IF(AE11,AF11/AE11,0)</f>
        <v>0</v>
      </c>
      <c r="AH11" s="679">
        <f>SUM(AH12:AH56)</f>
        <v>0</v>
      </c>
      <c r="AI11" s="679">
        <f>SUM(AI12:AI56)</f>
        <v>0</v>
      </c>
      <c r="AJ11" s="679">
        <f t="shared" ref="AJ11:AJ56" si="11">IF(AH11,AI11/AH11,0)</f>
        <v>0</v>
      </c>
      <c r="AK11" s="679">
        <f>SUM(AK12:AK56)</f>
        <v>0</v>
      </c>
      <c r="AL11" s="679">
        <f>SUM(AL12:AL56)</f>
        <v>0</v>
      </c>
      <c r="AM11" s="679">
        <f t="shared" ref="AM11:AM56" si="12">IF(AK11,AL11/AK11,0)</f>
        <v>0</v>
      </c>
      <c r="AN11" s="679">
        <f>SUM(AN12:AN56)</f>
        <v>0</v>
      </c>
      <c r="AO11" s="679">
        <f>SUM(AO12:AO56)</f>
        <v>0</v>
      </c>
      <c r="AP11" s="679">
        <f t="shared" ref="AP11:AP56" si="13">IF(AN11,AO11/AN11,0)</f>
        <v>0</v>
      </c>
      <c r="AQ11" s="679">
        <f>SUM(AH11,AN11,AE11,AB11,Y11,AK11)</f>
        <v>0</v>
      </c>
      <c r="AR11" s="679">
        <f>SUM(AR12:AR56)</f>
        <v>0</v>
      </c>
      <c r="AS11" s="679">
        <f t="shared" ref="AS11:AS56" si="14">IF(AQ11,AR11/AQ11,0)</f>
        <v>0</v>
      </c>
      <c r="AT11" s="679">
        <f>SUM(AT12:AT56)</f>
        <v>0</v>
      </c>
      <c r="AU11" s="679">
        <f>SUM(AU12:AU56)</f>
        <v>0</v>
      </c>
      <c r="AV11" s="679">
        <f t="shared" ref="AV11:AV56" si="15">IF(AT11,AU11/AT11,0)</f>
        <v>0</v>
      </c>
      <c r="AW11" s="679">
        <f>SUM(AW12:AW56)</f>
        <v>2</v>
      </c>
      <c r="AX11" s="679">
        <f>SUM(AX12:AX56)</f>
        <v>8</v>
      </c>
      <c r="AY11" s="679">
        <f t="shared" ref="AY11:AY56" si="16">IF(AW11,AX11/AW11,0)</f>
        <v>4</v>
      </c>
      <c r="AZ11" s="679">
        <f>SUM(AZ12:AZ56)</f>
        <v>4.5999999999999996</v>
      </c>
      <c r="BA11" s="679">
        <f>SUM(BA12:BA56)</f>
        <v>18.899999999999999</v>
      </c>
      <c r="BB11" s="679">
        <f t="shared" ref="BB11:BB56" si="17">IF(AZ11,BA11/AZ11,0)</f>
        <v>4.1086956521739131</v>
      </c>
      <c r="BC11" s="679">
        <f>SUM(BC12:BC56)</f>
        <v>0</v>
      </c>
      <c r="BD11" s="679">
        <f>SUM(BD12:BD56)</f>
        <v>0</v>
      </c>
      <c r="BE11" s="679">
        <f t="shared" ref="BE11:BE56" si="18">IF(BC11,BD11/BC11,0)</f>
        <v>0</v>
      </c>
      <c r="BF11" s="679">
        <f>SUM(BF12:BF56)</f>
        <v>0</v>
      </c>
      <c r="BG11" s="679">
        <f>SUM(BG12:BG56)</f>
        <v>0</v>
      </c>
      <c r="BH11" s="679">
        <f t="shared" ref="BH11:BH56" si="19">IF(BF11,BG11/BF11,0)</f>
        <v>0</v>
      </c>
      <c r="BI11" s="679">
        <f>SUM(BI12:BI56)</f>
        <v>3</v>
      </c>
      <c r="BJ11" s="679">
        <f>SUM(BJ12:BJ56)</f>
        <v>8.4</v>
      </c>
      <c r="BK11" s="679">
        <f t="shared" ref="BK11:BK56" si="20">IF(BI11,BJ11/BI11,0)</f>
        <v>2.8000000000000003</v>
      </c>
      <c r="BL11" s="679">
        <f>SUM(BL12:BL56)</f>
        <v>0</v>
      </c>
      <c r="BM11" s="679">
        <f>SUM(BM12:BM56)</f>
        <v>0</v>
      </c>
      <c r="BN11" s="679">
        <f t="shared" ref="BN11:BN56" si="21">IF(BL11,BM11/BL11,0)</f>
        <v>0</v>
      </c>
      <c r="BO11" s="679">
        <f>SUM(BO12:BO56)</f>
        <v>0</v>
      </c>
      <c r="BP11" s="679">
        <f>SUM(BP12:BP56)</f>
        <v>0</v>
      </c>
      <c r="BQ11" s="679">
        <f t="shared" ref="BQ11:BQ56" si="22">IF(BO11,BP11/BO11,0)</f>
        <v>0</v>
      </c>
      <c r="BR11" s="679">
        <f>SUM(BR12:BR56)</f>
        <v>0</v>
      </c>
      <c r="BS11" s="679">
        <f>SUM(BS12:BS56)</f>
        <v>0</v>
      </c>
      <c r="BT11" s="679">
        <f t="shared" ref="BT11:BT56" si="23">IF(BR11,BS11/BR11,0)</f>
        <v>0</v>
      </c>
      <c r="BU11" s="679">
        <f>SUM(BU12:BU56)</f>
        <v>0</v>
      </c>
      <c r="BV11" s="679">
        <f>SUM(BV12:BV56)</f>
        <v>0</v>
      </c>
      <c r="BW11" s="679">
        <f t="shared" ref="BW11:BW56" si="24">IF(BU11,BV11/BU11,0)</f>
        <v>0</v>
      </c>
      <c r="BX11" s="679">
        <f>SUM(BX12:BX56)</f>
        <v>0</v>
      </c>
      <c r="BY11" s="679">
        <f>SUM(BY12:BY56)</f>
        <v>0</v>
      </c>
      <c r="BZ11" s="679">
        <f t="shared" ref="BZ11:BZ56" si="25">IF(BX11,BY11/BX11,0)</f>
        <v>0</v>
      </c>
      <c r="CA11" s="679">
        <f>SUM(CA12:CA56)</f>
        <v>0</v>
      </c>
      <c r="CB11" s="679">
        <f>SUM(CB12:CB56)</f>
        <v>0</v>
      </c>
      <c r="CC11" s="679">
        <f t="shared" ref="CC11:CC56" si="26">IF(CA11,CB11/CA11,0)</f>
        <v>0</v>
      </c>
      <c r="CD11" s="679">
        <f>SUM(CD12:CD56)</f>
        <v>0</v>
      </c>
      <c r="CE11" s="679">
        <f>SUM(CE12:CE56)</f>
        <v>0</v>
      </c>
      <c r="CF11" s="679">
        <f t="shared" ref="CF11:CF56" si="27">IF(CD11,CE11/CD11,0)</f>
        <v>0</v>
      </c>
      <c r="CG11" s="679">
        <f>SUM(CG12:CG56)</f>
        <v>0</v>
      </c>
      <c r="CH11" s="679">
        <f>SUM(CH12:CH56)</f>
        <v>0</v>
      </c>
      <c r="CI11" s="679">
        <f t="shared" ref="CI11:CI56" si="28">IF(CG11,CH11/CG11,0)</f>
        <v>0</v>
      </c>
      <c r="CJ11" s="679">
        <f>SUM(CJ12:CJ56)</f>
        <v>0</v>
      </c>
      <c r="CK11" s="679">
        <f>SUM(CK12:CK56)</f>
        <v>0</v>
      </c>
      <c r="CL11" s="679">
        <f t="shared" ref="CL11:CL56" si="29">IF(CJ11,CK11/CJ11,0)</f>
        <v>0</v>
      </c>
      <c r="DF11" s="681" t="s">
        <v>62</v>
      </c>
      <c r="DG11" s="681" t="s">
        <v>63</v>
      </c>
      <c r="DH11" s="681" t="s">
        <v>64</v>
      </c>
      <c r="DI11" s="682">
        <v>41943</v>
      </c>
      <c r="DJ11" s="681"/>
      <c r="DK11" s="681"/>
      <c r="DL11" s="681"/>
      <c r="DM11" s="681"/>
      <c r="DN11" s="681"/>
      <c r="DO11" s="681"/>
      <c r="DP11" s="681"/>
      <c r="DQ11" s="681"/>
      <c r="DR11" s="681"/>
      <c r="DS11" s="681"/>
      <c r="DT11" s="681"/>
      <c r="DU11" s="681"/>
      <c r="DV11" s="681"/>
      <c r="DW11" s="681"/>
      <c r="DX11" s="681"/>
      <c r="DY11" s="681"/>
      <c r="DZ11" s="681"/>
      <c r="EA11" s="681"/>
      <c r="EB11" s="681"/>
      <c r="EC11" s="681"/>
      <c r="ED11" s="681"/>
      <c r="EE11" s="681"/>
      <c r="EF11" s="681"/>
      <c r="EG11" s="683"/>
      <c r="EH11" s="683"/>
      <c r="EI11" s="683"/>
      <c r="EJ11" s="683"/>
    </row>
    <row r="12" spans="1:140" x14ac:dyDescent="0.25">
      <c r="A12" s="684" t="s">
        <v>5</v>
      </c>
      <c r="B12" s="685">
        <v>78</v>
      </c>
      <c r="C12" s="686">
        <f t="shared" si="0"/>
        <v>0</v>
      </c>
      <c r="D12" s="687"/>
      <c r="E12" s="687"/>
      <c r="F12" s="688">
        <f t="shared" si="1"/>
        <v>0</v>
      </c>
      <c r="G12" s="687"/>
      <c r="H12" s="687"/>
      <c r="I12" s="688">
        <f t="shared" si="2"/>
        <v>0</v>
      </c>
      <c r="J12" s="687"/>
      <c r="K12" s="687"/>
      <c r="L12" s="688">
        <f t="shared" si="3"/>
        <v>0</v>
      </c>
      <c r="M12" s="687"/>
      <c r="N12" s="687"/>
      <c r="O12" s="688">
        <f t="shared" si="4"/>
        <v>0</v>
      </c>
      <c r="P12" s="687"/>
      <c r="Q12" s="687"/>
      <c r="R12" s="688">
        <f t="shared" si="5"/>
        <v>0</v>
      </c>
      <c r="S12" s="687"/>
      <c r="T12" s="687"/>
      <c r="U12" s="688">
        <f t="shared" si="6"/>
        <v>0</v>
      </c>
      <c r="V12" s="687">
        <f>S12+P12+M12+J12+J12+G12+D12</f>
        <v>0</v>
      </c>
      <c r="W12" s="687">
        <f>T12+Q12+N12+K12+K12+H12+E12</f>
        <v>0</v>
      </c>
      <c r="X12" s="688">
        <f t="shared" si="7"/>
        <v>0</v>
      </c>
      <c r="Y12" s="687"/>
      <c r="Z12" s="687"/>
      <c r="AA12" s="688">
        <f t="shared" si="8"/>
        <v>0</v>
      </c>
      <c r="AB12" s="687"/>
      <c r="AC12" s="687"/>
      <c r="AD12" s="688">
        <f t="shared" si="9"/>
        <v>0</v>
      </c>
      <c r="AE12" s="687"/>
      <c r="AF12" s="687"/>
      <c r="AG12" s="688">
        <f t="shared" si="10"/>
        <v>0</v>
      </c>
      <c r="AH12" s="687"/>
      <c r="AI12" s="687"/>
      <c r="AJ12" s="688">
        <f t="shared" si="11"/>
        <v>0</v>
      </c>
      <c r="AK12" s="687"/>
      <c r="AL12" s="687"/>
      <c r="AM12" s="688">
        <f t="shared" si="12"/>
        <v>0</v>
      </c>
      <c r="AN12" s="687"/>
      <c r="AO12" s="687"/>
      <c r="AP12" s="688">
        <f t="shared" si="13"/>
        <v>0</v>
      </c>
      <c r="AQ12" s="687">
        <f>AN12+AK12+AH12+AE12+AE12+AB12+Y12</f>
        <v>0</v>
      </c>
      <c r="AR12" s="687">
        <f>AO12+AL12+AI12+AF12+AF12+AC12+Z12</f>
        <v>0</v>
      </c>
      <c r="AS12" s="688">
        <f t="shared" si="14"/>
        <v>0</v>
      </c>
      <c r="AT12" s="687">
        <v>0</v>
      </c>
      <c r="AU12" s="687">
        <v>0</v>
      </c>
      <c r="AV12" s="688">
        <f t="shared" si="15"/>
        <v>0</v>
      </c>
      <c r="AW12" s="687">
        <v>0</v>
      </c>
      <c r="AX12" s="687">
        <v>0</v>
      </c>
      <c r="AY12" s="688">
        <f t="shared" si="16"/>
        <v>0</v>
      </c>
      <c r="AZ12" s="687">
        <v>0</v>
      </c>
      <c r="BA12" s="687">
        <v>0</v>
      </c>
      <c r="BB12" s="688">
        <f t="shared" si="17"/>
        <v>0</v>
      </c>
      <c r="BC12" s="687">
        <v>0</v>
      </c>
      <c r="BD12" s="687">
        <v>0</v>
      </c>
      <c r="BE12" s="688">
        <f t="shared" si="18"/>
        <v>0</v>
      </c>
      <c r="BF12" s="687">
        <v>0</v>
      </c>
      <c r="BG12" s="687">
        <v>0</v>
      </c>
      <c r="BH12" s="688">
        <f t="shared" si="19"/>
        <v>0</v>
      </c>
      <c r="BI12" s="687">
        <v>0</v>
      </c>
      <c r="BJ12" s="687">
        <v>0</v>
      </c>
      <c r="BK12" s="688">
        <f t="shared" si="20"/>
        <v>0</v>
      </c>
      <c r="BL12" s="687">
        <v>0</v>
      </c>
      <c r="BM12" s="687">
        <v>0</v>
      </c>
      <c r="BN12" s="688">
        <f t="shared" si="21"/>
        <v>0</v>
      </c>
      <c r="BO12" s="687">
        <v>0</v>
      </c>
      <c r="BP12" s="687">
        <v>0</v>
      </c>
      <c r="BQ12" s="688">
        <f t="shared" si="22"/>
        <v>0</v>
      </c>
      <c r="BR12" s="687">
        <f t="shared" ref="BR12:BS47" si="30">D12+Y12</f>
        <v>0</v>
      </c>
      <c r="BS12" s="687">
        <f t="shared" si="30"/>
        <v>0</v>
      </c>
      <c r="BT12" s="688">
        <f t="shared" si="23"/>
        <v>0</v>
      </c>
      <c r="BU12" s="687">
        <f t="shared" ref="BU12:BV56" si="31">G12+AB12</f>
        <v>0</v>
      </c>
      <c r="BV12" s="687">
        <f t="shared" si="31"/>
        <v>0</v>
      </c>
      <c r="BW12" s="688">
        <f t="shared" si="24"/>
        <v>0</v>
      </c>
      <c r="BX12" s="687">
        <f t="shared" ref="BX12:BY47" si="32">J12+AE12</f>
        <v>0</v>
      </c>
      <c r="BY12" s="687">
        <f t="shared" si="32"/>
        <v>0</v>
      </c>
      <c r="BZ12" s="688">
        <f t="shared" si="25"/>
        <v>0</v>
      </c>
      <c r="CA12" s="687">
        <f t="shared" ref="CA12:CB55" si="33">M12+AH12</f>
        <v>0</v>
      </c>
      <c r="CB12" s="687">
        <f t="shared" si="33"/>
        <v>0</v>
      </c>
      <c r="CC12" s="688">
        <f t="shared" si="26"/>
        <v>0</v>
      </c>
      <c r="CD12" s="687">
        <f t="shared" ref="CD12:CE55" si="34">P12+AK12</f>
        <v>0</v>
      </c>
      <c r="CE12" s="687">
        <f t="shared" si="34"/>
        <v>0</v>
      </c>
      <c r="CF12" s="688">
        <f t="shared" si="27"/>
        <v>0</v>
      </c>
      <c r="CG12" s="687">
        <f t="shared" ref="CG12:CH55" si="35">S12+AN12</f>
        <v>0</v>
      </c>
      <c r="CH12" s="687">
        <f t="shared" si="35"/>
        <v>0</v>
      </c>
      <c r="CI12" s="688">
        <f t="shared" si="28"/>
        <v>0</v>
      </c>
      <c r="CJ12" s="687">
        <f t="shared" ref="CJ12:CK55" si="36">V12+AQ12</f>
        <v>0</v>
      </c>
      <c r="CK12" s="687">
        <f t="shared" si="36"/>
        <v>0</v>
      </c>
      <c r="CL12" s="688">
        <f t="shared" si="29"/>
        <v>0</v>
      </c>
      <c r="DN12" s="689"/>
      <c r="DO12" s="689" t="s">
        <v>178</v>
      </c>
    </row>
    <row r="13" spans="1:140" x14ac:dyDescent="0.25">
      <c r="A13" s="684" t="s">
        <v>6</v>
      </c>
      <c r="B13" s="685">
        <v>607</v>
      </c>
      <c r="C13" s="686">
        <f t="shared" si="0"/>
        <v>0</v>
      </c>
      <c r="D13" s="687"/>
      <c r="E13" s="687"/>
      <c r="F13" s="688">
        <f t="shared" si="1"/>
        <v>0</v>
      </c>
      <c r="G13" s="687"/>
      <c r="H13" s="687"/>
      <c r="I13" s="688">
        <f t="shared" si="2"/>
        <v>0</v>
      </c>
      <c r="J13" s="687"/>
      <c r="K13" s="687"/>
      <c r="L13" s="688">
        <f t="shared" si="3"/>
        <v>0</v>
      </c>
      <c r="M13" s="687"/>
      <c r="N13" s="687"/>
      <c r="O13" s="688">
        <f t="shared" si="4"/>
        <v>0</v>
      </c>
      <c r="P13" s="687"/>
      <c r="Q13" s="687"/>
      <c r="R13" s="688">
        <f t="shared" si="5"/>
        <v>0</v>
      </c>
      <c r="S13" s="687"/>
      <c r="T13" s="687"/>
      <c r="U13" s="688">
        <f t="shared" si="6"/>
        <v>0</v>
      </c>
      <c r="V13" s="687">
        <f t="shared" ref="V13:W56" si="37">S13+P13+M13+J13+J13+G13+D13</f>
        <v>0</v>
      </c>
      <c r="W13" s="687">
        <f t="shared" si="37"/>
        <v>0</v>
      </c>
      <c r="X13" s="688">
        <f t="shared" si="7"/>
        <v>0</v>
      </c>
      <c r="Y13" s="687"/>
      <c r="Z13" s="687"/>
      <c r="AA13" s="688">
        <f t="shared" si="8"/>
        <v>0</v>
      </c>
      <c r="AB13" s="687"/>
      <c r="AC13" s="687"/>
      <c r="AD13" s="688">
        <f t="shared" si="9"/>
        <v>0</v>
      </c>
      <c r="AE13" s="687"/>
      <c r="AF13" s="687"/>
      <c r="AG13" s="688">
        <f t="shared" si="10"/>
        <v>0</v>
      </c>
      <c r="AH13" s="687"/>
      <c r="AI13" s="687"/>
      <c r="AJ13" s="688">
        <f t="shared" si="11"/>
        <v>0</v>
      </c>
      <c r="AK13" s="687"/>
      <c r="AL13" s="687"/>
      <c r="AM13" s="688">
        <f t="shared" si="12"/>
        <v>0</v>
      </c>
      <c r="AN13" s="687"/>
      <c r="AO13" s="687"/>
      <c r="AP13" s="688">
        <f t="shared" si="13"/>
        <v>0</v>
      </c>
      <c r="AQ13" s="687">
        <f t="shared" ref="AQ13:AR56" si="38">AN13+AK13+AH13+AE13+AE13+AB13+Y13</f>
        <v>0</v>
      </c>
      <c r="AR13" s="687">
        <f t="shared" si="38"/>
        <v>0</v>
      </c>
      <c r="AS13" s="688">
        <f t="shared" si="14"/>
        <v>0</v>
      </c>
      <c r="AT13" s="687">
        <v>0</v>
      </c>
      <c r="AU13" s="687">
        <v>0</v>
      </c>
      <c r="AV13" s="688">
        <f t="shared" si="15"/>
        <v>0</v>
      </c>
      <c r="AW13" s="687">
        <v>0</v>
      </c>
      <c r="AX13" s="687">
        <v>0</v>
      </c>
      <c r="AY13" s="688">
        <f t="shared" si="16"/>
        <v>0</v>
      </c>
      <c r="AZ13" s="687">
        <v>0</v>
      </c>
      <c r="BA13" s="687">
        <v>0</v>
      </c>
      <c r="BB13" s="688">
        <f t="shared" si="17"/>
        <v>0</v>
      </c>
      <c r="BC13" s="687">
        <v>0</v>
      </c>
      <c r="BD13" s="687">
        <v>0</v>
      </c>
      <c r="BE13" s="688">
        <f t="shared" si="18"/>
        <v>0</v>
      </c>
      <c r="BF13" s="687">
        <v>0</v>
      </c>
      <c r="BG13" s="687">
        <v>0</v>
      </c>
      <c r="BH13" s="688">
        <f t="shared" si="19"/>
        <v>0</v>
      </c>
      <c r="BI13" s="687">
        <v>0</v>
      </c>
      <c r="BJ13" s="687">
        <v>0</v>
      </c>
      <c r="BK13" s="688">
        <f t="shared" si="20"/>
        <v>0</v>
      </c>
      <c r="BL13" s="687">
        <v>0</v>
      </c>
      <c r="BM13" s="687">
        <v>0</v>
      </c>
      <c r="BN13" s="688">
        <f t="shared" si="21"/>
        <v>0</v>
      </c>
      <c r="BO13" s="687">
        <v>0</v>
      </c>
      <c r="BP13" s="687">
        <v>0</v>
      </c>
      <c r="BQ13" s="688">
        <f t="shared" si="22"/>
        <v>0</v>
      </c>
      <c r="BR13" s="687">
        <f t="shared" si="30"/>
        <v>0</v>
      </c>
      <c r="BS13" s="687">
        <f t="shared" si="30"/>
        <v>0</v>
      </c>
      <c r="BT13" s="688">
        <f t="shared" si="23"/>
        <v>0</v>
      </c>
      <c r="BU13" s="687">
        <f t="shared" si="31"/>
        <v>0</v>
      </c>
      <c r="BV13" s="687">
        <f t="shared" si="31"/>
        <v>0</v>
      </c>
      <c r="BW13" s="688">
        <f t="shared" si="24"/>
        <v>0</v>
      </c>
      <c r="BX13" s="687">
        <f t="shared" si="32"/>
        <v>0</v>
      </c>
      <c r="BY13" s="687">
        <f t="shared" si="32"/>
        <v>0</v>
      </c>
      <c r="BZ13" s="688">
        <f t="shared" si="25"/>
        <v>0</v>
      </c>
      <c r="CA13" s="687">
        <f t="shared" si="33"/>
        <v>0</v>
      </c>
      <c r="CB13" s="687">
        <f t="shared" si="33"/>
        <v>0</v>
      </c>
      <c r="CC13" s="688">
        <f t="shared" si="26"/>
        <v>0</v>
      </c>
      <c r="CD13" s="687">
        <f t="shared" si="34"/>
        <v>0</v>
      </c>
      <c r="CE13" s="687">
        <f t="shared" si="34"/>
        <v>0</v>
      </c>
      <c r="CF13" s="688">
        <f t="shared" si="27"/>
        <v>0</v>
      </c>
      <c r="CG13" s="687">
        <f t="shared" si="35"/>
        <v>0</v>
      </c>
      <c r="CH13" s="687">
        <f t="shared" si="35"/>
        <v>0</v>
      </c>
      <c r="CI13" s="688">
        <f t="shared" si="28"/>
        <v>0</v>
      </c>
      <c r="CJ13" s="687">
        <f t="shared" si="36"/>
        <v>0</v>
      </c>
      <c r="CK13" s="687">
        <f t="shared" si="36"/>
        <v>0</v>
      </c>
      <c r="CL13" s="688">
        <f t="shared" si="29"/>
        <v>0</v>
      </c>
      <c r="DN13" s="689"/>
      <c r="DO13" s="689" t="s">
        <v>178</v>
      </c>
    </row>
    <row r="14" spans="1:140" x14ac:dyDescent="0.25">
      <c r="A14" s="684" t="s">
        <v>7</v>
      </c>
      <c r="B14" s="685">
        <v>80</v>
      </c>
      <c r="C14" s="686">
        <f t="shared" si="0"/>
        <v>0</v>
      </c>
      <c r="D14" s="687"/>
      <c r="E14" s="687"/>
      <c r="F14" s="688">
        <f t="shared" si="1"/>
        <v>0</v>
      </c>
      <c r="G14" s="687"/>
      <c r="H14" s="687"/>
      <c r="I14" s="688">
        <f t="shared" si="2"/>
        <v>0</v>
      </c>
      <c r="J14" s="687"/>
      <c r="K14" s="687"/>
      <c r="L14" s="688">
        <f t="shared" si="3"/>
        <v>0</v>
      </c>
      <c r="M14" s="687"/>
      <c r="N14" s="687"/>
      <c r="O14" s="688">
        <f t="shared" si="4"/>
        <v>0</v>
      </c>
      <c r="P14" s="687"/>
      <c r="Q14" s="687"/>
      <c r="R14" s="688">
        <f t="shared" si="5"/>
        <v>0</v>
      </c>
      <c r="S14" s="687"/>
      <c r="T14" s="687"/>
      <c r="U14" s="688">
        <f t="shared" si="6"/>
        <v>0</v>
      </c>
      <c r="V14" s="687">
        <f t="shared" si="37"/>
        <v>0</v>
      </c>
      <c r="W14" s="687">
        <f t="shared" si="37"/>
        <v>0</v>
      </c>
      <c r="X14" s="688">
        <f t="shared" si="7"/>
        <v>0</v>
      </c>
      <c r="Y14" s="687"/>
      <c r="Z14" s="687"/>
      <c r="AA14" s="688">
        <f t="shared" si="8"/>
        <v>0</v>
      </c>
      <c r="AB14" s="687"/>
      <c r="AC14" s="687"/>
      <c r="AD14" s="688">
        <f t="shared" si="9"/>
        <v>0</v>
      </c>
      <c r="AE14" s="687"/>
      <c r="AF14" s="687"/>
      <c r="AG14" s="688">
        <f t="shared" si="10"/>
        <v>0</v>
      </c>
      <c r="AH14" s="687"/>
      <c r="AI14" s="687"/>
      <c r="AJ14" s="688">
        <f t="shared" si="11"/>
        <v>0</v>
      </c>
      <c r="AK14" s="687"/>
      <c r="AL14" s="687"/>
      <c r="AM14" s="688">
        <f t="shared" si="12"/>
        <v>0</v>
      </c>
      <c r="AN14" s="687"/>
      <c r="AO14" s="687"/>
      <c r="AP14" s="688">
        <f t="shared" si="13"/>
        <v>0</v>
      </c>
      <c r="AQ14" s="687">
        <f t="shared" si="38"/>
        <v>0</v>
      </c>
      <c r="AR14" s="687">
        <f t="shared" si="38"/>
        <v>0</v>
      </c>
      <c r="AS14" s="688">
        <f t="shared" si="14"/>
        <v>0</v>
      </c>
      <c r="AT14" s="687">
        <v>0</v>
      </c>
      <c r="AU14" s="687">
        <v>0</v>
      </c>
      <c r="AV14" s="688">
        <f t="shared" si="15"/>
        <v>0</v>
      </c>
      <c r="AW14" s="687">
        <v>0</v>
      </c>
      <c r="AX14" s="687">
        <v>0</v>
      </c>
      <c r="AY14" s="688">
        <f t="shared" si="16"/>
        <v>0</v>
      </c>
      <c r="AZ14" s="687">
        <v>0</v>
      </c>
      <c r="BA14" s="687">
        <v>0</v>
      </c>
      <c r="BB14" s="688">
        <f t="shared" si="17"/>
        <v>0</v>
      </c>
      <c r="BC14" s="687">
        <v>0</v>
      </c>
      <c r="BD14" s="687">
        <v>0</v>
      </c>
      <c r="BE14" s="688">
        <f t="shared" si="18"/>
        <v>0</v>
      </c>
      <c r="BF14" s="687">
        <v>0</v>
      </c>
      <c r="BG14" s="687">
        <v>0</v>
      </c>
      <c r="BH14" s="688">
        <f t="shared" si="19"/>
        <v>0</v>
      </c>
      <c r="BI14" s="687">
        <v>0</v>
      </c>
      <c r="BJ14" s="687">
        <v>0</v>
      </c>
      <c r="BK14" s="688">
        <f t="shared" si="20"/>
        <v>0</v>
      </c>
      <c r="BL14" s="687">
        <v>0</v>
      </c>
      <c r="BM14" s="687">
        <v>0</v>
      </c>
      <c r="BN14" s="688">
        <f t="shared" si="21"/>
        <v>0</v>
      </c>
      <c r="BO14" s="687">
        <v>0</v>
      </c>
      <c r="BP14" s="687">
        <v>0</v>
      </c>
      <c r="BQ14" s="688">
        <f t="shared" si="22"/>
        <v>0</v>
      </c>
      <c r="BR14" s="687">
        <f t="shared" si="30"/>
        <v>0</v>
      </c>
      <c r="BS14" s="687">
        <f t="shared" si="30"/>
        <v>0</v>
      </c>
      <c r="BT14" s="688">
        <f t="shared" si="23"/>
        <v>0</v>
      </c>
      <c r="BU14" s="687">
        <f t="shared" si="31"/>
        <v>0</v>
      </c>
      <c r="BV14" s="687">
        <f t="shared" si="31"/>
        <v>0</v>
      </c>
      <c r="BW14" s="688">
        <f t="shared" si="24"/>
        <v>0</v>
      </c>
      <c r="BX14" s="687">
        <f t="shared" si="32"/>
        <v>0</v>
      </c>
      <c r="BY14" s="687">
        <f t="shared" si="32"/>
        <v>0</v>
      </c>
      <c r="BZ14" s="688">
        <f t="shared" si="25"/>
        <v>0</v>
      </c>
      <c r="CA14" s="687">
        <f t="shared" si="33"/>
        <v>0</v>
      </c>
      <c r="CB14" s="687">
        <f t="shared" si="33"/>
        <v>0</v>
      </c>
      <c r="CC14" s="688">
        <f t="shared" si="26"/>
        <v>0</v>
      </c>
      <c r="CD14" s="687">
        <f t="shared" si="34"/>
        <v>0</v>
      </c>
      <c r="CE14" s="687">
        <f t="shared" si="34"/>
        <v>0</v>
      </c>
      <c r="CF14" s="688">
        <f t="shared" si="27"/>
        <v>0</v>
      </c>
      <c r="CG14" s="687">
        <f t="shared" si="35"/>
        <v>0</v>
      </c>
      <c r="CH14" s="687">
        <f t="shared" si="35"/>
        <v>0</v>
      </c>
      <c r="CI14" s="688">
        <f t="shared" si="28"/>
        <v>0</v>
      </c>
      <c r="CJ14" s="687">
        <f t="shared" si="36"/>
        <v>0</v>
      </c>
      <c r="CK14" s="687">
        <f t="shared" si="36"/>
        <v>0</v>
      </c>
      <c r="CL14" s="688">
        <f t="shared" si="29"/>
        <v>0</v>
      </c>
      <c r="DN14" s="689"/>
      <c r="DO14" s="689"/>
    </row>
    <row r="15" spans="1:140" x14ac:dyDescent="0.25">
      <c r="A15" s="684" t="s">
        <v>8</v>
      </c>
      <c r="B15" s="685">
        <v>738.61</v>
      </c>
      <c r="C15" s="686">
        <f t="shared" si="0"/>
        <v>0</v>
      </c>
      <c r="D15" s="687"/>
      <c r="E15" s="687"/>
      <c r="F15" s="688">
        <f t="shared" si="1"/>
        <v>0</v>
      </c>
      <c r="G15" s="687"/>
      <c r="H15" s="687"/>
      <c r="I15" s="688">
        <f t="shared" si="2"/>
        <v>0</v>
      </c>
      <c r="J15" s="687"/>
      <c r="K15" s="687"/>
      <c r="L15" s="688">
        <f t="shared" si="3"/>
        <v>0</v>
      </c>
      <c r="M15" s="687"/>
      <c r="N15" s="687"/>
      <c r="O15" s="688">
        <f t="shared" si="4"/>
        <v>0</v>
      </c>
      <c r="P15" s="687"/>
      <c r="Q15" s="687"/>
      <c r="R15" s="688">
        <f t="shared" si="5"/>
        <v>0</v>
      </c>
      <c r="S15" s="687"/>
      <c r="T15" s="687"/>
      <c r="U15" s="688">
        <f t="shared" si="6"/>
        <v>0</v>
      </c>
      <c r="V15" s="687">
        <f t="shared" si="37"/>
        <v>0</v>
      </c>
      <c r="W15" s="687">
        <f t="shared" si="37"/>
        <v>0</v>
      </c>
      <c r="X15" s="688">
        <f t="shared" si="7"/>
        <v>0</v>
      </c>
      <c r="Y15" s="687"/>
      <c r="Z15" s="687"/>
      <c r="AA15" s="688">
        <f t="shared" si="8"/>
        <v>0</v>
      </c>
      <c r="AB15" s="687"/>
      <c r="AC15" s="687"/>
      <c r="AD15" s="688">
        <f t="shared" si="9"/>
        <v>0</v>
      </c>
      <c r="AE15" s="687"/>
      <c r="AF15" s="687"/>
      <c r="AG15" s="688">
        <f t="shared" si="10"/>
        <v>0</v>
      </c>
      <c r="AH15" s="687"/>
      <c r="AI15" s="687"/>
      <c r="AJ15" s="688">
        <f t="shared" si="11"/>
        <v>0</v>
      </c>
      <c r="AK15" s="687"/>
      <c r="AL15" s="687"/>
      <c r="AM15" s="688">
        <f t="shared" si="12"/>
        <v>0</v>
      </c>
      <c r="AN15" s="687"/>
      <c r="AO15" s="687"/>
      <c r="AP15" s="688">
        <f t="shared" si="13"/>
        <v>0</v>
      </c>
      <c r="AQ15" s="687">
        <f t="shared" si="38"/>
        <v>0</v>
      </c>
      <c r="AR15" s="687">
        <f t="shared" si="38"/>
        <v>0</v>
      </c>
      <c r="AS15" s="688">
        <f t="shared" si="14"/>
        <v>0</v>
      </c>
      <c r="AT15" s="687">
        <v>0</v>
      </c>
      <c r="AU15" s="687">
        <v>0</v>
      </c>
      <c r="AV15" s="688">
        <f t="shared" si="15"/>
        <v>0</v>
      </c>
      <c r="AW15" s="687">
        <v>0</v>
      </c>
      <c r="AX15" s="687">
        <v>0</v>
      </c>
      <c r="AY15" s="688">
        <f t="shared" si="16"/>
        <v>0</v>
      </c>
      <c r="AZ15" s="687">
        <v>0</v>
      </c>
      <c r="BA15" s="687">
        <v>0</v>
      </c>
      <c r="BB15" s="688">
        <f t="shared" si="17"/>
        <v>0</v>
      </c>
      <c r="BC15" s="687">
        <v>0</v>
      </c>
      <c r="BD15" s="687">
        <v>0</v>
      </c>
      <c r="BE15" s="688">
        <f t="shared" si="18"/>
        <v>0</v>
      </c>
      <c r="BF15" s="687">
        <v>0</v>
      </c>
      <c r="BG15" s="687">
        <v>0</v>
      </c>
      <c r="BH15" s="688">
        <f t="shared" si="19"/>
        <v>0</v>
      </c>
      <c r="BI15" s="687">
        <v>0</v>
      </c>
      <c r="BJ15" s="687">
        <v>0</v>
      </c>
      <c r="BK15" s="688">
        <f t="shared" si="20"/>
        <v>0</v>
      </c>
      <c r="BL15" s="687">
        <v>0</v>
      </c>
      <c r="BM15" s="687">
        <v>0</v>
      </c>
      <c r="BN15" s="688">
        <f t="shared" si="21"/>
        <v>0</v>
      </c>
      <c r="BO15" s="687">
        <v>0</v>
      </c>
      <c r="BP15" s="687">
        <v>0</v>
      </c>
      <c r="BQ15" s="688">
        <f t="shared" si="22"/>
        <v>0</v>
      </c>
      <c r="BR15" s="687">
        <f t="shared" si="30"/>
        <v>0</v>
      </c>
      <c r="BS15" s="687">
        <f t="shared" si="30"/>
        <v>0</v>
      </c>
      <c r="BT15" s="688">
        <f t="shared" si="23"/>
        <v>0</v>
      </c>
      <c r="BU15" s="687">
        <f t="shared" si="31"/>
        <v>0</v>
      </c>
      <c r="BV15" s="687">
        <f t="shared" si="31"/>
        <v>0</v>
      </c>
      <c r="BW15" s="688">
        <f t="shared" si="24"/>
        <v>0</v>
      </c>
      <c r="BX15" s="687">
        <f t="shared" si="32"/>
        <v>0</v>
      </c>
      <c r="BY15" s="687">
        <f t="shared" si="32"/>
        <v>0</v>
      </c>
      <c r="BZ15" s="688">
        <f t="shared" si="25"/>
        <v>0</v>
      </c>
      <c r="CA15" s="687">
        <f t="shared" si="33"/>
        <v>0</v>
      </c>
      <c r="CB15" s="687">
        <f t="shared" si="33"/>
        <v>0</v>
      </c>
      <c r="CC15" s="688">
        <f t="shared" si="26"/>
        <v>0</v>
      </c>
      <c r="CD15" s="687">
        <f t="shared" si="34"/>
        <v>0</v>
      </c>
      <c r="CE15" s="687">
        <f t="shared" si="34"/>
        <v>0</v>
      </c>
      <c r="CF15" s="688">
        <f t="shared" si="27"/>
        <v>0</v>
      </c>
      <c r="CG15" s="687">
        <f t="shared" si="35"/>
        <v>0</v>
      </c>
      <c r="CH15" s="687">
        <f t="shared" si="35"/>
        <v>0</v>
      </c>
      <c r="CI15" s="688">
        <f t="shared" si="28"/>
        <v>0</v>
      </c>
      <c r="CJ15" s="687">
        <f t="shared" si="36"/>
        <v>0</v>
      </c>
      <c r="CK15" s="687">
        <f t="shared" si="36"/>
        <v>0</v>
      </c>
      <c r="CL15" s="688">
        <f t="shared" si="29"/>
        <v>0</v>
      </c>
      <c r="DN15" s="689"/>
      <c r="DO15" s="689" t="s">
        <v>178</v>
      </c>
    </row>
    <row r="16" spans="1:140" x14ac:dyDescent="0.25">
      <c r="A16" s="684" t="s">
        <v>9</v>
      </c>
      <c r="B16" s="685">
        <v>1294</v>
      </c>
      <c r="C16" s="686">
        <f t="shared" si="0"/>
        <v>0</v>
      </c>
      <c r="D16" s="687"/>
      <c r="E16" s="687"/>
      <c r="F16" s="688">
        <f t="shared" si="1"/>
        <v>0</v>
      </c>
      <c r="G16" s="687"/>
      <c r="H16" s="687"/>
      <c r="I16" s="688">
        <f t="shared" si="2"/>
        <v>0</v>
      </c>
      <c r="J16" s="687"/>
      <c r="K16" s="687"/>
      <c r="L16" s="688">
        <f t="shared" si="3"/>
        <v>0</v>
      </c>
      <c r="M16" s="687"/>
      <c r="N16" s="687"/>
      <c r="O16" s="688">
        <f t="shared" si="4"/>
        <v>0</v>
      </c>
      <c r="P16" s="687"/>
      <c r="Q16" s="687"/>
      <c r="R16" s="688">
        <f t="shared" si="5"/>
        <v>0</v>
      </c>
      <c r="S16" s="687"/>
      <c r="T16" s="687"/>
      <c r="U16" s="688">
        <f t="shared" si="6"/>
        <v>0</v>
      </c>
      <c r="V16" s="687">
        <f t="shared" si="37"/>
        <v>0</v>
      </c>
      <c r="W16" s="687">
        <f t="shared" si="37"/>
        <v>0</v>
      </c>
      <c r="X16" s="688">
        <f t="shared" si="7"/>
        <v>0</v>
      </c>
      <c r="Y16" s="687"/>
      <c r="Z16" s="687"/>
      <c r="AA16" s="688">
        <f t="shared" si="8"/>
        <v>0</v>
      </c>
      <c r="AB16" s="687"/>
      <c r="AC16" s="687"/>
      <c r="AD16" s="688">
        <f t="shared" si="9"/>
        <v>0</v>
      </c>
      <c r="AE16" s="687"/>
      <c r="AF16" s="687"/>
      <c r="AG16" s="688">
        <f t="shared" si="10"/>
        <v>0</v>
      </c>
      <c r="AH16" s="687"/>
      <c r="AI16" s="687"/>
      <c r="AJ16" s="688">
        <f t="shared" si="11"/>
        <v>0</v>
      </c>
      <c r="AK16" s="687"/>
      <c r="AL16" s="687"/>
      <c r="AM16" s="688">
        <f t="shared" si="12"/>
        <v>0</v>
      </c>
      <c r="AN16" s="687"/>
      <c r="AO16" s="687"/>
      <c r="AP16" s="688">
        <f t="shared" si="13"/>
        <v>0</v>
      </c>
      <c r="AQ16" s="687">
        <f t="shared" si="38"/>
        <v>0</v>
      </c>
      <c r="AR16" s="687">
        <f t="shared" si="38"/>
        <v>0</v>
      </c>
      <c r="AS16" s="688">
        <f t="shared" si="14"/>
        <v>0</v>
      </c>
      <c r="AT16" s="687">
        <v>0</v>
      </c>
      <c r="AU16" s="687">
        <v>0</v>
      </c>
      <c r="AV16" s="688">
        <f t="shared" si="15"/>
        <v>0</v>
      </c>
      <c r="AW16" s="687">
        <v>0</v>
      </c>
      <c r="AX16" s="687">
        <v>0</v>
      </c>
      <c r="AY16" s="688">
        <f t="shared" si="16"/>
        <v>0</v>
      </c>
      <c r="AZ16" s="687">
        <v>0</v>
      </c>
      <c r="BA16" s="687">
        <v>0</v>
      </c>
      <c r="BB16" s="688">
        <f t="shared" si="17"/>
        <v>0</v>
      </c>
      <c r="BC16" s="687">
        <v>0</v>
      </c>
      <c r="BD16" s="687">
        <v>0</v>
      </c>
      <c r="BE16" s="688">
        <f t="shared" si="18"/>
        <v>0</v>
      </c>
      <c r="BF16" s="687">
        <v>0</v>
      </c>
      <c r="BG16" s="687">
        <v>0</v>
      </c>
      <c r="BH16" s="688">
        <f t="shared" si="19"/>
        <v>0</v>
      </c>
      <c r="BI16" s="687">
        <v>0</v>
      </c>
      <c r="BJ16" s="687">
        <v>0</v>
      </c>
      <c r="BK16" s="688">
        <f t="shared" si="20"/>
        <v>0</v>
      </c>
      <c r="BL16" s="687">
        <v>0</v>
      </c>
      <c r="BM16" s="687">
        <v>0</v>
      </c>
      <c r="BN16" s="688">
        <f t="shared" si="21"/>
        <v>0</v>
      </c>
      <c r="BO16" s="687">
        <v>0</v>
      </c>
      <c r="BP16" s="687">
        <v>0</v>
      </c>
      <c r="BQ16" s="688">
        <f t="shared" si="22"/>
        <v>0</v>
      </c>
      <c r="BR16" s="687">
        <f t="shared" si="30"/>
        <v>0</v>
      </c>
      <c r="BS16" s="687">
        <f t="shared" si="30"/>
        <v>0</v>
      </c>
      <c r="BT16" s="688">
        <f t="shared" si="23"/>
        <v>0</v>
      </c>
      <c r="BU16" s="687">
        <f t="shared" si="31"/>
        <v>0</v>
      </c>
      <c r="BV16" s="687">
        <f t="shared" si="31"/>
        <v>0</v>
      </c>
      <c r="BW16" s="688">
        <f t="shared" si="24"/>
        <v>0</v>
      </c>
      <c r="BX16" s="687">
        <f t="shared" si="32"/>
        <v>0</v>
      </c>
      <c r="BY16" s="687">
        <f t="shared" si="32"/>
        <v>0</v>
      </c>
      <c r="BZ16" s="688">
        <f t="shared" si="25"/>
        <v>0</v>
      </c>
      <c r="CA16" s="687">
        <f t="shared" si="33"/>
        <v>0</v>
      </c>
      <c r="CB16" s="687">
        <f t="shared" si="33"/>
        <v>0</v>
      </c>
      <c r="CC16" s="688">
        <f t="shared" si="26"/>
        <v>0</v>
      </c>
      <c r="CD16" s="687">
        <f t="shared" si="34"/>
        <v>0</v>
      </c>
      <c r="CE16" s="687">
        <f t="shared" si="34"/>
        <v>0</v>
      </c>
      <c r="CF16" s="688">
        <f t="shared" si="27"/>
        <v>0</v>
      </c>
      <c r="CG16" s="687">
        <f t="shared" si="35"/>
        <v>0</v>
      </c>
      <c r="CH16" s="687">
        <f t="shared" si="35"/>
        <v>0</v>
      </c>
      <c r="CI16" s="688">
        <f t="shared" si="28"/>
        <v>0</v>
      </c>
      <c r="CJ16" s="687">
        <f t="shared" si="36"/>
        <v>0</v>
      </c>
      <c r="CK16" s="687">
        <f t="shared" si="36"/>
        <v>0</v>
      </c>
      <c r="CL16" s="688">
        <f t="shared" si="29"/>
        <v>0</v>
      </c>
      <c r="DH16" s="690" t="s">
        <v>130</v>
      </c>
      <c r="DN16" s="689"/>
      <c r="DO16" s="689" t="s">
        <v>178</v>
      </c>
    </row>
    <row r="17" spans="1:140" x14ac:dyDescent="0.25">
      <c r="A17" s="684" t="s">
        <v>10</v>
      </c>
      <c r="B17" s="685">
        <v>1521</v>
      </c>
      <c r="C17" s="686">
        <f t="shared" si="0"/>
        <v>0</v>
      </c>
      <c r="D17" s="687"/>
      <c r="E17" s="687"/>
      <c r="F17" s="688">
        <f t="shared" si="1"/>
        <v>0</v>
      </c>
      <c r="G17" s="687"/>
      <c r="H17" s="687"/>
      <c r="I17" s="688">
        <f t="shared" si="2"/>
        <v>0</v>
      </c>
      <c r="J17" s="687"/>
      <c r="K17" s="687"/>
      <c r="L17" s="688">
        <f t="shared" si="3"/>
        <v>0</v>
      </c>
      <c r="M17" s="687"/>
      <c r="N17" s="687"/>
      <c r="O17" s="688">
        <f t="shared" si="4"/>
        <v>0</v>
      </c>
      <c r="P17" s="687"/>
      <c r="Q17" s="687"/>
      <c r="R17" s="688">
        <f t="shared" si="5"/>
        <v>0</v>
      </c>
      <c r="S17" s="687"/>
      <c r="T17" s="687"/>
      <c r="U17" s="688">
        <f t="shared" si="6"/>
        <v>0</v>
      </c>
      <c r="V17" s="687">
        <f t="shared" si="37"/>
        <v>0</v>
      </c>
      <c r="W17" s="687">
        <f t="shared" si="37"/>
        <v>0</v>
      </c>
      <c r="X17" s="688">
        <f t="shared" si="7"/>
        <v>0</v>
      </c>
      <c r="Y17" s="687"/>
      <c r="Z17" s="687"/>
      <c r="AA17" s="688">
        <f t="shared" si="8"/>
        <v>0</v>
      </c>
      <c r="AB17" s="687"/>
      <c r="AC17" s="687"/>
      <c r="AD17" s="688">
        <f t="shared" si="9"/>
        <v>0</v>
      </c>
      <c r="AE17" s="687"/>
      <c r="AF17" s="687"/>
      <c r="AG17" s="688">
        <f t="shared" si="10"/>
        <v>0</v>
      </c>
      <c r="AH17" s="687"/>
      <c r="AI17" s="687"/>
      <c r="AJ17" s="688">
        <f t="shared" si="11"/>
        <v>0</v>
      </c>
      <c r="AK17" s="687"/>
      <c r="AL17" s="687"/>
      <c r="AM17" s="688">
        <f t="shared" si="12"/>
        <v>0</v>
      </c>
      <c r="AN17" s="687"/>
      <c r="AO17" s="687"/>
      <c r="AP17" s="688">
        <f t="shared" si="13"/>
        <v>0</v>
      </c>
      <c r="AQ17" s="687">
        <f t="shared" si="38"/>
        <v>0</v>
      </c>
      <c r="AR17" s="687">
        <f t="shared" si="38"/>
        <v>0</v>
      </c>
      <c r="AS17" s="688">
        <f t="shared" si="14"/>
        <v>0</v>
      </c>
      <c r="AT17" s="687">
        <v>0</v>
      </c>
      <c r="AU17" s="687">
        <v>0</v>
      </c>
      <c r="AV17" s="688">
        <f t="shared" si="15"/>
        <v>0</v>
      </c>
      <c r="AW17" s="687">
        <v>0</v>
      </c>
      <c r="AX17" s="687">
        <v>0</v>
      </c>
      <c r="AY17" s="688">
        <f t="shared" si="16"/>
        <v>0</v>
      </c>
      <c r="AZ17" s="687">
        <v>0</v>
      </c>
      <c r="BA17" s="687">
        <v>0</v>
      </c>
      <c r="BB17" s="688">
        <f t="shared" si="17"/>
        <v>0</v>
      </c>
      <c r="BC17" s="687">
        <v>0</v>
      </c>
      <c r="BD17" s="687">
        <v>0</v>
      </c>
      <c r="BE17" s="688">
        <f t="shared" si="18"/>
        <v>0</v>
      </c>
      <c r="BF17" s="687">
        <v>0</v>
      </c>
      <c r="BG17" s="687">
        <v>0</v>
      </c>
      <c r="BH17" s="688">
        <f t="shared" si="19"/>
        <v>0</v>
      </c>
      <c r="BI17" s="687">
        <v>3</v>
      </c>
      <c r="BJ17" s="687">
        <v>8.4</v>
      </c>
      <c r="BK17" s="688">
        <f t="shared" si="20"/>
        <v>2.8000000000000003</v>
      </c>
      <c r="BL17" s="687">
        <v>0</v>
      </c>
      <c r="BM17" s="687">
        <v>0</v>
      </c>
      <c r="BN17" s="688">
        <f t="shared" si="21"/>
        <v>0</v>
      </c>
      <c r="BO17" s="687">
        <v>0</v>
      </c>
      <c r="BP17" s="687">
        <v>0</v>
      </c>
      <c r="BQ17" s="688">
        <f t="shared" si="22"/>
        <v>0</v>
      </c>
      <c r="BR17" s="687">
        <f t="shared" si="30"/>
        <v>0</v>
      </c>
      <c r="BS17" s="687">
        <f t="shared" si="30"/>
        <v>0</v>
      </c>
      <c r="BT17" s="688">
        <f t="shared" si="23"/>
        <v>0</v>
      </c>
      <c r="BU17" s="687">
        <f t="shared" si="31"/>
        <v>0</v>
      </c>
      <c r="BV17" s="687">
        <f t="shared" si="31"/>
        <v>0</v>
      </c>
      <c r="BW17" s="688">
        <f t="shared" si="24"/>
        <v>0</v>
      </c>
      <c r="BX17" s="687">
        <f t="shared" si="32"/>
        <v>0</v>
      </c>
      <c r="BY17" s="687">
        <f t="shared" si="32"/>
        <v>0</v>
      </c>
      <c r="BZ17" s="688">
        <f t="shared" si="25"/>
        <v>0</v>
      </c>
      <c r="CA17" s="687">
        <f t="shared" si="33"/>
        <v>0</v>
      </c>
      <c r="CB17" s="687">
        <f t="shared" si="33"/>
        <v>0</v>
      </c>
      <c r="CC17" s="688">
        <f t="shared" si="26"/>
        <v>0</v>
      </c>
      <c r="CD17" s="687">
        <f t="shared" si="34"/>
        <v>0</v>
      </c>
      <c r="CE17" s="687">
        <f t="shared" si="34"/>
        <v>0</v>
      </c>
      <c r="CF17" s="688">
        <f t="shared" si="27"/>
        <v>0</v>
      </c>
      <c r="CG17" s="687">
        <f t="shared" si="35"/>
        <v>0</v>
      </c>
      <c r="CH17" s="687">
        <f t="shared" si="35"/>
        <v>0</v>
      </c>
      <c r="CI17" s="688">
        <f t="shared" si="28"/>
        <v>0</v>
      </c>
      <c r="CJ17" s="687">
        <f t="shared" si="36"/>
        <v>0</v>
      </c>
      <c r="CK17" s="687">
        <f t="shared" si="36"/>
        <v>0</v>
      </c>
      <c r="CL17" s="688">
        <f t="shared" si="29"/>
        <v>0</v>
      </c>
      <c r="DI17" s="690" t="s">
        <v>130</v>
      </c>
      <c r="DJ17" s="660" t="s">
        <v>136</v>
      </c>
      <c r="DN17" s="691"/>
      <c r="DO17" s="689" t="s">
        <v>178</v>
      </c>
    </row>
    <row r="18" spans="1:140" x14ac:dyDescent="0.25">
      <c r="A18" s="684" t="s">
        <v>11</v>
      </c>
      <c r="B18" s="685">
        <v>184</v>
      </c>
      <c r="C18" s="686">
        <f t="shared" si="0"/>
        <v>0</v>
      </c>
      <c r="D18" s="687"/>
      <c r="E18" s="687"/>
      <c r="F18" s="688">
        <f t="shared" si="1"/>
        <v>0</v>
      </c>
      <c r="G18" s="687"/>
      <c r="H18" s="687"/>
      <c r="I18" s="688">
        <f t="shared" si="2"/>
        <v>0</v>
      </c>
      <c r="J18" s="687"/>
      <c r="K18" s="687"/>
      <c r="L18" s="688">
        <f t="shared" si="3"/>
        <v>0</v>
      </c>
      <c r="M18" s="687"/>
      <c r="N18" s="687"/>
      <c r="O18" s="688">
        <f t="shared" si="4"/>
        <v>0</v>
      </c>
      <c r="P18" s="687"/>
      <c r="Q18" s="687"/>
      <c r="R18" s="688">
        <f t="shared" si="5"/>
        <v>0</v>
      </c>
      <c r="S18" s="687"/>
      <c r="T18" s="687"/>
      <c r="U18" s="688">
        <f t="shared" si="6"/>
        <v>0</v>
      </c>
      <c r="V18" s="687">
        <f t="shared" si="37"/>
        <v>0</v>
      </c>
      <c r="W18" s="687">
        <f t="shared" si="37"/>
        <v>0</v>
      </c>
      <c r="X18" s="688">
        <f t="shared" si="7"/>
        <v>0</v>
      </c>
      <c r="Y18" s="687"/>
      <c r="Z18" s="687"/>
      <c r="AA18" s="688">
        <f t="shared" si="8"/>
        <v>0</v>
      </c>
      <c r="AB18" s="687"/>
      <c r="AC18" s="687"/>
      <c r="AD18" s="688">
        <f t="shared" si="9"/>
        <v>0</v>
      </c>
      <c r="AE18" s="687"/>
      <c r="AF18" s="687"/>
      <c r="AG18" s="688">
        <f t="shared" si="10"/>
        <v>0</v>
      </c>
      <c r="AH18" s="687"/>
      <c r="AI18" s="687"/>
      <c r="AJ18" s="688">
        <f t="shared" si="11"/>
        <v>0</v>
      </c>
      <c r="AK18" s="687"/>
      <c r="AL18" s="687"/>
      <c r="AM18" s="688">
        <f t="shared" si="12"/>
        <v>0</v>
      </c>
      <c r="AN18" s="687"/>
      <c r="AO18" s="687"/>
      <c r="AP18" s="688">
        <f t="shared" si="13"/>
        <v>0</v>
      </c>
      <c r="AQ18" s="687">
        <f t="shared" si="38"/>
        <v>0</v>
      </c>
      <c r="AR18" s="687">
        <f t="shared" si="38"/>
        <v>0</v>
      </c>
      <c r="AS18" s="688">
        <f t="shared" si="14"/>
        <v>0</v>
      </c>
      <c r="AT18" s="687">
        <v>0</v>
      </c>
      <c r="AU18" s="687">
        <v>0</v>
      </c>
      <c r="AV18" s="688">
        <f t="shared" si="15"/>
        <v>0</v>
      </c>
      <c r="AW18" s="687">
        <v>0</v>
      </c>
      <c r="AX18" s="687">
        <v>0</v>
      </c>
      <c r="AY18" s="688">
        <f t="shared" si="16"/>
        <v>0</v>
      </c>
      <c r="AZ18" s="687">
        <v>0</v>
      </c>
      <c r="BA18" s="687">
        <v>0</v>
      </c>
      <c r="BB18" s="688">
        <f t="shared" si="17"/>
        <v>0</v>
      </c>
      <c r="BC18" s="687">
        <v>0</v>
      </c>
      <c r="BD18" s="687">
        <v>0</v>
      </c>
      <c r="BE18" s="688">
        <f t="shared" si="18"/>
        <v>0</v>
      </c>
      <c r="BF18" s="687">
        <v>0</v>
      </c>
      <c r="BG18" s="687">
        <v>0</v>
      </c>
      <c r="BH18" s="688">
        <f t="shared" si="19"/>
        <v>0</v>
      </c>
      <c r="BI18" s="687">
        <v>0</v>
      </c>
      <c r="BJ18" s="687">
        <v>0</v>
      </c>
      <c r="BK18" s="688">
        <f t="shared" si="20"/>
        <v>0</v>
      </c>
      <c r="BL18" s="687">
        <v>0</v>
      </c>
      <c r="BM18" s="687">
        <v>0</v>
      </c>
      <c r="BN18" s="688">
        <f t="shared" si="21"/>
        <v>0</v>
      </c>
      <c r="BO18" s="687">
        <v>0</v>
      </c>
      <c r="BP18" s="687">
        <v>0</v>
      </c>
      <c r="BQ18" s="688">
        <f t="shared" si="22"/>
        <v>0</v>
      </c>
      <c r="BR18" s="687">
        <f t="shared" si="30"/>
        <v>0</v>
      </c>
      <c r="BS18" s="687">
        <f t="shared" si="30"/>
        <v>0</v>
      </c>
      <c r="BT18" s="688">
        <f t="shared" si="23"/>
        <v>0</v>
      </c>
      <c r="BU18" s="687">
        <f t="shared" si="31"/>
        <v>0</v>
      </c>
      <c r="BV18" s="687">
        <f t="shared" si="31"/>
        <v>0</v>
      </c>
      <c r="BW18" s="688">
        <f t="shared" si="24"/>
        <v>0</v>
      </c>
      <c r="BX18" s="687">
        <f t="shared" si="32"/>
        <v>0</v>
      </c>
      <c r="BY18" s="687">
        <f t="shared" si="32"/>
        <v>0</v>
      </c>
      <c r="BZ18" s="688">
        <f t="shared" si="25"/>
        <v>0</v>
      </c>
      <c r="CA18" s="687">
        <f t="shared" si="33"/>
        <v>0</v>
      </c>
      <c r="CB18" s="687">
        <f t="shared" si="33"/>
        <v>0</v>
      </c>
      <c r="CC18" s="688">
        <f t="shared" si="26"/>
        <v>0</v>
      </c>
      <c r="CD18" s="687">
        <f t="shared" si="34"/>
        <v>0</v>
      </c>
      <c r="CE18" s="687">
        <f t="shared" si="34"/>
        <v>0</v>
      </c>
      <c r="CF18" s="688">
        <f t="shared" si="27"/>
        <v>0</v>
      </c>
      <c r="CG18" s="687">
        <f t="shared" si="35"/>
        <v>0</v>
      </c>
      <c r="CH18" s="687">
        <f t="shared" si="35"/>
        <v>0</v>
      </c>
      <c r="CI18" s="688">
        <f t="shared" si="28"/>
        <v>0</v>
      </c>
      <c r="CJ18" s="687">
        <f t="shared" si="36"/>
        <v>0</v>
      </c>
      <c r="CK18" s="687">
        <f t="shared" si="36"/>
        <v>0</v>
      </c>
      <c r="CL18" s="688">
        <f t="shared" si="29"/>
        <v>0</v>
      </c>
    </row>
    <row r="19" spans="1:140" x14ac:dyDescent="0.25">
      <c r="A19" s="684" t="s">
        <v>12</v>
      </c>
      <c r="B19" s="685">
        <v>197.5</v>
      </c>
      <c r="C19" s="686">
        <f t="shared" si="0"/>
        <v>0</v>
      </c>
      <c r="D19" s="687"/>
      <c r="E19" s="687"/>
      <c r="F19" s="688">
        <f t="shared" si="1"/>
        <v>0</v>
      </c>
      <c r="G19" s="687"/>
      <c r="H19" s="687"/>
      <c r="I19" s="688">
        <f t="shared" si="2"/>
        <v>0</v>
      </c>
      <c r="J19" s="687"/>
      <c r="K19" s="687"/>
      <c r="L19" s="688">
        <f t="shared" si="3"/>
        <v>0</v>
      </c>
      <c r="M19" s="687"/>
      <c r="N19" s="687"/>
      <c r="O19" s="688">
        <f t="shared" si="4"/>
        <v>0</v>
      </c>
      <c r="P19" s="687"/>
      <c r="Q19" s="687"/>
      <c r="R19" s="688">
        <f t="shared" si="5"/>
        <v>0</v>
      </c>
      <c r="S19" s="687"/>
      <c r="T19" s="687"/>
      <c r="U19" s="688">
        <f t="shared" si="6"/>
        <v>0</v>
      </c>
      <c r="V19" s="687">
        <f t="shared" si="37"/>
        <v>0</v>
      </c>
      <c r="W19" s="687">
        <f t="shared" si="37"/>
        <v>0</v>
      </c>
      <c r="X19" s="688">
        <f t="shared" si="7"/>
        <v>0</v>
      </c>
      <c r="Y19" s="687"/>
      <c r="Z19" s="687"/>
      <c r="AA19" s="688">
        <f t="shared" si="8"/>
        <v>0</v>
      </c>
      <c r="AB19" s="687"/>
      <c r="AC19" s="687"/>
      <c r="AD19" s="688">
        <f t="shared" si="9"/>
        <v>0</v>
      </c>
      <c r="AE19" s="687"/>
      <c r="AF19" s="687"/>
      <c r="AG19" s="688">
        <f t="shared" si="10"/>
        <v>0</v>
      </c>
      <c r="AH19" s="687"/>
      <c r="AI19" s="687"/>
      <c r="AJ19" s="688">
        <f t="shared" si="11"/>
        <v>0</v>
      </c>
      <c r="AK19" s="687"/>
      <c r="AL19" s="687"/>
      <c r="AM19" s="688">
        <f t="shared" si="12"/>
        <v>0</v>
      </c>
      <c r="AN19" s="687"/>
      <c r="AO19" s="687"/>
      <c r="AP19" s="688">
        <f t="shared" si="13"/>
        <v>0</v>
      </c>
      <c r="AQ19" s="687">
        <f t="shared" si="38"/>
        <v>0</v>
      </c>
      <c r="AR19" s="687">
        <f t="shared" si="38"/>
        <v>0</v>
      </c>
      <c r="AS19" s="688">
        <f t="shared" si="14"/>
        <v>0</v>
      </c>
      <c r="AT19" s="687">
        <v>0</v>
      </c>
      <c r="AU19" s="687">
        <v>0</v>
      </c>
      <c r="AV19" s="688">
        <f t="shared" si="15"/>
        <v>0</v>
      </c>
      <c r="AW19" s="687">
        <v>0</v>
      </c>
      <c r="AX19" s="687">
        <v>0</v>
      </c>
      <c r="AY19" s="688">
        <f t="shared" si="16"/>
        <v>0</v>
      </c>
      <c r="AZ19" s="687">
        <v>0</v>
      </c>
      <c r="BA19" s="687">
        <v>0</v>
      </c>
      <c r="BB19" s="688">
        <f t="shared" si="17"/>
        <v>0</v>
      </c>
      <c r="BC19" s="687">
        <v>0</v>
      </c>
      <c r="BD19" s="687">
        <v>0</v>
      </c>
      <c r="BE19" s="688">
        <f t="shared" si="18"/>
        <v>0</v>
      </c>
      <c r="BF19" s="687">
        <v>0</v>
      </c>
      <c r="BG19" s="687">
        <v>0</v>
      </c>
      <c r="BH19" s="688">
        <f t="shared" si="19"/>
        <v>0</v>
      </c>
      <c r="BI19" s="687">
        <v>0</v>
      </c>
      <c r="BJ19" s="687">
        <v>0</v>
      </c>
      <c r="BK19" s="688">
        <f t="shared" si="20"/>
        <v>0</v>
      </c>
      <c r="BL19" s="687">
        <v>0</v>
      </c>
      <c r="BM19" s="687">
        <v>0</v>
      </c>
      <c r="BN19" s="688">
        <f t="shared" si="21"/>
        <v>0</v>
      </c>
      <c r="BO19" s="687">
        <v>0</v>
      </c>
      <c r="BP19" s="687">
        <v>0</v>
      </c>
      <c r="BQ19" s="688">
        <f t="shared" si="22"/>
        <v>0</v>
      </c>
      <c r="BR19" s="687">
        <f t="shared" si="30"/>
        <v>0</v>
      </c>
      <c r="BS19" s="687">
        <f t="shared" si="30"/>
        <v>0</v>
      </c>
      <c r="BT19" s="688">
        <f t="shared" si="23"/>
        <v>0</v>
      </c>
      <c r="BU19" s="687">
        <f t="shared" si="31"/>
        <v>0</v>
      </c>
      <c r="BV19" s="687">
        <f t="shared" si="31"/>
        <v>0</v>
      </c>
      <c r="BW19" s="688">
        <f t="shared" si="24"/>
        <v>0</v>
      </c>
      <c r="BX19" s="687">
        <f t="shared" si="32"/>
        <v>0</v>
      </c>
      <c r="BY19" s="687">
        <f t="shared" si="32"/>
        <v>0</v>
      </c>
      <c r="BZ19" s="688">
        <f t="shared" si="25"/>
        <v>0</v>
      </c>
      <c r="CA19" s="687">
        <f t="shared" si="33"/>
        <v>0</v>
      </c>
      <c r="CB19" s="687">
        <f t="shared" si="33"/>
        <v>0</v>
      </c>
      <c r="CC19" s="688">
        <f t="shared" si="26"/>
        <v>0</v>
      </c>
      <c r="CD19" s="687">
        <f t="shared" si="34"/>
        <v>0</v>
      </c>
      <c r="CE19" s="687">
        <f t="shared" si="34"/>
        <v>0</v>
      </c>
      <c r="CF19" s="688">
        <f t="shared" si="27"/>
        <v>0</v>
      </c>
      <c r="CG19" s="687">
        <f t="shared" si="35"/>
        <v>0</v>
      </c>
      <c r="CH19" s="687">
        <f t="shared" si="35"/>
        <v>0</v>
      </c>
      <c r="CI19" s="688">
        <f t="shared" si="28"/>
        <v>0</v>
      </c>
      <c r="CJ19" s="687">
        <f t="shared" si="36"/>
        <v>0</v>
      </c>
      <c r="CK19" s="687">
        <f t="shared" si="36"/>
        <v>0</v>
      </c>
      <c r="CL19" s="688">
        <f t="shared" si="29"/>
        <v>0</v>
      </c>
      <c r="DI19" s="690" t="s">
        <v>130</v>
      </c>
      <c r="DJ19" s="660" t="s">
        <v>137</v>
      </c>
      <c r="DN19" s="689"/>
      <c r="DO19" s="689" t="s">
        <v>193</v>
      </c>
    </row>
    <row r="20" spans="1:140" x14ac:dyDescent="0.25">
      <c r="A20" s="684" t="s">
        <v>13</v>
      </c>
      <c r="B20" s="685">
        <v>369</v>
      </c>
      <c r="C20" s="686">
        <f t="shared" si="0"/>
        <v>0</v>
      </c>
      <c r="D20" s="687"/>
      <c r="E20" s="687"/>
      <c r="F20" s="688">
        <f t="shared" si="1"/>
        <v>0</v>
      </c>
      <c r="G20" s="687"/>
      <c r="H20" s="687"/>
      <c r="I20" s="688">
        <f t="shared" si="2"/>
        <v>0</v>
      </c>
      <c r="J20" s="687"/>
      <c r="K20" s="687"/>
      <c r="L20" s="688">
        <f t="shared" si="3"/>
        <v>0</v>
      </c>
      <c r="M20" s="687"/>
      <c r="N20" s="687"/>
      <c r="O20" s="688">
        <f t="shared" si="4"/>
        <v>0</v>
      </c>
      <c r="P20" s="687"/>
      <c r="Q20" s="687"/>
      <c r="R20" s="688">
        <f t="shared" si="5"/>
        <v>0</v>
      </c>
      <c r="S20" s="687"/>
      <c r="T20" s="687"/>
      <c r="U20" s="688">
        <f t="shared" si="6"/>
        <v>0</v>
      </c>
      <c r="V20" s="687">
        <f t="shared" si="37"/>
        <v>0</v>
      </c>
      <c r="W20" s="687">
        <f t="shared" si="37"/>
        <v>0</v>
      </c>
      <c r="X20" s="688">
        <f t="shared" si="7"/>
        <v>0</v>
      </c>
      <c r="Y20" s="687"/>
      <c r="Z20" s="687"/>
      <c r="AA20" s="688">
        <f t="shared" si="8"/>
        <v>0</v>
      </c>
      <c r="AB20" s="687"/>
      <c r="AC20" s="687"/>
      <c r="AD20" s="688">
        <f t="shared" si="9"/>
        <v>0</v>
      </c>
      <c r="AE20" s="687"/>
      <c r="AF20" s="687"/>
      <c r="AG20" s="688">
        <f t="shared" si="10"/>
        <v>0</v>
      </c>
      <c r="AH20" s="687"/>
      <c r="AI20" s="687"/>
      <c r="AJ20" s="688">
        <f t="shared" si="11"/>
        <v>0</v>
      </c>
      <c r="AK20" s="687"/>
      <c r="AL20" s="687"/>
      <c r="AM20" s="688">
        <f t="shared" si="12"/>
        <v>0</v>
      </c>
      <c r="AN20" s="687"/>
      <c r="AO20" s="687"/>
      <c r="AP20" s="688">
        <f t="shared" si="13"/>
        <v>0</v>
      </c>
      <c r="AQ20" s="687">
        <f t="shared" si="38"/>
        <v>0</v>
      </c>
      <c r="AR20" s="687">
        <f t="shared" si="38"/>
        <v>0</v>
      </c>
      <c r="AS20" s="688">
        <f t="shared" si="14"/>
        <v>0</v>
      </c>
      <c r="AT20" s="687">
        <v>0</v>
      </c>
      <c r="AU20" s="687">
        <v>0</v>
      </c>
      <c r="AV20" s="688">
        <f t="shared" si="15"/>
        <v>0</v>
      </c>
      <c r="AW20" s="687">
        <v>0</v>
      </c>
      <c r="AX20" s="687">
        <v>0</v>
      </c>
      <c r="AY20" s="688">
        <f t="shared" si="16"/>
        <v>0</v>
      </c>
      <c r="AZ20" s="687">
        <v>0</v>
      </c>
      <c r="BA20" s="687">
        <v>0</v>
      </c>
      <c r="BB20" s="688">
        <f t="shared" si="17"/>
        <v>0</v>
      </c>
      <c r="BC20" s="687">
        <v>0</v>
      </c>
      <c r="BD20" s="687">
        <v>0</v>
      </c>
      <c r="BE20" s="688">
        <f t="shared" si="18"/>
        <v>0</v>
      </c>
      <c r="BF20" s="687">
        <v>0</v>
      </c>
      <c r="BG20" s="687">
        <v>0</v>
      </c>
      <c r="BH20" s="688">
        <f t="shared" si="19"/>
        <v>0</v>
      </c>
      <c r="BI20" s="687">
        <v>0</v>
      </c>
      <c r="BJ20" s="687">
        <v>0</v>
      </c>
      <c r="BK20" s="688">
        <f t="shared" si="20"/>
        <v>0</v>
      </c>
      <c r="BL20" s="687">
        <v>0</v>
      </c>
      <c r="BM20" s="687">
        <v>0</v>
      </c>
      <c r="BN20" s="688">
        <f t="shared" si="21"/>
        <v>0</v>
      </c>
      <c r="BO20" s="687">
        <v>0</v>
      </c>
      <c r="BP20" s="687">
        <v>0</v>
      </c>
      <c r="BQ20" s="688">
        <f t="shared" si="22"/>
        <v>0</v>
      </c>
      <c r="BR20" s="687">
        <f t="shared" si="30"/>
        <v>0</v>
      </c>
      <c r="BS20" s="687">
        <f t="shared" si="30"/>
        <v>0</v>
      </c>
      <c r="BT20" s="688">
        <f t="shared" si="23"/>
        <v>0</v>
      </c>
      <c r="BU20" s="687">
        <f t="shared" si="31"/>
        <v>0</v>
      </c>
      <c r="BV20" s="687">
        <f t="shared" si="31"/>
        <v>0</v>
      </c>
      <c r="BW20" s="688">
        <f t="shared" si="24"/>
        <v>0</v>
      </c>
      <c r="BX20" s="687">
        <f t="shared" si="32"/>
        <v>0</v>
      </c>
      <c r="BY20" s="687">
        <f t="shared" si="32"/>
        <v>0</v>
      </c>
      <c r="BZ20" s="688">
        <f t="shared" si="25"/>
        <v>0</v>
      </c>
      <c r="CA20" s="687">
        <f t="shared" si="33"/>
        <v>0</v>
      </c>
      <c r="CB20" s="687">
        <f t="shared" si="33"/>
        <v>0</v>
      </c>
      <c r="CC20" s="688">
        <f t="shared" si="26"/>
        <v>0</v>
      </c>
      <c r="CD20" s="687">
        <f t="shared" si="34"/>
        <v>0</v>
      </c>
      <c r="CE20" s="687">
        <f t="shared" si="34"/>
        <v>0</v>
      </c>
      <c r="CF20" s="688">
        <f t="shared" si="27"/>
        <v>0</v>
      </c>
      <c r="CG20" s="687">
        <f t="shared" si="35"/>
        <v>0</v>
      </c>
      <c r="CH20" s="687">
        <f t="shared" si="35"/>
        <v>0</v>
      </c>
      <c r="CI20" s="688">
        <f t="shared" si="28"/>
        <v>0</v>
      </c>
      <c r="CJ20" s="687">
        <f t="shared" si="36"/>
        <v>0</v>
      </c>
      <c r="CK20" s="687">
        <f t="shared" si="36"/>
        <v>0</v>
      </c>
      <c r="CL20" s="688">
        <f t="shared" si="29"/>
        <v>0</v>
      </c>
      <c r="DI20" s="690" t="s">
        <v>130</v>
      </c>
      <c r="DJ20" s="660" t="s">
        <v>137</v>
      </c>
      <c r="DN20" s="689"/>
      <c r="DO20" s="689" t="s">
        <v>178</v>
      </c>
    </row>
    <row r="21" spans="1:140" x14ac:dyDescent="0.25">
      <c r="A21" s="684" t="s">
        <v>14</v>
      </c>
      <c r="B21" s="685">
        <v>146.47999999999999</v>
      </c>
      <c r="C21" s="686">
        <f t="shared" si="0"/>
        <v>0</v>
      </c>
      <c r="D21" s="687"/>
      <c r="E21" s="687"/>
      <c r="F21" s="688">
        <f t="shared" si="1"/>
        <v>0</v>
      </c>
      <c r="G21" s="687"/>
      <c r="H21" s="687"/>
      <c r="I21" s="688">
        <f t="shared" si="2"/>
        <v>0</v>
      </c>
      <c r="J21" s="687"/>
      <c r="K21" s="687"/>
      <c r="L21" s="688">
        <f t="shared" si="3"/>
        <v>0</v>
      </c>
      <c r="M21" s="687"/>
      <c r="N21" s="687"/>
      <c r="O21" s="688">
        <f t="shared" si="4"/>
        <v>0</v>
      </c>
      <c r="P21" s="687"/>
      <c r="Q21" s="687"/>
      <c r="R21" s="688">
        <f t="shared" si="5"/>
        <v>0</v>
      </c>
      <c r="S21" s="687"/>
      <c r="T21" s="687"/>
      <c r="U21" s="688">
        <f t="shared" si="6"/>
        <v>0</v>
      </c>
      <c r="V21" s="687">
        <f t="shared" si="37"/>
        <v>0</v>
      </c>
      <c r="W21" s="687">
        <f t="shared" si="37"/>
        <v>0</v>
      </c>
      <c r="X21" s="688">
        <f t="shared" si="7"/>
        <v>0</v>
      </c>
      <c r="Y21" s="687"/>
      <c r="Z21" s="687"/>
      <c r="AA21" s="688">
        <f t="shared" si="8"/>
        <v>0</v>
      </c>
      <c r="AB21" s="687"/>
      <c r="AC21" s="687"/>
      <c r="AD21" s="688">
        <f t="shared" si="9"/>
        <v>0</v>
      </c>
      <c r="AE21" s="687"/>
      <c r="AF21" s="687"/>
      <c r="AG21" s="688">
        <f t="shared" si="10"/>
        <v>0</v>
      </c>
      <c r="AH21" s="687"/>
      <c r="AI21" s="687"/>
      <c r="AJ21" s="688">
        <f t="shared" si="11"/>
        <v>0</v>
      </c>
      <c r="AK21" s="687"/>
      <c r="AL21" s="687"/>
      <c r="AM21" s="688">
        <f t="shared" si="12"/>
        <v>0</v>
      </c>
      <c r="AN21" s="687"/>
      <c r="AO21" s="687"/>
      <c r="AP21" s="688">
        <f t="shared" si="13"/>
        <v>0</v>
      </c>
      <c r="AQ21" s="687">
        <f t="shared" si="38"/>
        <v>0</v>
      </c>
      <c r="AR21" s="687">
        <f t="shared" si="38"/>
        <v>0</v>
      </c>
      <c r="AS21" s="688">
        <f t="shared" si="14"/>
        <v>0</v>
      </c>
      <c r="AT21" s="687">
        <v>0</v>
      </c>
      <c r="AU21" s="687">
        <v>0</v>
      </c>
      <c r="AV21" s="688">
        <f t="shared" si="15"/>
        <v>0</v>
      </c>
      <c r="AW21" s="687">
        <v>0</v>
      </c>
      <c r="AX21" s="687">
        <v>0</v>
      </c>
      <c r="AY21" s="688">
        <f t="shared" si="16"/>
        <v>0</v>
      </c>
      <c r="AZ21" s="687">
        <v>0</v>
      </c>
      <c r="BA21" s="687">
        <v>0</v>
      </c>
      <c r="BB21" s="688">
        <f t="shared" si="17"/>
        <v>0</v>
      </c>
      <c r="BC21" s="687">
        <v>0</v>
      </c>
      <c r="BD21" s="687">
        <v>0</v>
      </c>
      <c r="BE21" s="688">
        <f t="shared" si="18"/>
        <v>0</v>
      </c>
      <c r="BF21" s="687">
        <v>0</v>
      </c>
      <c r="BG21" s="687">
        <v>0</v>
      </c>
      <c r="BH21" s="688">
        <f t="shared" si="19"/>
        <v>0</v>
      </c>
      <c r="BI21" s="687">
        <v>0</v>
      </c>
      <c r="BJ21" s="687">
        <v>0</v>
      </c>
      <c r="BK21" s="688">
        <f t="shared" si="20"/>
        <v>0</v>
      </c>
      <c r="BL21" s="687">
        <v>0</v>
      </c>
      <c r="BM21" s="687">
        <v>0</v>
      </c>
      <c r="BN21" s="688">
        <f t="shared" si="21"/>
        <v>0</v>
      </c>
      <c r="BO21" s="687">
        <v>0</v>
      </c>
      <c r="BP21" s="687">
        <v>0</v>
      </c>
      <c r="BQ21" s="688">
        <f t="shared" si="22"/>
        <v>0</v>
      </c>
      <c r="BR21" s="687">
        <f t="shared" si="30"/>
        <v>0</v>
      </c>
      <c r="BS21" s="687">
        <f t="shared" si="30"/>
        <v>0</v>
      </c>
      <c r="BT21" s="688">
        <f t="shared" si="23"/>
        <v>0</v>
      </c>
      <c r="BU21" s="687">
        <f t="shared" si="31"/>
        <v>0</v>
      </c>
      <c r="BV21" s="687">
        <f t="shared" si="31"/>
        <v>0</v>
      </c>
      <c r="BW21" s="688">
        <f t="shared" si="24"/>
        <v>0</v>
      </c>
      <c r="BX21" s="687">
        <f t="shared" si="32"/>
        <v>0</v>
      </c>
      <c r="BY21" s="687">
        <f t="shared" si="32"/>
        <v>0</v>
      </c>
      <c r="BZ21" s="688">
        <f t="shared" si="25"/>
        <v>0</v>
      </c>
      <c r="CA21" s="687">
        <f t="shared" si="33"/>
        <v>0</v>
      </c>
      <c r="CB21" s="687">
        <f t="shared" si="33"/>
        <v>0</v>
      </c>
      <c r="CC21" s="688">
        <f t="shared" si="26"/>
        <v>0</v>
      </c>
      <c r="CD21" s="687">
        <f t="shared" si="34"/>
        <v>0</v>
      </c>
      <c r="CE21" s="687">
        <f t="shared" si="34"/>
        <v>0</v>
      </c>
      <c r="CF21" s="688">
        <f t="shared" si="27"/>
        <v>0</v>
      </c>
      <c r="CG21" s="687">
        <f t="shared" si="35"/>
        <v>0</v>
      </c>
      <c r="CH21" s="687">
        <f t="shared" si="35"/>
        <v>0</v>
      </c>
      <c r="CI21" s="688">
        <f t="shared" si="28"/>
        <v>0</v>
      </c>
      <c r="CJ21" s="687">
        <f t="shared" si="36"/>
        <v>0</v>
      </c>
      <c r="CK21" s="687">
        <f t="shared" si="36"/>
        <v>0</v>
      </c>
      <c r="CL21" s="688">
        <f t="shared" si="29"/>
        <v>0</v>
      </c>
      <c r="DN21" s="691"/>
    </row>
    <row r="22" spans="1:140" x14ac:dyDescent="0.25">
      <c r="A22" s="684" t="s">
        <v>15</v>
      </c>
      <c r="B22" s="685">
        <v>278</v>
      </c>
      <c r="C22" s="686">
        <f t="shared" si="0"/>
        <v>0</v>
      </c>
      <c r="D22" s="687"/>
      <c r="E22" s="687"/>
      <c r="F22" s="688">
        <f t="shared" si="1"/>
        <v>0</v>
      </c>
      <c r="G22" s="687"/>
      <c r="H22" s="687"/>
      <c r="I22" s="688">
        <f t="shared" si="2"/>
        <v>0</v>
      </c>
      <c r="J22" s="687"/>
      <c r="K22" s="687"/>
      <c r="L22" s="688">
        <f t="shared" si="3"/>
        <v>0</v>
      </c>
      <c r="M22" s="687"/>
      <c r="N22" s="687"/>
      <c r="O22" s="688">
        <f t="shared" si="4"/>
        <v>0</v>
      </c>
      <c r="P22" s="687"/>
      <c r="Q22" s="687"/>
      <c r="R22" s="688">
        <f t="shared" si="5"/>
        <v>0</v>
      </c>
      <c r="S22" s="687"/>
      <c r="T22" s="687"/>
      <c r="U22" s="688">
        <f t="shared" si="6"/>
        <v>0</v>
      </c>
      <c r="V22" s="687">
        <f t="shared" si="37"/>
        <v>0</v>
      </c>
      <c r="W22" s="687">
        <f t="shared" si="37"/>
        <v>0</v>
      </c>
      <c r="X22" s="688">
        <f t="shared" si="7"/>
        <v>0</v>
      </c>
      <c r="Y22" s="687"/>
      <c r="Z22" s="687"/>
      <c r="AA22" s="688">
        <f t="shared" si="8"/>
        <v>0</v>
      </c>
      <c r="AB22" s="687"/>
      <c r="AC22" s="687"/>
      <c r="AD22" s="688">
        <f t="shared" si="9"/>
        <v>0</v>
      </c>
      <c r="AE22" s="687"/>
      <c r="AF22" s="687"/>
      <c r="AG22" s="688">
        <f t="shared" si="10"/>
        <v>0</v>
      </c>
      <c r="AH22" s="687"/>
      <c r="AI22" s="687"/>
      <c r="AJ22" s="688">
        <f t="shared" si="11"/>
        <v>0</v>
      </c>
      <c r="AK22" s="687"/>
      <c r="AL22" s="687"/>
      <c r="AM22" s="688">
        <f t="shared" si="12"/>
        <v>0</v>
      </c>
      <c r="AN22" s="687"/>
      <c r="AO22" s="687"/>
      <c r="AP22" s="688">
        <f t="shared" si="13"/>
        <v>0</v>
      </c>
      <c r="AQ22" s="687">
        <f t="shared" si="38"/>
        <v>0</v>
      </c>
      <c r="AR22" s="687">
        <f t="shared" si="38"/>
        <v>0</v>
      </c>
      <c r="AS22" s="688">
        <f t="shared" si="14"/>
        <v>0</v>
      </c>
      <c r="AT22" s="687">
        <v>0</v>
      </c>
      <c r="AU22" s="687">
        <v>0</v>
      </c>
      <c r="AV22" s="688">
        <f t="shared" si="15"/>
        <v>0</v>
      </c>
      <c r="AW22" s="687">
        <v>0</v>
      </c>
      <c r="AX22" s="687">
        <v>0</v>
      </c>
      <c r="AY22" s="688">
        <f t="shared" si="16"/>
        <v>0</v>
      </c>
      <c r="AZ22" s="687">
        <v>0</v>
      </c>
      <c r="BA22" s="687">
        <v>0</v>
      </c>
      <c r="BB22" s="688">
        <f t="shared" si="17"/>
        <v>0</v>
      </c>
      <c r="BC22" s="687">
        <v>0</v>
      </c>
      <c r="BD22" s="687">
        <v>0</v>
      </c>
      <c r="BE22" s="688">
        <f t="shared" si="18"/>
        <v>0</v>
      </c>
      <c r="BF22" s="687">
        <v>0</v>
      </c>
      <c r="BG22" s="687">
        <v>0</v>
      </c>
      <c r="BH22" s="688">
        <f t="shared" si="19"/>
        <v>0</v>
      </c>
      <c r="BI22" s="687">
        <v>0</v>
      </c>
      <c r="BJ22" s="687">
        <v>0</v>
      </c>
      <c r="BK22" s="688">
        <f t="shared" si="20"/>
        <v>0</v>
      </c>
      <c r="BL22" s="687">
        <v>0</v>
      </c>
      <c r="BM22" s="687">
        <v>0</v>
      </c>
      <c r="BN22" s="688">
        <f t="shared" si="21"/>
        <v>0</v>
      </c>
      <c r="BO22" s="687">
        <v>0</v>
      </c>
      <c r="BP22" s="687">
        <v>0</v>
      </c>
      <c r="BQ22" s="688">
        <f t="shared" si="22"/>
        <v>0</v>
      </c>
      <c r="BR22" s="687">
        <f t="shared" si="30"/>
        <v>0</v>
      </c>
      <c r="BS22" s="687">
        <f t="shared" si="30"/>
        <v>0</v>
      </c>
      <c r="BT22" s="688">
        <f t="shared" si="23"/>
        <v>0</v>
      </c>
      <c r="BU22" s="687">
        <f t="shared" si="31"/>
        <v>0</v>
      </c>
      <c r="BV22" s="687">
        <f t="shared" si="31"/>
        <v>0</v>
      </c>
      <c r="BW22" s="688">
        <f t="shared" si="24"/>
        <v>0</v>
      </c>
      <c r="BX22" s="687">
        <f t="shared" si="32"/>
        <v>0</v>
      </c>
      <c r="BY22" s="687">
        <f t="shared" si="32"/>
        <v>0</v>
      </c>
      <c r="BZ22" s="688">
        <f t="shared" si="25"/>
        <v>0</v>
      </c>
      <c r="CA22" s="687">
        <f t="shared" si="33"/>
        <v>0</v>
      </c>
      <c r="CB22" s="687">
        <f t="shared" si="33"/>
        <v>0</v>
      </c>
      <c r="CC22" s="688">
        <f t="shared" si="26"/>
        <v>0</v>
      </c>
      <c r="CD22" s="687">
        <f t="shared" si="34"/>
        <v>0</v>
      </c>
      <c r="CE22" s="687">
        <f t="shared" si="34"/>
        <v>0</v>
      </c>
      <c r="CF22" s="688">
        <f t="shared" si="27"/>
        <v>0</v>
      </c>
      <c r="CG22" s="687">
        <f t="shared" si="35"/>
        <v>0</v>
      </c>
      <c r="CH22" s="687">
        <f t="shared" si="35"/>
        <v>0</v>
      </c>
      <c r="CI22" s="688">
        <f t="shared" si="28"/>
        <v>0</v>
      </c>
      <c r="CJ22" s="687">
        <f t="shared" si="36"/>
        <v>0</v>
      </c>
      <c r="CK22" s="687">
        <f t="shared" si="36"/>
        <v>0</v>
      </c>
      <c r="CL22" s="688">
        <f t="shared" si="29"/>
        <v>0</v>
      </c>
      <c r="DI22" s="690" t="s">
        <v>130</v>
      </c>
      <c r="DJ22" s="660" t="s">
        <v>138</v>
      </c>
      <c r="DN22" s="689"/>
      <c r="DO22" s="689" t="s">
        <v>178</v>
      </c>
    </row>
    <row r="23" spans="1:140" x14ac:dyDescent="0.25">
      <c r="A23" s="684" t="s">
        <v>16</v>
      </c>
      <c r="B23" s="685">
        <v>980.5</v>
      </c>
      <c r="C23" s="686">
        <f t="shared" si="0"/>
        <v>0</v>
      </c>
      <c r="D23" s="687"/>
      <c r="E23" s="687"/>
      <c r="F23" s="688">
        <f t="shared" si="1"/>
        <v>0</v>
      </c>
      <c r="G23" s="687"/>
      <c r="H23" s="687"/>
      <c r="I23" s="688">
        <f t="shared" si="2"/>
        <v>0</v>
      </c>
      <c r="J23" s="687"/>
      <c r="K23" s="687"/>
      <c r="L23" s="688">
        <f t="shared" si="3"/>
        <v>0</v>
      </c>
      <c r="M23" s="687"/>
      <c r="N23" s="687"/>
      <c r="O23" s="688">
        <f t="shared" si="4"/>
        <v>0</v>
      </c>
      <c r="P23" s="687"/>
      <c r="Q23" s="687"/>
      <c r="R23" s="688">
        <f t="shared" si="5"/>
        <v>0</v>
      </c>
      <c r="S23" s="687"/>
      <c r="T23" s="687"/>
      <c r="U23" s="688">
        <f t="shared" si="6"/>
        <v>0</v>
      </c>
      <c r="V23" s="687">
        <f t="shared" si="37"/>
        <v>0</v>
      </c>
      <c r="W23" s="687">
        <f t="shared" si="37"/>
        <v>0</v>
      </c>
      <c r="X23" s="688">
        <f t="shared" si="7"/>
        <v>0</v>
      </c>
      <c r="Y23" s="687"/>
      <c r="Z23" s="687"/>
      <c r="AA23" s="688">
        <f t="shared" si="8"/>
        <v>0</v>
      </c>
      <c r="AB23" s="687"/>
      <c r="AC23" s="687"/>
      <c r="AD23" s="688">
        <f t="shared" si="9"/>
        <v>0</v>
      </c>
      <c r="AE23" s="687"/>
      <c r="AF23" s="687"/>
      <c r="AG23" s="688">
        <f t="shared" si="10"/>
        <v>0</v>
      </c>
      <c r="AH23" s="687"/>
      <c r="AI23" s="687"/>
      <c r="AJ23" s="688">
        <f t="shared" si="11"/>
        <v>0</v>
      </c>
      <c r="AK23" s="687"/>
      <c r="AL23" s="687"/>
      <c r="AM23" s="688">
        <f t="shared" si="12"/>
        <v>0</v>
      </c>
      <c r="AN23" s="687"/>
      <c r="AO23" s="687"/>
      <c r="AP23" s="688">
        <f t="shared" si="13"/>
        <v>0</v>
      </c>
      <c r="AQ23" s="687">
        <f t="shared" si="38"/>
        <v>0</v>
      </c>
      <c r="AR23" s="687">
        <f t="shared" si="38"/>
        <v>0</v>
      </c>
      <c r="AS23" s="688">
        <f t="shared" si="14"/>
        <v>0</v>
      </c>
      <c r="AT23" s="687">
        <v>0</v>
      </c>
      <c r="AU23" s="687">
        <v>0</v>
      </c>
      <c r="AV23" s="688">
        <f t="shared" si="15"/>
        <v>0</v>
      </c>
      <c r="AW23" s="687">
        <v>0</v>
      </c>
      <c r="AX23" s="687">
        <v>0</v>
      </c>
      <c r="AY23" s="688">
        <f t="shared" si="16"/>
        <v>0</v>
      </c>
      <c r="AZ23" s="687">
        <v>0</v>
      </c>
      <c r="BA23" s="687">
        <v>0</v>
      </c>
      <c r="BB23" s="688">
        <f t="shared" si="17"/>
        <v>0</v>
      </c>
      <c r="BC23" s="687">
        <v>0</v>
      </c>
      <c r="BD23" s="687">
        <v>0</v>
      </c>
      <c r="BE23" s="688">
        <f t="shared" si="18"/>
        <v>0</v>
      </c>
      <c r="BF23" s="687">
        <v>0</v>
      </c>
      <c r="BG23" s="687">
        <v>0</v>
      </c>
      <c r="BH23" s="688">
        <f t="shared" si="19"/>
        <v>0</v>
      </c>
      <c r="BI23" s="687">
        <v>0</v>
      </c>
      <c r="BJ23" s="687">
        <v>0</v>
      </c>
      <c r="BK23" s="688">
        <f t="shared" si="20"/>
        <v>0</v>
      </c>
      <c r="BL23" s="687">
        <v>0</v>
      </c>
      <c r="BM23" s="687">
        <v>0</v>
      </c>
      <c r="BN23" s="688">
        <f t="shared" si="21"/>
        <v>0</v>
      </c>
      <c r="BO23" s="687">
        <v>0</v>
      </c>
      <c r="BP23" s="687">
        <v>0</v>
      </c>
      <c r="BQ23" s="688">
        <f t="shared" si="22"/>
        <v>0</v>
      </c>
      <c r="BR23" s="687">
        <f t="shared" si="30"/>
        <v>0</v>
      </c>
      <c r="BS23" s="687">
        <f t="shared" si="30"/>
        <v>0</v>
      </c>
      <c r="BT23" s="688">
        <f t="shared" si="23"/>
        <v>0</v>
      </c>
      <c r="BU23" s="687">
        <f t="shared" si="31"/>
        <v>0</v>
      </c>
      <c r="BV23" s="687">
        <f t="shared" si="31"/>
        <v>0</v>
      </c>
      <c r="BW23" s="688">
        <f t="shared" si="24"/>
        <v>0</v>
      </c>
      <c r="BX23" s="687">
        <f t="shared" si="32"/>
        <v>0</v>
      </c>
      <c r="BY23" s="687">
        <f t="shared" si="32"/>
        <v>0</v>
      </c>
      <c r="BZ23" s="688">
        <f t="shared" si="25"/>
        <v>0</v>
      </c>
      <c r="CA23" s="687">
        <f t="shared" si="33"/>
        <v>0</v>
      </c>
      <c r="CB23" s="687">
        <f t="shared" si="33"/>
        <v>0</v>
      </c>
      <c r="CC23" s="688">
        <f t="shared" si="26"/>
        <v>0</v>
      </c>
      <c r="CD23" s="687">
        <f t="shared" si="34"/>
        <v>0</v>
      </c>
      <c r="CE23" s="687">
        <f t="shared" si="34"/>
        <v>0</v>
      </c>
      <c r="CF23" s="688">
        <f t="shared" si="27"/>
        <v>0</v>
      </c>
      <c r="CG23" s="687">
        <f t="shared" si="35"/>
        <v>0</v>
      </c>
      <c r="CH23" s="687">
        <f t="shared" si="35"/>
        <v>0</v>
      </c>
      <c r="CI23" s="688">
        <f t="shared" si="28"/>
        <v>0</v>
      </c>
      <c r="CJ23" s="687">
        <f t="shared" si="36"/>
        <v>0</v>
      </c>
      <c r="CK23" s="687">
        <f t="shared" si="36"/>
        <v>0</v>
      </c>
      <c r="CL23" s="688">
        <f t="shared" si="29"/>
        <v>0</v>
      </c>
      <c r="DI23" s="690" t="s">
        <v>130</v>
      </c>
      <c r="DJ23" s="691" t="s">
        <v>139</v>
      </c>
      <c r="DN23" s="689"/>
      <c r="DO23" s="689" t="s">
        <v>178</v>
      </c>
    </row>
    <row r="24" spans="1:140" x14ac:dyDescent="0.25">
      <c r="A24" s="692" t="s">
        <v>18</v>
      </c>
      <c r="B24" s="685">
        <v>1250</v>
      </c>
      <c r="C24" s="686">
        <f t="shared" si="0"/>
        <v>0</v>
      </c>
      <c r="D24" s="687"/>
      <c r="E24" s="687"/>
      <c r="F24" s="688">
        <f t="shared" si="1"/>
        <v>0</v>
      </c>
      <c r="G24" s="687"/>
      <c r="H24" s="687"/>
      <c r="I24" s="688">
        <f t="shared" si="2"/>
        <v>0</v>
      </c>
      <c r="J24" s="687"/>
      <c r="K24" s="687"/>
      <c r="L24" s="688">
        <f t="shared" si="3"/>
        <v>0</v>
      </c>
      <c r="M24" s="687"/>
      <c r="N24" s="687"/>
      <c r="O24" s="688">
        <f t="shared" si="4"/>
        <v>0</v>
      </c>
      <c r="P24" s="687"/>
      <c r="Q24" s="687"/>
      <c r="R24" s="688">
        <f t="shared" si="5"/>
        <v>0</v>
      </c>
      <c r="S24" s="687"/>
      <c r="T24" s="687"/>
      <c r="U24" s="688">
        <f t="shared" si="6"/>
        <v>0</v>
      </c>
      <c r="V24" s="687">
        <f t="shared" si="37"/>
        <v>0</v>
      </c>
      <c r="W24" s="687">
        <f t="shared" si="37"/>
        <v>0</v>
      </c>
      <c r="X24" s="688">
        <f t="shared" si="7"/>
        <v>0</v>
      </c>
      <c r="Y24" s="687"/>
      <c r="Z24" s="687"/>
      <c r="AA24" s="688">
        <f t="shared" si="8"/>
        <v>0</v>
      </c>
      <c r="AB24" s="687"/>
      <c r="AC24" s="687"/>
      <c r="AD24" s="688">
        <f t="shared" si="9"/>
        <v>0</v>
      </c>
      <c r="AE24" s="687"/>
      <c r="AF24" s="687"/>
      <c r="AG24" s="688">
        <f t="shared" si="10"/>
        <v>0</v>
      </c>
      <c r="AH24" s="687"/>
      <c r="AI24" s="687"/>
      <c r="AJ24" s="688">
        <f t="shared" si="11"/>
        <v>0</v>
      </c>
      <c r="AK24" s="687"/>
      <c r="AL24" s="687"/>
      <c r="AM24" s="688">
        <f t="shared" si="12"/>
        <v>0</v>
      </c>
      <c r="AN24" s="687"/>
      <c r="AO24" s="687"/>
      <c r="AP24" s="688">
        <f t="shared" si="13"/>
        <v>0</v>
      </c>
      <c r="AQ24" s="687">
        <f t="shared" si="38"/>
        <v>0</v>
      </c>
      <c r="AR24" s="687">
        <f t="shared" si="38"/>
        <v>0</v>
      </c>
      <c r="AS24" s="688">
        <f t="shared" si="14"/>
        <v>0</v>
      </c>
      <c r="AT24" s="687">
        <v>0</v>
      </c>
      <c r="AU24" s="687">
        <v>0</v>
      </c>
      <c r="AV24" s="688">
        <f t="shared" si="15"/>
        <v>0</v>
      </c>
      <c r="AW24" s="687">
        <v>0</v>
      </c>
      <c r="AX24" s="687">
        <v>0</v>
      </c>
      <c r="AY24" s="688">
        <f t="shared" si="16"/>
        <v>0</v>
      </c>
      <c r="AZ24" s="687">
        <v>0</v>
      </c>
      <c r="BA24" s="687">
        <v>0</v>
      </c>
      <c r="BB24" s="688">
        <f t="shared" si="17"/>
        <v>0</v>
      </c>
      <c r="BC24" s="687">
        <v>0</v>
      </c>
      <c r="BD24" s="687">
        <v>0</v>
      </c>
      <c r="BE24" s="688">
        <f t="shared" si="18"/>
        <v>0</v>
      </c>
      <c r="BF24" s="687">
        <v>0</v>
      </c>
      <c r="BG24" s="687">
        <v>0</v>
      </c>
      <c r="BH24" s="688">
        <f t="shared" si="19"/>
        <v>0</v>
      </c>
      <c r="BI24" s="687">
        <v>0</v>
      </c>
      <c r="BJ24" s="687">
        <v>0</v>
      </c>
      <c r="BK24" s="688">
        <f t="shared" si="20"/>
        <v>0</v>
      </c>
      <c r="BL24" s="687">
        <v>0</v>
      </c>
      <c r="BM24" s="687">
        <v>0</v>
      </c>
      <c r="BN24" s="688">
        <f t="shared" si="21"/>
        <v>0</v>
      </c>
      <c r="BO24" s="687">
        <v>0</v>
      </c>
      <c r="BP24" s="687">
        <v>0</v>
      </c>
      <c r="BQ24" s="688">
        <f t="shared" si="22"/>
        <v>0</v>
      </c>
      <c r="BR24" s="687">
        <f t="shared" si="30"/>
        <v>0</v>
      </c>
      <c r="BS24" s="687">
        <f t="shared" si="30"/>
        <v>0</v>
      </c>
      <c r="BT24" s="688">
        <f t="shared" si="23"/>
        <v>0</v>
      </c>
      <c r="BU24" s="687">
        <f t="shared" si="31"/>
        <v>0</v>
      </c>
      <c r="BV24" s="687">
        <f t="shared" si="31"/>
        <v>0</v>
      </c>
      <c r="BW24" s="688">
        <f t="shared" si="24"/>
        <v>0</v>
      </c>
      <c r="BX24" s="687">
        <f t="shared" si="32"/>
        <v>0</v>
      </c>
      <c r="BY24" s="687">
        <f t="shared" si="32"/>
        <v>0</v>
      </c>
      <c r="BZ24" s="688">
        <f t="shared" si="25"/>
        <v>0</v>
      </c>
      <c r="CA24" s="687">
        <f t="shared" si="33"/>
        <v>0</v>
      </c>
      <c r="CB24" s="687">
        <f t="shared" si="33"/>
        <v>0</v>
      </c>
      <c r="CC24" s="688">
        <f t="shared" si="26"/>
        <v>0</v>
      </c>
      <c r="CD24" s="687">
        <f t="shared" si="34"/>
        <v>0</v>
      </c>
      <c r="CE24" s="687">
        <f t="shared" si="34"/>
        <v>0</v>
      </c>
      <c r="CF24" s="688">
        <f t="shared" si="27"/>
        <v>0</v>
      </c>
      <c r="CG24" s="687">
        <f t="shared" si="35"/>
        <v>0</v>
      </c>
      <c r="CH24" s="687">
        <f t="shared" si="35"/>
        <v>0</v>
      </c>
      <c r="CI24" s="688">
        <f t="shared" si="28"/>
        <v>0</v>
      </c>
      <c r="CJ24" s="687">
        <f t="shared" si="36"/>
        <v>0</v>
      </c>
      <c r="CK24" s="687">
        <f t="shared" si="36"/>
        <v>0</v>
      </c>
      <c r="CL24" s="688">
        <f t="shared" si="29"/>
        <v>0</v>
      </c>
      <c r="DH24" s="690" t="s">
        <v>130</v>
      </c>
      <c r="DI24" s="690" t="s">
        <v>130</v>
      </c>
      <c r="DJ24" s="660" t="s">
        <v>140</v>
      </c>
      <c r="DN24" s="691"/>
      <c r="DO24" s="689" t="s">
        <v>178</v>
      </c>
    </row>
    <row r="25" spans="1:140" x14ac:dyDescent="0.25">
      <c r="A25" s="692" t="s">
        <v>19</v>
      </c>
      <c r="B25" s="685">
        <v>608.35</v>
      </c>
      <c r="C25" s="686">
        <f t="shared" si="0"/>
        <v>0</v>
      </c>
      <c r="D25" s="687"/>
      <c r="E25" s="687"/>
      <c r="F25" s="688">
        <f t="shared" si="1"/>
        <v>0</v>
      </c>
      <c r="G25" s="687"/>
      <c r="H25" s="687"/>
      <c r="I25" s="688">
        <f t="shared" si="2"/>
        <v>0</v>
      </c>
      <c r="J25" s="687"/>
      <c r="K25" s="687"/>
      <c r="L25" s="688">
        <f t="shared" si="3"/>
        <v>0</v>
      </c>
      <c r="M25" s="687"/>
      <c r="N25" s="687"/>
      <c r="O25" s="688">
        <f t="shared" si="4"/>
        <v>0</v>
      </c>
      <c r="P25" s="687"/>
      <c r="Q25" s="687"/>
      <c r="R25" s="688">
        <f t="shared" si="5"/>
        <v>0</v>
      </c>
      <c r="S25" s="687"/>
      <c r="T25" s="687"/>
      <c r="U25" s="688">
        <f t="shared" si="6"/>
        <v>0</v>
      </c>
      <c r="V25" s="687">
        <f t="shared" si="37"/>
        <v>0</v>
      </c>
      <c r="W25" s="687">
        <f t="shared" si="37"/>
        <v>0</v>
      </c>
      <c r="X25" s="688">
        <f t="shared" si="7"/>
        <v>0</v>
      </c>
      <c r="Y25" s="687"/>
      <c r="Z25" s="687"/>
      <c r="AA25" s="688">
        <f t="shared" si="8"/>
        <v>0</v>
      </c>
      <c r="AB25" s="687"/>
      <c r="AC25" s="687"/>
      <c r="AD25" s="688">
        <f t="shared" si="9"/>
        <v>0</v>
      </c>
      <c r="AE25" s="687"/>
      <c r="AF25" s="687"/>
      <c r="AG25" s="688">
        <f t="shared" si="10"/>
        <v>0</v>
      </c>
      <c r="AH25" s="687"/>
      <c r="AI25" s="687"/>
      <c r="AJ25" s="688">
        <f t="shared" si="11"/>
        <v>0</v>
      </c>
      <c r="AK25" s="687"/>
      <c r="AL25" s="687"/>
      <c r="AM25" s="688">
        <f t="shared" si="12"/>
        <v>0</v>
      </c>
      <c r="AN25" s="687"/>
      <c r="AO25" s="687"/>
      <c r="AP25" s="688">
        <f t="shared" si="13"/>
        <v>0</v>
      </c>
      <c r="AQ25" s="687">
        <f t="shared" si="38"/>
        <v>0</v>
      </c>
      <c r="AR25" s="687">
        <f t="shared" si="38"/>
        <v>0</v>
      </c>
      <c r="AS25" s="688">
        <f t="shared" si="14"/>
        <v>0</v>
      </c>
      <c r="AT25" s="687">
        <v>0</v>
      </c>
      <c r="AU25" s="687">
        <v>0</v>
      </c>
      <c r="AV25" s="688">
        <f t="shared" si="15"/>
        <v>0</v>
      </c>
      <c r="AW25" s="687">
        <v>0</v>
      </c>
      <c r="AX25" s="687">
        <v>0</v>
      </c>
      <c r="AY25" s="688">
        <f t="shared" si="16"/>
        <v>0</v>
      </c>
      <c r="AZ25" s="687">
        <v>0</v>
      </c>
      <c r="BA25" s="687">
        <v>0</v>
      </c>
      <c r="BB25" s="688">
        <f t="shared" si="17"/>
        <v>0</v>
      </c>
      <c r="BC25" s="687">
        <v>0</v>
      </c>
      <c r="BD25" s="687">
        <v>0</v>
      </c>
      <c r="BE25" s="688">
        <f t="shared" si="18"/>
        <v>0</v>
      </c>
      <c r="BF25" s="687">
        <v>0</v>
      </c>
      <c r="BG25" s="687">
        <v>0</v>
      </c>
      <c r="BH25" s="688">
        <f t="shared" si="19"/>
        <v>0</v>
      </c>
      <c r="BI25" s="687">
        <v>0</v>
      </c>
      <c r="BJ25" s="687">
        <v>0</v>
      </c>
      <c r="BK25" s="688">
        <f t="shared" si="20"/>
        <v>0</v>
      </c>
      <c r="BL25" s="687">
        <v>0</v>
      </c>
      <c r="BM25" s="687">
        <v>0</v>
      </c>
      <c r="BN25" s="688">
        <f t="shared" si="21"/>
        <v>0</v>
      </c>
      <c r="BO25" s="687">
        <v>0</v>
      </c>
      <c r="BP25" s="687">
        <v>0</v>
      </c>
      <c r="BQ25" s="688">
        <f t="shared" si="22"/>
        <v>0</v>
      </c>
      <c r="BR25" s="687">
        <f t="shared" si="30"/>
        <v>0</v>
      </c>
      <c r="BS25" s="687">
        <f t="shared" si="30"/>
        <v>0</v>
      </c>
      <c r="BT25" s="688">
        <f t="shared" si="23"/>
        <v>0</v>
      </c>
      <c r="BU25" s="687">
        <f t="shared" si="31"/>
        <v>0</v>
      </c>
      <c r="BV25" s="687">
        <f t="shared" si="31"/>
        <v>0</v>
      </c>
      <c r="BW25" s="688">
        <f t="shared" si="24"/>
        <v>0</v>
      </c>
      <c r="BX25" s="687">
        <f t="shared" si="32"/>
        <v>0</v>
      </c>
      <c r="BY25" s="687">
        <f t="shared" si="32"/>
        <v>0</v>
      </c>
      <c r="BZ25" s="688">
        <f t="shared" si="25"/>
        <v>0</v>
      </c>
      <c r="CA25" s="687">
        <f t="shared" si="33"/>
        <v>0</v>
      </c>
      <c r="CB25" s="687">
        <f t="shared" si="33"/>
        <v>0</v>
      </c>
      <c r="CC25" s="688">
        <f t="shared" si="26"/>
        <v>0</v>
      </c>
      <c r="CD25" s="687">
        <f t="shared" si="34"/>
        <v>0</v>
      </c>
      <c r="CE25" s="687">
        <f t="shared" si="34"/>
        <v>0</v>
      </c>
      <c r="CF25" s="688">
        <f t="shared" si="27"/>
        <v>0</v>
      </c>
      <c r="CG25" s="687">
        <f t="shared" si="35"/>
        <v>0</v>
      </c>
      <c r="CH25" s="687">
        <f t="shared" si="35"/>
        <v>0</v>
      </c>
      <c r="CI25" s="688">
        <f t="shared" si="28"/>
        <v>0</v>
      </c>
      <c r="CJ25" s="687">
        <f t="shared" si="36"/>
        <v>0</v>
      </c>
      <c r="CK25" s="687">
        <f t="shared" si="36"/>
        <v>0</v>
      </c>
      <c r="CL25" s="688">
        <f t="shared" si="29"/>
        <v>0</v>
      </c>
      <c r="DI25" s="690" t="s">
        <v>130</v>
      </c>
      <c r="DJ25" s="660" t="s">
        <v>138</v>
      </c>
      <c r="DN25" s="691"/>
      <c r="DO25" s="689" t="s">
        <v>178</v>
      </c>
    </row>
    <row r="26" spans="1:140" x14ac:dyDescent="0.25">
      <c r="A26" s="692" t="s">
        <v>20</v>
      </c>
      <c r="B26" s="685">
        <v>324.49</v>
      </c>
      <c r="C26" s="686">
        <f t="shared" si="0"/>
        <v>0</v>
      </c>
      <c r="D26" s="687"/>
      <c r="E26" s="687"/>
      <c r="F26" s="688">
        <f t="shared" si="1"/>
        <v>0</v>
      </c>
      <c r="G26" s="687"/>
      <c r="H26" s="687"/>
      <c r="I26" s="688">
        <f t="shared" si="2"/>
        <v>0</v>
      </c>
      <c r="J26" s="687"/>
      <c r="K26" s="687"/>
      <c r="L26" s="688">
        <f t="shared" si="3"/>
        <v>0</v>
      </c>
      <c r="M26" s="687"/>
      <c r="N26" s="687"/>
      <c r="O26" s="688">
        <f t="shared" si="4"/>
        <v>0</v>
      </c>
      <c r="P26" s="687"/>
      <c r="Q26" s="687"/>
      <c r="R26" s="688">
        <f t="shared" si="5"/>
        <v>0</v>
      </c>
      <c r="S26" s="687"/>
      <c r="T26" s="687"/>
      <c r="U26" s="688">
        <f t="shared" si="6"/>
        <v>0</v>
      </c>
      <c r="V26" s="687">
        <f t="shared" si="37"/>
        <v>0</v>
      </c>
      <c r="W26" s="687">
        <f t="shared" si="37"/>
        <v>0</v>
      </c>
      <c r="X26" s="688">
        <f t="shared" si="7"/>
        <v>0</v>
      </c>
      <c r="Y26" s="687"/>
      <c r="Z26" s="687"/>
      <c r="AA26" s="688">
        <f t="shared" si="8"/>
        <v>0</v>
      </c>
      <c r="AB26" s="687"/>
      <c r="AC26" s="687"/>
      <c r="AD26" s="688">
        <f t="shared" si="9"/>
        <v>0</v>
      </c>
      <c r="AE26" s="687"/>
      <c r="AF26" s="687"/>
      <c r="AG26" s="688">
        <f t="shared" si="10"/>
        <v>0</v>
      </c>
      <c r="AH26" s="687"/>
      <c r="AI26" s="687"/>
      <c r="AJ26" s="688">
        <f t="shared" si="11"/>
        <v>0</v>
      </c>
      <c r="AK26" s="687"/>
      <c r="AL26" s="687"/>
      <c r="AM26" s="688">
        <f t="shared" si="12"/>
        <v>0</v>
      </c>
      <c r="AN26" s="687"/>
      <c r="AO26" s="687"/>
      <c r="AP26" s="688">
        <f t="shared" si="13"/>
        <v>0</v>
      </c>
      <c r="AQ26" s="687">
        <f t="shared" si="38"/>
        <v>0</v>
      </c>
      <c r="AR26" s="687">
        <f t="shared" si="38"/>
        <v>0</v>
      </c>
      <c r="AS26" s="688">
        <f t="shared" si="14"/>
        <v>0</v>
      </c>
      <c r="AT26" s="687">
        <v>0</v>
      </c>
      <c r="AU26" s="687">
        <v>0</v>
      </c>
      <c r="AV26" s="688">
        <f t="shared" si="15"/>
        <v>0</v>
      </c>
      <c r="AW26" s="687">
        <v>0</v>
      </c>
      <c r="AX26" s="687">
        <v>0</v>
      </c>
      <c r="AY26" s="688">
        <f t="shared" si="16"/>
        <v>0</v>
      </c>
      <c r="AZ26" s="687">
        <v>0</v>
      </c>
      <c r="BA26" s="687">
        <v>0</v>
      </c>
      <c r="BB26" s="688">
        <f t="shared" si="17"/>
        <v>0</v>
      </c>
      <c r="BC26" s="687">
        <v>0</v>
      </c>
      <c r="BD26" s="687">
        <v>0</v>
      </c>
      <c r="BE26" s="688">
        <f t="shared" si="18"/>
        <v>0</v>
      </c>
      <c r="BF26" s="687">
        <v>0</v>
      </c>
      <c r="BG26" s="687">
        <v>0</v>
      </c>
      <c r="BH26" s="688">
        <f t="shared" si="19"/>
        <v>0</v>
      </c>
      <c r="BI26" s="687">
        <v>0</v>
      </c>
      <c r="BJ26" s="687">
        <v>0</v>
      </c>
      <c r="BK26" s="688">
        <f t="shared" si="20"/>
        <v>0</v>
      </c>
      <c r="BL26" s="687">
        <v>0</v>
      </c>
      <c r="BM26" s="687">
        <v>0</v>
      </c>
      <c r="BN26" s="688">
        <f t="shared" si="21"/>
        <v>0</v>
      </c>
      <c r="BO26" s="687">
        <v>0</v>
      </c>
      <c r="BP26" s="687">
        <v>0</v>
      </c>
      <c r="BQ26" s="688">
        <f t="shared" si="22"/>
        <v>0</v>
      </c>
      <c r="BR26" s="687">
        <f t="shared" si="30"/>
        <v>0</v>
      </c>
      <c r="BS26" s="687">
        <f t="shared" si="30"/>
        <v>0</v>
      </c>
      <c r="BT26" s="688">
        <f t="shared" si="23"/>
        <v>0</v>
      </c>
      <c r="BU26" s="687">
        <f t="shared" si="31"/>
        <v>0</v>
      </c>
      <c r="BV26" s="687">
        <f t="shared" si="31"/>
        <v>0</v>
      </c>
      <c r="BW26" s="688">
        <f t="shared" si="24"/>
        <v>0</v>
      </c>
      <c r="BX26" s="687">
        <f t="shared" si="32"/>
        <v>0</v>
      </c>
      <c r="BY26" s="687">
        <f t="shared" si="32"/>
        <v>0</v>
      </c>
      <c r="BZ26" s="688">
        <f t="shared" si="25"/>
        <v>0</v>
      </c>
      <c r="CA26" s="687">
        <f t="shared" si="33"/>
        <v>0</v>
      </c>
      <c r="CB26" s="687">
        <f t="shared" si="33"/>
        <v>0</v>
      </c>
      <c r="CC26" s="688">
        <f t="shared" si="26"/>
        <v>0</v>
      </c>
      <c r="CD26" s="687">
        <f t="shared" si="34"/>
        <v>0</v>
      </c>
      <c r="CE26" s="687">
        <f t="shared" si="34"/>
        <v>0</v>
      </c>
      <c r="CF26" s="688">
        <f t="shared" si="27"/>
        <v>0</v>
      </c>
      <c r="CG26" s="687">
        <f t="shared" si="35"/>
        <v>0</v>
      </c>
      <c r="CH26" s="687">
        <f t="shared" si="35"/>
        <v>0</v>
      </c>
      <c r="CI26" s="688">
        <f t="shared" si="28"/>
        <v>0</v>
      </c>
      <c r="CJ26" s="687">
        <f t="shared" si="36"/>
        <v>0</v>
      </c>
      <c r="CK26" s="687">
        <f t="shared" si="36"/>
        <v>0</v>
      </c>
      <c r="CL26" s="688">
        <f t="shared" si="29"/>
        <v>0</v>
      </c>
      <c r="DI26" s="690" t="s">
        <v>130</v>
      </c>
      <c r="DJ26" s="660" t="s">
        <v>138</v>
      </c>
      <c r="DN26" s="689"/>
      <c r="DO26" s="689" t="s">
        <v>178</v>
      </c>
    </row>
    <row r="27" spans="1:140" x14ac:dyDescent="0.25">
      <c r="A27" s="692" t="s">
        <v>21</v>
      </c>
      <c r="B27" s="685">
        <v>4130</v>
      </c>
      <c r="C27" s="686">
        <f t="shared" si="0"/>
        <v>0</v>
      </c>
      <c r="D27" s="687"/>
      <c r="E27" s="687"/>
      <c r="F27" s="688">
        <f t="shared" si="1"/>
        <v>0</v>
      </c>
      <c r="G27" s="687"/>
      <c r="H27" s="687"/>
      <c r="I27" s="688">
        <f t="shared" si="2"/>
        <v>0</v>
      </c>
      <c r="J27" s="687"/>
      <c r="K27" s="687"/>
      <c r="L27" s="688">
        <f t="shared" si="3"/>
        <v>0</v>
      </c>
      <c r="M27" s="687"/>
      <c r="N27" s="687"/>
      <c r="O27" s="688">
        <f t="shared" si="4"/>
        <v>0</v>
      </c>
      <c r="P27" s="687"/>
      <c r="Q27" s="687"/>
      <c r="R27" s="688">
        <f t="shared" si="5"/>
        <v>0</v>
      </c>
      <c r="S27" s="687"/>
      <c r="T27" s="687"/>
      <c r="U27" s="688">
        <f t="shared" si="6"/>
        <v>0</v>
      </c>
      <c r="V27" s="687">
        <f t="shared" si="37"/>
        <v>0</v>
      </c>
      <c r="W27" s="687">
        <f t="shared" si="37"/>
        <v>0</v>
      </c>
      <c r="X27" s="688">
        <f t="shared" si="7"/>
        <v>0</v>
      </c>
      <c r="Y27" s="687"/>
      <c r="Z27" s="687"/>
      <c r="AA27" s="688">
        <f t="shared" si="8"/>
        <v>0</v>
      </c>
      <c r="AB27" s="687"/>
      <c r="AC27" s="687"/>
      <c r="AD27" s="688">
        <f t="shared" si="9"/>
        <v>0</v>
      </c>
      <c r="AE27" s="687"/>
      <c r="AF27" s="687"/>
      <c r="AG27" s="688">
        <f t="shared" si="10"/>
        <v>0</v>
      </c>
      <c r="AH27" s="687"/>
      <c r="AI27" s="687"/>
      <c r="AJ27" s="688">
        <f t="shared" si="11"/>
        <v>0</v>
      </c>
      <c r="AK27" s="687"/>
      <c r="AL27" s="687"/>
      <c r="AM27" s="688">
        <f t="shared" si="12"/>
        <v>0</v>
      </c>
      <c r="AN27" s="687"/>
      <c r="AO27" s="687"/>
      <c r="AP27" s="688">
        <f t="shared" si="13"/>
        <v>0</v>
      </c>
      <c r="AQ27" s="687">
        <f t="shared" si="38"/>
        <v>0</v>
      </c>
      <c r="AR27" s="687">
        <f t="shared" si="38"/>
        <v>0</v>
      </c>
      <c r="AS27" s="688">
        <f t="shared" si="14"/>
        <v>0</v>
      </c>
      <c r="AT27" s="687">
        <v>0</v>
      </c>
      <c r="AU27" s="687">
        <v>0</v>
      </c>
      <c r="AV27" s="688">
        <f t="shared" si="15"/>
        <v>0</v>
      </c>
      <c r="AW27" s="687">
        <v>0</v>
      </c>
      <c r="AX27" s="687">
        <v>0</v>
      </c>
      <c r="AY27" s="688">
        <f t="shared" si="16"/>
        <v>0</v>
      </c>
      <c r="AZ27" s="687">
        <v>0</v>
      </c>
      <c r="BA27" s="687">
        <v>0</v>
      </c>
      <c r="BB27" s="688">
        <f t="shared" si="17"/>
        <v>0</v>
      </c>
      <c r="BC27" s="687">
        <v>0</v>
      </c>
      <c r="BD27" s="687">
        <v>0</v>
      </c>
      <c r="BE27" s="688">
        <f t="shared" si="18"/>
        <v>0</v>
      </c>
      <c r="BF27" s="687">
        <v>0</v>
      </c>
      <c r="BG27" s="687">
        <v>0</v>
      </c>
      <c r="BH27" s="688">
        <f t="shared" si="19"/>
        <v>0</v>
      </c>
      <c r="BI27" s="687">
        <v>0</v>
      </c>
      <c r="BJ27" s="687">
        <v>0</v>
      </c>
      <c r="BK27" s="688">
        <f t="shared" si="20"/>
        <v>0</v>
      </c>
      <c r="BL27" s="687">
        <v>0</v>
      </c>
      <c r="BM27" s="687">
        <v>0</v>
      </c>
      <c r="BN27" s="688">
        <f t="shared" si="21"/>
        <v>0</v>
      </c>
      <c r="BO27" s="687">
        <v>0</v>
      </c>
      <c r="BP27" s="687">
        <v>0</v>
      </c>
      <c r="BQ27" s="688">
        <f t="shared" si="22"/>
        <v>0</v>
      </c>
      <c r="BR27" s="687">
        <f t="shared" si="30"/>
        <v>0</v>
      </c>
      <c r="BS27" s="687">
        <f t="shared" si="30"/>
        <v>0</v>
      </c>
      <c r="BT27" s="688">
        <f t="shared" si="23"/>
        <v>0</v>
      </c>
      <c r="BU27" s="687">
        <f t="shared" si="31"/>
        <v>0</v>
      </c>
      <c r="BV27" s="687">
        <f t="shared" si="31"/>
        <v>0</v>
      </c>
      <c r="BW27" s="688">
        <f t="shared" si="24"/>
        <v>0</v>
      </c>
      <c r="BX27" s="687">
        <f t="shared" si="32"/>
        <v>0</v>
      </c>
      <c r="BY27" s="687">
        <f t="shared" si="32"/>
        <v>0</v>
      </c>
      <c r="BZ27" s="688">
        <f t="shared" si="25"/>
        <v>0</v>
      </c>
      <c r="CA27" s="687">
        <f t="shared" si="33"/>
        <v>0</v>
      </c>
      <c r="CB27" s="687">
        <f t="shared" si="33"/>
        <v>0</v>
      </c>
      <c r="CC27" s="688">
        <f t="shared" si="26"/>
        <v>0</v>
      </c>
      <c r="CD27" s="687">
        <f t="shared" si="34"/>
        <v>0</v>
      </c>
      <c r="CE27" s="687">
        <f t="shared" si="34"/>
        <v>0</v>
      </c>
      <c r="CF27" s="688">
        <f t="shared" si="27"/>
        <v>0</v>
      </c>
      <c r="CG27" s="687">
        <f t="shared" si="35"/>
        <v>0</v>
      </c>
      <c r="CH27" s="687">
        <f t="shared" si="35"/>
        <v>0</v>
      </c>
      <c r="CI27" s="688">
        <f t="shared" si="28"/>
        <v>0</v>
      </c>
      <c r="CJ27" s="687">
        <f t="shared" si="36"/>
        <v>0</v>
      </c>
      <c r="CK27" s="687">
        <f t="shared" si="36"/>
        <v>0</v>
      </c>
      <c r="CL27" s="688">
        <f t="shared" si="29"/>
        <v>0</v>
      </c>
      <c r="DI27" s="690" t="s">
        <v>130</v>
      </c>
      <c r="DJ27" s="660" t="s">
        <v>138</v>
      </c>
      <c r="DN27" s="691"/>
      <c r="DO27" s="689" t="s">
        <v>178</v>
      </c>
    </row>
    <row r="28" spans="1:140" x14ac:dyDescent="0.25">
      <c r="A28" s="692" t="s">
        <v>22</v>
      </c>
      <c r="B28" s="685">
        <v>926</v>
      </c>
      <c r="C28" s="686">
        <f t="shared" si="0"/>
        <v>0</v>
      </c>
      <c r="D28" s="687"/>
      <c r="E28" s="687"/>
      <c r="F28" s="688">
        <f t="shared" si="1"/>
        <v>0</v>
      </c>
      <c r="G28" s="687"/>
      <c r="H28" s="687"/>
      <c r="I28" s="688">
        <f t="shared" si="2"/>
        <v>0</v>
      </c>
      <c r="J28" s="687"/>
      <c r="K28" s="687"/>
      <c r="L28" s="688">
        <f t="shared" si="3"/>
        <v>0</v>
      </c>
      <c r="M28" s="687"/>
      <c r="N28" s="687"/>
      <c r="O28" s="688">
        <f t="shared" si="4"/>
        <v>0</v>
      </c>
      <c r="P28" s="687"/>
      <c r="Q28" s="687"/>
      <c r="R28" s="688">
        <f t="shared" si="5"/>
        <v>0</v>
      </c>
      <c r="S28" s="687"/>
      <c r="T28" s="687"/>
      <c r="U28" s="688">
        <f t="shared" si="6"/>
        <v>0</v>
      </c>
      <c r="V28" s="687">
        <f t="shared" si="37"/>
        <v>0</v>
      </c>
      <c r="W28" s="687">
        <f t="shared" si="37"/>
        <v>0</v>
      </c>
      <c r="X28" s="688">
        <f t="shared" si="7"/>
        <v>0</v>
      </c>
      <c r="Y28" s="687"/>
      <c r="Z28" s="687"/>
      <c r="AA28" s="688">
        <f t="shared" si="8"/>
        <v>0</v>
      </c>
      <c r="AB28" s="687"/>
      <c r="AC28" s="687"/>
      <c r="AD28" s="688">
        <f t="shared" si="9"/>
        <v>0</v>
      </c>
      <c r="AE28" s="687"/>
      <c r="AF28" s="687"/>
      <c r="AG28" s="688">
        <f t="shared" si="10"/>
        <v>0</v>
      </c>
      <c r="AH28" s="687"/>
      <c r="AI28" s="687"/>
      <c r="AJ28" s="688">
        <f t="shared" si="11"/>
        <v>0</v>
      </c>
      <c r="AK28" s="687"/>
      <c r="AL28" s="687"/>
      <c r="AM28" s="688">
        <f t="shared" si="12"/>
        <v>0</v>
      </c>
      <c r="AN28" s="687"/>
      <c r="AO28" s="687"/>
      <c r="AP28" s="688">
        <f t="shared" si="13"/>
        <v>0</v>
      </c>
      <c r="AQ28" s="687">
        <f t="shared" si="38"/>
        <v>0</v>
      </c>
      <c r="AR28" s="687">
        <f t="shared" si="38"/>
        <v>0</v>
      </c>
      <c r="AS28" s="688">
        <f t="shared" si="14"/>
        <v>0</v>
      </c>
      <c r="AT28" s="687">
        <v>0</v>
      </c>
      <c r="AU28" s="687">
        <v>0</v>
      </c>
      <c r="AV28" s="688">
        <f t="shared" si="15"/>
        <v>0</v>
      </c>
      <c r="AW28" s="687">
        <v>0</v>
      </c>
      <c r="AX28" s="687">
        <v>0</v>
      </c>
      <c r="AY28" s="688">
        <f t="shared" si="16"/>
        <v>0</v>
      </c>
      <c r="AZ28" s="687">
        <v>0</v>
      </c>
      <c r="BA28" s="687">
        <v>0</v>
      </c>
      <c r="BB28" s="688">
        <f t="shared" si="17"/>
        <v>0</v>
      </c>
      <c r="BC28" s="687">
        <v>0</v>
      </c>
      <c r="BD28" s="687">
        <v>0</v>
      </c>
      <c r="BE28" s="688">
        <f t="shared" si="18"/>
        <v>0</v>
      </c>
      <c r="BF28" s="687">
        <v>0</v>
      </c>
      <c r="BG28" s="687">
        <v>0</v>
      </c>
      <c r="BH28" s="688">
        <f t="shared" si="19"/>
        <v>0</v>
      </c>
      <c r="BI28" s="687">
        <v>0</v>
      </c>
      <c r="BJ28" s="687">
        <v>0</v>
      </c>
      <c r="BK28" s="688">
        <f t="shared" si="20"/>
        <v>0</v>
      </c>
      <c r="BL28" s="687">
        <v>0</v>
      </c>
      <c r="BM28" s="687">
        <v>0</v>
      </c>
      <c r="BN28" s="688">
        <f t="shared" si="21"/>
        <v>0</v>
      </c>
      <c r="BO28" s="687">
        <v>0</v>
      </c>
      <c r="BP28" s="687">
        <v>0</v>
      </c>
      <c r="BQ28" s="688">
        <f t="shared" si="22"/>
        <v>0</v>
      </c>
      <c r="BR28" s="687">
        <f t="shared" si="30"/>
        <v>0</v>
      </c>
      <c r="BS28" s="687">
        <f t="shared" si="30"/>
        <v>0</v>
      </c>
      <c r="BT28" s="688">
        <f t="shared" si="23"/>
        <v>0</v>
      </c>
      <c r="BU28" s="687">
        <f t="shared" si="31"/>
        <v>0</v>
      </c>
      <c r="BV28" s="687">
        <f t="shared" si="31"/>
        <v>0</v>
      </c>
      <c r="BW28" s="688">
        <f t="shared" si="24"/>
        <v>0</v>
      </c>
      <c r="BX28" s="687">
        <f t="shared" si="32"/>
        <v>0</v>
      </c>
      <c r="BY28" s="687">
        <f t="shared" si="32"/>
        <v>0</v>
      </c>
      <c r="BZ28" s="688">
        <f t="shared" si="25"/>
        <v>0</v>
      </c>
      <c r="CA28" s="687">
        <f t="shared" si="33"/>
        <v>0</v>
      </c>
      <c r="CB28" s="687">
        <f t="shared" si="33"/>
        <v>0</v>
      </c>
      <c r="CC28" s="688">
        <f t="shared" si="26"/>
        <v>0</v>
      </c>
      <c r="CD28" s="687">
        <f t="shared" si="34"/>
        <v>0</v>
      </c>
      <c r="CE28" s="687">
        <f t="shared" si="34"/>
        <v>0</v>
      </c>
      <c r="CF28" s="688">
        <f t="shared" si="27"/>
        <v>0</v>
      </c>
      <c r="CG28" s="687">
        <f t="shared" si="35"/>
        <v>0</v>
      </c>
      <c r="CH28" s="687">
        <f t="shared" si="35"/>
        <v>0</v>
      </c>
      <c r="CI28" s="688">
        <f t="shared" si="28"/>
        <v>0</v>
      </c>
      <c r="CJ28" s="687">
        <f t="shared" si="36"/>
        <v>0</v>
      </c>
      <c r="CK28" s="687">
        <f t="shared" si="36"/>
        <v>0</v>
      </c>
      <c r="CL28" s="688">
        <f t="shared" si="29"/>
        <v>0</v>
      </c>
      <c r="DI28" s="693" t="s">
        <v>130</v>
      </c>
      <c r="DJ28" s="660" t="s">
        <v>137</v>
      </c>
      <c r="DN28" s="689"/>
      <c r="DO28" s="689" t="s">
        <v>178</v>
      </c>
    </row>
    <row r="29" spans="1:140" x14ac:dyDescent="0.25">
      <c r="A29" s="692" t="s">
        <v>23</v>
      </c>
      <c r="B29" s="685">
        <v>529</v>
      </c>
      <c r="C29" s="686">
        <f t="shared" si="0"/>
        <v>0</v>
      </c>
      <c r="D29" s="687"/>
      <c r="E29" s="687"/>
      <c r="F29" s="688">
        <f t="shared" si="1"/>
        <v>0</v>
      </c>
      <c r="G29" s="687"/>
      <c r="H29" s="687"/>
      <c r="I29" s="688">
        <f t="shared" si="2"/>
        <v>0</v>
      </c>
      <c r="J29" s="687"/>
      <c r="K29" s="687"/>
      <c r="L29" s="688">
        <f t="shared" si="3"/>
        <v>0</v>
      </c>
      <c r="M29" s="687"/>
      <c r="N29" s="687"/>
      <c r="O29" s="688">
        <f t="shared" si="4"/>
        <v>0</v>
      </c>
      <c r="P29" s="687"/>
      <c r="Q29" s="687"/>
      <c r="R29" s="688">
        <f t="shared" si="5"/>
        <v>0</v>
      </c>
      <c r="S29" s="687"/>
      <c r="T29" s="687"/>
      <c r="U29" s="688">
        <f t="shared" si="6"/>
        <v>0</v>
      </c>
      <c r="V29" s="687">
        <f t="shared" si="37"/>
        <v>0</v>
      </c>
      <c r="W29" s="687">
        <f t="shared" si="37"/>
        <v>0</v>
      </c>
      <c r="X29" s="688">
        <f t="shared" si="7"/>
        <v>0</v>
      </c>
      <c r="Y29" s="687"/>
      <c r="Z29" s="687"/>
      <c r="AA29" s="688">
        <f t="shared" si="8"/>
        <v>0</v>
      </c>
      <c r="AB29" s="687"/>
      <c r="AC29" s="687"/>
      <c r="AD29" s="688">
        <f t="shared" si="9"/>
        <v>0</v>
      </c>
      <c r="AE29" s="687"/>
      <c r="AF29" s="687"/>
      <c r="AG29" s="688">
        <f t="shared" si="10"/>
        <v>0</v>
      </c>
      <c r="AH29" s="687"/>
      <c r="AI29" s="687"/>
      <c r="AJ29" s="688">
        <f t="shared" si="11"/>
        <v>0</v>
      </c>
      <c r="AK29" s="687"/>
      <c r="AL29" s="687"/>
      <c r="AM29" s="688">
        <f t="shared" si="12"/>
        <v>0</v>
      </c>
      <c r="AN29" s="687"/>
      <c r="AO29" s="687"/>
      <c r="AP29" s="688">
        <f t="shared" si="13"/>
        <v>0</v>
      </c>
      <c r="AQ29" s="687">
        <f t="shared" si="38"/>
        <v>0</v>
      </c>
      <c r="AR29" s="687">
        <f t="shared" si="38"/>
        <v>0</v>
      </c>
      <c r="AS29" s="688">
        <f t="shared" si="14"/>
        <v>0</v>
      </c>
      <c r="AT29" s="687">
        <v>0</v>
      </c>
      <c r="AU29" s="687">
        <v>0</v>
      </c>
      <c r="AV29" s="688">
        <f t="shared" si="15"/>
        <v>0</v>
      </c>
      <c r="AW29" s="687">
        <v>0</v>
      </c>
      <c r="AX29" s="687">
        <v>0</v>
      </c>
      <c r="AY29" s="688">
        <f t="shared" si="16"/>
        <v>0</v>
      </c>
      <c r="AZ29" s="687">
        <v>0</v>
      </c>
      <c r="BA29" s="687">
        <v>0</v>
      </c>
      <c r="BB29" s="688">
        <f t="shared" si="17"/>
        <v>0</v>
      </c>
      <c r="BC29" s="687">
        <v>0</v>
      </c>
      <c r="BD29" s="687">
        <v>0</v>
      </c>
      <c r="BE29" s="688">
        <f t="shared" si="18"/>
        <v>0</v>
      </c>
      <c r="BF29" s="687">
        <v>0</v>
      </c>
      <c r="BG29" s="687">
        <v>0</v>
      </c>
      <c r="BH29" s="688">
        <f t="shared" si="19"/>
        <v>0</v>
      </c>
      <c r="BI29" s="687">
        <v>0</v>
      </c>
      <c r="BJ29" s="687">
        <v>0</v>
      </c>
      <c r="BK29" s="688">
        <f t="shared" si="20"/>
        <v>0</v>
      </c>
      <c r="BL29" s="687">
        <v>0</v>
      </c>
      <c r="BM29" s="687">
        <v>0</v>
      </c>
      <c r="BN29" s="688">
        <f t="shared" si="21"/>
        <v>0</v>
      </c>
      <c r="BO29" s="687">
        <v>0</v>
      </c>
      <c r="BP29" s="687">
        <v>0</v>
      </c>
      <c r="BQ29" s="688">
        <f t="shared" si="22"/>
        <v>0</v>
      </c>
      <c r="BR29" s="687">
        <f t="shared" si="30"/>
        <v>0</v>
      </c>
      <c r="BS29" s="687">
        <f t="shared" si="30"/>
        <v>0</v>
      </c>
      <c r="BT29" s="688">
        <f t="shared" si="23"/>
        <v>0</v>
      </c>
      <c r="BU29" s="687">
        <f t="shared" si="31"/>
        <v>0</v>
      </c>
      <c r="BV29" s="687">
        <f t="shared" si="31"/>
        <v>0</v>
      </c>
      <c r="BW29" s="688">
        <f t="shared" si="24"/>
        <v>0</v>
      </c>
      <c r="BX29" s="687">
        <f t="shared" si="32"/>
        <v>0</v>
      </c>
      <c r="BY29" s="687">
        <f t="shared" si="32"/>
        <v>0</v>
      </c>
      <c r="BZ29" s="688">
        <f t="shared" si="25"/>
        <v>0</v>
      </c>
      <c r="CA29" s="687">
        <f t="shared" si="33"/>
        <v>0</v>
      </c>
      <c r="CB29" s="687">
        <f t="shared" si="33"/>
        <v>0</v>
      </c>
      <c r="CC29" s="688">
        <f t="shared" si="26"/>
        <v>0</v>
      </c>
      <c r="CD29" s="687">
        <f t="shared" si="34"/>
        <v>0</v>
      </c>
      <c r="CE29" s="687">
        <f t="shared" si="34"/>
        <v>0</v>
      </c>
      <c r="CF29" s="688">
        <f t="shared" si="27"/>
        <v>0</v>
      </c>
      <c r="CG29" s="687">
        <f t="shared" si="35"/>
        <v>0</v>
      </c>
      <c r="CH29" s="687">
        <f t="shared" si="35"/>
        <v>0</v>
      </c>
      <c r="CI29" s="688">
        <f t="shared" si="28"/>
        <v>0</v>
      </c>
      <c r="CJ29" s="687">
        <f t="shared" si="36"/>
        <v>0</v>
      </c>
      <c r="CK29" s="687">
        <f t="shared" si="36"/>
        <v>0</v>
      </c>
      <c r="CL29" s="688">
        <f t="shared" si="29"/>
        <v>0</v>
      </c>
      <c r="DH29" s="690" t="s">
        <v>130</v>
      </c>
      <c r="DI29" s="690" t="s">
        <v>130</v>
      </c>
      <c r="DJ29" s="660" t="s">
        <v>138</v>
      </c>
      <c r="DN29" s="689"/>
      <c r="DO29" s="689" t="s">
        <v>178</v>
      </c>
    </row>
    <row r="30" spans="1:140" x14ac:dyDescent="0.25">
      <c r="A30" s="692" t="s">
        <v>24</v>
      </c>
      <c r="B30" s="685">
        <v>547</v>
      </c>
      <c r="C30" s="686">
        <f t="shared" si="0"/>
        <v>0</v>
      </c>
      <c r="D30" s="687"/>
      <c r="E30" s="687"/>
      <c r="F30" s="688">
        <f t="shared" si="1"/>
        <v>0</v>
      </c>
      <c r="G30" s="687"/>
      <c r="H30" s="687"/>
      <c r="I30" s="688">
        <f t="shared" si="2"/>
        <v>0</v>
      </c>
      <c r="J30" s="687"/>
      <c r="K30" s="687"/>
      <c r="L30" s="688">
        <f t="shared" si="3"/>
        <v>0</v>
      </c>
      <c r="M30" s="687"/>
      <c r="N30" s="687"/>
      <c r="O30" s="688">
        <f t="shared" si="4"/>
        <v>0</v>
      </c>
      <c r="P30" s="687"/>
      <c r="Q30" s="687"/>
      <c r="R30" s="688">
        <f t="shared" si="5"/>
        <v>0</v>
      </c>
      <c r="S30" s="687"/>
      <c r="T30" s="687"/>
      <c r="U30" s="688">
        <f t="shared" si="6"/>
        <v>0</v>
      </c>
      <c r="V30" s="687">
        <f t="shared" si="37"/>
        <v>0</v>
      </c>
      <c r="W30" s="687">
        <f t="shared" si="37"/>
        <v>0</v>
      </c>
      <c r="X30" s="688">
        <f t="shared" si="7"/>
        <v>0</v>
      </c>
      <c r="Y30" s="687"/>
      <c r="Z30" s="687"/>
      <c r="AA30" s="688">
        <f t="shared" si="8"/>
        <v>0</v>
      </c>
      <c r="AB30" s="687"/>
      <c r="AC30" s="687"/>
      <c r="AD30" s="688">
        <f t="shared" si="9"/>
        <v>0</v>
      </c>
      <c r="AE30" s="687"/>
      <c r="AF30" s="687"/>
      <c r="AG30" s="688">
        <f t="shared" si="10"/>
        <v>0</v>
      </c>
      <c r="AH30" s="687"/>
      <c r="AI30" s="687"/>
      <c r="AJ30" s="688">
        <f t="shared" si="11"/>
        <v>0</v>
      </c>
      <c r="AK30" s="687"/>
      <c r="AL30" s="687"/>
      <c r="AM30" s="688">
        <f t="shared" si="12"/>
        <v>0</v>
      </c>
      <c r="AN30" s="687"/>
      <c r="AO30" s="687"/>
      <c r="AP30" s="688">
        <f t="shared" si="13"/>
        <v>0</v>
      </c>
      <c r="AQ30" s="687">
        <f t="shared" si="38"/>
        <v>0</v>
      </c>
      <c r="AR30" s="687">
        <f t="shared" si="38"/>
        <v>0</v>
      </c>
      <c r="AS30" s="688">
        <f t="shared" si="14"/>
        <v>0</v>
      </c>
      <c r="AT30" s="687">
        <v>0</v>
      </c>
      <c r="AU30" s="687">
        <v>0</v>
      </c>
      <c r="AV30" s="688">
        <f t="shared" si="15"/>
        <v>0</v>
      </c>
      <c r="AW30" s="687">
        <v>0</v>
      </c>
      <c r="AX30" s="687">
        <v>0</v>
      </c>
      <c r="AY30" s="688">
        <f t="shared" si="16"/>
        <v>0</v>
      </c>
      <c r="AZ30" s="687">
        <v>0</v>
      </c>
      <c r="BA30" s="687">
        <v>0</v>
      </c>
      <c r="BB30" s="688">
        <f t="shared" si="17"/>
        <v>0</v>
      </c>
      <c r="BC30" s="687">
        <v>0</v>
      </c>
      <c r="BD30" s="687">
        <v>0</v>
      </c>
      <c r="BE30" s="688">
        <f t="shared" si="18"/>
        <v>0</v>
      </c>
      <c r="BF30" s="687">
        <v>0</v>
      </c>
      <c r="BG30" s="687">
        <v>0</v>
      </c>
      <c r="BH30" s="688">
        <f t="shared" si="19"/>
        <v>0</v>
      </c>
      <c r="BI30" s="687">
        <v>0</v>
      </c>
      <c r="BJ30" s="687">
        <v>0</v>
      </c>
      <c r="BK30" s="688">
        <f t="shared" si="20"/>
        <v>0</v>
      </c>
      <c r="BL30" s="687">
        <v>0</v>
      </c>
      <c r="BM30" s="687">
        <v>0</v>
      </c>
      <c r="BN30" s="688">
        <f t="shared" si="21"/>
        <v>0</v>
      </c>
      <c r="BO30" s="687">
        <v>0</v>
      </c>
      <c r="BP30" s="687">
        <v>0</v>
      </c>
      <c r="BQ30" s="688">
        <f t="shared" si="22"/>
        <v>0</v>
      </c>
      <c r="BR30" s="687">
        <f t="shared" si="30"/>
        <v>0</v>
      </c>
      <c r="BS30" s="687">
        <f t="shared" si="30"/>
        <v>0</v>
      </c>
      <c r="BT30" s="688">
        <f t="shared" si="23"/>
        <v>0</v>
      </c>
      <c r="BU30" s="687">
        <f t="shared" si="31"/>
        <v>0</v>
      </c>
      <c r="BV30" s="687">
        <f t="shared" si="31"/>
        <v>0</v>
      </c>
      <c r="BW30" s="688">
        <f t="shared" si="24"/>
        <v>0</v>
      </c>
      <c r="BX30" s="687">
        <f t="shared" si="32"/>
        <v>0</v>
      </c>
      <c r="BY30" s="687">
        <f t="shared" si="32"/>
        <v>0</v>
      </c>
      <c r="BZ30" s="688">
        <f t="shared" si="25"/>
        <v>0</v>
      </c>
      <c r="CA30" s="687">
        <f t="shared" si="33"/>
        <v>0</v>
      </c>
      <c r="CB30" s="687">
        <f t="shared" si="33"/>
        <v>0</v>
      </c>
      <c r="CC30" s="688">
        <f t="shared" si="26"/>
        <v>0</v>
      </c>
      <c r="CD30" s="687">
        <f t="shared" si="34"/>
        <v>0</v>
      </c>
      <c r="CE30" s="687">
        <f t="shared" si="34"/>
        <v>0</v>
      </c>
      <c r="CF30" s="688">
        <f t="shared" si="27"/>
        <v>0</v>
      </c>
      <c r="CG30" s="687">
        <f t="shared" si="35"/>
        <v>0</v>
      </c>
      <c r="CH30" s="687">
        <f t="shared" si="35"/>
        <v>0</v>
      </c>
      <c r="CI30" s="688">
        <f t="shared" si="28"/>
        <v>0</v>
      </c>
      <c r="CJ30" s="687">
        <f t="shared" si="36"/>
        <v>0</v>
      </c>
      <c r="CK30" s="687">
        <f t="shared" si="36"/>
        <v>0</v>
      </c>
      <c r="CL30" s="688">
        <f t="shared" si="29"/>
        <v>0</v>
      </c>
      <c r="DN30" s="689"/>
      <c r="DO30" s="689" t="s">
        <v>178</v>
      </c>
    </row>
    <row r="31" spans="1:140" s="701" customFormat="1" ht="12.75" x14ac:dyDescent="0.2">
      <c r="A31" s="694" t="s">
        <v>100</v>
      </c>
      <c r="B31" s="695">
        <v>461</v>
      </c>
      <c r="C31" s="696">
        <f t="shared" si="0"/>
        <v>0</v>
      </c>
      <c r="D31" s="697"/>
      <c r="E31" s="697"/>
      <c r="F31" s="698">
        <f t="shared" si="1"/>
        <v>0</v>
      </c>
      <c r="G31" s="697"/>
      <c r="H31" s="697"/>
      <c r="I31" s="698">
        <f t="shared" si="2"/>
        <v>0</v>
      </c>
      <c r="J31" s="697"/>
      <c r="K31" s="697"/>
      <c r="L31" s="698">
        <f t="shared" si="3"/>
        <v>0</v>
      </c>
      <c r="M31" s="697"/>
      <c r="N31" s="697"/>
      <c r="O31" s="698">
        <f t="shared" si="4"/>
        <v>0</v>
      </c>
      <c r="P31" s="697"/>
      <c r="Q31" s="697"/>
      <c r="R31" s="698">
        <f t="shared" si="5"/>
        <v>0</v>
      </c>
      <c r="S31" s="697"/>
      <c r="T31" s="697"/>
      <c r="U31" s="698">
        <f t="shared" si="6"/>
        <v>0</v>
      </c>
      <c r="V31" s="697">
        <f t="shared" si="37"/>
        <v>0</v>
      </c>
      <c r="W31" s="697">
        <f t="shared" si="37"/>
        <v>0</v>
      </c>
      <c r="X31" s="698">
        <f t="shared" si="7"/>
        <v>0</v>
      </c>
      <c r="Y31" s="699"/>
      <c r="Z31" s="699"/>
      <c r="AA31" s="698">
        <f t="shared" si="8"/>
        <v>0</v>
      </c>
      <c r="AB31" s="697"/>
      <c r="AC31" s="697"/>
      <c r="AD31" s="698">
        <f t="shared" si="9"/>
        <v>0</v>
      </c>
      <c r="AE31" s="697"/>
      <c r="AF31" s="697"/>
      <c r="AG31" s="698">
        <f t="shared" si="10"/>
        <v>0</v>
      </c>
      <c r="AH31" s="697"/>
      <c r="AI31" s="697"/>
      <c r="AJ31" s="698">
        <f t="shared" si="11"/>
        <v>0</v>
      </c>
      <c r="AK31" s="699"/>
      <c r="AL31" s="699"/>
      <c r="AM31" s="698">
        <f t="shared" si="12"/>
        <v>0</v>
      </c>
      <c r="AN31" s="699"/>
      <c r="AO31" s="700"/>
      <c r="AP31" s="698">
        <f t="shared" si="13"/>
        <v>0</v>
      </c>
      <c r="AQ31" s="697">
        <f t="shared" si="38"/>
        <v>0</v>
      </c>
      <c r="AR31" s="697">
        <f t="shared" si="38"/>
        <v>0</v>
      </c>
      <c r="AS31" s="698">
        <f t="shared" si="14"/>
        <v>0</v>
      </c>
      <c r="AT31" s="697">
        <v>0</v>
      </c>
      <c r="AU31" s="697">
        <v>0</v>
      </c>
      <c r="AV31" s="698">
        <f t="shared" si="15"/>
        <v>0</v>
      </c>
      <c r="AW31" s="697">
        <v>0</v>
      </c>
      <c r="AX31" s="697">
        <v>0</v>
      </c>
      <c r="AY31" s="698">
        <f t="shared" si="16"/>
        <v>0</v>
      </c>
      <c r="AZ31" s="697">
        <v>0</v>
      </c>
      <c r="BA31" s="697">
        <v>0</v>
      </c>
      <c r="BB31" s="698">
        <f t="shared" si="17"/>
        <v>0</v>
      </c>
      <c r="BC31" s="697">
        <v>0</v>
      </c>
      <c r="BD31" s="697">
        <v>0</v>
      </c>
      <c r="BE31" s="698">
        <f t="shared" si="18"/>
        <v>0</v>
      </c>
      <c r="BF31" s="697">
        <v>0</v>
      </c>
      <c r="BG31" s="697">
        <v>0</v>
      </c>
      <c r="BH31" s="698">
        <f t="shared" si="19"/>
        <v>0</v>
      </c>
      <c r="BI31" s="697">
        <v>0</v>
      </c>
      <c r="BJ31" s="697">
        <v>0</v>
      </c>
      <c r="BK31" s="698">
        <f t="shared" si="20"/>
        <v>0</v>
      </c>
      <c r="BL31" s="697">
        <v>0</v>
      </c>
      <c r="BM31" s="697">
        <v>0</v>
      </c>
      <c r="BN31" s="698">
        <f t="shared" si="21"/>
        <v>0</v>
      </c>
      <c r="BO31" s="697">
        <v>0</v>
      </c>
      <c r="BP31" s="697">
        <v>0</v>
      </c>
      <c r="BQ31" s="698">
        <f t="shared" si="22"/>
        <v>0</v>
      </c>
      <c r="BR31" s="697">
        <f t="shared" si="30"/>
        <v>0</v>
      </c>
      <c r="BS31" s="697">
        <f t="shared" si="30"/>
        <v>0</v>
      </c>
      <c r="BT31" s="698">
        <f t="shared" si="23"/>
        <v>0</v>
      </c>
      <c r="BU31" s="697">
        <f t="shared" si="31"/>
        <v>0</v>
      </c>
      <c r="BV31" s="697">
        <f t="shared" si="31"/>
        <v>0</v>
      </c>
      <c r="BW31" s="698">
        <f t="shared" si="24"/>
        <v>0</v>
      </c>
      <c r="BX31" s="697">
        <f t="shared" si="32"/>
        <v>0</v>
      </c>
      <c r="BY31" s="697">
        <f t="shared" si="32"/>
        <v>0</v>
      </c>
      <c r="BZ31" s="698">
        <f t="shared" si="25"/>
        <v>0</v>
      </c>
      <c r="CA31" s="697">
        <f t="shared" si="33"/>
        <v>0</v>
      </c>
      <c r="CB31" s="697">
        <f t="shared" si="33"/>
        <v>0</v>
      </c>
      <c r="CC31" s="698">
        <f t="shared" si="26"/>
        <v>0</v>
      </c>
      <c r="CD31" s="697">
        <f t="shared" si="34"/>
        <v>0</v>
      </c>
      <c r="CE31" s="697">
        <f t="shared" si="34"/>
        <v>0</v>
      </c>
      <c r="CF31" s="698">
        <f t="shared" si="27"/>
        <v>0</v>
      </c>
      <c r="CG31" s="697">
        <f t="shared" si="35"/>
        <v>0</v>
      </c>
      <c r="CH31" s="697">
        <f t="shared" si="35"/>
        <v>0</v>
      </c>
      <c r="CI31" s="698">
        <f t="shared" si="28"/>
        <v>0</v>
      </c>
      <c r="CJ31" s="697">
        <f t="shared" si="36"/>
        <v>0</v>
      </c>
      <c r="CK31" s="697">
        <f t="shared" si="36"/>
        <v>0</v>
      </c>
      <c r="CL31" s="698">
        <f t="shared" si="29"/>
        <v>0</v>
      </c>
      <c r="DF31" s="702"/>
      <c r="DG31" s="702"/>
      <c r="DH31" s="702"/>
      <c r="DI31" s="703" t="s">
        <v>130</v>
      </c>
      <c r="DJ31" s="702" t="s">
        <v>141</v>
      </c>
      <c r="DK31" s="702"/>
      <c r="DL31" s="702"/>
      <c r="DM31" s="702"/>
      <c r="DN31" s="851"/>
      <c r="DO31" s="702" t="s">
        <v>178</v>
      </c>
      <c r="DP31" s="702"/>
      <c r="DQ31" s="702"/>
      <c r="DR31" s="702"/>
      <c r="DS31" s="702"/>
      <c r="DT31" s="702"/>
      <c r="DU31" s="702"/>
      <c r="DV31" s="702"/>
      <c r="DW31" s="702"/>
      <c r="DX31" s="702"/>
      <c r="DY31" s="702"/>
      <c r="DZ31" s="702"/>
      <c r="EA31" s="702"/>
      <c r="EB31" s="702"/>
      <c r="EC31" s="702"/>
      <c r="ED31" s="702"/>
      <c r="EE31" s="702"/>
      <c r="EF31" s="702"/>
      <c r="EG31" s="704"/>
      <c r="EH31" s="704"/>
      <c r="EI31" s="704"/>
      <c r="EJ31" s="704"/>
    </row>
    <row r="32" spans="1:140" x14ac:dyDescent="0.25">
      <c r="A32" s="692" t="s">
        <v>26</v>
      </c>
      <c r="B32" s="685">
        <v>984.53</v>
      </c>
      <c r="C32" s="686">
        <f t="shared" si="0"/>
        <v>0</v>
      </c>
      <c r="D32" s="687"/>
      <c r="E32" s="687"/>
      <c r="F32" s="688">
        <f t="shared" si="1"/>
        <v>0</v>
      </c>
      <c r="G32" s="687"/>
      <c r="H32" s="687"/>
      <c r="I32" s="688">
        <f t="shared" si="2"/>
        <v>0</v>
      </c>
      <c r="J32" s="687"/>
      <c r="K32" s="687"/>
      <c r="L32" s="688">
        <f t="shared" si="3"/>
        <v>0</v>
      </c>
      <c r="M32" s="687"/>
      <c r="N32" s="687"/>
      <c r="O32" s="688">
        <f t="shared" si="4"/>
        <v>0</v>
      </c>
      <c r="P32" s="687"/>
      <c r="Q32" s="687"/>
      <c r="R32" s="688">
        <f t="shared" si="5"/>
        <v>0</v>
      </c>
      <c r="S32" s="687"/>
      <c r="T32" s="687"/>
      <c r="U32" s="688">
        <f t="shared" si="6"/>
        <v>0</v>
      </c>
      <c r="V32" s="687">
        <f t="shared" si="37"/>
        <v>0</v>
      </c>
      <c r="W32" s="687">
        <f t="shared" si="37"/>
        <v>0</v>
      </c>
      <c r="X32" s="688">
        <f t="shared" si="7"/>
        <v>0</v>
      </c>
      <c r="Y32" s="687"/>
      <c r="Z32" s="687"/>
      <c r="AA32" s="688">
        <f t="shared" si="8"/>
        <v>0</v>
      </c>
      <c r="AB32" s="687"/>
      <c r="AC32" s="687"/>
      <c r="AD32" s="688">
        <f t="shared" si="9"/>
        <v>0</v>
      </c>
      <c r="AE32" s="687"/>
      <c r="AF32" s="687"/>
      <c r="AG32" s="688">
        <f t="shared" si="10"/>
        <v>0</v>
      </c>
      <c r="AH32" s="687"/>
      <c r="AI32" s="687"/>
      <c r="AJ32" s="688">
        <f t="shared" si="11"/>
        <v>0</v>
      </c>
      <c r="AK32" s="687"/>
      <c r="AL32" s="687"/>
      <c r="AM32" s="688">
        <f t="shared" si="12"/>
        <v>0</v>
      </c>
      <c r="AN32" s="687"/>
      <c r="AO32" s="687"/>
      <c r="AP32" s="688">
        <f t="shared" si="13"/>
        <v>0</v>
      </c>
      <c r="AQ32" s="687">
        <f t="shared" si="38"/>
        <v>0</v>
      </c>
      <c r="AR32" s="687">
        <f t="shared" si="38"/>
        <v>0</v>
      </c>
      <c r="AS32" s="688">
        <f t="shared" si="14"/>
        <v>0</v>
      </c>
      <c r="AT32" s="687">
        <v>0</v>
      </c>
      <c r="AU32" s="687">
        <v>0</v>
      </c>
      <c r="AV32" s="688">
        <f t="shared" si="15"/>
        <v>0</v>
      </c>
      <c r="AW32" s="687">
        <v>0</v>
      </c>
      <c r="AX32" s="687">
        <v>0</v>
      </c>
      <c r="AY32" s="688">
        <f t="shared" si="16"/>
        <v>0</v>
      </c>
      <c r="AZ32" s="687">
        <v>0</v>
      </c>
      <c r="BA32" s="687">
        <v>0</v>
      </c>
      <c r="BB32" s="688">
        <f t="shared" si="17"/>
        <v>0</v>
      </c>
      <c r="BC32" s="687">
        <v>0</v>
      </c>
      <c r="BD32" s="687">
        <v>0</v>
      </c>
      <c r="BE32" s="688">
        <f t="shared" si="18"/>
        <v>0</v>
      </c>
      <c r="BF32" s="687">
        <v>0</v>
      </c>
      <c r="BG32" s="687">
        <v>0</v>
      </c>
      <c r="BH32" s="688">
        <f t="shared" si="19"/>
        <v>0</v>
      </c>
      <c r="BI32" s="687">
        <v>0</v>
      </c>
      <c r="BJ32" s="687">
        <v>0</v>
      </c>
      <c r="BK32" s="688">
        <f t="shared" si="20"/>
        <v>0</v>
      </c>
      <c r="BL32" s="687">
        <v>0</v>
      </c>
      <c r="BM32" s="687">
        <v>0</v>
      </c>
      <c r="BN32" s="688">
        <f t="shared" si="21"/>
        <v>0</v>
      </c>
      <c r="BO32" s="687">
        <v>0</v>
      </c>
      <c r="BP32" s="687">
        <v>0</v>
      </c>
      <c r="BQ32" s="688">
        <f t="shared" si="22"/>
        <v>0</v>
      </c>
      <c r="BR32" s="687">
        <f t="shared" si="30"/>
        <v>0</v>
      </c>
      <c r="BS32" s="687">
        <f t="shared" si="30"/>
        <v>0</v>
      </c>
      <c r="BT32" s="688">
        <f t="shared" si="23"/>
        <v>0</v>
      </c>
      <c r="BU32" s="687">
        <f t="shared" si="31"/>
        <v>0</v>
      </c>
      <c r="BV32" s="687">
        <f t="shared" si="31"/>
        <v>0</v>
      </c>
      <c r="BW32" s="688">
        <f t="shared" si="24"/>
        <v>0</v>
      </c>
      <c r="BX32" s="687">
        <f t="shared" si="32"/>
        <v>0</v>
      </c>
      <c r="BY32" s="687">
        <f t="shared" si="32"/>
        <v>0</v>
      </c>
      <c r="BZ32" s="688">
        <f t="shared" si="25"/>
        <v>0</v>
      </c>
      <c r="CA32" s="687">
        <f t="shared" si="33"/>
        <v>0</v>
      </c>
      <c r="CB32" s="687">
        <f t="shared" si="33"/>
        <v>0</v>
      </c>
      <c r="CC32" s="688">
        <f t="shared" si="26"/>
        <v>0</v>
      </c>
      <c r="CD32" s="687">
        <f t="shared" si="34"/>
        <v>0</v>
      </c>
      <c r="CE32" s="687">
        <f t="shared" si="34"/>
        <v>0</v>
      </c>
      <c r="CF32" s="688">
        <f t="shared" si="27"/>
        <v>0</v>
      </c>
      <c r="CG32" s="687">
        <f t="shared" si="35"/>
        <v>0</v>
      </c>
      <c r="CH32" s="687">
        <f t="shared" si="35"/>
        <v>0</v>
      </c>
      <c r="CI32" s="688">
        <f t="shared" si="28"/>
        <v>0</v>
      </c>
      <c r="CJ32" s="687">
        <f t="shared" si="36"/>
        <v>0</v>
      </c>
      <c r="CK32" s="687">
        <f t="shared" si="36"/>
        <v>0</v>
      </c>
      <c r="CL32" s="688">
        <f t="shared" si="29"/>
        <v>0</v>
      </c>
      <c r="DN32" s="691"/>
      <c r="DO32" s="689" t="s">
        <v>195</v>
      </c>
    </row>
    <row r="33" spans="1:140" x14ac:dyDescent="0.25">
      <c r="A33" s="692" t="s">
        <v>27</v>
      </c>
      <c r="B33" s="685">
        <v>590</v>
      </c>
      <c r="C33" s="686">
        <f t="shared" si="0"/>
        <v>0</v>
      </c>
      <c r="D33" s="687"/>
      <c r="E33" s="687"/>
      <c r="F33" s="688">
        <f t="shared" si="1"/>
        <v>0</v>
      </c>
      <c r="G33" s="687"/>
      <c r="H33" s="687"/>
      <c r="I33" s="688">
        <f t="shared" si="2"/>
        <v>0</v>
      </c>
      <c r="J33" s="687"/>
      <c r="K33" s="687"/>
      <c r="L33" s="688">
        <f t="shared" si="3"/>
        <v>0</v>
      </c>
      <c r="M33" s="687"/>
      <c r="N33" s="687"/>
      <c r="O33" s="688">
        <f t="shared" si="4"/>
        <v>0</v>
      </c>
      <c r="P33" s="687"/>
      <c r="Q33" s="687"/>
      <c r="R33" s="688">
        <f t="shared" si="5"/>
        <v>0</v>
      </c>
      <c r="S33" s="687"/>
      <c r="T33" s="687"/>
      <c r="U33" s="688">
        <f t="shared" si="6"/>
        <v>0</v>
      </c>
      <c r="V33" s="687">
        <f t="shared" si="37"/>
        <v>0</v>
      </c>
      <c r="W33" s="687">
        <f t="shared" si="37"/>
        <v>0</v>
      </c>
      <c r="X33" s="688">
        <f t="shared" si="7"/>
        <v>0</v>
      </c>
      <c r="Y33" s="687"/>
      <c r="Z33" s="687"/>
      <c r="AA33" s="688">
        <f t="shared" si="8"/>
        <v>0</v>
      </c>
      <c r="AB33" s="687"/>
      <c r="AC33" s="687"/>
      <c r="AD33" s="688">
        <f t="shared" si="9"/>
        <v>0</v>
      </c>
      <c r="AE33" s="687"/>
      <c r="AF33" s="687"/>
      <c r="AG33" s="688">
        <f t="shared" si="10"/>
        <v>0</v>
      </c>
      <c r="AH33" s="687"/>
      <c r="AI33" s="687"/>
      <c r="AJ33" s="688">
        <f t="shared" si="11"/>
        <v>0</v>
      </c>
      <c r="AK33" s="687"/>
      <c r="AL33" s="687"/>
      <c r="AM33" s="688">
        <f t="shared" si="12"/>
        <v>0</v>
      </c>
      <c r="AN33" s="687"/>
      <c r="AO33" s="687"/>
      <c r="AP33" s="688">
        <f t="shared" si="13"/>
        <v>0</v>
      </c>
      <c r="AQ33" s="687">
        <f t="shared" si="38"/>
        <v>0</v>
      </c>
      <c r="AR33" s="687">
        <f t="shared" si="38"/>
        <v>0</v>
      </c>
      <c r="AS33" s="688">
        <f t="shared" si="14"/>
        <v>0</v>
      </c>
      <c r="AT33" s="687">
        <v>0</v>
      </c>
      <c r="AU33" s="687">
        <v>0</v>
      </c>
      <c r="AV33" s="688">
        <f t="shared" si="15"/>
        <v>0</v>
      </c>
      <c r="AW33" s="687">
        <v>0</v>
      </c>
      <c r="AX33" s="687">
        <v>0</v>
      </c>
      <c r="AY33" s="688">
        <f t="shared" si="16"/>
        <v>0</v>
      </c>
      <c r="AZ33" s="687">
        <v>0</v>
      </c>
      <c r="BA33" s="687">
        <v>0</v>
      </c>
      <c r="BB33" s="688">
        <f t="shared" si="17"/>
        <v>0</v>
      </c>
      <c r="BC33" s="687">
        <v>0</v>
      </c>
      <c r="BD33" s="687">
        <v>0</v>
      </c>
      <c r="BE33" s="688">
        <f t="shared" si="18"/>
        <v>0</v>
      </c>
      <c r="BF33" s="687">
        <v>0</v>
      </c>
      <c r="BG33" s="687">
        <v>0</v>
      </c>
      <c r="BH33" s="688">
        <f t="shared" si="19"/>
        <v>0</v>
      </c>
      <c r="BI33" s="687">
        <v>0</v>
      </c>
      <c r="BJ33" s="687">
        <v>0</v>
      </c>
      <c r="BK33" s="688">
        <f t="shared" si="20"/>
        <v>0</v>
      </c>
      <c r="BL33" s="687">
        <v>0</v>
      </c>
      <c r="BM33" s="687">
        <v>0</v>
      </c>
      <c r="BN33" s="688">
        <f t="shared" si="21"/>
        <v>0</v>
      </c>
      <c r="BO33" s="687">
        <v>0</v>
      </c>
      <c r="BP33" s="687">
        <v>0</v>
      </c>
      <c r="BQ33" s="688">
        <f t="shared" si="22"/>
        <v>0</v>
      </c>
      <c r="BR33" s="687">
        <f t="shared" si="30"/>
        <v>0</v>
      </c>
      <c r="BS33" s="687">
        <f t="shared" si="30"/>
        <v>0</v>
      </c>
      <c r="BT33" s="688">
        <f t="shared" si="23"/>
        <v>0</v>
      </c>
      <c r="BU33" s="687">
        <f t="shared" si="31"/>
        <v>0</v>
      </c>
      <c r="BV33" s="687">
        <f t="shared" si="31"/>
        <v>0</v>
      </c>
      <c r="BW33" s="688">
        <f t="shared" si="24"/>
        <v>0</v>
      </c>
      <c r="BX33" s="687">
        <f t="shared" si="32"/>
        <v>0</v>
      </c>
      <c r="BY33" s="687">
        <f t="shared" si="32"/>
        <v>0</v>
      </c>
      <c r="BZ33" s="688">
        <f t="shared" si="25"/>
        <v>0</v>
      </c>
      <c r="CA33" s="687">
        <f t="shared" si="33"/>
        <v>0</v>
      </c>
      <c r="CB33" s="687">
        <f t="shared" si="33"/>
        <v>0</v>
      </c>
      <c r="CC33" s="688">
        <f t="shared" si="26"/>
        <v>0</v>
      </c>
      <c r="CD33" s="687">
        <f t="shared" si="34"/>
        <v>0</v>
      </c>
      <c r="CE33" s="687">
        <f t="shared" si="34"/>
        <v>0</v>
      </c>
      <c r="CF33" s="688">
        <f t="shared" si="27"/>
        <v>0</v>
      </c>
      <c r="CG33" s="687">
        <f t="shared" si="35"/>
        <v>0</v>
      </c>
      <c r="CH33" s="687">
        <f t="shared" si="35"/>
        <v>0</v>
      </c>
      <c r="CI33" s="688">
        <f t="shared" si="28"/>
        <v>0</v>
      </c>
      <c r="CJ33" s="687">
        <f t="shared" si="36"/>
        <v>0</v>
      </c>
      <c r="CK33" s="687">
        <f t="shared" si="36"/>
        <v>0</v>
      </c>
      <c r="CL33" s="688">
        <f t="shared" si="29"/>
        <v>0</v>
      </c>
      <c r="DN33" s="691"/>
      <c r="DO33" s="660" t="s">
        <v>196</v>
      </c>
    </row>
    <row r="34" spans="1:140" x14ac:dyDescent="0.25">
      <c r="A34" s="692" t="s">
        <v>28</v>
      </c>
      <c r="B34" s="685">
        <v>3649.92</v>
      </c>
      <c r="C34" s="686">
        <f t="shared" si="0"/>
        <v>0</v>
      </c>
      <c r="D34" s="687"/>
      <c r="E34" s="687"/>
      <c r="F34" s="688">
        <f t="shared" si="1"/>
        <v>0</v>
      </c>
      <c r="G34" s="687"/>
      <c r="H34" s="687"/>
      <c r="I34" s="688">
        <f t="shared" si="2"/>
        <v>0</v>
      </c>
      <c r="J34" s="687"/>
      <c r="K34" s="687"/>
      <c r="L34" s="688">
        <f t="shared" si="3"/>
        <v>0</v>
      </c>
      <c r="M34" s="687"/>
      <c r="N34" s="687"/>
      <c r="O34" s="688">
        <f t="shared" si="4"/>
        <v>0</v>
      </c>
      <c r="P34" s="687"/>
      <c r="Q34" s="687"/>
      <c r="R34" s="688">
        <f t="shared" si="5"/>
        <v>0</v>
      </c>
      <c r="S34" s="687"/>
      <c r="T34" s="687"/>
      <c r="U34" s="688">
        <f t="shared" si="6"/>
        <v>0</v>
      </c>
      <c r="V34" s="687">
        <f t="shared" si="37"/>
        <v>0</v>
      </c>
      <c r="W34" s="687">
        <f t="shared" si="37"/>
        <v>0</v>
      </c>
      <c r="X34" s="688">
        <f t="shared" si="7"/>
        <v>0</v>
      </c>
      <c r="Y34" s="687"/>
      <c r="Z34" s="687"/>
      <c r="AA34" s="688">
        <f t="shared" si="8"/>
        <v>0</v>
      </c>
      <c r="AB34" s="687"/>
      <c r="AC34" s="687"/>
      <c r="AD34" s="688">
        <f t="shared" si="9"/>
        <v>0</v>
      </c>
      <c r="AE34" s="687"/>
      <c r="AF34" s="687"/>
      <c r="AG34" s="688">
        <f t="shared" si="10"/>
        <v>0</v>
      </c>
      <c r="AH34" s="687"/>
      <c r="AI34" s="687"/>
      <c r="AJ34" s="688">
        <f t="shared" si="11"/>
        <v>0</v>
      </c>
      <c r="AK34" s="687"/>
      <c r="AL34" s="687"/>
      <c r="AM34" s="688">
        <f t="shared" si="12"/>
        <v>0</v>
      </c>
      <c r="AN34" s="687"/>
      <c r="AO34" s="687"/>
      <c r="AP34" s="688">
        <f t="shared" si="13"/>
        <v>0</v>
      </c>
      <c r="AQ34" s="687">
        <f t="shared" si="38"/>
        <v>0</v>
      </c>
      <c r="AR34" s="687">
        <f t="shared" si="38"/>
        <v>0</v>
      </c>
      <c r="AS34" s="688">
        <f t="shared" si="14"/>
        <v>0</v>
      </c>
      <c r="AT34" s="687">
        <v>0</v>
      </c>
      <c r="AU34" s="687">
        <v>0</v>
      </c>
      <c r="AV34" s="688">
        <f t="shared" si="15"/>
        <v>0</v>
      </c>
      <c r="AW34" s="687">
        <v>0</v>
      </c>
      <c r="AX34" s="687">
        <v>0</v>
      </c>
      <c r="AY34" s="688">
        <f t="shared" si="16"/>
        <v>0</v>
      </c>
      <c r="AZ34" s="687">
        <v>0</v>
      </c>
      <c r="BA34" s="687">
        <v>0</v>
      </c>
      <c r="BB34" s="688">
        <f t="shared" si="17"/>
        <v>0</v>
      </c>
      <c r="BC34" s="687">
        <v>0</v>
      </c>
      <c r="BD34" s="687">
        <v>0</v>
      </c>
      <c r="BE34" s="688">
        <f t="shared" si="18"/>
        <v>0</v>
      </c>
      <c r="BF34" s="687">
        <v>0</v>
      </c>
      <c r="BG34" s="687">
        <v>0</v>
      </c>
      <c r="BH34" s="688">
        <f t="shared" si="19"/>
        <v>0</v>
      </c>
      <c r="BI34" s="687">
        <v>0</v>
      </c>
      <c r="BJ34" s="687">
        <v>0</v>
      </c>
      <c r="BK34" s="688">
        <f t="shared" si="20"/>
        <v>0</v>
      </c>
      <c r="BL34" s="687">
        <v>0</v>
      </c>
      <c r="BM34" s="687">
        <v>0</v>
      </c>
      <c r="BN34" s="688">
        <f t="shared" si="21"/>
        <v>0</v>
      </c>
      <c r="BO34" s="687">
        <v>0</v>
      </c>
      <c r="BP34" s="687">
        <v>0</v>
      </c>
      <c r="BQ34" s="688">
        <f t="shared" si="22"/>
        <v>0</v>
      </c>
      <c r="BR34" s="687">
        <f t="shared" si="30"/>
        <v>0</v>
      </c>
      <c r="BS34" s="687">
        <f t="shared" si="30"/>
        <v>0</v>
      </c>
      <c r="BT34" s="688">
        <f t="shared" si="23"/>
        <v>0</v>
      </c>
      <c r="BU34" s="687">
        <f t="shared" si="31"/>
        <v>0</v>
      </c>
      <c r="BV34" s="687">
        <f t="shared" si="31"/>
        <v>0</v>
      </c>
      <c r="BW34" s="688">
        <f t="shared" si="24"/>
        <v>0</v>
      </c>
      <c r="BX34" s="687">
        <f t="shared" si="32"/>
        <v>0</v>
      </c>
      <c r="BY34" s="687">
        <f t="shared" si="32"/>
        <v>0</v>
      </c>
      <c r="BZ34" s="688">
        <f t="shared" si="25"/>
        <v>0</v>
      </c>
      <c r="CA34" s="687">
        <f t="shared" si="33"/>
        <v>0</v>
      </c>
      <c r="CB34" s="687">
        <f t="shared" si="33"/>
        <v>0</v>
      </c>
      <c r="CC34" s="688">
        <f t="shared" si="26"/>
        <v>0</v>
      </c>
      <c r="CD34" s="687">
        <f t="shared" si="34"/>
        <v>0</v>
      </c>
      <c r="CE34" s="687">
        <f t="shared" si="34"/>
        <v>0</v>
      </c>
      <c r="CF34" s="688">
        <f t="shared" si="27"/>
        <v>0</v>
      </c>
      <c r="CG34" s="687">
        <f t="shared" si="35"/>
        <v>0</v>
      </c>
      <c r="CH34" s="687">
        <f t="shared" si="35"/>
        <v>0</v>
      </c>
      <c r="CI34" s="688">
        <f t="shared" si="28"/>
        <v>0</v>
      </c>
      <c r="CJ34" s="687">
        <f t="shared" si="36"/>
        <v>0</v>
      </c>
      <c r="CK34" s="687">
        <f t="shared" si="36"/>
        <v>0</v>
      </c>
      <c r="CL34" s="688">
        <f t="shared" si="29"/>
        <v>0</v>
      </c>
      <c r="DN34" s="689"/>
      <c r="DO34" s="689" t="s">
        <v>178</v>
      </c>
    </row>
    <row r="35" spans="1:140" x14ac:dyDescent="0.25">
      <c r="A35" s="692" t="s">
        <v>29</v>
      </c>
      <c r="B35" s="685">
        <v>2527</v>
      </c>
      <c r="C35" s="705">
        <f t="shared" si="0"/>
        <v>0</v>
      </c>
      <c r="D35" s="687"/>
      <c r="E35" s="687"/>
      <c r="F35" s="688">
        <f t="shared" si="1"/>
        <v>0</v>
      </c>
      <c r="G35" s="687"/>
      <c r="H35" s="687"/>
      <c r="I35" s="688">
        <f t="shared" si="2"/>
        <v>0</v>
      </c>
      <c r="J35" s="687"/>
      <c r="K35" s="687"/>
      <c r="L35" s="688">
        <f t="shared" si="3"/>
        <v>0</v>
      </c>
      <c r="M35" s="687"/>
      <c r="N35" s="687"/>
      <c r="O35" s="688">
        <f t="shared" si="4"/>
        <v>0</v>
      </c>
      <c r="P35" s="687"/>
      <c r="Q35" s="687"/>
      <c r="R35" s="688">
        <f t="shared" si="5"/>
        <v>0</v>
      </c>
      <c r="S35" s="687"/>
      <c r="T35" s="687"/>
      <c r="U35" s="688">
        <f t="shared" si="6"/>
        <v>0</v>
      </c>
      <c r="V35" s="687">
        <f t="shared" si="37"/>
        <v>0</v>
      </c>
      <c r="W35" s="687">
        <f t="shared" si="37"/>
        <v>0</v>
      </c>
      <c r="X35" s="688">
        <f t="shared" si="7"/>
        <v>0</v>
      </c>
      <c r="Y35" s="687"/>
      <c r="Z35" s="687"/>
      <c r="AA35" s="688">
        <f t="shared" si="8"/>
        <v>0</v>
      </c>
      <c r="AB35" s="687"/>
      <c r="AC35" s="687"/>
      <c r="AD35" s="688">
        <f t="shared" si="9"/>
        <v>0</v>
      </c>
      <c r="AE35" s="687"/>
      <c r="AF35" s="687"/>
      <c r="AG35" s="688">
        <f t="shared" si="10"/>
        <v>0</v>
      </c>
      <c r="AI35" s="687"/>
      <c r="AJ35" s="688">
        <f t="shared" si="11"/>
        <v>0</v>
      </c>
      <c r="AK35" s="687"/>
      <c r="AL35" s="687"/>
      <c r="AM35" s="688">
        <f t="shared" si="12"/>
        <v>0</v>
      </c>
      <c r="AO35" s="687"/>
      <c r="AP35" s="688">
        <f t="shared" si="13"/>
        <v>0</v>
      </c>
      <c r="AQ35" s="687">
        <f t="shared" si="38"/>
        <v>0</v>
      </c>
      <c r="AR35" s="687">
        <f t="shared" si="38"/>
        <v>0</v>
      </c>
      <c r="AS35" s="688">
        <f t="shared" si="14"/>
        <v>0</v>
      </c>
      <c r="AT35" s="687">
        <v>0</v>
      </c>
      <c r="AU35" s="687">
        <v>0</v>
      </c>
      <c r="AV35" s="688">
        <f t="shared" si="15"/>
        <v>0</v>
      </c>
      <c r="AW35" s="687">
        <v>0</v>
      </c>
      <c r="AX35" s="687">
        <v>0</v>
      </c>
      <c r="AY35" s="688">
        <f t="shared" si="16"/>
        <v>0</v>
      </c>
      <c r="AZ35" s="687">
        <v>0</v>
      </c>
      <c r="BA35" s="687">
        <v>0</v>
      </c>
      <c r="BB35" s="688">
        <f t="shared" si="17"/>
        <v>0</v>
      </c>
      <c r="BC35" s="687">
        <v>0</v>
      </c>
      <c r="BD35" s="687">
        <v>0</v>
      </c>
      <c r="BE35" s="688">
        <f t="shared" si="18"/>
        <v>0</v>
      </c>
      <c r="BF35" s="687">
        <v>0</v>
      </c>
      <c r="BG35" s="687">
        <v>0</v>
      </c>
      <c r="BH35" s="688">
        <f t="shared" si="19"/>
        <v>0</v>
      </c>
      <c r="BI35" s="687">
        <v>0</v>
      </c>
      <c r="BJ35" s="687">
        <v>0</v>
      </c>
      <c r="BK35" s="688">
        <f t="shared" si="20"/>
        <v>0</v>
      </c>
      <c r="BL35" s="687">
        <v>0</v>
      </c>
      <c r="BM35" s="687">
        <v>0</v>
      </c>
      <c r="BN35" s="688">
        <f t="shared" si="21"/>
        <v>0</v>
      </c>
      <c r="BO35" s="687">
        <v>0</v>
      </c>
      <c r="BP35" s="687">
        <v>0</v>
      </c>
      <c r="BQ35" s="688">
        <f t="shared" si="22"/>
        <v>0</v>
      </c>
      <c r="BR35" s="687">
        <f t="shared" si="30"/>
        <v>0</v>
      </c>
      <c r="BS35" s="687">
        <f t="shared" si="30"/>
        <v>0</v>
      </c>
      <c r="BT35" s="688">
        <f t="shared" si="23"/>
        <v>0</v>
      </c>
      <c r="BU35" s="687">
        <f t="shared" si="31"/>
        <v>0</v>
      </c>
      <c r="BV35" s="687">
        <f t="shared" si="31"/>
        <v>0</v>
      </c>
      <c r="BW35" s="688">
        <f t="shared" si="24"/>
        <v>0</v>
      </c>
      <c r="BX35" s="687">
        <f t="shared" si="32"/>
        <v>0</v>
      </c>
      <c r="BY35" s="687">
        <f t="shared" si="32"/>
        <v>0</v>
      </c>
      <c r="BZ35" s="688">
        <f t="shared" si="25"/>
        <v>0</v>
      </c>
      <c r="CA35" s="687">
        <f t="shared" si="33"/>
        <v>0</v>
      </c>
      <c r="CB35" s="687">
        <f t="shared" si="33"/>
        <v>0</v>
      </c>
      <c r="CC35" s="688">
        <f t="shared" si="26"/>
        <v>0</v>
      </c>
      <c r="CD35" s="687">
        <f t="shared" si="34"/>
        <v>0</v>
      </c>
      <c r="CE35" s="687">
        <f t="shared" si="34"/>
        <v>0</v>
      </c>
      <c r="CF35" s="688">
        <f t="shared" si="27"/>
        <v>0</v>
      </c>
      <c r="CG35" s="687">
        <f t="shared" si="35"/>
        <v>0</v>
      </c>
      <c r="CH35" s="687">
        <f t="shared" si="35"/>
        <v>0</v>
      </c>
      <c r="CI35" s="688">
        <f t="shared" si="28"/>
        <v>0</v>
      </c>
      <c r="CJ35" s="687">
        <f t="shared" si="36"/>
        <v>0</v>
      </c>
      <c r="CK35" s="687">
        <f t="shared" si="36"/>
        <v>0</v>
      </c>
      <c r="CL35" s="688">
        <f t="shared" si="29"/>
        <v>0</v>
      </c>
      <c r="DI35" s="706" t="s">
        <v>130</v>
      </c>
      <c r="DJ35" s="660" t="s">
        <v>142</v>
      </c>
      <c r="DN35" s="689"/>
      <c r="DO35" s="689" t="s">
        <v>178</v>
      </c>
    </row>
    <row r="36" spans="1:140" x14ac:dyDescent="0.25">
      <c r="A36" s="692" t="s">
        <v>30</v>
      </c>
      <c r="B36" s="685">
        <v>2182.5</v>
      </c>
      <c r="C36" s="686">
        <f t="shared" si="0"/>
        <v>0</v>
      </c>
      <c r="D36" s="687"/>
      <c r="E36" s="687"/>
      <c r="F36" s="688">
        <f t="shared" si="1"/>
        <v>0</v>
      </c>
      <c r="G36" s="687"/>
      <c r="H36" s="687"/>
      <c r="I36" s="688">
        <f t="shared" si="2"/>
        <v>0</v>
      </c>
      <c r="J36" s="687"/>
      <c r="K36" s="687"/>
      <c r="L36" s="688">
        <f t="shared" si="3"/>
        <v>0</v>
      </c>
      <c r="M36" s="687"/>
      <c r="N36" s="687"/>
      <c r="O36" s="688">
        <f t="shared" si="4"/>
        <v>0</v>
      </c>
      <c r="P36" s="687"/>
      <c r="Q36" s="687"/>
      <c r="R36" s="688">
        <f t="shared" si="5"/>
        <v>0</v>
      </c>
      <c r="S36" s="687"/>
      <c r="T36" s="687"/>
      <c r="U36" s="688">
        <f t="shared" si="6"/>
        <v>0</v>
      </c>
      <c r="V36" s="687">
        <f t="shared" si="37"/>
        <v>0</v>
      </c>
      <c r="W36" s="687">
        <f t="shared" si="37"/>
        <v>0</v>
      </c>
      <c r="X36" s="688">
        <f t="shared" si="7"/>
        <v>0</v>
      </c>
      <c r="Y36" s="687"/>
      <c r="Z36" s="687"/>
      <c r="AA36" s="688">
        <f t="shared" si="8"/>
        <v>0</v>
      </c>
      <c r="AB36" s="687"/>
      <c r="AC36" s="687"/>
      <c r="AD36" s="688">
        <f t="shared" si="9"/>
        <v>0</v>
      </c>
      <c r="AE36" s="687"/>
      <c r="AF36" s="687"/>
      <c r="AG36" s="688">
        <f t="shared" si="10"/>
        <v>0</v>
      </c>
      <c r="AH36" s="687"/>
      <c r="AI36" s="687"/>
      <c r="AJ36" s="688">
        <f t="shared" si="11"/>
        <v>0</v>
      </c>
      <c r="AK36" s="687"/>
      <c r="AL36" s="687"/>
      <c r="AM36" s="688">
        <f t="shared" si="12"/>
        <v>0</v>
      </c>
      <c r="AN36" s="687"/>
      <c r="AO36" s="687"/>
      <c r="AP36" s="688">
        <f t="shared" si="13"/>
        <v>0</v>
      </c>
      <c r="AQ36" s="687">
        <f t="shared" si="38"/>
        <v>0</v>
      </c>
      <c r="AR36" s="687">
        <f t="shared" si="38"/>
        <v>0</v>
      </c>
      <c r="AS36" s="688">
        <f t="shared" si="14"/>
        <v>0</v>
      </c>
      <c r="AT36" s="687">
        <v>0</v>
      </c>
      <c r="AU36" s="687">
        <v>0</v>
      </c>
      <c r="AV36" s="688">
        <f t="shared" si="15"/>
        <v>0</v>
      </c>
      <c r="AW36" s="687">
        <v>0</v>
      </c>
      <c r="AX36" s="687">
        <v>0</v>
      </c>
      <c r="AY36" s="688">
        <f t="shared" si="16"/>
        <v>0</v>
      </c>
      <c r="AZ36" s="687">
        <v>0</v>
      </c>
      <c r="BA36" s="687">
        <v>0</v>
      </c>
      <c r="BB36" s="688">
        <f t="shared" si="17"/>
        <v>0</v>
      </c>
      <c r="BC36" s="687">
        <v>0</v>
      </c>
      <c r="BD36" s="687">
        <v>0</v>
      </c>
      <c r="BE36" s="688">
        <f t="shared" si="18"/>
        <v>0</v>
      </c>
      <c r="BF36" s="687">
        <v>0</v>
      </c>
      <c r="BG36" s="687">
        <v>0</v>
      </c>
      <c r="BH36" s="688">
        <f t="shared" si="19"/>
        <v>0</v>
      </c>
      <c r="BI36" s="687">
        <v>0</v>
      </c>
      <c r="BJ36" s="687">
        <v>0</v>
      </c>
      <c r="BK36" s="688">
        <f t="shared" si="20"/>
        <v>0</v>
      </c>
      <c r="BL36" s="687">
        <v>0</v>
      </c>
      <c r="BM36" s="687">
        <v>0</v>
      </c>
      <c r="BN36" s="688">
        <f t="shared" si="21"/>
        <v>0</v>
      </c>
      <c r="BO36" s="687">
        <v>0</v>
      </c>
      <c r="BP36" s="687">
        <v>0</v>
      </c>
      <c r="BQ36" s="688">
        <f t="shared" si="22"/>
        <v>0</v>
      </c>
      <c r="BR36" s="687">
        <f t="shared" si="30"/>
        <v>0</v>
      </c>
      <c r="BS36" s="687">
        <f t="shared" si="30"/>
        <v>0</v>
      </c>
      <c r="BT36" s="688">
        <f t="shared" si="23"/>
        <v>0</v>
      </c>
      <c r="BU36" s="687">
        <f t="shared" si="31"/>
        <v>0</v>
      </c>
      <c r="BV36" s="687">
        <f t="shared" si="31"/>
        <v>0</v>
      </c>
      <c r="BW36" s="688">
        <f t="shared" si="24"/>
        <v>0</v>
      </c>
      <c r="BX36" s="687">
        <f t="shared" si="32"/>
        <v>0</v>
      </c>
      <c r="BY36" s="687">
        <f t="shared" si="32"/>
        <v>0</v>
      </c>
      <c r="BZ36" s="688">
        <f t="shared" si="25"/>
        <v>0</v>
      </c>
      <c r="CA36" s="687">
        <f t="shared" si="33"/>
        <v>0</v>
      </c>
      <c r="CB36" s="687">
        <f t="shared" si="33"/>
        <v>0</v>
      </c>
      <c r="CC36" s="688">
        <f t="shared" si="26"/>
        <v>0</v>
      </c>
      <c r="CD36" s="687">
        <f t="shared" si="34"/>
        <v>0</v>
      </c>
      <c r="CE36" s="687">
        <f t="shared" si="34"/>
        <v>0</v>
      </c>
      <c r="CF36" s="688">
        <f t="shared" si="27"/>
        <v>0</v>
      </c>
      <c r="CG36" s="687">
        <f t="shared" si="35"/>
        <v>0</v>
      </c>
      <c r="CH36" s="687">
        <f t="shared" si="35"/>
        <v>0</v>
      </c>
      <c r="CI36" s="688">
        <f t="shared" si="28"/>
        <v>0</v>
      </c>
      <c r="CJ36" s="687">
        <f t="shared" si="36"/>
        <v>0</v>
      </c>
      <c r="CK36" s="687">
        <f t="shared" si="36"/>
        <v>0</v>
      </c>
      <c r="CL36" s="688">
        <f t="shared" si="29"/>
        <v>0</v>
      </c>
      <c r="DH36" s="690" t="s">
        <v>130</v>
      </c>
      <c r="DI36" s="690" t="s">
        <v>130</v>
      </c>
      <c r="DJ36" s="660" t="s">
        <v>138</v>
      </c>
      <c r="DN36" s="852"/>
      <c r="DO36" s="689" t="s">
        <v>178</v>
      </c>
    </row>
    <row r="37" spans="1:140" x14ac:dyDescent="0.25">
      <c r="A37" s="692" t="s">
        <v>31</v>
      </c>
      <c r="B37" s="685">
        <v>7199</v>
      </c>
      <c r="C37" s="686">
        <f t="shared" si="0"/>
        <v>0</v>
      </c>
      <c r="D37" s="687"/>
      <c r="E37" s="687"/>
      <c r="F37" s="688">
        <f t="shared" si="1"/>
        <v>0</v>
      </c>
      <c r="G37" s="687"/>
      <c r="H37" s="687"/>
      <c r="I37" s="688">
        <f t="shared" si="2"/>
        <v>0</v>
      </c>
      <c r="J37" s="687"/>
      <c r="K37" s="687"/>
      <c r="L37" s="688">
        <f t="shared" si="3"/>
        <v>0</v>
      </c>
      <c r="M37" s="687"/>
      <c r="N37" s="687"/>
      <c r="O37" s="688">
        <f t="shared" si="4"/>
        <v>0</v>
      </c>
      <c r="P37" s="687"/>
      <c r="Q37" s="687"/>
      <c r="R37" s="688">
        <f t="shared" si="5"/>
        <v>0</v>
      </c>
      <c r="S37" s="687"/>
      <c r="T37" s="687"/>
      <c r="U37" s="688">
        <f t="shared" si="6"/>
        <v>0</v>
      </c>
      <c r="V37" s="687">
        <f t="shared" si="37"/>
        <v>0</v>
      </c>
      <c r="W37" s="687">
        <f t="shared" si="37"/>
        <v>0</v>
      </c>
      <c r="X37" s="688">
        <f t="shared" si="7"/>
        <v>0</v>
      </c>
      <c r="Y37" s="687"/>
      <c r="Z37" s="687"/>
      <c r="AA37" s="688">
        <f t="shared" si="8"/>
        <v>0</v>
      </c>
      <c r="AB37" s="687"/>
      <c r="AC37" s="687"/>
      <c r="AD37" s="688">
        <f t="shared" si="9"/>
        <v>0</v>
      </c>
      <c r="AE37" s="687"/>
      <c r="AF37" s="687"/>
      <c r="AG37" s="688">
        <f t="shared" si="10"/>
        <v>0</v>
      </c>
      <c r="AH37" s="687"/>
      <c r="AI37" s="687"/>
      <c r="AJ37" s="688">
        <f t="shared" si="11"/>
        <v>0</v>
      </c>
      <c r="AK37" s="687"/>
      <c r="AL37" s="687"/>
      <c r="AM37" s="688">
        <f t="shared" si="12"/>
        <v>0</v>
      </c>
      <c r="AN37" s="687"/>
      <c r="AO37" s="687"/>
      <c r="AP37" s="688">
        <f t="shared" si="13"/>
        <v>0</v>
      </c>
      <c r="AQ37" s="687">
        <f t="shared" si="38"/>
        <v>0</v>
      </c>
      <c r="AR37" s="687">
        <f t="shared" si="38"/>
        <v>0</v>
      </c>
      <c r="AS37" s="688">
        <f t="shared" si="14"/>
        <v>0</v>
      </c>
      <c r="AT37" s="687">
        <v>0</v>
      </c>
      <c r="AU37" s="687">
        <v>0</v>
      </c>
      <c r="AV37" s="688">
        <f t="shared" si="15"/>
        <v>0</v>
      </c>
      <c r="AW37" s="687">
        <v>0</v>
      </c>
      <c r="AX37" s="687">
        <v>0</v>
      </c>
      <c r="AY37" s="688">
        <f t="shared" si="16"/>
        <v>0</v>
      </c>
      <c r="AZ37" s="687">
        <v>0</v>
      </c>
      <c r="BA37" s="687">
        <v>0</v>
      </c>
      <c r="BB37" s="688">
        <f t="shared" si="17"/>
        <v>0</v>
      </c>
      <c r="BC37" s="687">
        <v>0</v>
      </c>
      <c r="BD37" s="687">
        <v>0</v>
      </c>
      <c r="BE37" s="688">
        <f t="shared" si="18"/>
        <v>0</v>
      </c>
      <c r="BF37" s="687">
        <v>0</v>
      </c>
      <c r="BG37" s="687">
        <v>0</v>
      </c>
      <c r="BH37" s="688">
        <f t="shared" si="19"/>
        <v>0</v>
      </c>
      <c r="BI37" s="687">
        <v>0</v>
      </c>
      <c r="BJ37" s="687">
        <v>0</v>
      </c>
      <c r="BK37" s="688">
        <f t="shared" si="20"/>
        <v>0</v>
      </c>
      <c r="BL37" s="687">
        <v>0</v>
      </c>
      <c r="BM37" s="687">
        <v>0</v>
      </c>
      <c r="BN37" s="688">
        <f t="shared" si="21"/>
        <v>0</v>
      </c>
      <c r="BO37" s="687">
        <v>0</v>
      </c>
      <c r="BP37" s="687">
        <v>0</v>
      </c>
      <c r="BQ37" s="688">
        <f t="shared" si="22"/>
        <v>0</v>
      </c>
      <c r="BR37" s="687">
        <f t="shared" si="30"/>
        <v>0</v>
      </c>
      <c r="BS37" s="687">
        <f t="shared" si="30"/>
        <v>0</v>
      </c>
      <c r="BT37" s="688">
        <f t="shared" si="23"/>
        <v>0</v>
      </c>
      <c r="BU37" s="687">
        <f t="shared" si="31"/>
        <v>0</v>
      </c>
      <c r="BV37" s="687">
        <f t="shared" si="31"/>
        <v>0</v>
      </c>
      <c r="BW37" s="688">
        <f t="shared" si="24"/>
        <v>0</v>
      </c>
      <c r="BX37" s="687">
        <f t="shared" si="32"/>
        <v>0</v>
      </c>
      <c r="BY37" s="687">
        <f t="shared" si="32"/>
        <v>0</v>
      </c>
      <c r="BZ37" s="688">
        <f t="shared" si="25"/>
        <v>0</v>
      </c>
      <c r="CA37" s="687">
        <f t="shared" si="33"/>
        <v>0</v>
      </c>
      <c r="CB37" s="687">
        <f t="shared" si="33"/>
        <v>0</v>
      </c>
      <c r="CC37" s="688">
        <f t="shared" si="26"/>
        <v>0</v>
      </c>
      <c r="CD37" s="687">
        <f t="shared" si="34"/>
        <v>0</v>
      </c>
      <c r="CE37" s="687">
        <f t="shared" si="34"/>
        <v>0</v>
      </c>
      <c r="CF37" s="688">
        <f t="shared" si="27"/>
        <v>0</v>
      </c>
      <c r="CG37" s="687">
        <f t="shared" si="35"/>
        <v>0</v>
      </c>
      <c r="CH37" s="687">
        <f t="shared" si="35"/>
        <v>0</v>
      </c>
      <c r="CI37" s="688">
        <f t="shared" si="28"/>
        <v>0</v>
      </c>
      <c r="CJ37" s="687">
        <f t="shared" si="36"/>
        <v>0</v>
      </c>
      <c r="CK37" s="687">
        <f t="shared" si="36"/>
        <v>0</v>
      </c>
      <c r="CL37" s="688">
        <f t="shared" si="29"/>
        <v>0</v>
      </c>
      <c r="DN37" s="689"/>
      <c r="DO37" s="689" t="s">
        <v>178</v>
      </c>
    </row>
    <row r="38" spans="1:140" x14ac:dyDescent="0.25">
      <c r="A38" s="707" t="s">
        <v>33</v>
      </c>
      <c r="B38" s="685">
        <v>1701</v>
      </c>
      <c r="C38" s="686">
        <f t="shared" si="0"/>
        <v>0</v>
      </c>
      <c r="D38" s="687"/>
      <c r="E38" s="687"/>
      <c r="F38" s="688">
        <f t="shared" si="1"/>
        <v>0</v>
      </c>
      <c r="G38" s="687"/>
      <c r="H38" s="687"/>
      <c r="I38" s="688">
        <f t="shared" si="2"/>
        <v>0</v>
      </c>
      <c r="J38" s="687"/>
      <c r="K38" s="687"/>
      <c r="L38" s="688">
        <f t="shared" si="3"/>
        <v>0</v>
      </c>
      <c r="M38" s="687"/>
      <c r="N38" s="687"/>
      <c r="O38" s="688">
        <f t="shared" si="4"/>
        <v>0</v>
      </c>
      <c r="P38" s="687"/>
      <c r="Q38" s="687"/>
      <c r="R38" s="688">
        <f t="shared" si="5"/>
        <v>0</v>
      </c>
      <c r="S38" s="687"/>
      <c r="T38" s="687"/>
      <c r="U38" s="688">
        <f t="shared" si="6"/>
        <v>0</v>
      </c>
      <c r="V38" s="687">
        <f t="shared" si="37"/>
        <v>0</v>
      </c>
      <c r="W38" s="687">
        <f t="shared" si="37"/>
        <v>0</v>
      </c>
      <c r="X38" s="688">
        <f t="shared" si="7"/>
        <v>0</v>
      </c>
      <c r="Y38" s="687"/>
      <c r="Z38" s="687"/>
      <c r="AA38" s="688">
        <f t="shared" si="8"/>
        <v>0</v>
      </c>
      <c r="AB38" s="687"/>
      <c r="AC38" s="687"/>
      <c r="AD38" s="688">
        <f t="shared" si="9"/>
        <v>0</v>
      </c>
      <c r="AE38" s="687"/>
      <c r="AF38" s="687"/>
      <c r="AG38" s="688">
        <f t="shared" si="10"/>
        <v>0</v>
      </c>
      <c r="AH38" s="687"/>
      <c r="AI38" s="687"/>
      <c r="AJ38" s="688">
        <f t="shared" si="11"/>
        <v>0</v>
      </c>
      <c r="AK38" s="687"/>
      <c r="AL38" s="687"/>
      <c r="AM38" s="688">
        <f t="shared" si="12"/>
        <v>0</v>
      </c>
      <c r="AN38" s="687"/>
      <c r="AO38" s="687"/>
      <c r="AP38" s="688">
        <f t="shared" si="13"/>
        <v>0</v>
      </c>
      <c r="AQ38" s="687">
        <f t="shared" si="38"/>
        <v>0</v>
      </c>
      <c r="AR38" s="687">
        <f t="shared" si="38"/>
        <v>0</v>
      </c>
      <c r="AS38" s="688">
        <f t="shared" si="14"/>
        <v>0</v>
      </c>
      <c r="AT38" s="687">
        <v>0</v>
      </c>
      <c r="AU38" s="687">
        <v>0</v>
      </c>
      <c r="AV38" s="688">
        <f t="shared" si="15"/>
        <v>0</v>
      </c>
      <c r="AW38" s="687">
        <v>0</v>
      </c>
      <c r="AX38" s="687">
        <v>0</v>
      </c>
      <c r="AY38" s="688">
        <f t="shared" si="16"/>
        <v>0</v>
      </c>
      <c r="AZ38" s="687">
        <v>0</v>
      </c>
      <c r="BA38" s="687">
        <v>0</v>
      </c>
      <c r="BB38" s="688">
        <f t="shared" si="17"/>
        <v>0</v>
      </c>
      <c r="BC38" s="687">
        <v>0</v>
      </c>
      <c r="BD38" s="687">
        <v>0</v>
      </c>
      <c r="BE38" s="688">
        <f t="shared" si="18"/>
        <v>0</v>
      </c>
      <c r="BF38" s="687">
        <v>0</v>
      </c>
      <c r="BG38" s="687">
        <v>0</v>
      </c>
      <c r="BH38" s="688">
        <f t="shared" si="19"/>
        <v>0</v>
      </c>
      <c r="BI38" s="687">
        <v>0</v>
      </c>
      <c r="BJ38" s="687">
        <v>0</v>
      </c>
      <c r="BK38" s="688">
        <f t="shared" si="20"/>
        <v>0</v>
      </c>
      <c r="BL38" s="687">
        <v>0</v>
      </c>
      <c r="BM38" s="687">
        <v>0</v>
      </c>
      <c r="BN38" s="688">
        <f t="shared" si="21"/>
        <v>0</v>
      </c>
      <c r="BO38" s="687">
        <v>0</v>
      </c>
      <c r="BP38" s="687">
        <v>0</v>
      </c>
      <c r="BQ38" s="688">
        <f t="shared" si="22"/>
        <v>0</v>
      </c>
      <c r="BR38" s="687">
        <f t="shared" si="30"/>
        <v>0</v>
      </c>
      <c r="BS38" s="687">
        <f t="shared" si="30"/>
        <v>0</v>
      </c>
      <c r="BT38" s="688">
        <f t="shared" si="23"/>
        <v>0</v>
      </c>
      <c r="BU38" s="687">
        <f t="shared" si="31"/>
        <v>0</v>
      </c>
      <c r="BV38" s="687">
        <f t="shared" si="31"/>
        <v>0</v>
      </c>
      <c r="BW38" s="688">
        <f t="shared" si="24"/>
        <v>0</v>
      </c>
      <c r="BX38" s="687">
        <f t="shared" si="32"/>
        <v>0</v>
      </c>
      <c r="BY38" s="687">
        <f t="shared" si="32"/>
        <v>0</v>
      </c>
      <c r="BZ38" s="688">
        <f t="shared" si="25"/>
        <v>0</v>
      </c>
      <c r="CA38" s="687">
        <f t="shared" si="33"/>
        <v>0</v>
      </c>
      <c r="CB38" s="687">
        <f t="shared" si="33"/>
        <v>0</v>
      </c>
      <c r="CC38" s="688">
        <f t="shared" si="26"/>
        <v>0</v>
      </c>
      <c r="CD38" s="687">
        <f t="shared" si="34"/>
        <v>0</v>
      </c>
      <c r="CE38" s="687">
        <f t="shared" si="34"/>
        <v>0</v>
      </c>
      <c r="CF38" s="688">
        <f t="shared" si="27"/>
        <v>0</v>
      </c>
      <c r="CG38" s="687">
        <f t="shared" si="35"/>
        <v>0</v>
      </c>
      <c r="CH38" s="687">
        <f t="shared" si="35"/>
        <v>0</v>
      </c>
      <c r="CI38" s="688">
        <f t="shared" si="28"/>
        <v>0</v>
      </c>
      <c r="CJ38" s="687">
        <f t="shared" si="36"/>
        <v>0</v>
      </c>
      <c r="CK38" s="687">
        <f t="shared" si="36"/>
        <v>0</v>
      </c>
      <c r="CL38" s="688">
        <f t="shared" si="29"/>
        <v>0</v>
      </c>
      <c r="DH38" s="690" t="s">
        <v>130</v>
      </c>
      <c r="DI38" s="690" t="s">
        <v>130</v>
      </c>
      <c r="DJ38" s="660" t="s">
        <v>138</v>
      </c>
      <c r="DN38" s="689"/>
    </row>
    <row r="39" spans="1:140" x14ac:dyDescent="0.25">
      <c r="A39" s="707" t="s">
        <v>34</v>
      </c>
      <c r="B39" s="685">
        <v>166.57</v>
      </c>
      <c r="C39" s="686">
        <f t="shared" si="0"/>
        <v>0</v>
      </c>
      <c r="D39" s="687"/>
      <c r="E39" s="687"/>
      <c r="F39" s="688">
        <f t="shared" si="1"/>
        <v>0</v>
      </c>
      <c r="G39" s="687"/>
      <c r="H39" s="687"/>
      <c r="I39" s="688">
        <f t="shared" si="2"/>
        <v>0</v>
      </c>
      <c r="J39" s="687"/>
      <c r="K39" s="687"/>
      <c r="L39" s="688">
        <f t="shared" si="3"/>
        <v>0</v>
      </c>
      <c r="M39" s="687"/>
      <c r="N39" s="687"/>
      <c r="O39" s="688">
        <f t="shared" si="4"/>
        <v>0</v>
      </c>
      <c r="P39" s="687"/>
      <c r="Q39" s="687"/>
      <c r="R39" s="688">
        <f t="shared" si="5"/>
        <v>0</v>
      </c>
      <c r="S39" s="687"/>
      <c r="T39" s="687"/>
      <c r="U39" s="688">
        <f t="shared" si="6"/>
        <v>0</v>
      </c>
      <c r="V39" s="687">
        <f t="shared" si="37"/>
        <v>0</v>
      </c>
      <c r="W39" s="687">
        <f t="shared" si="37"/>
        <v>0</v>
      </c>
      <c r="X39" s="688">
        <f t="shared" si="7"/>
        <v>0</v>
      </c>
      <c r="Y39" s="687"/>
      <c r="Z39" s="687"/>
      <c r="AA39" s="688">
        <f t="shared" si="8"/>
        <v>0</v>
      </c>
      <c r="AB39" s="687"/>
      <c r="AC39" s="687"/>
      <c r="AD39" s="688">
        <f t="shared" si="9"/>
        <v>0</v>
      </c>
      <c r="AE39" s="687"/>
      <c r="AF39" s="687"/>
      <c r="AG39" s="688">
        <f t="shared" si="10"/>
        <v>0</v>
      </c>
      <c r="AH39" s="687"/>
      <c r="AI39" s="687"/>
      <c r="AJ39" s="688">
        <f t="shared" si="11"/>
        <v>0</v>
      </c>
      <c r="AK39" s="687"/>
      <c r="AL39" s="687"/>
      <c r="AM39" s="688">
        <f t="shared" si="12"/>
        <v>0</v>
      </c>
      <c r="AN39" s="687"/>
      <c r="AO39" s="687"/>
      <c r="AP39" s="688">
        <f t="shared" si="13"/>
        <v>0</v>
      </c>
      <c r="AQ39" s="687">
        <f t="shared" si="38"/>
        <v>0</v>
      </c>
      <c r="AR39" s="687">
        <f t="shared" si="38"/>
        <v>0</v>
      </c>
      <c r="AS39" s="688">
        <f t="shared" si="14"/>
        <v>0</v>
      </c>
      <c r="AT39" s="687">
        <v>0</v>
      </c>
      <c r="AU39" s="687">
        <v>0</v>
      </c>
      <c r="AV39" s="688">
        <f t="shared" si="15"/>
        <v>0</v>
      </c>
      <c r="AW39" s="687">
        <v>0</v>
      </c>
      <c r="AX39" s="687">
        <v>0</v>
      </c>
      <c r="AY39" s="688">
        <f t="shared" si="16"/>
        <v>0</v>
      </c>
      <c r="AZ39" s="687">
        <v>0</v>
      </c>
      <c r="BA39" s="687">
        <v>0</v>
      </c>
      <c r="BB39" s="688">
        <f t="shared" si="17"/>
        <v>0</v>
      </c>
      <c r="BC39" s="687">
        <v>0</v>
      </c>
      <c r="BD39" s="687">
        <v>0</v>
      </c>
      <c r="BE39" s="688">
        <f t="shared" si="18"/>
        <v>0</v>
      </c>
      <c r="BF39" s="687">
        <v>0</v>
      </c>
      <c r="BG39" s="687">
        <v>0</v>
      </c>
      <c r="BH39" s="688">
        <f t="shared" si="19"/>
        <v>0</v>
      </c>
      <c r="BI39" s="687">
        <v>0</v>
      </c>
      <c r="BJ39" s="687">
        <v>0</v>
      </c>
      <c r="BK39" s="688">
        <f t="shared" si="20"/>
        <v>0</v>
      </c>
      <c r="BL39" s="687">
        <v>0</v>
      </c>
      <c r="BM39" s="687">
        <v>0</v>
      </c>
      <c r="BN39" s="688">
        <f t="shared" si="21"/>
        <v>0</v>
      </c>
      <c r="BO39" s="687">
        <v>0</v>
      </c>
      <c r="BP39" s="687">
        <v>0</v>
      </c>
      <c r="BQ39" s="688">
        <f t="shared" si="22"/>
        <v>0</v>
      </c>
      <c r="BR39" s="687">
        <f t="shared" si="30"/>
        <v>0</v>
      </c>
      <c r="BS39" s="687">
        <f t="shared" si="30"/>
        <v>0</v>
      </c>
      <c r="BT39" s="688">
        <f t="shared" si="23"/>
        <v>0</v>
      </c>
      <c r="BU39" s="687">
        <f t="shared" si="31"/>
        <v>0</v>
      </c>
      <c r="BV39" s="687">
        <f t="shared" si="31"/>
        <v>0</v>
      </c>
      <c r="BW39" s="688">
        <f t="shared" si="24"/>
        <v>0</v>
      </c>
      <c r="BX39" s="687">
        <f t="shared" si="32"/>
        <v>0</v>
      </c>
      <c r="BY39" s="687">
        <f t="shared" si="32"/>
        <v>0</v>
      </c>
      <c r="BZ39" s="688">
        <f t="shared" si="25"/>
        <v>0</v>
      </c>
      <c r="CA39" s="687">
        <f t="shared" si="33"/>
        <v>0</v>
      </c>
      <c r="CB39" s="687">
        <f t="shared" si="33"/>
        <v>0</v>
      </c>
      <c r="CC39" s="688">
        <f t="shared" si="26"/>
        <v>0</v>
      </c>
      <c r="CD39" s="687">
        <f t="shared" si="34"/>
        <v>0</v>
      </c>
      <c r="CE39" s="687">
        <f t="shared" si="34"/>
        <v>0</v>
      </c>
      <c r="CF39" s="688">
        <f t="shared" si="27"/>
        <v>0</v>
      </c>
      <c r="CG39" s="687">
        <f t="shared" si="35"/>
        <v>0</v>
      </c>
      <c r="CH39" s="687">
        <f t="shared" si="35"/>
        <v>0</v>
      </c>
      <c r="CI39" s="688">
        <f t="shared" si="28"/>
        <v>0</v>
      </c>
      <c r="CJ39" s="687">
        <f t="shared" si="36"/>
        <v>0</v>
      </c>
      <c r="CK39" s="687">
        <f t="shared" si="36"/>
        <v>0</v>
      </c>
      <c r="CL39" s="688">
        <f t="shared" si="29"/>
        <v>0</v>
      </c>
      <c r="DI39" s="690" t="s">
        <v>130</v>
      </c>
      <c r="DJ39" s="660" t="s">
        <v>143</v>
      </c>
    </row>
    <row r="40" spans="1:140" x14ac:dyDescent="0.25">
      <c r="A40" s="707" t="s">
        <v>35</v>
      </c>
      <c r="B40" s="685">
        <v>1008</v>
      </c>
      <c r="C40" s="686">
        <f t="shared" si="0"/>
        <v>0</v>
      </c>
      <c r="D40" s="687"/>
      <c r="E40" s="687"/>
      <c r="F40" s="688">
        <f t="shared" si="1"/>
        <v>0</v>
      </c>
      <c r="G40" s="687"/>
      <c r="H40" s="687"/>
      <c r="I40" s="688">
        <f t="shared" si="2"/>
        <v>0</v>
      </c>
      <c r="J40" s="687"/>
      <c r="K40" s="687"/>
      <c r="L40" s="688">
        <f t="shared" si="3"/>
        <v>0</v>
      </c>
      <c r="M40" s="687"/>
      <c r="N40" s="687"/>
      <c r="O40" s="688">
        <f t="shared" si="4"/>
        <v>0</v>
      </c>
      <c r="P40" s="687"/>
      <c r="Q40" s="687"/>
      <c r="R40" s="688">
        <f t="shared" si="5"/>
        <v>0</v>
      </c>
      <c r="S40" s="687"/>
      <c r="T40" s="687"/>
      <c r="U40" s="688">
        <f t="shared" si="6"/>
        <v>0</v>
      </c>
      <c r="V40" s="687">
        <f t="shared" si="37"/>
        <v>0</v>
      </c>
      <c r="W40" s="687">
        <f t="shared" si="37"/>
        <v>0</v>
      </c>
      <c r="X40" s="688">
        <f t="shared" si="7"/>
        <v>0</v>
      </c>
      <c r="Y40" s="687"/>
      <c r="Z40" s="687"/>
      <c r="AA40" s="688">
        <f t="shared" si="8"/>
        <v>0</v>
      </c>
      <c r="AB40" s="687"/>
      <c r="AC40" s="687"/>
      <c r="AD40" s="688">
        <f t="shared" si="9"/>
        <v>0</v>
      </c>
      <c r="AE40" s="687"/>
      <c r="AF40" s="687"/>
      <c r="AG40" s="688">
        <f t="shared" si="10"/>
        <v>0</v>
      </c>
      <c r="AH40" s="687"/>
      <c r="AI40" s="687"/>
      <c r="AJ40" s="688">
        <f t="shared" si="11"/>
        <v>0</v>
      </c>
      <c r="AK40" s="687"/>
      <c r="AL40" s="687"/>
      <c r="AM40" s="688">
        <f t="shared" si="12"/>
        <v>0</v>
      </c>
      <c r="AN40" s="687"/>
      <c r="AO40" s="687"/>
      <c r="AP40" s="688">
        <f t="shared" si="13"/>
        <v>0</v>
      </c>
      <c r="AQ40" s="687">
        <f t="shared" si="38"/>
        <v>0</v>
      </c>
      <c r="AR40" s="687">
        <f t="shared" si="38"/>
        <v>0</v>
      </c>
      <c r="AS40" s="688">
        <f t="shared" si="14"/>
        <v>0</v>
      </c>
      <c r="AT40" s="687">
        <v>0</v>
      </c>
      <c r="AU40" s="687">
        <v>0</v>
      </c>
      <c r="AV40" s="688">
        <f t="shared" si="15"/>
        <v>0</v>
      </c>
      <c r="AW40" s="687">
        <v>0</v>
      </c>
      <c r="AX40" s="687">
        <v>0</v>
      </c>
      <c r="AY40" s="688">
        <f t="shared" si="16"/>
        <v>0</v>
      </c>
      <c r="AZ40" s="687">
        <v>0</v>
      </c>
      <c r="BA40" s="687">
        <v>0</v>
      </c>
      <c r="BB40" s="688">
        <f t="shared" si="17"/>
        <v>0</v>
      </c>
      <c r="BC40" s="687">
        <v>0</v>
      </c>
      <c r="BD40" s="687">
        <v>0</v>
      </c>
      <c r="BE40" s="688">
        <f t="shared" si="18"/>
        <v>0</v>
      </c>
      <c r="BF40" s="687">
        <v>0</v>
      </c>
      <c r="BG40" s="687">
        <v>0</v>
      </c>
      <c r="BH40" s="688">
        <f t="shared" si="19"/>
        <v>0</v>
      </c>
      <c r="BI40" s="687">
        <v>0</v>
      </c>
      <c r="BJ40" s="687">
        <v>0</v>
      </c>
      <c r="BK40" s="688">
        <f t="shared" si="20"/>
        <v>0</v>
      </c>
      <c r="BL40" s="687">
        <v>0</v>
      </c>
      <c r="BM40" s="687">
        <v>0</v>
      </c>
      <c r="BN40" s="688">
        <f t="shared" si="21"/>
        <v>0</v>
      </c>
      <c r="BO40" s="687">
        <v>0</v>
      </c>
      <c r="BP40" s="687">
        <v>0</v>
      </c>
      <c r="BQ40" s="688">
        <f t="shared" si="22"/>
        <v>0</v>
      </c>
      <c r="BR40" s="687">
        <f t="shared" si="30"/>
        <v>0</v>
      </c>
      <c r="BS40" s="687">
        <f t="shared" si="30"/>
        <v>0</v>
      </c>
      <c r="BT40" s="688">
        <f t="shared" si="23"/>
        <v>0</v>
      </c>
      <c r="BU40" s="687">
        <f t="shared" si="31"/>
        <v>0</v>
      </c>
      <c r="BV40" s="687">
        <f t="shared" si="31"/>
        <v>0</v>
      </c>
      <c r="BW40" s="688">
        <f t="shared" si="24"/>
        <v>0</v>
      </c>
      <c r="BX40" s="687">
        <f t="shared" si="32"/>
        <v>0</v>
      </c>
      <c r="BY40" s="687">
        <f t="shared" si="32"/>
        <v>0</v>
      </c>
      <c r="BZ40" s="688">
        <f t="shared" si="25"/>
        <v>0</v>
      </c>
      <c r="CA40" s="687">
        <f t="shared" si="33"/>
        <v>0</v>
      </c>
      <c r="CB40" s="687">
        <f t="shared" si="33"/>
        <v>0</v>
      </c>
      <c r="CC40" s="688">
        <f t="shared" si="26"/>
        <v>0</v>
      </c>
      <c r="CD40" s="687">
        <f t="shared" si="34"/>
        <v>0</v>
      </c>
      <c r="CE40" s="687">
        <f t="shared" si="34"/>
        <v>0</v>
      </c>
      <c r="CF40" s="688">
        <f t="shared" si="27"/>
        <v>0</v>
      </c>
      <c r="CG40" s="687">
        <f t="shared" si="35"/>
        <v>0</v>
      </c>
      <c r="CH40" s="687">
        <f t="shared" si="35"/>
        <v>0</v>
      </c>
      <c r="CI40" s="688">
        <f t="shared" si="28"/>
        <v>0</v>
      </c>
      <c r="CJ40" s="687">
        <f t="shared" si="36"/>
        <v>0</v>
      </c>
      <c r="CK40" s="687">
        <f t="shared" si="36"/>
        <v>0</v>
      </c>
      <c r="CL40" s="688">
        <f t="shared" si="29"/>
        <v>0</v>
      </c>
      <c r="DI40" s="690" t="s">
        <v>130</v>
      </c>
      <c r="DJ40" s="660" t="s">
        <v>138</v>
      </c>
      <c r="DN40" s="689"/>
      <c r="DO40" s="689" t="s">
        <v>178</v>
      </c>
    </row>
    <row r="41" spans="1:140" x14ac:dyDescent="0.25">
      <c r="A41" s="707" t="s">
        <v>36</v>
      </c>
      <c r="B41" s="685">
        <v>1140.8399999999999</v>
      </c>
      <c r="C41" s="686">
        <f t="shared" si="0"/>
        <v>0</v>
      </c>
      <c r="D41" s="838"/>
      <c r="E41" s="838"/>
      <c r="F41" s="688">
        <f t="shared" si="1"/>
        <v>0</v>
      </c>
      <c r="G41" s="687"/>
      <c r="H41" s="687"/>
      <c r="I41" s="688">
        <f t="shared" si="2"/>
        <v>0</v>
      </c>
      <c r="J41" s="687"/>
      <c r="K41" s="687"/>
      <c r="L41" s="688">
        <f t="shared" si="3"/>
        <v>0</v>
      </c>
      <c r="M41" s="839"/>
      <c r="N41" s="840"/>
      <c r="O41" s="688">
        <f t="shared" si="4"/>
        <v>0</v>
      </c>
      <c r="P41" s="839"/>
      <c r="Q41" s="841"/>
      <c r="R41" s="688">
        <f t="shared" si="5"/>
        <v>0</v>
      </c>
      <c r="S41" s="518"/>
      <c r="T41" s="518"/>
      <c r="U41" s="688">
        <f t="shared" si="6"/>
        <v>0</v>
      </c>
      <c r="V41" s="687">
        <f t="shared" si="37"/>
        <v>0</v>
      </c>
      <c r="W41" s="687">
        <f t="shared" si="37"/>
        <v>0</v>
      </c>
      <c r="X41" s="688">
        <f t="shared" si="7"/>
        <v>0</v>
      </c>
      <c r="Y41" s="518"/>
      <c r="Z41" s="518"/>
      <c r="AA41" s="688">
        <f t="shared" si="8"/>
        <v>0</v>
      </c>
      <c r="AB41" s="687"/>
      <c r="AC41" s="687"/>
      <c r="AD41" s="688">
        <f t="shared" si="9"/>
        <v>0</v>
      </c>
      <c r="AE41" s="687"/>
      <c r="AF41" s="687"/>
      <c r="AG41" s="688">
        <f t="shared" si="10"/>
        <v>0</v>
      </c>
      <c r="AH41" s="687"/>
      <c r="AI41" s="687"/>
      <c r="AJ41" s="688">
        <f t="shared" si="11"/>
        <v>0</v>
      </c>
      <c r="AK41" s="123"/>
      <c r="AL41" s="838"/>
      <c r="AM41" s="688">
        <f t="shared" si="12"/>
        <v>0</v>
      </c>
      <c r="AN41" s="687"/>
      <c r="AO41" s="687"/>
      <c r="AP41" s="688">
        <f t="shared" si="13"/>
        <v>0</v>
      </c>
      <c r="AQ41" s="687">
        <f t="shared" si="38"/>
        <v>0</v>
      </c>
      <c r="AR41" s="687">
        <f t="shared" si="38"/>
        <v>0</v>
      </c>
      <c r="AS41" s="688">
        <f t="shared" si="14"/>
        <v>0</v>
      </c>
      <c r="AT41" s="687">
        <v>0</v>
      </c>
      <c r="AU41" s="687">
        <v>0</v>
      </c>
      <c r="AV41" s="688">
        <f t="shared" si="15"/>
        <v>0</v>
      </c>
      <c r="AW41" s="687">
        <v>0</v>
      </c>
      <c r="AX41" s="687">
        <v>0</v>
      </c>
      <c r="AY41" s="688">
        <f t="shared" si="16"/>
        <v>0</v>
      </c>
      <c r="AZ41" s="687">
        <v>0</v>
      </c>
      <c r="BA41" s="687">
        <v>0</v>
      </c>
      <c r="BB41" s="688">
        <f t="shared" si="17"/>
        <v>0</v>
      </c>
      <c r="BC41" s="687">
        <v>0</v>
      </c>
      <c r="BD41" s="687">
        <v>0</v>
      </c>
      <c r="BE41" s="688">
        <f t="shared" si="18"/>
        <v>0</v>
      </c>
      <c r="BF41" s="687">
        <v>0</v>
      </c>
      <c r="BG41" s="687">
        <v>0</v>
      </c>
      <c r="BH41" s="688">
        <f t="shared" si="19"/>
        <v>0</v>
      </c>
      <c r="BI41" s="687">
        <v>0</v>
      </c>
      <c r="BJ41" s="687">
        <v>0</v>
      </c>
      <c r="BK41" s="688">
        <f t="shared" si="20"/>
        <v>0</v>
      </c>
      <c r="BL41" s="687">
        <v>0</v>
      </c>
      <c r="BM41" s="687">
        <v>0</v>
      </c>
      <c r="BN41" s="688">
        <f t="shared" si="21"/>
        <v>0</v>
      </c>
      <c r="BO41" s="687">
        <v>0</v>
      </c>
      <c r="BP41" s="687">
        <v>0</v>
      </c>
      <c r="BQ41" s="688">
        <f t="shared" si="22"/>
        <v>0</v>
      </c>
      <c r="BR41" s="687">
        <f t="shared" si="30"/>
        <v>0</v>
      </c>
      <c r="BS41" s="687">
        <f t="shared" si="30"/>
        <v>0</v>
      </c>
      <c r="BT41" s="688">
        <f t="shared" si="23"/>
        <v>0</v>
      </c>
      <c r="BU41" s="687">
        <f t="shared" si="31"/>
        <v>0</v>
      </c>
      <c r="BV41" s="687">
        <f t="shared" si="31"/>
        <v>0</v>
      </c>
      <c r="BW41" s="688">
        <f t="shared" si="24"/>
        <v>0</v>
      </c>
      <c r="BX41" s="687">
        <f t="shared" si="32"/>
        <v>0</v>
      </c>
      <c r="BY41" s="687">
        <f t="shared" si="32"/>
        <v>0</v>
      </c>
      <c r="BZ41" s="688">
        <f t="shared" si="25"/>
        <v>0</v>
      </c>
      <c r="CA41" s="687">
        <f t="shared" si="33"/>
        <v>0</v>
      </c>
      <c r="CB41" s="687">
        <f t="shared" si="33"/>
        <v>0</v>
      </c>
      <c r="CC41" s="688">
        <f t="shared" si="26"/>
        <v>0</v>
      </c>
      <c r="CD41" s="687">
        <f t="shared" si="34"/>
        <v>0</v>
      </c>
      <c r="CE41" s="687">
        <f t="shared" si="34"/>
        <v>0</v>
      </c>
      <c r="CF41" s="688">
        <f t="shared" si="27"/>
        <v>0</v>
      </c>
      <c r="CG41" s="687">
        <f t="shared" si="35"/>
        <v>0</v>
      </c>
      <c r="CH41" s="687">
        <f t="shared" si="35"/>
        <v>0</v>
      </c>
      <c r="CI41" s="688">
        <f t="shared" si="28"/>
        <v>0</v>
      </c>
      <c r="CJ41" s="687">
        <f t="shared" si="36"/>
        <v>0</v>
      </c>
      <c r="CK41" s="687">
        <f t="shared" si="36"/>
        <v>0</v>
      </c>
      <c r="CL41" s="688">
        <f t="shared" si="29"/>
        <v>0</v>
      </c>
      <c r="DH41" s="690"/>
      <c r="DI41" s="690" t="s">
        <v>130</v>
      </c>
      <c r="DJ41" s="660" t="s">
        <v>138</v>
      </c>
      <c r="DN41" s="689"/>
      <c r="DO41" s="689" t="s">
        <v>178</v>
      </c>
    </row>
    <row r="42" spans="1:140" x14ac:dyDescent="0.25">
      <c r="A42" s="707" t="s">
        <v>37</v>
      </c>
      <c r="B42" s="685">
        <v>1657</v>
      </c>
      <c r="C42" s="686">
        <f t="shared" si="0"/>
        <v>0</v>
      </c>
      <c r="D42" s="687"/>
      <c r="E42" s="687"/>
      <c r="F42" s="688">
        <f t="shared" si="1"/>
        <v>0</v>
      </c>
      <c r="G42" s="687"/>
      <c r="H42" s="687"/>
      <c r="I42" s="688">
        <f t="shared" si="2"/>
        <v>0</v>
      </c>
      <c r="J42" s="687"/>
      <c r="K42" s="687"/>
      <c r="L42" s="688">
        <f t="shared" si="3"/>
        <v>0</v>
      </c>
      <c r="M42" s="687"/>
      <c r="N42" s="687"/>
      <c r="O42" s="688">
        <f t="shared" si="4"/>
        <v>0</v>
      </c>
      <c r="P42" s="687"/>
      <c r="Q42" s="687"/>
      <c r="R42" s="688">
        <f t="shared" si="5"/>
        <v>0</v>
      </c>
      <c r="S42" s="687"/>
      <c r="T42" s="687"/>
      <c r="U42" s="688">
        <f t="shared" si="6"/>
        <v>0</v>
      </c>
      <c r="V42" s="687">
        <f t="shared" si="37"/>
        <v>0</v>
      </c>
      <c r="W42" s="687">
        <f t="shared" si="37"/>
        <v>0</v>
      </c>
      <c r="X42" s="688">
        <f t="shared" si="7"/>
        <v>0</v>
      </c>
      <c r="Y42" s="687"/>
      <c r="Z42" s="687"/>
      <c r="AA42" s="688">
        <f t="shared" si="8"/>
        <v>0</v>
      </c>
      <c r="AB42" s="687"/>
      <c r="AC42" s="687"/>
      <c r="AD42" s="688">
        <f t="shared" si="9"/>
        <v>0</v>
      </c>
      <c r="AE42" s="687"/>
      <c r="AF42" s="687"/>
      <c r="AG42" s="688">
        <f t="shared" si="10"/>
        <v>0</v>
      </c>
      <c r="AH42" s="687"/>
      <c r="AI42" s="687"/>
      <c r="AJ42" s="688">
        <f t="shared" si="11"/>
        <v>0</v>
      </c>
      <c r="AK42" s="687"/>
      <c r="AL42" s="687"/>
      <c r="AM42" s="688">
        <f t="shared" si="12"/>
        <v>0</v>
      </c>
      <c r="AN42" s="687"/>
      <c r="AO42" s="687"/>
      <c r="AP42" s="688">
        <f t="shared" si="13"/>
        <v>0</v>
      </c>
      <c r="AQ42" s="687">
        <f t="shared" si="38"/>
        <v>0</v>
      </c>
      <c r="AR42" s="687">
        <f t="shared" si="38"/>
        <v>0</v>
      </c>
      <c r="AS42" s="688">
        <f t="shared" si="14"/>
        <v>0</v>
      </c>
      <c r="AT42" s="687">
        <v>0</v>
      </c>
      <c r="AU42" s="687">
        <v>0</v>
      </c>
      <c r="AV42" s="688">
        <f t="shared" si="15"/>
        <v>0</v>
      </c>
      <c r="AW42" s="687">
        <v>0</v>
      </c>
      <c r="AX42" s="687">
        <v>0</v>
      </c>
      <c r="AY42" s="688">
        <f t="shared" si="16"/>
        <v>0</v>
      </c>
      <c r="AZ42" s="687">
        <v>0</v>
      </c>
      <c r="BA42" s="687">
        <v>0</v>
      </c>
      <c r="BB42" s="688">
        <f t="shared" si="17"/>
        <v>0</v>
      </c>
      <c r="BC42" s="687">
        <v>0</v>
      </c>
      <c r="BD42" s="687">
        <v>0</v>
      </c>
      <c r="BE42" s="688">
        <f t="shared" si="18"/>
        <v>0</v>
      </c>
      <c r="BF42" s="687">
        <v>0</v>
      </c>
      <c r="BG42" s="687">
        <v>0</v>
      </c>
      <c r="BH42" s="688">
        <f t="shared" si="19"/>
        <v>0</v>
      </c>
      <c r="BI42" s="687">
        <v>0</v>
      </c>
      <c r="BJ42" s="687">
        <v>0</v>
      </c>
      <c r="BK42" s="688">
        <f t="shared" si="20"/>
        <v>0</v>
      </c>
      <c r="BL42" s="687">
        <v>0</v>
      </c>
      <c r="BM42" s="687">
        <v>0</v>
      </c>
      <c r="BN42" s="688">
        <f t="shared" si="21"/>
        <v>0</v>
      </c>
      <c r="BO42" s="687">
        <v>0</v>
      </c>
      <c r="BP42" s="687">
        <v>0</v>
      </c>
      <c r="BQ42" s="688">
        <f t="shared" si="22"/>
        <v>0</v>
      </c>
      <c r="BR42" s="687">
        <f t="shared" si="30"/>
        <v>0</v>
      </c>
      <c r="BS42" s="687">
        <f t="shared" si="30"/>
        <v>0</v>
      </c>
      <c r="BT42" s="688">
        <f t="shared" si="23"/>
        <v>0</v>
      </c>
      <c r="BU42" s="687">
        <f t="shared" si="31"/>
        <v>0</v>
      </c>
      <c r="BV42" s="687">
        <f t="shared" si="31"/>
        <v>0</v>
      </c>
      <c r="BW42" s="688">
        <f t="shared" si="24"/>
        <v>0</v>
      </c>
      <c r="BX42" s="687">
        <f t="shared" si="32"/>
        <v>0</v>
      </c>
      <c r="BY42" s="687">
        <f t="shared" si="32"/>
        <v>0</v>
      </c>
      <c r="BZ42" s="688">
        <f t="shared" si="25"/>
        <v>0</v>
      </c>
      <c r="CA42" s="687">
        <f t="shared" si="33"/>
        <v>0</v>
      </c>
      <c r="CB42" s="687">
        <f t="shared" si="33"/>
        <v>0</v>
      </c>
      <c r="CC42" s="688">
        <f t="shared" si="26"/>
        <v>0</v>
      </c>
      <c r="CD42" s="687">
        <f t="shared" si="34"/>
        <v>0</v>
      </c>
      <c r="CE42" s="687">
        <f t="shared" si="34"/>
        <v>0</v>
      </c>
      <c r="CF42" s="688">
        <f t="shared" si="27"/>
        <v>0</v>
      </c>
      <c r="CG42" s="687">
        <f t="shared" si="35"/>
        <v>0</v>
      </c>
      <c r="CH42" s="687">
        <f t="shared" si="35"/>
        <v>0</v>
      </c>
      <c r="CI42" s="688">
        <f t="shared" si="28"/>
        <v>0</v>
      </c>
      <c r="CJ42" s="687">
        <f t="shared" si="36"/>
        <v>0</v>
      </c>
      <c r="CK42" s="687">
        <f t="shared" si="36"/>
        <v>0</v>
      </c>
      <c r="CL42" s="688">
        <f t="shared" si="29"/>
        <v>0</v>
      </c>
      <c r="DH42" s="690" t="s">
        <v>130</v>
      </c>
      <c r="DI42" s="690" t="s">
        <v>130</v>
      </c>
      <c r="DJ42" s="660" t="s">
        <v>138</v>
      </c>
      <c r="DN42" s="691"/>
      <c r="DO42" s="689" t="s">
        <v>178</v>
      </c>
    </row>
    <row r="43" spans="1:140" x14ac:dyDescent="0.25">
      <c r="A43" s="707" t="s">
        <v>38</v>
      </c>
      <c r="B43" s="685">
        <v>3677.73</v>
      </c>
      <c r="C43" s="686">
        <f t="shared" si="0"/>
        <v>0</v>
      </c>
      <c r="D43" s="45"/>
      <c r="E43" s="45"/>
      <c r="F43" s="688">
        <f t="shared" si="1"/>
        <v>0</v>
      </c>
      <c r="G43" s="45"/>
      <c r="H43" s="45"/>
      <c r="I43" s="688">
        <f t="shared" si="2"/>
        <v>0</v>
      </c>
      <c r="J43" s="687"/>
      <c r="K43" s="687"/>
      <c r="L43" s="688">
        <f t="shared" si="3"/>
        <v>0</v>
      </c>
      <c r="M43" s="45"/>
      <c r="N43" s="45"/>
      <c r="O43" s="688">
        <f t="shared" si="4"/>
        <v>0</v>
      </c>
      <c r="P43" s="45"/>
      <c r="Q43" s="45"/>
      <c r="R43" s="688">
        <f t="shared" si="5"/>
        <v>0</v>
      </c>
      <c r="S43" s="45"/>
      <c r="T43" s="842"/>
      <c r="U43" s="688">
        <f t="shared" si="6"/>
        <v>0</v>
      </c>
      <c r="V43" s="687">
        <f t="shared" si="37"/>
        <v>0</v>
      </c>
      <c r="W43" s="687">
        <f t="shared" si="37"/>
        <v>0</v>
      </c>
      <c r="X43" s="688">
        <f t="shared" si="7"/>
        <v>0</v>
      </c>
      <c r="Y43" s="687"/>
      <c r="Z43" s="687"/>
      <c r="AA43" s="688">
        <f t="shared" si="8"/>
        <v>0</v>
      </c>
      <c r="AB43" s="687"/>
      <c r="AC43" s="687"/>
      <c r="AD43" s="688">
        <f t="shared" si="9"/>
        <v>0</v>
      </c>
      <c r="AE43" s="45"/>
      <c r="AF43" s="45"/>
      <c r="AG43" s="688">
        <f t="shared" si="10"/>
        <v>0</v>
      </c>
      <c r="AH43" s="687"/>
      <c r="AI43" s="687"/>
      <c r="AJ43" s="688">
        <f t="shared" si="11"/>
        <v>0</v>
      </c>
      <c r="AK43" s="45"/>
      <c r="AL43" s="45"/>
      <c r="AM43" s="688">
        <f t="shared" si="12"/>
        <v>0</v>
      </c>
      <c r="AN43" s="45"/>
      <c r="AO43" s="45"/>
      <c r="AP43" s="688">
        <f t="shared" si="13"/>
        <v>0</v>
      </c>
      <c r="AQ43" s="687">
        <f t="shared" si="38"/>
        <v>0</v>
      </c>
      <c r="AR43" s="687">
        <f t="shared" si="38"/>
        <v>0</v>
      </c>
      <c r="AS43" s="688">
        <f t="shared" si="14"/>
        <v>0</v>
      </c>
      <c r="AT43" s="687">
        <v>0</v>
      </c>
      <c r="AU43" s="687">
        <v>0</v>
      </c>
      <c r="AV43" s="688">
        <f t="shared" si="15"/>
        <v>0</v>
      </c>
      <c r="AW43" s="687">
        <v>2</v>
      </c>
      <c r="AX43" s="687">
        <v>8</v>
      </c>
      <c r="AY43" s="688">
        <f t="shared" si="16"/>
        <v>4</v>
      </c>
      <c r="AZ43" s="687">
        <v>4.5999999999999996</v>
      </c>
      <c r="BA43" s="687">
        <v>18.899999999999999</v>
      </c>
      <c r="BB43" s="688">
        <f t="shared" si="17"/>
        <v>4.1086956521739131</v>
      </c>
      <c r="BC43" s="687">
        <v>0</v>
      </c>
      <c r="BD43" s="687">
        <v>0</v>
      </c>
      <c r="BE43" s="688">
        <f t="shared" si="18"/>
        <v>0</v>
      </c>
      <c r="BF43" s="687">
        <v>0</v>
      </c>
      <c r="BG43" s="687">
        <v>0</v>
      </c>
      <c r="BH43" s="688">
        <f t="shared" si="19"/>
        <v>0</v>
      </c>
      <c r="BI43" s="687">
        <v>0</v>
      </c>
      <c r="BJ43" s="687">
        <v>0</v>
      </c>
      <c r="BK43" s="688">
        <f t="shared" si="20"/>
        <v>0</v>
      </c>
      <c r="BL43" s="687">
        <v>0</v>
      </c>
      <c r="BM43" s="687">
        <v>0</v>
      </c>
      <c r="BN43" s="688">
        <f t="shared" si="21"/>
        <v>0</v>
      </c>
      <c r="BO43" s="687">
        <v>0</v>
      </c>
      <c r="BP43" s="687">
        <v>0</v>
      </c>
      <c r="BQ43" s="688">
        <f t="shared" si="22"/>
        <v>0</v>
      </c>
      <c r="BR43" s="687">
        <f t="shared" si="30"/>
        <v>0</v>
      </c>
      <c r="BS43" s="687">
        <f t="shared" si="30"/>
        <v>0</v>
      </c>
      <c r="BT43" s="688">
        <f t="shared" si="23"/>
        <v>0</v>
      </c>
      <c r="BU43" s="687">
        <f t="shared" si="31"/>
        <v>0</v>
      </c>
      <c r="BV43" s="687">
        <f t="shared" si="31"/>
        <v>0</v>
      </c>
      <c r="BW43" s="688">
        <f t="shared" si="24"/>
        <v>0</v>
      </c>
      <c r="BX43" s="687">
        <f t="shared" si="32"/>
        <v>0</v>
      </c>
      <c r="BY43" s="687">
        <f t="shared" si="32"/>
        <v>0</v>
      </c>
      <c r="BZ43" s="688">
        <f t="shared" si="25"/>
        <v>0</v>
      </c>
      <c r="CA43" s="687">
        <f t="shared" si="33"/>
        <v>0</v>
      </c>
      <c r="CB43" s="687">
        <f t="shared" si="33"/>
        <v>0</v>
      </c>
      <c r="CC43" s="688">
        <f t="shared" si="26"/>
        <v>0</v>
      </c>
      <c r="CD43" s="687">
        <f t="shared" si="34"/>
        <v>0</v>
      </c>
      <c r="CE43" s="687">
        <f t="shared" si="34"/>
        <v>0</v>
      </c>
      <c r="CF43" s="688">
        <f t="shared" si="27"/>
        <v>0</v>
      </c>
      <c r="CG43" s="687">
        <f t="shared" si="35"/>
        <v>0</v>
      </c>
      <c r="CH43" s="687">
        <f t="shared" si="35"/>
        <v>0</v>
      </c>
      <c r="CI43" s="688">
        <f t="shared" si="28"/>
        <v>0</v>
      </c>
      <c r="CJ43" s="687">
        <f t="shared" si="36"/>
        <v>0</v>
      </c>
      <c r="CK43" s="687">
        <f t="shared" si="36"/>
        <v>0</v>
      </c>
      <c r="CL43" s="688">
        <f t="shared" si="29"/>
        <v>0</v>
      </c>
      <c r="DI43" s="690" t="s">
        <v>130</v>
      </c>
      <c r="DJ43" s="660" t="s">
        <v>138</v>
      </c>
      <c r="DN43" s="689"/>
      <c r="DO43" s="689" t="s">
        <v>178</v>
      </c>
    </row>
    <row r="44" spans="1:140" x14ac:dyDescent="0.25">
      <c r="A44" s="707" t="s">
        <v>39</v>
      </c>
      <c r="B44" s="685">
        <v>506.5</v>
      </c>
      <c r="C44" s="686">
        <f t="shared" si="0"/>
        <v>0</v>
      </c>
      <c r="D44" s="687"/>
      <c r="E44" s="687"/>
      <c r="F44" s="688">
        <f t="shared" si="1"/>
        <v>0</v>
      </c>
      <c r="G44" s="687"/>
      <c r="H44" s="687"/>
      <c r="I44" s="688">
        <f t="shared" si="2"/>
        <v>0</v>
      </c>
      <c r="J44" s="687"/>
      <c r="K44" s="687"/>
      <c r="L44" s="688">
        <f t="shared" si="3"/>
        <v>0</v>
      </c>
      <c r="M44" s="842"/>
      <c r="N44" s="842"/>
      <c r="O44" s="688">
        <f t="shared" si="4"/>
        <v>0</v>
      </c>
      <c r="P44" s="687"/>
      <c r="Q44" s="687"/>
      <c r="R44" s="688">
        <f t="shared" si="5"/>
        <v>0</v>
      </c>
      <c r="S44" s="687"/>
      <c r="T44" s="687"/>
      <c r="U44" s="688">
        <f t="shared" si="6"/>
        <v>0</v>
      </c>
      <c r="V44" s="687">
        <f t="shared" si="37"/>
        <v>0</v>
      </c>
      <c r="W44" s="687">
        <f t="shared" si="37"/>
        <v>0</v>
      </c>
      <c r="X44" s="688">
        <f t="shared" si="7"/>
        <v>0</v>
      </c>
      <c r="Y44" s="687"/>
      <c r="Z44" s="687"/>
      <c r="AA44" s="688">
        <f t="shared" si="8"/>
        <v>0</v>
      </c>
      <c r="AB44" s="687"/>
      <c r="AC44" s="687"/>
      <c r="AD44" s="688">
        <f t="shared" si="9"/>
        <v>0</v>
      </c>
      <c r="AE44" s="687"/>
      <c r="AF44" s="687"/>
      <c r="AG44" s="688">
        <f t="shared" si="10"/>
        <v>0</v>
      </c>
      <c r="AH44" s="687"/>
      <c r="AI44" s="687"/>
      <c r="AJ44" s="688">
        <f t="shared" si="11"/>
        <v>0</v>
      </c>
      <c r="AK44" s="687"/>
      <c r="AL44" s="687"/>
      <c r="AM44" s="688">
        <f t="shared" si="12"/>
        <v>0</v>
      </c>
      <c r="AN44" s="687"/>
      <c r="AO44" s="687"/>
      <c r="AP44" s="688">
        <f t="shared" si="13"/>
        <v>0</v>
      </c>
      <c r="AQ44" s="687">
        <f t="shared" si="38"/>
        <v>0</v>
      </c>
      <c r="AR44" s="687">
        <f t="shared" si="38"/>
        <v>0</v>
      </c>
      <c r="AS44" s="688">
        <f t="shared" si="14"/>
        <v>0</v>
      </c>
      <c r="AT44" s="687">
        <v>0</v>
      </c>
      <c r="AU44" s="687">
        <v>0</v>
      </c>
      <c r="AV44" s="688">
        <f t="shared" si="15"/>
        <v>0</v>
      </c>
      <c r="AW44" s="687">
        <v>0</v>
      </c>
      <c r="AX44" s="687">
        <v>0</v>
      </c>
      <c r="AY44" s="688">
        <f t="shared" si="16"/>
        <v>0</v>
      </c>
      <c r="AZ44" s="687">
        <v>0</v>
      </c>
      <c r="BA44" s="687">
        <v>0</v>
      </c>
      <c r="BB44" s="688">
        <f t="shared" si="17"/>
        <v>0</v>
      </c>
      <c r="BC44" s="687">
        <v>0</v>
      </c>
      <c r="BD44" s="687">
        <v>0</v>
      </c>
      <c r="BE44" s="688">
        <f t="shared" si="18"/>
        <v>0</v>
      </c>
      <c r="BF44" s="687">
        <v>0</v>
      </c>
      <c r="BG44" s="687">
        <v>0</v>
      </c>
      <c r="BH44" s="688">
        <f t="shared" si="19"/>
        <v>0</v>
      </c>
      <c r="BI44" s="687">
        <v>0</v>
      </c>
      <c r="BJ44" s="687">
        <v>0</v>
      </c>
      <c r="BK44" s="688">
        <f t="shared" si="20"/>
        <v>0</v>
      </c>
      <c r="BL44" s="687">
        <v>0</v>
      </c>
      <c r="BM44" s="687">
        <v>0</v>
      </c>
      <c r="BN44" s="688">
        <f t="shared" si="21"/>
        <v>0</v>
      </c>
      <c r="BO44" s="687">
        <v>0</v>
      </c>
      <c r="BP44" s="687">
        <v>0</v>
      </c>
      <c r="BQ44" s="688">
        <f t="shared" si="22"/>
        <v>0</v>
      </c>
      <c r="BR44" s="687">
        <f t="shared" si="30"/>
        <v>0</v>
      </c>
      <c r="BS44" s="687">
        <f t="shared" si="30"/>
        <v>0</v>
      </c>
      <c r="BT44" s="688">
        <f t="shared" si="23"/>
        <v>0</v>
      </c>
      <c r="BU44" s="687">
        <f t="shared" si="31"/>
        <v>0</v>
      </c>
      <c r="BV44" s="687">
        <f t="shared" si="31"/>
        <v>0</v>
      </c>
      <c r="BW44" s="688">
        <f t="shared" si="24"/>
        <v>0</v>
      </c>
      <c r="BX44" s="687">
        <f t="shared" si="32"/>
        <v>0</v>
      </c>
      <c r="BY44" s="687">
        <f t="shared" si="32"/>
        <v>0</v>
      </c>
      <c r="BZ44" s="688">
        <f t="shared" si="25"/>
        <v>0</v>
      </c>
      <c r="CA44" s="687">
        <f t="shared" si="33"/>
        <v>0</v>
      </c>
      <c r="CB44" s="687">
        <f t="shared" si="33"/>
        <v>0</v>
      </c>
      <c r="CC44" s="688">
        <f t="shared" si="26"/>
        <v>0</v>
      </c>
      <c r="CD44" s="687">
        <f t="shared" si="34"/>
        <v>0</v>
      </c>
      <c r="CE44" s="687">
        <f t="shared" si="34"/>
        <v>0</v>
      </c>
      <c r="CF44" s="688">
        <f t="shared" si="27"/>
        <v>0</v>
      </c>
      <c r="CG44" s="687">
        <f t="shared" si="35"/>
        <v>0</v>
      </c>
      <c r="CH44" s="687">
        <f t="shared" si="35"/>
        <v>0</v>
      </c>
      <c r="CI44" s="688">
        <f t="shared" si="28"/>
        <v>0</v>
      </c>
      <c r="CJ44" s="687">
        <f t="shared" si="36"/>
        <v>0</v>
      </c>
      <c r="CK44" s="687">
        <f t="shared" si="36"/>
        <v>0</v>
      </c>
      <c r="CL44" s="688">
        <f t="shared" si="29"/>
        <v>0</v>
      </c>
      <c r="DN44" s="689"/>
      <c r="DO44" s="689" t="s">
        <v>178</v>
      </c>
    </row>
    <row r="45" spans="1:140" x14ac:dyDescent="0.25">
      <c r="A45" s="707" t="s">
        <v>40</v>
      </c>
      <c r="B45" s="685">
        <v>572</v>
      </c>
      <c r="C45" s="686">
        <f t="shared" si="0"/>
        <v>0</v>
      </c>
      <c r="D45" s="842"/>
      <c r="E45" s="842"/>
      <c r="F45" s="688">
        <f t="shared" si="1"/>
        <v>0</v>
      </c>
      <c r="G45" s="842"/>
      <c r="H45" s="842"/>
      <c r="I45" s="688">
        <f t="shared" si="2"/>
        <v>0</v>
      </c>
      <c r="J45" s="842"/>
      <c r="K45" s="842"/>
      <c r="L45" s="688">
        <f t="shared" si="3"/>
        <v>0</v>
      </c>
      <c r="M45" s="842"/>
      <c r="N45" s="842"/>
      <c r="O45" s="688">
        <f t="shared" si="4"/>
        <v>0</v>
      </c>
      <c r="P45" s="842"/>
      <c r="Q45" s="842"/>
      <c r="R45" s="688">
        <f t="shared" si="5"/>
        <v>0</v>
      </c>
      <c r="S45" s="687"/>
      <c r="T45" s="687"/>
      <c r="U45" s="688">
        <f t="shared" si="6"/>
        <v>0</v>
      </c>
      <c r="V45" s="687">
        <f t="shared" si="37"/>
        <v>0</v>
      </c>
      <c r="W45" s="687">
        <f t="shared" si="37"/>
        <v>0</v>
      </c>
      <c r="X45" s="688">
        <f t="shared" si="7"/>
        <v>0</v>
      </c>
      <c r="Y45" s="687"/>
      <c r="Z45" s="687"/>
      <c r="AA45" s="688">
        <f t="shared" si="8"/>
        <v>0</v>
      </c>
      <c r="AB45" s="687"/>
      <c r="AC45" s="687"/>
      <c r="AD45" s="688">
        <f t="shared" si="9"/>
        <v>0</v>
      </c>
      <c r="AE45" s="687"/>
      <c r="AF45" s="687"/>
      <c r="AG45" s="688">
        <f t="shared" si="10"/>
        <v>0</v>
      </c>
      <c r="AH45" s="842"/>
      <c r="AI45" s="842"/>
      <c r="AJ45" s="688">
        <f t="shared" si="11"/>
        <v>0</v>
      </c>
      <c r="AK45" s="842"/>
      <c r="AL45" s="842"/>
      <c r="AM45" s="688">
        <f t="shared" si="12"/>
        <v>0</v>
      </c>
      <c r="AN45" s="687"/>
      <c r="AO45" s="687"/>
      <c r="AP45" s="688">
        <f t="shared" si="13"/>
        <v>0</v>
      </c>
      <c r="AQ45" s="687">
        <f t="shared" si="38"/>
        <v>0</v>
      </c>
      <c r="AR45" s="687">
        <f t="shared" si="38"/>
        <v>0</v>
      </c>
      <c r="AS45" s="688">
        <f t="shared" si="14"/>
        <v>0</v>
      </c>
      <c r="AT45" s="687">
        <v>0</v>
      </c>
      <c r="AU45" s="687">
        <v>0</v>
      </c>
      <c r="AV45" s="688">
        <f t="shared" si="15"/>
        <v>0</v>
      </c>
      <c r="AW45" s="687">
        <v>0</v>
      </c>
      <c r="AX45" s="687">
        <v>0</v>
      </c>
      <c r="AY45" s="688">
        <f t="shared" si="16"/>
        <v>0</v>
      </c>
      <c r="AZ45" s="687">
        <v>0</v>
      </c>
      <c r="BA45" s="687">
        <v>0</v>
      </c>
      <c r="BB45" s="688">
        <f t="shared" si="17"/>
        <v>0</v>
      </c>
      <c r="BC45" s="687">
        <v>0</v>
      </c>
      <c r="BD45" s="687">
        <v>0</v>
      </c>
      <c r="BE45" s="688">
        <f t="shared" si="18"/>
        <v>0</v>
      </c>
      <c r="BF45" s="687">
        <v>0</v>
      </c>
      <c r="BG45" s="687">
        <v>0</v>
      </c>
      <c r="BH45" s="688">
        <f t="shared" si="19"/>
        <v>0</v>
      </c>
      <c r="BI45" s="687">
        <v>0</v>
      </c>
      <c r="BJ45" s="687">
        <v>0</v>
      </c>
      <c r="BK45" s="688">
        <f t="shared" si="20"/>
        <v>0</v>
      </c>
      <c r="BL45" s="687">
        <v>0</v>
      </c>
      <c r="BM45" s="687">
        <v>0</v>
      </c>
      <c r="BN45" s="688">
        <f t="shared" si="21"/>
        <v>0</v>
      </c>
      <c r="BO45" s="687">
        <v>0</v>
      </c>
      <c r="BP45" s="687">
        <v>0</v>
      </c>
      <c r="BQ45" s="688">
        <f t="shared" si="22"/>
        <v>0</v>
      </c>
      <c r="BR45" s="687">
        <f t="shared" si="30"/>
        <v>0</v>
      </c>
      <c r="BS45" s="687">
        <f t="shared" si="30"/>
        <v>0</v>
      </c>
      <c r="BT45" s="688">
        <f t="shared" si="23"/>
        <v>0</v>
      </c>
      <c r="BU45" s="687">
        <f t="shared" si="31"/>
        <v>0</v>
      </c>
      <c r="BV45" s="687">
        <f t="shared" si="31"/>
        <v>0</v>
      </c>
      <c r="BW45" s="688">
        <f t="shared" si="24"/>
        <v>0</v>
      </c>
      <c r="BX45" s="687">
        <f t="shared" si="32"/>
        <v>0</v>
      </c>
      <c r="BY45" s="687">
        <f t="shared" si="32"/>
        <v>0</v>
      </c>
      <c r="BZ45" s="688">
        <f t="shared" si="25"/>
        <v>0</v>
      </c>
      <c r="CA45" s="687">
        <f t="shared" si="33"/>
        <v>0</v>
      </c>
      <c r="CB45" s="687">
        <f t="shared" si="33"/>
        <v>0</v>
      </c>
      <c r="CC45" s="688">
        <f t="shared" si="26"/>
        <v>0</v>
      </c>
      <c r="CD45" s="687">
        <f t="shared" si="34"/>
        <v>0</v>
      </c>
      <c r="CE45" s="687">
        <f t="shared" si="34"/>
        <v>0</v>
      </c>
      <c r="CF45" s="688">
        <f t="shared" si="27"/>
        <v>0</v>
      </c>
      <c r="CG45" s="687">
        <f t="shared" si="35"/>
        <v>0</v>
      </c>
      <c r="CH45" s="687">
        <f t="shared" si="35"/>
        <v>0</v>
      </c>
      <c r="CI45" s="688">
        <f t="shared" si="28"/>
        <v>0</v>
      </c>
      <c r="CJ45" s="687">
        <f t="shared" si="36"/>
        <v>0</v>
      </c>
      <c r="CK45" s="687">
        <f t="shared" si="36"/>
        <v>0</v>
      </c>
      <c r="CL45" s="688">
        <f t="shared" si="29"/>
        <v>0</v>
      </c>
      <c r="DI45" s="690" t="s">
        <v>130</v>
      </c>
      <c r="DJ45" s="660" t="s">
        <v>138</v>
      </c>
      <c r="DN45" s="689"/>
      <c r="DO45" s="689" t="s">
        <v>197</v>
      </c>
    </row>
    <row r="46" spans="1:140" x14ac:dyDescent="0.25">
      <c r="A46" s="707" t="s">
        <v>98</v>
      </c>
      <c r="B46" s="685">
        <v>1050</v>
      </c>
      <c r="C46" s="686">
        <f t="shared" si="0"/>
        <v>0</v>
      </c>
      <c r="D46" s="687"/>
      <c r="E46" s="687"/>
      <c r="F46" s="688">
        <f t="shared" si="1"/>
        <v>0</v>
      </c>
      <c r="G46" s="687"/>
      <c r="H46" s="687"/>
      <c r="I46" s="688">
        <f t="shared" si="2"/>
        <v>0</v>
      </c>
      <c r="J46" s="687"/>
      <c r="K46" s="687"/>
      <c r="L46" s="688">
        <f t="shared" si="3"/>
        <v>0</v>
      </c>
      <c r="M46" s="687"/>
      <c r="N46" s="687"/>
      <c r="O46" s="688">
        <f t="shared" si="4"/>
        <v>0</v>
      </c>
      <c r="P46" s="687"/>
      <c r="Q46" s="687"/>
      <c r="R46" s="688">
        <f t="shared" si="5"/>
        <v>0</v>
      </c>
      <c r="S46" s="687"/>
      <c r="T46" s="687"/>
      <c r="U46" s="688">
        <f t="shared" si="6"/>
        <v>0</v>
      </c>
      <c r="V46" s="687">
        <f t="shared" si="37"/>
        <v>0</v>
      </c>
      <c r="W46" s="687">
        <f t="shared" si="37"/>
        <v>0</v>
      </c>
      <c r="X46" s="688">
        <f t="shared" si="7"/>
        <v>0</v>
      </c>
      <c r="Y46" s="687"/>
      <c r="Z46" s="687"/>
      <c r="AA46" s="688">
        <f t="shared" si="8"/>
        <v>0</v>
      </c>
      <c r="AB46" s="687"/>
      <c r="AC46" s="687"/>
      <c r="AD46" s="688">
        <f t="shared" si="9"/>
        <v>0</v>
      </c>
      <c r="AE46" s="687"/>
      <c r="AF46" s="687"/>
      <c r="AG46" s="688">
        <f t="shared" si="10"/>
        <v>0</v>
      </c>
      <c r="AH46" s="687"/>
      <c r="AI46" s="687"/>
      <c r="AJ46" s="688">
        <f t="shared" si="11"/>
        <v>0</v>
      </c>
      <c r="AK46" s="687"/>
      <c r="AL46" s="687"/>
      <c r="AM46" s="688">
        <f t="shared" si="12"/>
        <v>0</v>
      </c>
      <c r="AN46" s="687"/>
      <c r="AO46" s="687"/>
      <c r="AP46" s="688">
        <f t="shared" si="13"/>
        <v>0</v>
      </c>
      <c r="AQ46" s="687">
        <f t="shared" si="38"/>
        <v>0</v>
      </c>
      <c r="AR46" s="687">
        <f t="shared" si="38"/>
        <v>0</v>
      </c>
      <c r="AS46" s="688">
        <f t="shared" si="14"/>
        <v>0</v>
      </c>
      <c r="AT46" s="687">
        <v>0</v>
      </c>
      <c r="AU46" s="687">
        <v>0</v>
      </c>
      <c r="AV46" s="688">
        <f t="shared" si="15"/>
        <v>0</v>
      </c>
      <c r="AW46" s="687">
        <v>0</v>
      </c>
      <c r="AX46" s="687">
        <v>0</v>
      </c>
      <c r="AY46" s="688">
        <f t="shared" si="16"/>
        <v>0</v>
      </c>
      <c r="AZ46" s="687">
        <v>0</v>
      </c>
      <c r="BA46" s="687">
        <v>0</v>
      </c>
      <c r="BB46" s="688">
        <f t="shared" si="17"/>
        <v>0</v>
      </c>
      <c r="BC46" s="687">
        <v>0</v>
      </c>
      <c r="BD46" s="687">
        <v>0</v>
      </c>
      <c r="BE46" s="688">
        <f t="shared" si="18"/>
        <v>0</v>
      </c>
      <c r="BF46" s="687">
        <v>0</v>
      </c>
      <c r="BG46" s="687">
        <v>0</v>
      </c>
      <c r="BH46" s="688">
        <f t="shared" si="19"/>
        <v>0</v>
      </c>
      <c r="BI46" s="687">
        <v>0</v>
      </c>
      <c r="BJ46" s="687">
        <v>0</v>
      </c>
      <c r="BK46" s="688">
        <f t="shared" si="20"/>
        <v>0</v>
      </c>
      <c r="BL46" s="687">
        <v>0</v>
      </c>
      <c r="BM46" s="687">
        <v>0</v>
      </c>
      <c r="BN46" s="688">
        <f t="shared" si="21"/>
        <v>0</v>
      </c>
      <c r="BO46" s="687">
        <v>0</v>
      </c>
      <c r="BP46" s="687">
        <v>0</v>
      </c>
      <c r="BQ46" s="688">
        <f t="shared" si="22"/>
        <v>0</v>
      </c>
      <c r="BR46" s="687">
        <f t="shared" si="30"/>
        <v>0</v>
      </c>
      <c r="BS46" s="687">
        <f t="shared" si="30"/>
        <v>0</v>
      </c>
      <c r="BT46" s="688">
        <f t="shared" si="23"/>
        <v>0</v>
      </c>
      <c r="BU46" s="687">
        <f t="shared" si="31"/>
        <v>0</v>
      </c>
      <c r="BV46" s="687">
        <f t="shared" si="31"/>
        <v>0</v>
      </c>
      <c r="BW46" s="688">
        <f t="shared" si="24"/>
        <v>0</v>
      </c>
      <c r="BX46" s="687">
        <f t="shared" si="32"/>
        <v>0</v>
      </c>
      <c r="BY46" s="687">
        <f t="shared" si="32"/>
        <v>0</v>
      </c>
      <c r="BZ46" s="688">
        <f t="shared" si="25"/>
        <v>0</v>
      </c>
      <c r="CA46" s="687">
        <f t="shared" si="33"/>
        <v>0</v>
      </c>
      <c r="CB46" s="687">
        <f t="shared" si="33"/>
        <v>0</v>
      </c>
      <c r="CC46" s="688">
        <f t="shared" si="26"/>
        <v>0</v>
      </c>
      <c r="CD46" s="687">
        <f t="shared" si="34"/>
        <v>0</v>
      </c>
      <c r="CE46" s="687">
        <f t="shared" si="34"/>
        <v>0</v>
      </c>
      <c r="CF46" s="688">
        <f t="shared" si="27"/>
        <v>0</v>
      </c>
      <c r="CG46" s="687">
        <f t="shared" si="35"/>
        <v>0</v>
      </c>
      <c r="CH46" s="687">
        <f t="shared" si="35"/>
        <v>0</v>
      </c>
      <c r="CI46" s="688">
        <f t="shared" si="28"/>
        <v>0</v>
      </c>
      <c r="CJ46" s="687">
        <f t="shared" si="36"/>
        <v>0</v>
      </c>
      <c r="CK46" s="687">
        <f t="shared" si="36"/>
        <v>0</v>
      </c>
      <c r="CL46" s="688">
        <f t="shared" si="29"/>
        <v>0</v>
      </c>
      <c r="DI46" s="690" t="s">
        <v>130</v>
      </c>
      <c r="DJ46" s="660" t="s">
        <v>144</v>
      </c>
      <c r="DN46" s="689"/>
      <c r="DO46" s="689" t="s">
        <v>178</v>
      </c>
    </row>
    <row r="47" spans="1:140" s="709" customFormat="1" x14ac:dyDescent="0.25">
      <c r="A47" s="708" t="s">
        <v>42</v>
      </c>
      <c r="B47" s="695">
        <v>2479.4499999999998</v>
      </c>
      <c r="C47" s="696">
        <f t="shared" si="0"/>
        <v>0</v>
      </c>
      <c r="D47" s="687"/>
      <c r="E47" s="687"/>
      <c r="F47" s="688">
        <f t="shared" si="1"/>
        <v>0</v>
      </c>
      <c r="G47" s="687"/>
      <c r="H47" s="687"/>
      <c r="I47" s="688">
        <f t="shared" si="2"/>
        <v>0</v>
      </c>
      <c r="J47" s="687"/>
      <c r="K47" s="687"/>
      <c r="L47" s="688">
        <f t="shared" si="3"/>
        <v>0</v>
      </c>
      <c r="M47" s="687"/>
      <c r="N47" s="687"/>
      <c r="O47" s="688">
        <f t="shared" si="4"/>
        <v>0</v>
      </c>
      <c r="P47" s="687"/>
      <c r="Q47" s="687"/>
      <c r="R47" s="688">
        <f t="shared" si="5"/>
        <v>0</v>
      </c>
      <c r="S47" s="687"/>
      <c r="T47" s="687"/>
      <c r="U47" s="688">
        <f t="shared" si="6"/>
        <v>0</v>
      </c>
      <c r="V47" s="687">
        <f t="shared" si="37"/>
        <v>0</v>
      </c>
      <c r="W47" s="687">
        <f t="shared" si="37"/>
        <v>0</v>
      </c>
      <c r="X47" s="688">
        <f t="shared" si="7"/>
        <v>0</v>
      </c>
      <c r="Y47" s="687"/>
      <c r="Z47" s="687"/>
      <c r="AA47" s="688">
        <f t="shared" si="8"/>
        <v>0</v>
      </c>
      <c r="AB47" s="687"/>
      <c r="AC47" s="687"/>
      <c r="AD47" s="688">
        <f t="shared" si="9"/>
        <v>0</v>
      </c>
      <c r="AE47" s="687"/>
      <c r="AF47" s="687"/>
      <c r="AG47" s="688">
        <f t="shared" si="10"/>
        <v>0</v>
      </c>
      <c r="AH47" s="687"/>
      <c r="AI47" s="687"/>
      <c r="AJ47" s="688">
        <f t="shared" si="11"/>
        <v>0</v>
      </c>
      <c r="AK47" s="687"/>
      <c r="AL47" s="687"/>
      <c r="AM47" s="688">
        <f t="shared" si="12"/>
        <v>0</v>
      </c>
      <c r="AN47" s="687"/>
      <c r="AO47" s="687"/>
      <c r="AP47" s="688">
        <f t="shared" si="13"/>
        <v>0</v>
      </c>
      <c r="AQ47" s="687">
        <f t="shared" si="38"/>
        <v>0</v>
      </c>
      <c r="AR47" s="687">
        <f t="shared" si="38"/>
        <v>0</v>
      </c>
      <c r="AS47" s="688">
        <f t="shared" si="14"/>
        <v>0</v>
      </c>
      <c r="AT47" s="687">
        <v>0</v>
      </c>
      <c r="AU47" s="687">
        <v>0</v>
      </c>
      <c r="AV47" s="688">
        <f t="shared" si="15"/>
        <v>0</v>
      </c>
      <c r="AW47" s="687">
        <v>0</v>
      </c>
      <c r="AX47" s="687">
        <v>0</v>
      </c>
      <c r="AY47" s="688">
        <f t="shared" si="16"/>
        <v>0</v>
      </c>
      <c r="AZ47" s="687">
        <v>0</v>
      </c>
      <c r="BA47" s="687">
        <v>0</v>
      </c>
      <c r="BB47" s="688">
        <f t="shared" si="17"/>
        <v>0</v>
      </c>
      <c r="BC47" s="687">
        <v>0</v>
      </c>
      <c r="BD47" s="687">
        <v>0</v>
      </c>
      <c r="BE47" s="688">
        <f t="shared" si="18"/>
        <v>0</v>
      </c>
      <c r="BF47" s="687">
        <v>0</v>
      </c>
      <c r="BG47" s="687">
        <v>0</v>
      </c>
      <c r="BH47" s="688">
        <f t="shared" si="19"/>
        <v>0</v>
      </c>
      <c r="BI47" s="687">
        <v>0</v>
      </c>
      <c r="BJ47" s="687">
        <v>0</v>
      </c>
      <c r="BK47" s="688">
        <f t="shared" si="20"/>
        <v>0</v>
      </c>
      <c r="BL47" s="687">
        <v>0</v>
      </c>
      <c r="BM47" s="687">
        <v>0</v>
      </c>
      <c r="BN47" s="688">
        <f t="shared" si="21"/>
        <v>0</v>
      </c>
      <c r="BO47" s="687">
        <v>0</v>
      </c>
      <c r="BP47" s="687">
        <v>0</v>
      </c>
      <c r="BQ47" s="688">
        <f t="shared" si="22"/>
        <v>0</v>
      </c>
      <c r="BR47" s="687">
        <f t="shared" si="30"/>
        <v>0</v>
      </c>
      <c r="BS47" s="687">
        <f t="shared" si="30"/>
        <v>0</v>
      </c>
      <c r="BT47" s="688">
        <f t="shared" si="23"/>
        <v>0</v>
      </c>
      <c r="BU47" s="687">
        <f t="shared" si="31"/>
        <v>0</v>
      </c>
      <c r="BV47" s="687">
        <f t="shared" si="31"/>
        <v>0</v>
      </c>
      <c r="BW47" s="688">
        <f t="shared" si="24"/>
        <v>0</v>
      </c>
      <c r="BX47" s="687">
        <f t="shared" si="32"/>
        <v>0</v>
      </c>
      <c r="BY47" s="687">
        <f t="shared" si="32"/>
        <v>0</v>
      </c>
      <c r="BZ47" s="688">
        <f t="shared" si="25"/>
        <v>0</v>
      </c>
      <c r="CA47" s="687">
        <f t="shared" si="33"/>
        <v>0</v>
      </c>
      <c r="CB47" s="687">
        <f t="shared" si="33"/>
        <v>0</v>
      </c>
      <c r="CC47" s="688">
        <f t="shared" si="26"/>
        <v>0</v>
      </c>
      <c r="CD47" s="687">
        <f t="shared" si="34"/>
        <v>0</v>
      </c>
      <c r="CE47" s="687">
        <f t="shared" si="34"/>
        <v>0</v>
      </c>
      <c r="CF47" s="688">
        <f t="shared" si="27"/>
        <v>0</v>
      </c>
      <c r="CG47" s="687">
        <f t="shared" si="35"/>
        <v>0</v>
      </c>
      <c r="CH47" s="687">
        <f t="shared" si="35"/>
        <v>0</v>
      </c>
      <c r="CI47" s="688">
        <f t="shared" si="28"/>
        <v>0</v>
      </c>
      <c r="CJ47" s="687">
        <f t="shared" si="36"/>
        <v>0</v>
      </c>
      <c r="CK47" s="687">
        <f t="shared" si="36"/>
        <v>0</v>
      </c>
      <c r="CL47" s="688">
        <f t="shared" si="29"/>
        <v>0</v>
      </c>
      <c r="DF47" s="710"/>
      <c r="DG47" s="710"/>
      <c r="DH47" s="710"/>
      <c r="DI47" s="703" t="s">
        <v>130</v>
      </c>
      <c r="DJ47" s="710" t="s">
        <v>145</v>
      </c>
      <c r="DK47" s="710"/>
      <c r="DL47" s="710"/>
      <c r="DM47" s="710"/>
      <c r="DN47" s="710"/>
      <c r="DO47" s="710" t="s">
        <v>178</v>
      </c>
      <c r="DP47" s="710"/>
      <c r="DQ47" s="710"/>
      <c r="DR47" s="710"/>
      <c r="DS47" s="710"/>
      <c r="DT47" s="710"/>
      <c r="DU47" s="710"/>
      <c r="DV47" s="710"/>
      <c r="DW47" s="710"/>
      <c r="DX47" s="710"/>
      <c r="DY47" s="710"/>
      <c r="DZ47" s="710"/>
      <c r="EA47" s="710"/>
      <c r="EB47" s="710"/>
      <c r="EC47" s="710"/>
      <c r="ED47" s="710"/>
      <c r="EE47" s="710"/>
      <c r="EF47" s="710"/>
      <c r="EG47" s="711"/>
      <c r="EH47" s="711"/>
      <c r="EI47" s="711"/>
      <c r="EJ47" s="711"/>
    </row>
    <row r="48" spans="1:140" x14ac:dyDescent="0.25">
      <c r="A48" s="707" t="s">
        <v>43</v>
      </c>
      <c r="B48" s="685">
        <v>849.88</v>
      </c>
      <c r="C48" s="686">
        <f t="shared" si="0"/>
        <v>0</v>
      </c>
      <c r="D48" s="687"/>
      <c r="E48" s="687"/>
      <c r="F48" s="688">
        <f t="shared" si="1"/>
        <v>0</v>
      </c>
      <c r="G48" s="687"/>
      <c r="H48" s="687"/>
      <c r="I48" s="688">
        <f t="shared" si="2"/>
        <v>0</v>
      </c>
      <c r="J48" s="687"/>
      <c r="K48" s="687"/>
      <c r="L48" s="688">
        <f t="shared" si="3"/>
        <v>0</v>
      </c>
      <c r="M48" s="687"/>
      <c r="N48" s="687"/>
      <c r="O48" s="688">
        <f t="shared" si="4"/>
        <v>0</v>
      </c>
      <c r="P48" s="687"/>
      <c r="Q48" s="687"/>
      <c r="R48" s="688">
        <f t="shared" si="5"/>
        <v>0</v>
      </c>
      <c r="S48" s="687"/>
      <c r="T48" s="687"/>
      <c r="U48" s="688">
        <f t="shared" si="6"/>
        <v>0</v>
      </c>
      <c r="V48" s="687">
        <f t="shared" si="37"/>
        <v>0</v>
      </c>
      <c r="W48" s="687">
        <f t="shared" si="37"/>
        <v>0</v>
      </c>
      <c r="X48" s="688">
        <f t="shared" si="7"/>
        <v>0</v>
      </c>
      <c r="Y48" s="687"/>
      <c r="Z48" s="687"/>
      <c r="AA48" s="688">
        <f t="shared" si="8"/>
        <v>0</v>
      </c>
      <c r="AB48" s="687"/>
      <c r="AC48" s="687"/>
      <c r="AD48" s="688">
        <f t="shared" si="9"/>
        <v>0</v>
      </c>
      <c r="AE48" s="687"/>
      <c r="AF48" s="687"/>
      <c r="AG48" s="688">
        <f t="shared" si="10"/>
        <v>0</v>
      </c>
      <c r="AH48" s="687"/>
      <c r="AI48" s="687"/>
      <c r="AJ48" s="688">
        <f t="shared" si="11"/>
        <v>0</v>
      </c>
      <c r="AK48" s="687"/>
      <c r="AL48" s="687"/>
      <c r="AM48" s="688">
        <f t="shared" si="12"/>
        <v>0</v>
      </c>
      <c r="AN48" s="687"/>
      <c r="AO48" s="687"/>
      <c r="AP48" s="688">
        <f t="shared" si="13"/>
        <v>0</v>
      </c>
      <c r="AQ48" s="687">
        <f t="shared" si="38"/>
        <v>0</v>
      </c>
      <c r="AR48" s="687">
        <f t="shared" si="38"/>
        <v>0</v>
      </c>
      <c r="AS48" s="688">
        <f t="shared" si="14"/>
        <v>0</v>
      </c>
      <c r="AT48" s="687">
        <v>0</v>
      </c>
      <c r="AU48" s="687">
        <v>0</v>
      </c>
      <c r="AV48" s="688">
        <f t="shared" si="15"/>
        <v>0</v>
      </c>
      <c r="AW48" s="687">
        <v>0</v>
      </c>
      <c r="AX48" s="687">
        <v>0</v>
      </c>
      <c r="AY48" s="688">
        <f t="shared" si="16"/>
        <v>0</v>
      </c>
      <c r="AZ48" s="687">
        <v>0</v>
      </c>
      <c r="BA48" s="687">
        <v>0</v>
      </c>
      <c r="BB48" s="688">
        <f t="shared" si="17"/>
        <v>0</v>
      </c>
      <c r="BC48" s="687">
        <v>0</v>
      </c>
      <c r="BD48" s="687">
        <v>0</v>
      </c>
      <c r="BE48" s="688">
        <f t="shared" si="18"/>
        <v>0</v>
      </c>
      <c r="BF48" s="687">
        <v>0</v>
      </c>
      <c r="BG48" s="687">
        <v>0</v>
      </c>
      <c r="BH48" s="688">
        <f t="shared" si="19"/>
        <v>0</v>
      </c>
      <c r="BI48" s="687">
        <v>0</v>
      </c>
      <c r="BJ48" s="687">
        <v>0</v>
      </c>
      <c r="BK48" s="688">
        <f t="shared" si="20"/>
        <v>0</v>
      </c>
      <c r="BL48" s="687">
        <v>0</v>
      </c>
      <c r="BM48" s="687">
        <v>0</v>
      </c>
      <c r="BN48" s="688">
        <f t="shared" si="21"/>
        <v>0</v>
      </c>
      <c r="BO48" s="687">
        <v>0</v>
      </c>
      <c r="BP48" s="687">
        <v>0</v>
      </c>
      <c r="BQ48" s="688">
        <f t="shared" si="22"/>
        <v>0</v>
      </c>
      <c r="BR48" s="687">
        <f>D48+Y48</f>
        <v>0</v>
      </c>
      <c r="BS48" s="687">
        <f>E48+Z48</f>
        <v>0</v>
      </c>
      <c r="BT48" s="688">
        <f t="shared" si="23"/>
        <v>0</v>
      </c>
      <c r="BU48" s="687">
        <f t="shared" si="31"/>
        <v>0</v>
      </c>
      <c r="BV48" s="687">
        <f>H48+AC48</f>
        <v>0</v>
      </c>
      <c r="BW48" s="688">
        <f t="shared" si="24"/>
        <v>0</v>
      </c>
      <c r="BX48" s="687">
        <f>J48+AE48</f>
        <v>0</v>
      </c>
      <c r="BY48" s="687">
        <f t="shared" ref="BY48:BY56" si="39">K48+AF48</f>
        <v>0</v>
      </c>
      <c r="BZ48" s="688">
        <f t="shared" si="25"/>
        <v>0</v>
      </c>
      <c r="CA48" s="687">
        <f t="shared" si="33"/>
        <v>0</v>
      </c>
      <c r="CB48" s="687">
        <f t="shared" si="33"/>
        <v>0</v>
      </c>
      <c r="CC48" s="688">
        <f t="shared" si="26"/>
        <v>0</v>
      </c>
      <c r="CD48" s="687">
        <f t="shared" si="34"/>
        <v>0</v>
      </c>
      <c r="CE48" s="687">
        <f t="shared" si="34"/>
        <v>0</v>
      </c>
      <c r="CF48" s="688">
        <f t="shared" si="27"/>
        <v>0</v>
      </c>
      <c r="CG48" s="687">
        <f t="shared" si="35"/>
        <v>0</v>
      </c>
      <c r="CH48" s="687">
        <f t="shared" si="35"/>
        <v>0</v>
      </c>
      <c r="CI48" s="688">
        <f t="shared" si="28"/>
        <v>0</v>
      </c>
      <c r="CJ48" s="687">
        <f t="shared" si="36"/>
        <v>0</v>
      </c>
      <c r="CK48" s="687">
        <f t="shared" si="36"/>
        <v>0</v>
      </c>
      <c r="CL48" s="688">
        <f t="shared" si="29"/>
        <v>0</v>
      </c>
    </row>
    <row r="49" spans="1:119" x14ac:dyDescent="0.25">
      <c r="A49" s="707" t="s">
        <v>44</v>
      </c>
      <c r="B49" s="685">
        <v>84</v>
      </c>
      <c r="C49" s="686">
        <f t="shared" si="0"/>
        <v>0</v>
      </c>
      <c r="D49" s="687"/>
      <c r="E49" s="687"/>
      <c r="F49" s="688">
        <f t="shared" si="1"/>
        <v>0</v>
      </c>
      <c r="G49" s="687"/>
      <c r="H49" s="687"/>
      <c r="I49" s="688">
        <f t="shared" si="2"/>
        <v>0</v>
      </c>
      <c r="J49" s="687"/>
      <c r="K49" s="687"/>
      <c r="L49" s="688">
        <f t="shared" si="3"/>
        <v>0</v>
      </c>
      <c r="M49" s="687"/>
      <c r="N49" s="687"/>
      <c r="O49" s="688">
        <f t="shared" si="4"/>
        <v>0</v>
      </c>
      <c r="P49" s="687"/>
      <c r="Q49" s="687"/>
      <c r="R49" s="688">
        <f t="shared" si="5"/>
        <v>0</v>
      </c>
      <c r="S49" s="687"/>
      <c r="T49" s="687"/>
      <c r="U49" s="688">
        <f t="shared" si="6"/>
        <v>0</v>
      </c>
      <c r="V49" s="687">
        <f t="shared" si="37"/>
        <v>0</v>
      </c>
      <c r="W49" s="687">
        <f t="shared" si="37"/>
        <v>0</v>
      </c>
      <c r="X49" s="688">
        <f t="shared" si="7"/>
        <v>0</v>
      </c>
      <c r="Y49" s="687"/>
      <c r="Z49" s="687"/>
      <c r="AA49" s="688">
        <f t="shared" si="8"/>
        <v>0</v>
      </c>
      <c r="AB49" s="687"/>
      <c r="AC49" s="687"/>
      <c r="AD49" s="688">
        <f t="shared" si="9"/>
        <v>0</v>
      </c>
      <c r="AE49" s="687"/>
      <c r="AF49" s="687"/>
      <c r="AG49" s="688">
        <f t="shared" si="10"/>
        <v>0</v>
      </c>
      <c r="AH49" s="687"/>
      <c r="AI49" s="687"/>
      <c r="AJ49" s="688">
        <f t="shared" si="11"/>
        <v>0</v>
      </c>
      <c r="AK49" s="687"/>
      <c r="AL49" s="687"/>
      <c r="AM49" s="688">
        <f t="shared" si="12"/>
        <v>0</v>
      </c>
      <c r="AN49" s="687"/>
      <c r="AO49" s="687"/>
      <c r="AP49" s="688">
        <f t="shared" si="13"/>
        <v>0</v>
      </c>
      <c r="AQ49" s="687">
        <f t="shared" si="38"/>
        <v>0</v>
      </c>
      <c r="AR49" s="687">
        <f t="shared" si="38"/>
        <v>0</v>
      </c>
      <c r="AS49" s="688">
        <f t="shared" si="14"/>
        <v>0</v>
      </c>
      <c r="AT49" s="687">
        <v>0</v>
      </c>
      <c r="AU49" s="687">
        <v>0</v>
      </c>
      <c r="AV49" s="688">
        <f t="shared" si="15"/>
        <v>0</v>
      </c>
      <c r="AW49" s="687">
        <v>0</v>
      </c>
      <c r="AX49" s="687">
        <v>0</v>
      </c>
      <c r="AY49" s="688">
        <f t="shared" si="16"/>
        <v>0</v>
      </c>
      <c r="AZ49" s="687">
        <v>0</v>
      </c>
      <c r="BA49" s="687">
        <v>0</v>
      </c>
      <c r="BB49" s="688">
        <f t="shared" si="17"/>
        <v>0</v>
      </c>
      <c r="BC49" s="687">
        <v>0</v>
      </c>
      <c r="BD49" s="687">
        <v>0</v>
      </c>
      <c r="BE49" s="688">
        <f t="shared" si="18"/>
        <v>0</v>
      </c>
      <c r="BF49" s="687">
        <v>0</v>
      </c>
      <c r="BG49" s="687">
        <v>0</v>
      </c>
      <c r="BH49" s="688">
        <f t="shared" si="19"/>
        <v>0</v>
      </c>
      <c r="BI49" s="687">
        <v>0</v>
      </c>
      <c r="BJ49" s="687">
        <v>0</v>
      </c>
      <c r="BK49" s="688">
        <f t="shared" si="20"/>
        <v>0</v>
      </c>
      <c r="BL49" s="687">
        <v>0</v>
      </c>
      <c r="BM49" s="687">
        <v>0</v>
      </c>
      <c r="BN49" s="688">
        <f t="shared" si="21"/>
        <v>0</v>
      </c>
      <c r="BO49" s="687">
        <v>0</v>
      </c>
      <c r="BP49" s="687">
        <v>0</v>
      </c>
      <c r="BQ49" s="688">
        <f t="shared" si="22"/>
        <v>0</v>
      </c>
      <c r="BR49" s="687">
        <f t="shared" ref="BR49:BS56" si="40">D49+Y49</f>
        <v>0</v>
      </c>
      <c r="BS49" s="687">
        <f t="shared" si="40"/>
        <v>0</v>
      </c>
      <c r="BT49" s="688">
        <f t="shared" si="23"/>
        <v>0</v>
      </c>
      <c r="BU49" s="687">
        <f t="shared" si="31"/>
        <v>0</v>
      </c>
      <c r="BV49" s="687">
        <f t="shared" si="31"/>
        <v>0</v>
      </c>
      <c r="BW49" s="688">
        <f t="shared" si="24"/>
        <v>0</v>
      </c>
      <c r="BX49" s="687">
        <f t="shared" ref="BX49:BX56" si="41">J49+AE49</f>
        <v>0</v>
      </c>
      <c r="BY49" s="687">
        <f t="shared" si="39"/>
        <v>0</v>
      </c>
      <c r="BZ49" s="688">
        <f t="shared" si="25"/>
        <v>0</v>
      </c>
      <c r="CA49" s="687">
        <f t="shared" si="33"/>
        <v>0</v>
      </c>
      <c r="CB49" s="687">
        <f t="shared" si="33"/>
        <v>0</v>
      </c>
      <c r="CC49" s="688">
        <f t="shared" si="26"/>
        <v>0</v>
      </c>
      <c r="CD49" s="687">
        <f t="shared" si="34"/>
        <v>0</v>
      </c>
      <c r="CE49" s="687">
        <f t="shared" si="34"/>
        <v>0</v>
      </c>
      <c r="CF49" s="688">
        <f t="shared" si="27"/>
        <v>0</v>
      </c>
      <c r="CG49" s="687">
        <f t="shared" si="35"/>
        <v>0</v>
      </c>
      <c r="CH49" s="687">
        <f t="shared" si="35"/>
        <v>0</v>
      </c>
      <c r="CI49" s="688">
        <f t="shared" si="28"/>
        <v>0</v>
      </c>
      <c r="CJ49" s="687">
        <f t="shared" si="36"/>
        <v>0</v>
      </c>
      <c r="CK49" s="687">
        <f t="shared" si="36"/>
        <v>0</v>
      </c>
      <c r="CL49" s="688">
        <f t="shared" si="29"/>
        <v>0</v>
      </c>
      <c r="CM49" s="712"/>
      <c r="CN49" s="712"/>
      <c r="DI49" s="690" t="s">
        <v>130</v>
      </c>
      <c r="DJ49" s="660" t="s">
        <v>146</v>
      </c>
      <c r="DN49" s="691"/>
      <c r="DO49" s="660" t="s">
        <v>178</v>
      </c>
    </row>
    <row r="50" spans="1:119" x14ac:dyDescent="0.25">
      <c r="A50" s="707" t="s">
        <v>45</v>
      </c>
      <c r="B50" s="685">
        <v>130</v>
      </c>
      <c r="C50" s="686">
        <f t="shared" si="0"/>
        <v>0</v>
      </c>
      <c r="D50" s="687"/>
      <c r="E50" s="687"/>
      <c r="F50" s="688">
        <f t="shared" si="1"/>
        <v>0</v>
      </c>
      <c r="G50" s="687"/>
      <c r="H50" s="687"/>
      <c r="I50" s="688">
        <f t="shared" si="2"/>
        <v>0</v>
      </c>
      <c r="J50" s="687"/>
      <c r="K50" s="687"/>
      <c r="L50" s="688">
        <f t="shared" si="3"/>
        <v>0</v>
      </c>
      <c r="M50" s="687"/>
      <c r="N50" s="687"/>
      <c r="O50" s="688">
        <f t="shared" si="4"/>
        <v>0</v>
      </c>
      <c r="P50" s="687"/>
      <c r="Q50" s="687"/>
      <c r="R50" s="688">
        <f t="shared" si="5"/>
        <v>0</v>
      </c>
      <c r="S50" s="45"/>
      <c r="T50" s="45"/>
      <c r="U50" s="688">
        <f t="shared" si="6"/>
        <v>0</v>
      </c>
      <c r="V50" s="687">
        <f t="shared" si="37"/>
        <v>0</v>
      </c>
      <c r="W50" s="687">
        <f t="shared" si="37"/>
        <v>0</v>
      </c>
      <c r="X50" s="688">
        <f t="shared" si="7"/>
        <v>0</v>
      </c>
      <c r="Y50" s="45"/>
      <c r="Z50" s="45"/>
      <c r="AA50" s="688">
        <f t="shared" si="8"/>
        <v>0</v>
      </c>
      <c r="AB50" s="687"/>
      <c r="AC50" s="687"/>
      <c r="AD50" s="688">
        <f t="shared" si="9"/>
        <v>0</v>
      </c>
      <c r="AE50" s="687"/>
      <c r="AF50" s="687"/>
      <c r="AG50" s="688">
        <f t="shared" si="10"/>
        <v>0</v>
      </c>
      <c r="AH50" s="687"/>
      <c r="AI50" s="687"/>
      <c r="AJ50" s="688">
        <f t="shared" si="11"/>
        <v>0</v>
      </c>
      <c r="AK50" s="45"/>
      <c r="AL50" s="45"/>
      <c r="AM50" s="688">
        <f t="shared" si="12"/>
        <v>0</v>
      </c>
      <c r="AN50" s="45"/>
      <c r="AO50" s="45"/>
      <c r="AP50" s="688">
        <f t="shared" si="13"/>
        <v>0</v>
      </c>
      <c r="AQ50" s="687">
        <f t="shared" si="38"/>
        <v>0</v>
      </c>
      <c r="AR50" s="687">
        <f t="shared" si="38"/>
        <v>0</v>
      </c>
      <c r="AS50" s="688">
        <f t="shared" si="14"/>
        <v>0</v>
      </c>
      <c r="AT50" s="687">
        <v>0</v>
      </c>
      <c r="AU50" s="687">
        <v>0</v>
      </c>
      <c r="AV50" s="688">
        <f t="shared" si="15"/>
        <v>0</v>
      </c>
      <c r="AW50" s="687">
        <v>0</v>
      </c>
      <c r="AX50" s="687">
        <v>0</v>
      </c>
      <c r="AY50" s="688">
        <f t="shared" si="16"/>
        <v>0</v>
      </c>
      <c r="AZ50" s="687">
        <v>0</v>
      </c>
      <c r="BA50" s="687">
        <v>0</v>
      </c>
      <c r="BB50" s="688">
        <f t="shared" si="17"/>
        <v>0</v>
      </c>
      <c r="BC50" s="687">
        <v>0</v>
      </c>
      <c r="BD50" s="687">
        <v>0</v>
      </c>
      <c r="BE50" s="688">
        <f t="shared" si="18"/>
        <v>0</v>
      </c>
      <c r="BF50" s="687">
        <v>0</v>
      </c>
      <c r="BG50" s="687">
        <v>0</v>
      </c>
      <c r="BH50" s="688">
        <f t="shared" si="19"/>
        <v>0</v>
      </c>
      <c r="BI50" s="687">
        <v>0</v>
      </c>
      <c r="BJ50" s="687">
        <v>0</v>
      </c>
      <c r="BK50" s="688">
        <f t="shared" si="20"/>
        <v>0</v>
      </c>
      <c r="BL50" s="687">
        <v>0</v>
      </c>
      <c r="BM50" s="687">
        <v>0</v>
      </c>
      <c r="BN50" s="688">
        <f t="shared" si="21"/>
        <v>0</v>
      </c>
      <c r="BO50" s="687">
        <v>0</v>
      </c>
      <c r="BP50" s="687">
        <v>0</v>
      </c>
      <c r="BQ50" s="688">
        <f t="shared" si="22"/>
        <v>0</v>
      </c>
      <c r="BR50" s="687">
        <f t="shared" si="40"/>
        <v>0</v>
      </c>
      <c r="BS50" s="687">
        <f t="shared" si="40"/>
        <v>0</v>
      </c>
      <c r="BT50" s="688">
        <f t="shared" si="23"/>
        <v>0</v>
      </c>
      <c r="BU50" s="687">
        <f t="shared" si="31"/>
        <v>0</v>
      </c>
      <c r="BV50" s="687">
        <f t="shared" si="31"/>
        <v>0</v>
      </c>
      <c r="BW50" s="688">
        <f t="shared" si="24"/>
        <v>0</v>
      </c>
      <c r="BX50" s="687">
        <f t="shared" si="41"/>
        <v>0</v>
      </c>
      <c r="BY50" s="687">
        <f t="shared" si="39"/>
        <v>0</v>
      </c>
      <c r="BZ50" s="688">
        <f t="shared" si="25"/>
        <v>0</v>
      </c>
      <c r="CA50" s="687">
        <f t="shared" si="33"/>
        <v>0</v>
      </c>
      <c r="CB50" s="687">
        <f t="shared" si="33"/>
        <v>0</v>
      </c>
      <c r="CC50" s="688">
        <f t="shared" si="26"/>
        <v>0</v>
      </c>
      <c r="CD50" s="687">
        <f t="shared" si="34"/>
        <v>0</v>
      </c>
      <c r="CE50" s="687">
        <f t="shared" si="34"/>
        <v>0</v>
      </c>
      <c r="CF50" s="688">
        <f t="shared" si="27"/>
        <v>0</v>
      </c>
      <c r="CG50" s="687">
        <f t="shared" si="35"/>
        <v>0</v>
      </c>
      <c r="CH50" s="687">
        <f t="shared" si="35"/>
        <v>0</v>
      </c>
      <c r="CI50" s="688">
        <f t="shared" si="28"/>
        <v>0</v>
      </c>
      <c r="CJ50" s="687">
        <f t="shared" si="36"/>
        <v>0</v>
      </c>
      <c r="CK50" s="687">
        <f t="shared" si="36"/>
        <v>0</v>
      </c>
      <c r="CL50" s="688">
        <f t="shared" si="29"/>
        <v>0</v>
      </c>
      <c r="DI50" s="690" t="s">
        <v>130</v>
      </c>
      <c r="DJ50" s="660" t="s">
        <v>138</v>
      </c>
      <c r="DN50" s="689"/>
      <c r="DO50" s="689" t="s">
        <v>178</v>
      </c>
    </row>
    <row r="51" spans="1:119" x14ac:dyDescent="0.25">
      <c r="A51" s="707" t="s">
        <v>46</v>
      </c>
      <c r="B51" s="685">
        <v>391.65</v>
      </c>
      <c r="C51" s="686">
        <f t="shared" si="0"/>
        <v>0</v>
      </c>
      <c r="D51" s="687"/>
      <c r="E51" s="687"/>
      <c r="F51" s="688">
        <f t="shared" si="1"/>
        <v>0</v>
      </c>
      <c r="G51" s="687"/>
      <c r="H51" s="687"/>
      <c r="I51" s="688">
        <f t="shared" si="2"/>
        <v>0</v>
      </c>
      <c r="J51" s="687"/>
      <c r="K51" s="687"/>
      <c r="L51" s="688">
        <f t="shared" si="3"/>
        <v>0</v>
      </c>
      <c r="M51" s="687"/>
      <c r="N51" s="687"/>
      <c r="O51" s="688">
        <f t="shared" si="4"/>
        <v>0</v>
      </c>
      <c r="P51" s="687"/>
      <c r="Q51" s="687"/>
      <c r="R51" s="688">
        <f t="shared" si="5"/>
        <v>0</v>
      </c>
      <c r="S51" s="687"/>
      <c r="T51" s="687"/>
      <c r="U51" s="688">
        <f t="shared" si="6"/>
        <v>0</v>
      </c>
      <c r="V51" s="687">
        <f t="shared" si="37"/>
        <v>0</v>
      </c>
      <c r="W51" s="687">
        <f t="shared" si="37"/>
        <v>0</v>
      </c>
      <c r="X51" s="688">
        <f t="shared" si="7"/>
        <v>0</v>
      </c>
      <c r="Y51" s="687"/>
      <c r="Z51" s="687"/>
      <c r="AA51" s="688">
        <f t="shared" si="8"/>
        <v>0</v>
      </c>
      <c r="AB51" s="687"/>
      <c r="AC51" s="687"/>
      <c r="AD51" s="688">
        <v>4</v>
      </c>
      <c r="AE51" s="687"/>
      <c r="AF51" s="687"/>
      <c r="AG51" s="688">
        <f t="shared" si="10"/>
        <v>0</v>
      </c>
      <c r="AH51" s="687"/>
      <c r="AI51" s="687"/>
      <c r="AJ51" s="688">
        <v>3.63</v>
      </c>
      <c r="AK51" s="687"/>
      <c r="AL51" s="687"/>
      <c r="AM51" s="688">
        <f t="shared" si="12"/>
        <v>0</v>
      </c>
      <c r="AN51" s="687"/>
      <c r="AO51" s="687"/>
      <c r="AP51" s="688">
        <f t="shared" si="13"/>
        <v>0</v>
      </c>
      <c r="AQ51" s="687">
        <f t="shared" si="38"/>
        <v>0</v>
      </c>
      <c r="AR51" s="687">
        <f t="shared" si="38"/>
        <v>0</v>
      </c>
      <c r="AS51" s="688">
        <f t="shared" si="14"/>
        <v>0</v>
      </c>
      <c r="AT51" s="687">
        <v>0</v>
      </c>
      <c r="AU51" s="687">
        <v>0</v>
      </c>
      <c r="AV51" s="688">
        <f t="shared" si="15"/>
        <v>0</v>
      </c>
      <c r="AW51" s="687">
        <v>0</v>
      </c>
      <c r="AX51" s="687">
        <v>0</v>
      </c>
      <c r="AY51" s="688">
        <f t="shared" si="16"/>
        <v>0</v>
      </c>
      <c r="AZ51" s="687">
        <v>0</v>
      </c>
      <c r="BA51" s="687">
        <v>0</v>
      </c>
      <c r="BB51" s="688">
        <f t="shared" si="17"/>
        <v>0</v>
      </c>
      <c r="BC51" s="687">
        <v>0</v>
      </c>
      <c r="BD51" s="687">
        <v>0</v>
      </c>
      <c r="BE51" s="688">
        <f t="shared" si="18"/>
        <v>0</v>
      </c>
      <c r="BF51" s="687">
        <v>0</v>
      </c>
      <c r="BG51" s="687">
        <v>0</v>
      </c>
      <c r="BH51" s="688">
        <f t="shared" si="19"/>
        <v>0</v>
      </c>
      <c r="BI51" s="687">
        <v>0</v>
      </c>
      <c r="BJ51" s="687">
        <v>0</v>
      </c>
      <c r="BK51" s="688">
        <f t="shared" si="20"/>
        <v>0</v>
      </c>
      <c r="BL51" s="687">
        <v>0</v>
      </c>
      <c r="BM51" s="687">
        <v>0</v>
      </c>
      <c r="BN51" s="688">
        <f t="shared" si="21"/>
        <v>0</v>
      </c>
      <c r="BO51" s="687">
        <v>0</v>
      </c>
      <c r="BP51" s="687">
        <v>0</v>
      </c>
      <c r="BQ51" s="688">
        <f t="shared" si="22"/>
        <v>0</v>
      </c>
      <c r="BR51" s="687">
        <f t="shared" si="40"/>
        <v>0</v>
      </c>
      <c r="BS51" s="687">
        <f t="shared" si="40"/>
        <v>0</v>
      </c>
      <c r="BT51" s="688">
        <f t="shared" si="23"/>
        <v>0</v>
      </c>
      <c r="BU51" s="687">
        <f t="shared" si="31"/>
        <v>0</v>
      </c>
      <c r="BV51" s="687">
        <f t="shared" si="31"/>
        <v>0</v>
      </c>
      <c r="BW51" s="688">
        <f t="shared" si="24"/>
        <v>0</v>
      </c>
      <c r="BX51" s="687">
        <f t="shared" si="41"/>
        <v>0</v>
      </c>
      <c r="BY51" s="687">
        <f t="shared" si="39"/>
        <v>0</v>
      </c>
      <c r="BZ51" s="688">
        <f t="shared" si="25"/>
        <v>0</v>
      </c>
      <c r="CA51" s="687">
        <f t="shared" si="33"/>
        <v>0</v>
      </c>
      <c r="CB51" s="687">
        <f t="shared" si="33"/>
        <v>0</v>
      </c>
      <c r="CC51" s="688">
        <f t="shared" si="26"/>
        <v>0</v>
      </c>
      <c r="CD51" s="687">
        <f t="shared" si="34"/>
        <v>0</v>
      </c>
      <c r="CE51" s="687">
        <f t="shared" si="34"/>
        <v>0</v>
      </c>
      <c r="CF51" s="688">
        <f t="shared" si="27"/>
        <v>0</v>
      </c>
      <c r="CG51" s="687">
        <f t="shared" si="35"/>
        <v>0</v>
      </c>
      <c r="CH51" s="687">
        <f t="shared" si="35"/>
        <v>0</v>
      </c>
      <c r="CI51" s="688">
        <f t="shared" si="28"/>
        <v>0</v>
      </c>
      <c r="CJ51" s="687">
        <f t="shared" si="36"/>
        <v>0</v>
      </c>
      <c r="CK51" s="687">
        <f t="shared" si="36"/>
        <v>0</v>
      </c>
      <c r="CL51" s="688">
        <f t="shared" si="29"/>
        <v>0</v>
      </c>
      <c r="DN51" s="689"/>
      <c r="DO51" s="689" t="s">
        <v>178</v>
      </c>
    </row>
    <row r="52" spans="1:119" x14ac:dyDescent="0.25">
      <c r="A52" s="707" t="s">
        <v>47</v>
      </c>
      <c r="B52" s="685">
        <v>1406.05</v>
      </c>
      <c r="C52" s="686">
        <f t="shared" si="0"/>
        <v>0</v>
      </c>
      <c r="D52" s="687"/>
      <c r="E52" s="687"/>
      <c r="F52" s="688">
        <f t="shared" si="1"/>
        <v>0</v>
      </c>
      <c r="G52" s="687"/>
      <c r="H52" s="687"/>
      <c r="I52" s="688">
        <f t="shared" si="2"/>
        <v>0</v>
      </c>
      <c r="J52" s="687"/>
      <c r="K52" s="687"/>
      <c r="L52" s="688">
        <f t="shared" si="3"/>
        <v>0</v>
      </c>
      <c r="M52" s="687"/>
      <c r="N52" s="687"/>
      <c r="O52" s="688">
        <f t="shared" si="4"/>
        <v>0</v>
      </c>
      <c r="P52" s="687"/>
      <c r="Q52" s="687"/>
      <c r="R52" s="688">
        <f t="shared" si="5"/>
        <v>0</v>
      </c>
      <c r="S52" s="687"/>
      <c r="T52" s="687"/>
      <c r="U52" s="688">
        <f t="shared" si="6"/>
        <v>0</v>
      </c>
      <c r="V52" s="687">
        <f t="shared" si="37"/>
        <v>0</v>
      </c>
      <c r="W52" s="687">
        <f t="shared" si="37"/>
        <v>0</v>
      </c>
      <c r="X52" s="688">
        <f t="shared" si="7"/>
        <v>0</v>
      </c>
      <c r="Y52" s="687"/>
      <c r="Z52" s="687"/>
      <c r="AA52" s="688">
        <f t="shared" si="8"/>
        <v>0</v>
      </c>
      <c r="AB52" s="687"/>
      <c r="AC52" s="687"/>
      <c r="AD52" s="688">
        <f t="shared" si="9"/>
        <v>0</v>
      </c>
      <c r="AE52" s="687"/>
      <c r="AF52" s="687"/>
      <c r="AG52" s="688">
        <f t="shared" si="10"/>
        <v>0</v>
      </c>
      <c r="AH52" s="687"/>
      <c r="AI52" s="687"/>
      <c r="AJ52" s="688">
        <f t="shared" si="11"/>
        <v>0</v>
      </c>
      <c r="AK52" s="687"/>
      <c r="AL52" s="687"/>
      <c r="AM52" s="688">
        <f t="shared" si="12"/>
        <v>0</v>
      </c>
      <c r="AN52" s="687"/>
      <c r="AO52" s="687"/>
      <c r="AP52" s="688">
        <f t="shared" si="13"/>
        <v>0</v>
      </c>
      <c r="AQ52" s="687">
        <f t="shared" si="38"/>
        <v>0</v>
      </c>
      <c r="AR52" s="687">
        <f t="shared" si="38"/>
        <v>0</v>
      </c>
      <c r="AS52" s="688">
        <f t="shared" si="14"/>
        <v>0</v>
      </c>
      <c r="AT52" s="687">
        <v>0</v>
      </c>
      <c r="AU52" s="687">
        <v>0</v>
      </c>
      <c r="AV52" s="688">
        <f t="shared" si="15"/>
        <v>0</v>
      </c>
      <c r="AW52" s="687">
        <v>0</v>
      </c>
      <c r="AX52" s="687">
        <v>0</v>
      </c>
      <c r="AY52" s="688">
        <f t="shared" si="16"/>
        <v>0</v>
      </c>
      <c r="AZ52" s="687">
        <v>0</v>
      </c>
      <c r="BA52" s="687">
        <v>0</v>
      </c>
      <c r="BB52" s="688">
        <f t="shared" si="17"/>
        <v>0</v>
      </c>
      <c r="BC52" s="687">
        <v>0</v>
      </c>
      <c r="BD52" s="687">
        <v>0</v>
      </c>
      <c r="BE52" s="688">
        <f t="shared" si="18"/>
        <v>0</v>
      </c>
      <c r="BF52" s="687">
        <v>0</v>
      </c>
      <c r="BG52" s="687">
        <v>0</v>
      </c>
      <c r="BH52" s="688">
        <f t="shared" si="19"/>
        <v>0</v>
      </c>
      <c r="BI52" s="687">
        <v>0</v>
      </c>
      <c r="BJ52" s="687">
        <v>0</v>
      </c>
      <c r="BK52" s="688">
        <f t="shared" si="20"/>
        <v>0</v>
      </c>
      <c r="BL52" s="687">
        <v>0</v>
      </c>
      <c r="BM52" s="687">
        <v>0</v>
      </c>
      <c r="BN52" s="688">
        <f t="shared" si="21"/>
        <v>0</v>
      </c>
      <c r="BO52" s="687">
        <v>0</v>
      </c>
      <c r="BP52" s="687">
        <v>0</v>
      </c>
      <c r="BQ52" s="688">
        <f t="shared" si="22"/>
        <v>0</v>
      </c>
      <c r="BR52" s="687">
        <f t="shared" si="40"/>
        <v>0</v>
      </c>
      <c r="BS52" s="687">
        <f t="shared" si="40"/>
        <v>0</v>
      </c>
      <c r="BT52" s="688">
        <f t="shared" si="23"/>
        <v>0</v>
      </c>
      <c r="BU52" s="687">
        <f t="shared" si="31"/>
        <v>0</v>
      </c>
      <c r="BV52" s="687">
        <f t="shared" si="31"/>
        <v>0</v>
      </c>
      <c r="BW52" s="688">
        <f t="shared" si="24"/>
        <v>0</v>
      </c>
      <c r="BX52" s="687">
        <f t="shared" si="41"/>
        <v>0</v>
      </c>
      <c r="BY52" s="687">
        <f t="shared" si="39"/>
        <v>0</v>
      </c>
      <c r="BZ52" s="688">
        <f t="shared" si="25"/>
        <v>0</v>
      </c>
      <c r="CA52" s="687">
        <f t="shared" si="33"/>
        <v>0</v>
      </c>
      <c r="CB52" s="687">
        <f t="shared" si="33"/>
        <v>0</v>
      </c>
      <c r="CC52" s="688">
        <f t="shared" si="26"/>
        <v>0</v>
      </c>
      <c r="CD52" s="687">
        <f t="shared" si="34"/>
        <v>0</v>
      </c>
      <c r="CE52" s="687">
        <f t="shared" si="34"/>
        <v>0</v>
      </c>
      <c r="CF52" s="688">
        <f t="shared" si="27"/>
        <v>0</v>
      </c>
      <c r="CG52" s="687">
        <f t="shared" si="35"/>
        <v>0</v>
      </c>
      <c r="CH52" s="687">
        <f t="shared" si="35"/>
        <v>0</v>
      </c>
      <c r="CI52" s="688">
        <f t="shared" si="28"/>
        <v>0</v>
      </c>
      <c r="CJ52" s="687">
        <f t="shared" si="36"/>
        <v>0</v>
      </c>
      <c r="CK52" s="687">
        <f t="shared" si="36"/>
        <v>0</v>
      </c>
      <c r="CL52" s="688">
        <f t="shared" si="29"/>
        <v>0</v>
      </c>
      <c r="DN52" s="689"/>
      <c r="DO52" s="689" t="s">
        <v>178</v>
      </c>
    </row>
    <row r="53" spans="1:119" ht="15.75" x14ac:dyDescent="0.25">
      <c r="A53" s="707" t="s">
        <v>48</v>
      </c>
      <c r="B53" s="685">
        <v>3944.61</v>
      </c>
      <c r="C53" s="686">
        <f t="shared" si="0"/>
        <v>0</v>
      </c>
      <c r="D53" s="687"/>
      <c r="E53" s="687"/>
      <c r="F53" s="688">
        <f t="shared" si="1"/>
        <v>0</v>
      </c>
      <c r="G53" s="843"/>
      <c r="H53" s="843"/>
      <c r="I53" s="688">
        <f t="shared" si="2"/>
        <v>0</v>
      </c>
      <c r="J53" s="687"/>
      <c r="K53" s="687"/>
      <c r="L53" s="688">
        <f t="shared" si="3"/>
        <v>0</v>
      </c>
      <c r="M53" s="843"/>
      <c r="N53" s="843"/>
      <c r="O53" s="688">
        <f t="shared" si="4"/>
        <v>0</v>
      </c>
      <c r="P53" s="843"/>
      <c r="Q53" s="843"/>
      <c r="R53" s="688">
        <f t="shared" si="5"/>
        <v>0</v>
      </c>
      <c r="S53" s="844"/>
      <c r="T53" s="844"/>
      <c r="U53" s="688">
        <f t="shared" si="6"/>
        <v>0</v>
      </c>
      <c r="V53" s="687">
        <f t="shared" si="37"/>
        <v>0</v>
      </c>
      <c r="W53" s="687">
        <f t="shared" si="37"/>
        <v>0</v>
      </c>
      <c r="X53" s="688">
        <f t="shared" si="7"/>
        <v>0</v>
      </c>
      <c r="Y53" s="844"/>
      <c r="Z53" s="844"/>
      <c r="AA53" s="688">
        <f t="shared" si="8"/>
        <v>0</v>
      </c>
      <c r="AB53" s="687"/>
      <c r="AC53" s="687"/>
      <c r="AD53" s="688">
        <f t="shared" si="9"/>
        <v>0</v>
      </c>
      <c r="AE53" s="687"/>
      <c r="AF53" s="687"/>
      <c r="AG53" s="688">
        <f t="shared" si="10"/>
        <v>0</v>
      </c>
      <c r="AH53" s="687"/>
      <c r="AI53" s="687"/>
      <c r="AJ53" s="688">
        <f t="shared" si="11"/>
        <v>0</v>
      </c>
      <c r="AK53" s="687"/>
      <c r="AL53" s="687"/>
      <c r="AM53" s="688">
        <f t="shared" si="12"/>
        <v>0</v>
      </c>
      <c r="AN53" s="687"/>
      <c r="AO53" s="687"/>
      <c r="AP53" s="688">
        <f t="shared" si="13"/>
        <v>0</v>
      </c>
      <c r="AQ53" s="687">
        <f t="shared" si="38"/>
        <v>0</v>
      </c>
      <c r="AR53" s="687">
        <f t="shared" si="38"/>
        <v>0</v>
      </c>
      <c r="AS53" s="688">
        <f t="shared" si="14"/>
        <v>0</v>
      </c>
      <c r="AT53" s="687">
        <v>0</v>
      </c>
      <c r="AU53" s="687">
        <v>0</v>
      </c>
      <c r="AV53" s="688">
        <f t="shared" si="15"/>
        <v>0</v>
      </c>
      <c r="AW53" s="687">
        <v>0</v>
      </c>
      <c r="AX53" s="687">
        <v>0</v>
      </c>
      <c r="AY53" s="688">
        <f t="shared" si="16"/>
        <v>0</v>
      </c>
      <c r="AZ53" s="687">
        <v>0</v>
      </c>
      <c r="BA53" s="687">
        <v>0</v>
      </c>
      <c r="BB53" s="688">
        <f t="shared" si="17"/>
        <v>0</v>
      </c>
      <c r="BC53" s="687">
        <v>0</v>
      </c>
      <c r="BD53" s="687">
        <v>0</v>
      </c>
      <c r="BE53" s="688">
        <f t="shared" si="18"/>
        <v>0</v>
      </c>
      <c r="BF53" s="687">
        <v>0</v>
      </c>
      <c r="BG53" s="687">
        <v>0</v>
      </c>
      <c r="BH53" s="688">
        <f t="shared" si="19"/>
        <v>0</v>
      </c>
      <c r="BI53" s="687">
        <v>0</v>
      </c>
      <c r="BJ53" s="687">
        <v>0</v>
      </c>
      <c r="BK53" s="688">
        <f t="shared" si="20"/>
        <v>0</v>
      </c>
      <c r="BL53" s="687">
        <v>0</v>
      </c>
      <c r="BM53" s="687">
        <v>0</v>
      </c>
      <c r="BN53" s="688">
        <f t="shared" si="21"/>
        <v>0</v>
      </c>
      <c r="BO53" s="687">
        <v>0</v>
      </c>
      <c r="BP53" s="687">
        <v>0</v>
      </c>
      <c r="BQ53" s="688">
        <f t="shared" si="22"/>
        <v>0</v>
      </c>
      <c r="BR53" s="687">
        <f t="shared" si="40"/>
        <v>0</v>
      </c>
      <c r="BS53" s="687">
        <f t="shared" si="40"/>
        <v>0</v>
      </c>
      <c r="BT53" s="688">
        <f t="shared" si="23"/>
        <v>0</v>
      </c>
      <c r="BU53" s="687">
        <f t="shared" si="31"/>
        <v>0</v>
      </c>
      <c r="BV53" s="687">
        <f t="shared" si="31"/>
        <v>0</v>
      </c>
      <c r="BW53" s="688">
        <f t="shared" si="24"/>
        <v>0</v>
      </c>
      <c r="BX53" s="687">
        <f t="shared" si="41"/>
        <v>0</v>
      </c>
      <c r="BY53" s="687">
        <f t="shared" si="39"/>
        <v>0</v>
      </c>
      <c r="BZ53" s="688">
        <f t="shared" si="25"/>
        <v>0</v>
      </c>
      <c r="CA53" s="687">
        <f t="shared" si="33"/>
        <v>0</v>
      </c>
      <c r="CB53" s="687">
        <f t="shared" si="33"/>
        <v>0</v>
      </c>
      <c r="CC53" s="688">
        <f t="shared" si="26"/>
        <v>0</v>
      </c>
      <c r="CD53" s="687">
        <f t="shared" si="34"/>
        <v>0</v>
      </c>
      <c r="CE53" s="687">
        <f t="shared" si="34"/>
        <v>0</v>
      </c>
      <c r="CF53" s="688">
        <f t="shared" si="27"/>
        <v>0</v>
      </c>
      <c r="CG53" s="687">
        <f t="shared" si="35"/>
        <v>0</v>
      </c>
      <c r="CH53" s="687">
        <f t="shared" si="35"/>
        <v>0</v>
      </c>
      <c r="CI53" s="688">
        <f t="shared" si="28"/>
        <v>0</v>
      </c>
      <c r="CJ53" s="687">
        <f t="shared" si="36"/>
        <v>0</v>
      </c>
      <c r="CK53" s="687">
        <f t="shared" si="36"/>
        <v>0</v>
      </c>
      <c r="CL53" s="688">
        <f t="shared" si="29"/>
        <v>0</v>
      </c>
      <c r="DN53" s="689"/>
      <c r="DO53" s="689" t="s">
        <v>178</v>
      </c>
    </row>
    <row r="54" spans="1:119" x14ac:dyDescent="0.25">
      <c r="A54" s="707" t="s">
        <v>49</v>
      </c>
      <c r="B54" s="685">
        <v>558</v>
      </c>
      <c r="C54" s="686">
        <f t="shared" si="0"/>
        <v>0</v>
      </c>
      <c r="D54" s="687"/>
      <c r="E54" s="687"/>
      <c r="F54" s="688">
        <f t="shared" si="1"/>
        <v>0</v>
      </c>
      <c r="G54" s="687"/>
      <c r="H54" s="687"/>
      <c r="I54" s="688">
        <f t="shared" si="2"/>
        <v>0</v>
      </c>
      <c r="J54" s="687"/>
      <c r="K54" s="687"/>
      <c r="L54" s="688">
        <f t="shared" si="3"/>
        <v>0</v>
      </c>
      <c r="M54" s="687"/>
      <c r="N54" s="687"/>
      <c r="O54" s="688">
        <f t="shared" si="4"/>
        <v>0</v>
      </c>
      <c r="P54" s="687"/>
      <c r="Q54" s="687"/>
      <c r="R54" s="688">
        <f t="shared" si="5"/>
        <v>0</v>
      </c>
      <c r="S54" s="687"/>
      <c r="T54" s="687"/>
      <c r="U54" s="688">
        <f t="shared" si="6"/>
        <v>0</v>
      </c>
      <c r="V54" s="687">
        <f t="shared" si="37"/>
        <v>0</v>
      </c>
      <c r="W54" s="687">
        <f t="shared" si="37"/>
        <v>0</v>
      </c>
      <c r="X54" s="688">
        <f t="shared" si="7"/>
        <v>0</v>
      </c>
      <c r="Y54" s="687"/>
      <c r="Z54" s="687"/>
      <c r="AA54" s="688">
        <f t="shared" si="8"/>
        <v>0</v>
      </c>
      <c r="AB54" s="687"/>
      <c r="AC54" s="687"/>
      <c r="AD54" s="688">
        <f t="shared" si="9"/>
        <v>0</v>
      </c>
      <c r="AE54" s="687"/>
      <c r="AF54" s="687"/>
      <c r="AG54" s="688">
        <f t="shared" si="10"/>
        <v>0</v>
      </c>
      <c r="AH54" s="687"/>
      <c r="AI54" s="687"/>
      <c r="AJ54" s="688">
        <f t="shared" si="11"/>
        <v>0</v>
      </c>
      <c r="AK54" s="687"/>
      <c r="AL54" s="687"/>
      <c r="AM54" s="688">
        <f t="shared" si="12"/>
        <v>0</v>
      </c>
      <c r="AN54" s="687"/>
      <c r="AO54" s="687"/>
      <c r="AP54" s="688">
        <f t="shared" si="13"/>
        <v>0</v>
      </c>
      <c r="AQ54" s="687">
        <f t="shared" si="38"/>
        <v>0</v>
      </c>
      <c r="AR54" s="687">
        <f t="shared" si="38"/>
        <v>0</v>
      </c>
      <c r="AS54" s="688">
        <f t="shared" si="14"/>
        <v>0</v>
      </c>
      <c r="AT54" s="687">
        <v>0</v>
      </c>
      <c r="AU54" s="687">
        <v>0</v>
      </c>
      <c r="AV54" s="688">
        <f t="shared" si="15"/>
        <v>0</v>
      </c>
      <c r="AW54" s="687">
        <v>0</v>
      </c>
      <c r="AX54" s="687">
        <v>0</v>
      </c>
      <c r="AY54" s="688">
        <f t="shared" si="16"/>
        <v>0</v>
      </c>
      <c r="AZ54" s="687">
        <v>0</v>
      </c>
      <c r="BA54" s="687">
        <v>0</v>
      </c>
      <c r="BB54" s="688">
        <f t="shared" si="17"/>
        <v>0</v>
      </c>
      <c r="BC54" s="687">
        <v>0</v>
      </c>
      <c r="BD54" s="687">
        <v>0</v>
      </c>
      <c r="BE54" s="688">
        <f t="shared" si="18"/>
        <v>0</v>
      </c>
      <c r="BF54" s="687">
        <v>0</v>
      </c>
      <c r="BG54" s="687">
        <v>0</v>
      </c>
      <c r="BH54" s="688">
        <f t="shared" si="19"/>
        <v>0</v>
      </c>
      <c r="BI54" s="687">
        <v>0</v>
      </c>
      <c r="BJ54" s="687">
        <v>0</v>
      </c>
      <c r="BK54" s="688">
        <f t="shared" si="20"/>
        <v>0</v>
      </c>
      <c r="BL54" s="687">
        <v>0</v>
      </c>
      <c r="BM54" s="687">
        <v>0</v>
      </c>
      <c r="BN54" s="688">
        <f t="shared" si="21"/>
        <v>0</v>
      </c>
      <c r="BO54" s="687">
        <v>0</v>
      </c>
      <c r="BP54" s="687">
        <v>0</v>
      </c>
      <c r="BQ54" s="688">
        <f t="shared" si="22"/>
        <v>0</v>
      </c>
      <c r="BR54" s="687">
        <f t="shared" si="40"/>
        <v>0</v>
      </c>
      <c r="BS54" s="687">
        <f t="shared" si="40"/>
        <v>0</v>
      </c>
      <c r="BT54" s="688">
        <f t="shared" si="23"/>
        <v>0</v>
      </c>
      <c r="BU54" s="687">
        <f t="shared" si="31"/>
        <v>0</v>
      </c>
      <c r="BV54" s="687">
        <f t="shared" si="31"/>
        <v>0</v>
      </c>
      <c r="BW54" s="688">
        <f t="shared" si="24"/>
        <v>0</v>
      </c>
      <c r="BX54" s="687">
        <f t="shared" si="41"/>
        <v>0</v>
      </c>
      <c r="BY54" s="687">
        <f t="shared" si="39"/>
        <v>0</v>
      </c>
      <c r="BZ54" s="688">
        <f t="shared" si="25"/>
        <v>0</v>
      </c>
      <c r="CA54" s="687">
        <f t="shared" si="33"/>
        <v>0</v>
      </c>
      <c r="CB54" s="687">
        <f t="shared" si="33"/>
        <v>0</v>
      </c>
      <c r="CC54" s="688">
        <f t="shared" si="26"/>
        <v>0</v>
      </c>
      <c r="CD54" s="687">
        <f t="shared" si="34"/>
        <v>0</v>
      </c>
      <c r="CE54" s="687">
        <f t="shared" si="34"/>
        <v>0</v>
      </c>
      <c r="CF54" s="688">
        <f t="shared" si="27"/>
        <v>0</v>
      </c>
      <c r="CG54" s="687">
        <f t="shared" si="35"/>
        <v>0</v>
      </c>
      <c r="CH54" s="687">
        <f t="shared" si="35"/>
        <v>0</v>
      </c>
      <c r="CI54" s="688">
        <f t="shared" si="28"/>
        <v>0</v>
      </c>
      <c r="CJ54" s="687">
        <f t="shared" si="36"/>
        <v>0</v>
      </c>
      <c r="CK54" s="687">
        <f t="shared" si="36"/>
        <v>0</v>
      </c>
      <c r="CL54" s="688">
        <f t="shared" si="29"/>
        <v>0</v>
      </c>
      <c r="DN54" s="691"/>
    </row>
    <row r="55" spans="1:119" x14ac:dyDescent="0.25">
      <c r="A55" s="707" t="s">
        <v>50</v>
      </c>
      <c r="B55" s="685">
        <v>2431.71</v>
      </c>
      <c r="C55" s="686">
        <f t="shared" si="0"/>
        <v>0</v>
      </c>
      <c r="D55" s="45"/>
      <c r="E55" s="45"/>
      <c r="F55" s="688">
        <f t="shared" si="1"/>
        <v>0</v>
      </c>
      <c r="G55" s="45"/>
      <c r="H55" s="45"/>
      <c r="I55" s="688">
        <f t="shared" si="2"/>
        <v>0</v>
      </c>
      <c r="J55" s="45"/>
      <c r="K55" s="45"/>
      <c r="L55" s="688">
        <f t="shared" si="3"/>
        <v>0</v>
      </c>
      <c r="M55" s="45"/>
      <c r="N55" s="45"/>
      <c r="O55" s="688">
        <f t="shared" si="4"/>
        <v>0</v>
      </c>
      <c r="P55" s="45"/>
      <c r="Q55" s="45"/>
      <c r="R55" s="688">
        <f t="shared" si="5"/>
        <v>0</v>
      </c>
      <c r="S55" s="687"/>
      <c r="T55" s="687"/>
      <c r="U55" s="688">
        <f t="shared" si="6"/>
        <v>0</v>
      </c>
      <c r="V55" s="687">
        <f t="shared" si="37"/>
        <v>0</v>
      </c>
      <c r="W55" s="687">
        <f t="shared" si="37"/>
        <v>0</v>
      </c>
      <c r="X55" s="688">
        <f t="shared" si="7"/>
        <v>0</v>
      </c>
      <c r="Y55" s="687"/>
      <c r="Z55" s="687"/>
      <c r="AA55" s="688">
        <f t="shared" si="8"/>
        <v>0</v>
      </c>
      <c r="AB55" s="687"/>
      <c r="AC55" s="687"/>
      <c r="AD55" s="688">
        <f t="shared" si="9"/>
        <v>0</v>
      </c>
      <c r="AE55" s="687"/>
      <c r="AF55" s="687"/>
      <c r="AG55" s="688">
        <f t="shared" si="10"/>
        <v>0</v>
      </c>
      <c r="AH55" s="687"/>
      <c r="AI55" s="687"/>
      <c r="AJ55" s="688">
        <f t="shared" si="11"/>
        <v>0</v>
      </c>
      <c r="AK55" s="845"/>
      <c r="AL55" s="845"/>
      <c r="AM55" s="688">
        <f t="shared" si="12"/>
        <v>0</v>
      </c>
      <c r="AN55" s="687"/>
      <c r="AO55" s="687"/>
      <c r="AP55" s="688">
        <f t="shared" si="13"/>
        <v>0</v>
      </c>
      <c r="AQ55" s="687">
        <f t="shared" si="38"/>
        <v>0</v>
      </c>
      <c r="AR55" s="687">
        <f t="shared" si="38"/>
        <v>0</v>
      </c>
      <c r="AS55" s="688">
        <f t="shared" si="14"/>
        <v>0</v>
      </c>
      <c r="AT55" s="687">
        <v>0</v>
      </c>
      <c r="AU55" s="687">
        <v>0</v>
      </c>
      <c r="AV55" s="688">
        <f t="shared" si="15"/>
        <v>0</v>
      </c>
      <c r="AW55" s="687">
        <v>0</v>
      </c>
      <c r="AX55" s="687">
        <v>0</v>
      </c>
      <c r="AY55" s="688">
        <f t="shared" si="16"/>
        <v>0</v>
      </c>
      <c r="AZ55" s="687">
        <v>0</v>
      </c>
      <c r="BA55" s="687">
        <v>0</v>
      </c>
      <c r="BB55" s="688">
        <f t="shared" si="17"/>
        <v>0</v>
      </c>
      <c r="BC55" s="687">
        <v>0</v>
      </c>
      <c r="BD55" s="687">
        <v>0</v>
      </c>
      <c r="BE55" s="688">
        <f t="shared" si="18"/>
        <v>0</v>
      </c>
      <c r="BF55" s="687">
        <v>0</v>
      </c>
      <c r="BG55" s="687">
        <v>0</v>
      </c>
      <c r="BH55" s="688">
        <f t="shared" si="19"/>
        <v>0</v>
      </c>
      <c r="BI55" s="687">
        <v>0</v>
      </c>
      <c r="BJ55" s="687">
        <v>0</v>
      </c>
      <c r="BK55" s="688">
        <f t="shared" si="20"/>
        <v>0</v>
      </c>
      <c r="BL55" s="687">
        <v>0</v>
      </c>
      <c r="BM55" s="687">
        <v>0</v>
      </c>
      <c r="BN55" s="688">
        <f t="shared" si="21"/>
        <v>0</v>
      </c>
      <c r="BO55" s="687">
        <v>0</v>
      </c>
      <c r="BP55" s="687">
        <v>0</v>
      </c>
      <c r="BQ55" s="688">
        <f t="shared" si="22"/>
        <v>0</v>
      </c>
      <c r="BR55" s="687">
        <f t="shared" si="40"/>
        <v>0</v>
      </c>
      <c r="BS55" s="687">
        <f t="shared" si="40"/>
        <v>0</v>
      </c>
      <c r="BT55" s="688">
        <f t="shared" si="23"/>
        <v>0</v>
      </c>
      <c r="BU55" s="687">
        <f t="shared" si="31"/>
        <v>0</v>
      </c>
      <c r="BV55" s="687">
        <f t="shared" si="31"/>
        <v>0</v>
      </c>
      <c r="BW55" s="688">
        <f t="shared" si="24"/>
        <v>0</v>
      </c>
      <c r="BX55" s="687">
        <f t="shared" si="41"/>
        <v>0</v>
      </c>
      <c r="BY55" s="687">
        <f t="shared" si="39"/>
        <v>0</v>
      </c>
      <c r="BZ55" s="688">
        <f t="shared" si="25"/>
        <v>0</v>
      </c>
      <c r="CA55" s="687">
        <f t="shared" si="33"/>
        <v>0</v>
      </c>
      <c r="CB55" s="687">
        <f t="shared" si="33"/>
        <v>0</v>
      </c>
      <c r="CC55" s="688">
        <f t="shared" si="26"/>
        <v>0</v>
      </c>
      <c r="CD55" s="687">
        <f t="shared" si="34"/>
        <v>0</v>
      </c>
      <c r="CE55" s="687">
        <f t="shared" si="34"/>
        <v>0</v>
      </c>
      <c r="CF55" s="688">
        <f t="shared" si="27"/>
        <v>0</v>
      </c>
      <c r="CG55" s="687">
        <f t="shared" si="35"/>
        <v>0</v>
      </c>
      <c r="CH55" s="687">
        <f t="shared" si="35"/>
        <v>0</v>
      </c>
      <c r="CI55" s="688">
        <f t="shared" si="28"/>
        <v>0</v>
      </c>
      <c r="CJ55" s="687">
        <f t="shared" si="36"/>
        <v>0</v>
      </c>
      <c r="CK55" s="687">
        <f t="shared" si="36"/>
        <v>0</v>
      </c>
      <c r="CL55" s="688">
        <f t="shared" si="29"/>
        <v>0</v>
      </c>
      <c r="DH55" s="690" t="s">
        <v>130</v>
      </c>
      <c r="DI55" s="690" t="s">
        <v>130</v>
      </c>
      <c r="DJ55" s="660" t="s">
        <v>138</v>
      </c>
      <c r="DN55" s="852"/>
      <c r="DO55" s="689" t="s">
        <v>178</v>
      </c>
    </row>
    <row r="56" spans="1:119" x14ac:dyDescent="0.25">
      <c r="A56" s="707" t="s">
        <v>51</v>
      </c>
      <c r="B56" s="685">
        <v>818.06</v>
      </c>
      <c r="C56" s="686">
        <f t="shared" si="0"/>
        <v>0</v>
      </c>
      <c r="D56" s="687"/>
      <c r="E56" s="687"/>
      <c r="F56" s="688">
        <f t="shared" si="1"/>
        <v>0</v>
      </c>
      <c r="G56" s="687"/>
      <c r="H56" s="687"/>
      <c r="I56" s="688">
        <f t="shared" si="2"/>
        <v>0</v>
      </c>
      <c r="J56" s="687"/>
      <c r="K56" s="687"/>
      <c r="L56" s="688">
        <f t="shared" si="3"/>
        <v>0</v>
      </c>
      <c r="M56" s="687"/>
      <c r="N56" s="687"/>
      <c r="O56" s="688">
        <f t="shared" si="4"/>
        <v>0</v>
      </c>
      <c r="P56" s="687"/>
      <c r="Q56" s="687"/>
      <c r="R56" s="688">
        <f t="shared" si="5"/>
        <v>0</v>
      </c>
      <c r="S56" s="687"/>
      <c r="T56" s="687"/>
      <c r="U56" s="688">
        <f t="shared" si="6"/>
        <v>0</v>
      </c>
      <c r="V56" s="687">
        <f t="shared" si="37"/>
        <v>0</v>
      </c>
      <c r="W56" s="687">
        <f t="shared" si="37"/>
        <v>0</v>
      </c>
      <c r="X56" s="688">
        <f t="shared" si="7"/>
        <v>0</v>
      </c>
      <c r="Y56" s="687"/>
      <c r="Z56" s="687"/>
      <c r="AA56" s="688">
        <f t="shared" si="8"/>
        <v>0</v>
      </c>
      <c r="AB56" s="687"/>
      <c r="AC56" s="687"/>
      <c r="AD56" s="688">
        <f t="shared" si="9"/>
        <v>0</v>
      </c>
      <c r="AE56" s="687"/>
      <c r="AF56" s="687"/>
      <c r="AG56" s="688">
        <f t="shared" si="10"/>
        <v>0</v>
      </c>
      <c r="AH56" s="687"/>
      <c r="AI56" s="687"/>
      <c r="AJ56" s="688">
        <f t="shared" si="11"/>
        <v>0</v>
      </c>
      <c r="AK56" s="687"/>
      <c r="AL56" s="687"/>
      <c r="AM56" s="688">
        <f t="shared" si="12"/>
        <v>0</v>
      </c>
      <c r="AN56" s="687"/>
      <c r="AO56" s="687"/>
      <c r="AP56" s="688">
        <f t="shared" si="13"/>
        <v>0</v>
      </c>
      <c r="AQ56" s="687">
        <f t="shared" si="38"/>
        <v>0</v>
      </c>
      <c r="AR56" s="687">
        <f t="shared" si="38"/>
        <v>0</v>
      </c>
      <c r="AS56" s="688">
        <f t="shared" si="14"/>
        <v>0</v>
      </c>
      <c r="AT56" s="687">
        <v>0</v>
      </c>
      <c r="AU56" s="687">
        <v>0</v>
      </c>
      <c r="AV56" s="688">
        <f t="shared" si="15"/>
        <v>0</v>
      </c>
      <c r="AW56" s="687">
        <v>0</v>
      </c>
      <c r="AX56" s="687">
        <v>0</v>
      </c>
      <c r="AY56" s="688">
        <f t="shared" si="16"/>
        <v>0</v>
      </c>
      <c r="AZ56" s="687">
        <v>0</v>
      </c>
      <c r="BA56" s="687">
        <v>0</v>
      </c>
      <c r="BB56" s="688">
        <f t="shared" si="17"/>
        <v>0</v>
      </c>
      <c r="BC56" s="687">
        <v>0</v>
      </c>
      <c r="BD56" s="687">
        <v>0</v>
      </c>
      <c r="BE56" s="688">
        <f t="shared" si="18"/>
        <v>0</v>
      </c>
      <c r="BF56" s="687">
        <v>0</v>
      </c>
      <c r="BG56" s="687">
        <v>0</v>
      </c>
      <c r="BH56" s="688">
        <f t="shared" si="19"/>
        <v>0</v>
      </c>
      <c r="BI56" s="687">
        <v>0</v>
      </c>
      <c r="BJ56" s="687">
        <v>0</v>
      </c>
      <c r="BK56" s="688">
        <f t="shared" si="20"/>
        <v>0</v>
      </c>
      <c r="BL56" s="687">
        <v>0</v>
      </c>
      <c r="BM56" s="687">
        <v>0</v>
      </c>
      <c r="BN56" s="688">
        <f t="shared" si="21"/>
        <v>0</v>
      </c>
      <c r="BO56" s="687">
        <v>0</v>
      </c>
      <c r="BP56" s="687">
        <v>0</v>
      </c>
      <c r="BQ56" s="688">
        <f t="shared" si="22"/>
        <v>0</v>
      </c>
      <c r="BR56" s="687">
        <f t="shared" si="40"/>
        <v>0</v>
      </c>
      <c r="BS56" s="687">
        <f t="shared" si="40"/>
        <v>0</v>
      </c>
      <c r="BT56" s="688">
        <f t="shared" si="23"/>
        <v>0</v>
      </c>
      <c r="BU56" s="687">
        <f t="shared" si="31"/>
        <v>0</v>
      </c>
      <c r="BV56" s="687">
        <f t="shared" si="31"/>
        <v>0</v>
      </c>
      <c r="BW56" s="688">
        <f t="shared" si="24"/>
        <v>0</v>
      </c>
      <c r="BX56" s="687">
        <f t="shared" si="41"/>
        <v>0</v>
      </c>
      <c r="BY56" s="687">
        <f t="shared" si="39"/>
        <v>0</v>
      </c>
      <c r="BZ56" s="688">
        <f t="shared" si="25"/>
        <v>0</v>
      </c>
      <c r="CA56" s="687">
        <f t="shared" ref="CA56:CB56" si="42">M56+AH56</f>
        <v>0</v>
      </c>
      <c r="CB56" s="687">
        <f t="shared" si="42"/>
        <v>0</v>
      </c>
      <c r="CC56" s="688">
        <f t="shared" si="26"/>
        <v>0</v>
      </c>
      <c r="CD56" s="687">
        <f t="shared" ref="CD56:CE56" si="43">P56+AK56</f>
        <v>0</v>
      </c>
      <c r="CE56" s="687">
        <f t="shared" si="43"/>
        <v>0</v>
      </c>
      <c r="CF56" s="688">
        <f t="shared" si="27"/>
        <v>0</v>
      </c>
      <c r="CG56" s="687">
        <f t="shared" ref="CG56:CH56" si="44">S56+AN56</f>
        <v>0</v>
      </c>
      <c r="CH56" s="687">
        <f t="shared" si="44"/>
        <v>0</v>
      </c>
      <c r="CI56" s="688">
        <f t="shared" si="28"/>
        <v>0</v>
      </c>
      <c r="CJ56" s="687">
        <f t="shared" ref="CJ56:CK56" si="45">V56+AQ56</f>
        <v>0</v>
      </c>
      <c r="CK56" s="687">
        <f t="shared" si="45"/>
        <v>0</v>
      </c>
      <c r="CL56" s="688">
        <f t="shared" si="29"/>
        <v>0</v>
      </c>
      <c r="DI56" s="690" t="s">
        <v>130</v>
      </c>
      <c r="DJ56" s="660" t="s">
        <v>138</v>
      </c>
      <c r="DN56" s="852"/>
      <c r="DO56" s="689" t="s">
        <v>178</v>
      </c>
    </row>
    <row r="58" spans="1:119" x14ac:dyDescent="0.25">
      <c r="D58" s="713"/>
      <c r="E58" s="713"/>
      <c r="F58" s="713"/>
      <c r="G58" s="713"/>
      <c r="H58" s="713"/>
      <c r="I58" s="713"/>
      <c r="J58" s="713"/>
      <c r="K58" s="713"/>
      <c r="L58" s="713"/>
      <c r="M58" s="713"/>
      <c r="N58" s="713"/>
      <c r="O58" s="713"/>
      <c r="P58" s="713"/>
      <c r="Q58" s="713"/>
      <c r="BR58" s="664"/>
    </row>
  </sheetData>
  <mergeCells count="39">
    <mergeCell ref="AB8:AD8"/>
    <mergeCell ref="AE8:AG8"/>
    <mergeCell ref="AW8:AY8"/>
    <mergeCell ref="AZ8:BB8"/>
    <mergeCell ref="BU8:BW8"/>
    <mergeCell ref="BF7:BH8"/>
    <mergeCell ref="BI7:BK8"/>
    <mergeCell ref="BL7:BN8"/>
    <mergeCell ref="BR7:BT8"/>
    <mergeCell ref="BU7:BZ7"/>
    <mergeCell ref="BX8:BZ8"/>
    <mergeCell ref="AK7:AM8"/>
    <mergeCell ref="AN7:AP8"/>
    <mergeCell ref="AQ7:AS8"/>
    <mergeCell ref="AT7:AV8"/>
    <mergeCell ref="AW7:BB7"/>
    <mergeCell ref="BC7:BE8"/>
    <mergeCell ref="BO5:BQ8"/>
    <mergeCell ref="BR5:CL6"/>
    <mergeCell ref="CD7:CF8"/>
    <mergeCell ref="CG7:CI8"/>
    <mergeCell ref="CJ7:CL8"/>
    <mergeCell ref="CA7:CC8"/>
    <mergeCell ref="AH7:AJ8"/>
    <mergeCell ref="A5:A10"/>
    <mergeCell ref="D5:X6"/>
    <mergeCell ref="Y5:AS6"/>
    <mergeCell ref="AT5:BN6"/>
    <mergeCell ref="D7:F8"/>
    <mergeCell ref="G7:I7"/>
    <mergeCell ref="J7:L7"/>
    <mergeCell ref="M7:O8"/>
    <mergeCell ref="P7:R8"/>
    <mergeCell ref="S7:U8"/>
    <mergeCell ref="V7:X8"/>
    <mergeCell ref="Y7:AA8"/>
    <mergeCell ref="AB7:AG7"/>
    <mergeCell ref="G8:I8"/>
    <mergeCell ref="J8:L8"/>
  </mergeCells>
  <conditionalFormatting sqref="S41:T41 Y41:Z41 D41:E41 M41:N41 P41:Q41 AK41:AL41">
    <cfRule type="cellIs" dxfId="4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3" manualBreakCount="3">
    <brk id="56" max="60" man="1"/>
    <brk id="118" max="1048575" man="1"/>
    <brk id="122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86"/>
  <sheetViews>
    <sheetView view="pageBreakPreview" topLeftCell="A2" zoomScale="77" zoomScaleNormal="100" zoomScaleSheetLayoutView="77" workbookViewId="0">
      <pane xSplit="4" ySplit="12" topLeftCell="N23" activePane="bottomRight" state="frozen"/>
      <selection activeCell="A6" sqref="A6"/>
      <selection pane="topRight" activeCell="E6" sqref="E6"/>
      <selection pane="bottomLeft" activeCell="A14" sqref="A14"/>
      <selection pane="bottomRight" activeCell="BI36" sqref="BI36"/>
    </sheetView>
  </sheetViews>
  <sheetFormatPr defaultColWidth="8.85546875" defaultRowHeight="18.75" x14ac:dyDescent="0.3"/>
  <cols>
    <col min="1" max="1" width="14.42578125" style="1049" customWidth="1"/>
    <col min="2" max="2" width="7.7109375" style="912" customWidth="1"/>
    <col min="3" max="3" width="8.7109375" style="912" customWidth="1"/>
    <col min="4" max="4" width="16.85546875" style="912" hidden="1" customWidth="1"/>
    <col min="5" max="5" width="8" style="912" customWidth="1"/>
    <col min="6" max="6" width="6.7109375" style="912" customWidth="1"/>
    <col min="7" max="7" width="7.5703125" style="912" customWidth="1"/>
    <col min="8" max="8" width="6.7109375" style="912" customWidth="1"/>
    <col min="9" max="9" width="7.42578125" style="912" customWidth="1"/>
    <col min="10" max="10" width="6.7109375" style="912" customWidth="1"/>
    <col min="11" max="11" width="7.7109375" style="912" customWidth="1"/>
    <col min="12" max="12" width="6.7109375" style="912" customWidth="1"/>
    <col min="13" max="13" width="8.28515625" style="912" customWidth="1"/>
    <col min="14" max="14" width="6.7109375" style="912" customWidth="1"/>
    <col min="15" max="15" width="9.28515625" style="912" customWidth="1"/>
    <col min="16" max="16" width="7.7109375" style="912" customWidth="1"/>
    <col min="17" max="17" width="8" style="912" customWidth="1"/>
    <col min="18" max="18" width="6.7109375" style="912" customWidth="1"/>
    <col min="19" max="19" width="7.42578125" style="912" hidden="1" customWidth="1"/>
    <col min="20" max="20" width="7.7109375" style="912" customWidth="1"/>
    <col min="21" max="27" width="6.7109375" style="912" customWidth="1"/>
    <col min="28" max="28" width="9.7109375" style="912" customWidth="1"/>
    <col min="29" max="29" width="6.7109375" style="912" customWidth="1"/>
    <col min="30" max="30" width="7.7109375" style="912" customWidth="1"/>
    <col min="31" max="31" width="6.7109375" style="912" customWidth="1"/>
    <col min="32" max="32" width="7.85546875" style="912" customWidth="1"/>
    <col min="33" max="33" width="6.7109375" style="912" customWidth="1"/>
    <col min="34" max="34" width="6.28515625" style="912" hidden="1" customWidth="1"/>
    <col min="35" max="36" width="6.7109375" style="912" hidden="1" customWidth="1"/>
    <col min="37" max="48" width="6.7109375" style="912" customWidth="1"/>
    <col min="49" max="52" width="6.7109375" style="912" hidden="1" customWidth="1"/>
    <col min="53" max="53" width="7.7109375" style="912" customWidth="1"/>
    <col min="54" max="54" width="6.5703125" style="912" customWidth="1"/>
    <col min="55" max="58" width="6.7109375" style="912" customWidth="1"/>
    <col min="59" max="59" width="8.28515625" style="912" customWidth="1"/>
    <col min="60" max="60" width="6.5703125" style="912" customWidth="1"/>
    <col min="61" max="61" width="7.5703125" style="912" customWidth="1"/>
    <col min="62" max="64" width="6.7109375" style="912" customWidth="1"/>
    <col min="65" max="65" width="9" style="912" customWidth="1"/>
    <col min="66" max="66" width="8.7109375" style="912" customWidth="1"/>
    <col min="67" max="67" width="16.7109375" style="912" hidden="1" customWidth="1"/>
    <col min="68" max="68" width="17.28515625" style="1048" hidden="1" customWidth="1"/>
    <col min="69" max="69" width="10" style="912" hidden="1" customWidth="1"/>
    <col min="70" max="70" width="0" style="912" hidden="1" customWidth="1"/>
    <col min="71" max="71" width="8.85546875" style="912"/>
    <col min="72" max="72" width="1.7109375" style="912" customWidth="1"/>
    <col min="73" max="73" width="8.85546875" style="912" hidden="1" customWidth="1"/>
    <col min="74" max="74" width="12.7109375" style="912" customWidth="1"/>
    <col min="75" max="75" width="13.140625" style="913" customWidth="1"/>
    <col min="76" max="76" width="12.140625" style="913" customWidth="1"/>
    <col min="77" max="78" width="11.7109375" style="913" customWidth="1"/>
    <col min="79" max="79" width="23.85546875" style="913" customWidth="1"/>
    <col min="80" max="80" width="17.7109375" style="913" customWidth="1"/>
    <col min="81" max="81" width="25.28515625" style="912" customWidth="1"/>
    <col min="82" max="16384" width="8.85546875" style="912"/>
  </cols>
  <sheetData>
    <row r="1" spans="1:81" s="883" customFormat="1" ht="12.75" x14ac:dyDescent="0.2">
      <c r="A1" s="881" t="s">
        <v>111</v>
      </c>
      <c r="B1" s="882"/>
      <c r="C1" s="882"/>
      <c r="D1" s="882"/>
      <c r="E1" s="882"/>
      <c r="F1" s="882"/>
      <c r="G1" s="882"/>
      <c r="H1" s="882"/>
      <c r="I1" s="882"/>
      <c r="K1" s="882" t="s">
        <v>70</v>
      </c>
      <c r="L1" s="882"/>
      <c r="M1" s="882"/>
      <c r="N1" s="882"/>
      <c r="O1" s="882"/>
      <c r="P1" s="882"/>
      <c r="Q1" s="882"/>
      <c r="R1" s="882"/>
      <c r="S1" s="882"/>
      <c r="T1" s="882"/>
      <c r="U1" s="882"/>
      <c r="V1" s="882"/>
      <c r="W1" s="882"/>
      <c r="X1" s="882"/>
      <c r="Y1" s="882"/>
      <c r="Z1" s="882"/>
      <c r="AA1" s="882"/>
      <c r="AB1" s="882"/>
      <c r="BP1" s="884"/>
      <c r="BW1" s="885"/>
      <c r="BX1" s="885"/>
      <c r="BY1" s="885"/>
      <c r="BZ1" s="885"/>
      <c r="CA1" s="885"/>
      <c r="CB1" s="885"/>
    </row>
    <row r="2" spans="1:81" s="883" customFormat="1" ht="12.75" x14ac:dyDescent="0.2">
      <c r="B2" s="886"/>
      <c r="D2" s="886"/>
      <c r="F2" s="886"/>
      <c r="G2" s="886"/>
      <c r="H2" s="886"/>
      <c r="I2" s="886"/>
      <c r="J2" s="886"/>
      <c r="L2" s="886"/>
      <c r="M2" s="886"/>
      <c r="N2" s="886"/>
      <c r="O2" s="886"/>
      <c r="P2" s="886"/>
      <c r="Q2" s="886"/>
      <c r="R2" s="886"/>
      <c r="S2" s="886"/>
      <c r="T2" s="886"/>
      <c r="U2" s="886"/>
      <c r="V2" s="886"/>
      <c r="W2" s="886"/>
      <c r="X2" s="886"/>
      <c r="Y2" s="886"/>
      <c r="Z2" s="886"/>
      <c r="AA2" s="886"/>
      <c r="AB2" s="886"/>
      <c r="BW2" s="885"/>
      <c r="BX2" s="885"/>
      <c r="BY2" s="885"/>
      <c r="BZ2" s="885"/>
      <c r="CA2" s="885"/>
      <c r="CB2" s="885"/>
    </row>
    <row r="3" spans="1:81" s="883" customFormat="1" ht="15" customHeight="1" x14ac:dyDescent="0.2">
      <c r="A3" s="887" t="s">
        <v>71</v>
      </c>
      <c r="B3" s="888"/>
      <c r="D3" s="888"/>
      <c r="F3" s="888"/>
      <c r="G3" s="888"/>
      <c r="H3" s="888"/>
      <c r="I3" s="888"/>
      <c r="J3" s="888"/>
      <c r="L3" s="888"/>
      <c r="N3" s="888"/>
      <c r="O3" s="888"/>
      <c r="P3" s="888"/>
      <c r="Q3" s="888"/>
      <c r="R3" s="888"/>
      <c r="S3" s="888"/>
      <c r="T3" s="888"/>
      <c r="U3" s="888"/>
      <c r="V3" s="888"/>
      <c r="W3" s="888"/>
      <c r="X3" s="889"/>
      <c r="Y3" s="888"/>
      <c r="Z3" s="888"/>
      <c r="AA3" s="888"/>
      <c r="AB3" s="888"/>
      <c r="BP3" s="884"/>
      <c r="BW3" s="885"/>
      <c r="BX3" s="885"/>
      <c r="BY3" s="885"/>
      <c r="BZ3" s="885"/>
      <c r="CA3" s="885"/>
      <c r="CB3" s="885"/>
    </row>
    <row r="4" spans="1:81" s="883" customFormat="1" ht="12.75" x14ac:dyDescent="0.2">
      <c r="A4" s="888" t="s">
        <v>199</v>
      </c>
      <c r="B4" s="886" t="s">
        <v>233</v>
      </c>
      <c r="D4" s="886"/>
      <c r="F4" s="886"/>
      <c r="G4" s="886"/>
      <c r="H4" s="886"/>
      <c r="I4" s="886"/>
      <c r="J4" s="886"/>
      <c r="L4" s="886"/>
      <c r="M4" s="886"/>
      <c r="N4" s="886"/>
      <c r="O4" s="886"/>
      <c r="P4" s="886"/>
      <c r="Q4" s="886"/>
      <c r="R4" s="886"/>
      <c r="S4" s="886"/>
      <c r="T4" s="886"/>
      <c r="U4" s="886"/>
      <c r="V4" s="886"/>
      <c r="W4" s="886"/>
      <c r="X4" s="886"/>
      <c r="Y4" s="886"/>
      <c r="Z4" s="886"/>
      <c r="AA4" s="886"/>
      <c r="AB4" s="886"/>
      <c r="BP4" s="884"/>
      <c r="BW4" s="885"/>
      <c r="BX4" s="885"/>
      <c r="BY4" s="885"/>
      <c r="BZ4" s="885"/>
      <c r="CA4" s="885"/>
      <c r="CB4" s="885"/>
    </row>
    <row r="5" spans="1:81" s="883" customFormat="1" ht="12.75" x14ac:dyDescent="0.2">
      <c r="A5" s="886" t="s">
        <v>73</v>
      </c>
      <c r="B5" s="890" t="s">
        <v>74</v>
      </c>
      <c r="C5" s="891" t="s">
        <v>221</v>
      </c>
      <c r="D5" s="892" t="s">
        <v>151</v>
      </c>
      <c r="G5" s="893"/>
      <c r="H5" s="893"/>
      <c r="I5" s="893"/>
      <c r="J5" s="893"/>
      <c r="O5" s="893"/>
      <c r="P5" s="893"/>
      <c r="Q5" s="893"/>
      <c r="R5" s="893"/>
      <c r="S5" s="893"/>
      <c r="T5" s="893"/>
      <c r="U5" s="893"/>
      <c r="V5" s="893"/>
      <c r="W5" s="893"/>
      <c r="X5" s="893"/>
      <c r="Y5" s="893"/>
      <c r="Z5" s="893"/>
      <c r="AA5" s="893"/>
      <c r="AB5" s="893"/>
      <c r="BP5" s="884"/>
      <c r="BW5" s="885"/>
      <c r="BX5" s="885"/>
      <c r="BY5" s="885"/>
      <c r="BZ5" s="885"/>
      <c r="CA5" s="885"/>
      <c r="CB5" s="885"/>
    </row>
    <row r="6" spans="1:81" s="896" customFormat="1" ht="14.25" customHeight="1" x14ac:dyDescent="0.2">
      <c r="A6" s="1408" t="s">
        <v>0</v>
      </c>
      <c r="B6" s="1401"/>
      <c r="C6" s="1402"/>
      <c r="D6" s="1401" t="s">
        <v>75</v>
      </c>
      <c r="E6" s="1406"/>
      <c r="F6" s="1406"/>
      <c r="G6" s="1406"/>
      <c r="H6" s="1406"/>
      <c r="I6" s="1406"/>
      <c r="J6" s="1406"/>
      <c r="K6" s="1406"/>
      <c r="L6" s="1406"/>
      <c r="M6" s="1406"/>
      <c r="N6" s="1406"/>
      <c r="O6" s="1406"/>
      <c r="P6" s="1406"/>
      <c r="Q6" s="1406"/>
      <c r="R6" s="1402"/>
      <c r="S6" s="1411" t="s">
        <v>152</v>
      </c>
      <c r="T6" s="1412"/>
      <c r="U6" s="1412"/>
      <c r="V6" s="1412"/>
      <c r="W6" s="1412"/>
      <c r="X6" s="1412"/>
      <c r="Y6" s="1412"/>
      <c r="Z6" s="1412"/>
      <c r="AA6" s="1412"/>
      <c r="AB6" s="1412"/>
      <c r="AC6" s="1412"/>
      <c r="AD6" s="1412"/>
      <c r="AE6" s="1412"/>
      <c r="AF6" s="1412"/>
      <c r="AG6" s="1413"/>
      <c r="AH6" s="1401" t="s">
        <v>77</v>
      </c>
      <c r="AI6" s="1406"/>
      <c r="AJ6" s="1406"/>
      <c r="AK6" s="1406"/>
      <c r="AL6" s="1406"/>
      <c r="AM6" s="1406"/>
      <c r="AN6" s="1406"/>
      <c r="AO6" s="1406"/>
      <c r="AP6" s="1406"/>
      <c r="AQ6" s="1406"/>
      <c r="AR6" s="1406"/>
      <c r="AS6" s="1406"/>
      <c r="AT6" s="1406"/>
      <c r="AU6" s="1406"/>
      <c r="AV6" s="1402"/>
      <c r="AW6" s="1384" t="s">
        <v>78</v>
      </c>
      <c r="AX6" s="1417"/>
      <c r="AY6" s="1385"/>
      <c r="AZ6" s="1401" t="s">
        <v>79</v>
      </c>
      <c r="BA6" s="1406"/>
      <c r="BB6" s="1406"/>
      <c r="BC6" s="1406"/>
      <c r="BD6" s="1406"/>
      <c r="BE6" s="1406"/>
      <c r="BF6" s="1406"/>
      <c r="BG6" s="1406"/>
      <c r="BH6" s="1406"/>
      <c r="BI6" s="1406"/>
      <c r="BJ6" s="1406"/>
      <c r="BK6" s="1406"/>
      <c r="BL6" s="1406"/>
      <c r="BM6" s="1406"/>
      <c r="BN6" s="1406"/>
      <c r="BO6" s="894"/>
      <c r="BP6" s="895"/>
      <c r="BW6" s="897"/>
      <c r="BX6" s="897"/>
      <c r="BY6" s="897"/>
      <c r="BZ6" s="897"/>
      <c r="CA6" s="897"/>
      <c r="CB6" s="897"/>
    </row>
    <row r="7" spans="1:81" s="896" customFormat="1" ht="3" customHeight="1" x14ac:dyDescent="0.2">
      <c r="A7" s="1409"/>
      <c r="B7" s="1403"/>
      <c r="C7" s="1404"/>
      <c r="D7" s="1403"/>
      <c r="E7" s="1407"/>
      <c r="F7" s="1407"/>
      <c r="G7" s="1407"/>
      <c r="H7" s="1407"/>
      <c r="I7" s="1407"/>
      <c r="J7" s="1407"/>
      <c r="K7" s="1407"/>
      <c r="L7" s="1407"/>
      <c r="M7" s="1407"/>
      <c r="N7" s="1407"/>
      <c r="O7" s="1407"/>
      <c r="P7" s="1407"/>
      <c r="Q7" s="1407"/>
      <c r="R7" s="1404"/>
      <c r="S7" s="1414"/>
      <c r="T7" s="1415"/>
      <c r="U7" s="1415"/>
      <c r="V7" s="1415"/>
      <c r="W7" s="1415"/>
      <c r="X7" s="1415"/>
      <c r="Y7" s="1415"/>
      <c r="Z7" s="1415"/>
      <c r="AA7" s="1415"/>
      <c r="AB7" s="1415"/>
      <c r="AC7" s="1415"/>
      <c r="AD7" s="1415"/>
      <c r="AE7" s="1415"/>
      <c r="AF7" s="1415"/>
      <c r="AG7" s="1416"/>
      <c r="AH7" s="1403"/>
      <c r="AI7" s="1407"/>
      <c r="AJ7" s="1407"/>
      <c r="AK7" s="1407"/>
      <c r="AL7" s="1407"/>
      <c r="AM7" s="1407"/>
      <c r="AN7" s="1407"/>
      <c r="AO7" s="1407"/>
      <c r="AP7" s="1407"/>
      <c r="AQ7" s="1407"/>
      <c r="AR7" s="1407"/>
      <c r="AS7" s="1407"/>
      <c r="AT7" s="1407"/>
      <c r="AU7" s="1407"/>
      <c r="AV7" s="1404"/>
      <c r="AW7" s="1418"/>
      <c r="AX7" s="1419"/>
      <c r="AY7" s="1420"/>
      <c r="AZ7" s="1403"/>
      <c r="BA7" s="1407"/>
      <c r="BB7" s="1407"/>
      <c r="BC7" s="1407"/>
      <c r="BD7" s="1407"/>
      <c r="BE7" s="1407"/>
      <c r="BF7" s="1407"/>
      <c r="BG7" s="1407"/>
      <c r="BH7" s="1407"/>
      <c r="BI7" s="1407"/>
      <c r="BJ7" s="1407"/>
      <c r="BK7" s="1407"/>
      <c r="BL7" s="1407"/>
      <c r="BM7" s="1407"/>
      <c r="BN7" s="1407"/>
      <c r="BO7" s="894"/>
      <c r="BP7" s="898"/>
      <c r="BW7" s="897"/>
      <c r="BX7" s="897"/>
      <c r="BY7" s="897"/>
      <c r="BZ7" s="897"/>
      <c r="CA7" s="897"/>
      <c r="CB7" s="897"/>
    </row>
    <row r="8" spans="1:81" s="896" customFormat="1" ht="8.4499999999999993" customHeight="1" x14ac:dyDescent="0.2">
      <c r="A8" s="1409"/>
      <c r="B8" s="899"/>
      <c r="C8" s="899"/>
      <c r="D8" s="1398" t="s">
        <v>80</v>
      </c>
      <c r="E8" s="1401" t="s">
        <v>81</v>
      </c>
      <c r="F8" s="1402"/>
      <c r="G8" s="1380" t="s">
        <v>88</v>
      </c>
      <c r="H8" s="1405"/>
      <c r="I8" s="1405"/>
      <c r="J8" s="1381"/>
      <c r="K8" s="1384" t="s">
        <v>83</v>
      </c>
      <c r="L8" s="1385"/>
      <c r="M8" s="1384" t="s">
        <v>84</v>
      </c>
      <c r="N8" s="1385"/>
      <c r="O8" s="1384" t="s">
        <v>85</v>
      </c>
      <c r="P8" s="1385"/>
      <c r="Q8" s="1384" t="s">
        <v>86</v>
      </c>
      <c r="R8" s="1385"/>
      <c r="S8" s="1398" t="s">
        <v>80</v>
      </c>
      <c r="T8" s="1401" t="s">
        <v>81</v>
      </c>
      <c r="U8" s="1402"/>
      <c r="V8" s="1380" t="s">
        <v>82</v>
      </c>
      <c r="W8" s="1405"/>
      <c r="X8" s="1405"/>
      <c r="Y8" s="1381"/>
      <c r="Z8" s="1384" t="s">
        <v>83</v>
      </c>
      <c r="AA8" s="1385"/>
      <c r="AB8" s="1384" t="s">
        <v>84</v>
      </c>
      <c r="AC8" s="1385"/>
      <c r="AD8" s="1384" t="s">
        <v>85</v>
      </c>
      <c r="AE8" s="1385"/>
      <c r="AF8" s="1384" t="s">
        <v>86</v>
      </c>
      <c r="AG8" s="1385"/>
      <c r="AH8" s="1398" t="s">
        <v>80</v>
      </c>
      <c r="AI8" s="1401" t="s">
        <v>81</v>
      </c>
      <c r="AJ8" s="1402"/>
      <c r="AK8" s="1380" t="s">
        <v>82</v>
      </c>
      <c r="AL8" s="1405"/>
      <c r="AM8" s="1405"/>
      <c r="AN8" s="1381"/>
      <c r="AO8" s="1384" t="s">
        <v>83</v>
      </c>
      <c r="AP8" s="1385"/>
      <c r="AQ8" s="1384" t="s">
        <v>84</v>
      </c>
      <c r="AR8" s="1385"/>
      <c r="AS8" s="1384" t="s">
        <v>85</v>
      </c>
      <c r="AT8" s="1385"/>
      <c r="AU8" s="1384" t="s">
        <v>86</v>
      </c>
      <c r="AV8" s="1385"/>
      <c r="AW8" s="1418"/>
      <c r="AX8" s="1419"/>
      <c r="AY8" s="1420"/>
      <c r="AZ8" s="1388" t="s">
        <v>87</v>
      </c>
      <c r="BA8" s="1372" t="s">
        <v>81</v>
      </c>
      <c r="BB8" s="1373"/>
      <c r="BC8" s="1391" t="s">
        <v>88</v>
      </c>
      <c r="BD8" s="1392"/>
      <c r="BE8" s="1392"/>
      <c r="BF8" s="1393"/>
      <c r="BG8" s="1394" t="s">
        <v>83</v>
      </c>
      <c r="BH8" s="1395"/>
      <c r="BI8" s="1372" t="s">
        <v>84</v>
      </c>
      <c r="BJ8" s="1373"/>
      <c r="BK8" s="1372" t="s">
        <v>85</v>
      </c>
      <c r="BL8" s="1373"/>
      <c r="BM8" s="1376" t="s">
        <v>86</v>
      </c>
      <c r="BN8" s="1377"/>
      <c r="BO8" s="894"/>
      <c r="BP8" s="900"/>
      <c r="BW8" s="897"/>
      <c r="BX8" s="897"/>
      <c r="BY8" s="897"/>
      <c r="BZ8" s="897"/>
      <c r="CA8" s="897"/>
      <c r="CB8" s="897"/>
    </row>
    <row r="9" spans="1:81" s="896" customFormat="1" ht="13.15" customHeight="1" x14ac:dyDescent="0.2">
      <c r="A9" s="1409"/>
      <c r="B9" s="901"/>
      <c r="C9" s="899"/>
      <c r="D9" s="1399"/>
      <c r="E9" s="1403"/>
      <c r="F9" s="1404"/>
      <c r="G9" s="1380" t="s">
        <v>89</v>
      </c>
      <c r="H9" s="1381"/>
      <c r="I9" s="1380" t="s">
        <v>90</v>
      </c>
      <c r="J9" s="1381"/>
      <c r="K9" s="1386"/>
      <c r="L9" s="1387"/>
      <c r="M9" s="1386"/>
      <c r="N9" s="1387"/>
      <c r="O9" s="1386"/>
      <c r="P9" s="1387"/>
      <c r="Q9" s="1386"/>
      <c r="R9" s="1387"/>
      <c r="S9" s="1399"/>
      <c r="T9" s="1403"/>
      <c r="U9" s="1404"/>
      <c r="V9" s="1380" t="s">
        <v>89</v>
      </c>
      <c r="W9" s="1381"/>
      <c r="X9" s="1380" t="s">
        <v>90</v>
      </c>
      <c r="Y9" s="1381"/>
      <c r="Z9" s="1386"/>
      <c r="AA9" s="1387"/>
      <c r="AB9" s="1386"/>
      <c r="AC9" s="1387"/>
      <c r="AD9" s="1386"/>
      <c r="AE9" s="1387"/>
      <c r="AF9" s="1386"/>
      <c r="AG9" s="1387"/>
      <c r="AH9" s="1399"/>
      <c r="AI9" s="1403"/>
      <c r="AJ9" s="1404"/>
      <c r="AK9" s="1380" t="s">
        <v>89</v>
      </c>
      <c r="AL9" s="1381"/>
      <c r="AM9" s="1380" t="s">
        <v>90</v>
      </c>
      <c r="AN9" s="1381"/>
      <c r="AO9" s="1386"/>
      <c r="AP9" s="1387"/>
      <c r="AQ9" s="1386"/>
      <c r="AR9" s="1387"/>
      <c r="AS9" s="1386"/>
      <c r="AT9" s="1387"/>
      <c r="AU9" s="1386"/>
      <c r="AV9" s="1387"/>
      <c r="AW9" s="1386"/>
      <c r="AX9" s="1421"/>
      <c r="AY9" s="1387"/>
      <c r="AZ9" s="1389"/>
      <c r="BA9" s="1374"/>
      <c r="BB9" s="1375"/>
      <c r="BC9" s="1382" t="s">
        <v>91</v>
      </c>
      <c r="BD9" s="1383"/>
      <c r="BE9" s="1382" t="s">
        <v>90</v>
      </c>
      <c r="BF9" s="1383"/>
      <c r="BG9" s="1396"/>
      <c r="BH9" s="1397"/>
      <c r="BI9" s="1374"/>
      <c r="BJ9" s="1375"/>
      <c r="BK9" s="1374"/>
      <c r="BL9" s="1375"/>
      <c r="BM9" s="1378"/>
      <c r="BN9" s="1379"/>
      <c r="BO9" s="894"/>
      <c r="BP9" s="900"/>
      <c r="BW9" s="897"/>
      <c r="BX9" s="897"/>
      <c r="BY9" s="897"/>
      <c r="BZ9" s="897"/>
      <c r="CA9" s="897"/>
      <c r="CB9" s="897"/>
    </row>
    <row r="10" spans="1:81" s="896" customFormat="1" ht="14.25" customHeight="1" x14ac:dyDescent="0.2">
      <c r="A10" s="1409"/>
      <c r="B10" s="899"/>
      <c r="C10" s="899"/>
      <c r="D10" s="1399"/>
      <c r="E10" s="1361" t="s">
        <v>112</v>
      </c>
      <c r="F10" s="1361" t="s">
        <v>93</v>
      </c>
      <c r="G10" s="1361" t="s">
        <v>112</v>
      </c>
      <c r="H10" s="1361" t="s">
        <v>93</v>
      </c>
      <c r="I10" s="1361" t="s">
        <v>112</v>
      </c>
      <c r="J10" s="1361" t="s">
        <v>93</v>
      </c>
      <c r="K10" s="1361" t="s">
        <v>94</v>
      </c>
      <c r="L10" s="1361" t="s">
        <v>95</v>
      </c>
      <c r="M10" s="1361" t="s">
        <v>112</v>
      </c>
      <c r="N10" s="1361" t="s">
        <v>95</v>
      </c>
      <c r="O10" s="1361" t="s">
        <v>112</v>
      </c>
      <c r="P10" s="1361" t="s">
        <v>95</v>
      </c>
      <c r="Q10" s="1361" t="s">
        <v>112</v>
      </c>
      <c r="R10" s="1361" t="s">
        <v>93</v>
      </c>
      <c r="S10" s="1399"/>
      <c r="T10" s="1361" t="s">
        <v>112</v>
      </c>
      <c r="U10" s="1361" t="s">
        <v>93</v>
      </c>
      <c r="V10" s="1361" t="s">
        <v>112</v>
      </c>
      <c r="W10" s="1361" t="s">
        <v>93</v>
      </c>
      <c r="X10" s="1361" t="s">
        <v>112</v>
      </c>
      <c r="Y10" s="1361" t="s">
        <v>93</v>
      </c>
      <c r="Z10" s="1361" t="s">
        <v>94</v>
      </c>
      <c r="AA10" s="1361" t="s">
        <v>95</v>
      </c>
      <c r="AB10" s="1361" t="s">
        <v>112</v>
      </c>
      <c r="AC10" s="1361" t="s">
        <v>95</v>
      </c>
      <c r="AD10" s="1361" t="s">
        <v>112</v>
      </c>
      <c r="AE10" s="1361" t="s">
        <v>95</v>
      </c>
      <c r="AF10" s="1361" t="s">
        <v>112</v>
      </c>
      <c r="AG10" s="1361" t="s">
        <v>93</v>
      </c>
      <c r="AH10" s="1399"/>
      <c r="AI10" s="1361" t="s">
        <v>112</v>
      </c>
      <c r="AJ10" s="1361" t="s">
        <v>93</v>
      </c>
      <c r="AK10" s="1361" t="s">
        <v>112</v>
      </c>
      <c r="AL10" s="1361" t="s">
        <v>93</v>
      </c>
      <c r="AM10" s="1361" t="s">
        <v>112</v>
      </c>
      <c r="AN10" s="1361" t="s">
        <v>93</v>
      </c>
      <c r="AO10" s="1361" t="s">
        <v>94</v>
      </c>
      <c r="AP10" s="1361" t="s">
        <v>95</v>
      </c>
      <c r="AQ10" s="1361" t="s">
        <v>112</v>
      </c>
      <c r="AR10" s="1361" t="s">
        <v>95</v>
      </c>
      <c r="AS10" s="1361" t="s">
        <v>112</v>
      </c>
      <c r="AT10" s="1361" t="s">
        <v>95</v>
      </c>
      <c r="AU10" s="1361" t="s">
        <v>112</v>
      </c>
      <c r="AV10" s="1361" t="s">
        <v>93</v>
      </c>
      <c r="AW10" s="1361" t="s">
        <v>96</v>
      </c>
      <c r="AX10" s="1361" t="s">
        <v>112</v>
      </c>
      <c r="AY10" s="1361" t="s">
        <v>93</v>
      </c>
      <c r="AZ10" s="1389"/>
      <c r="BA10" s="1361" t="s">
        <v>112</v>
      </c>
      <c r="BB10" s="1361" t="s">
        <v>95</v>
      </c>
      <c r="BC10" s="1361" t="s">
        <v>112</v>
      </c>
      <c r="BD10" s="1361" t="s">
        <v>95</v>
      </c>
      <c r="BE10" s="1361" t="s">
        <v>112</v>
      </c>
      <c r="BF10" s="1361" t="s">
        <v>95</v>
      </c>
      <c r="BG10" s="1361" t="s">
        <v>92</v>
      </c>
      <c r="BH10" s="1361" t="s">
        <v>97</v>
      </c>
      <c r="BI10" s="1361" t="s">
        <v>112</v>
      </c>
      <c r="BJ10" s="1361" t="s">
        <v>95</v>
      </c>
      <c r="BK10" s="1361" t="s">
        <v>112</v>
      </c>
      <c r="BL10" s="1361" t="s">
        <v>95</v>
      </c>
      <c r="BM10" s="1364" t="s">
        <v>132</v>
      </c>
      <c r="BN10" s="1367" t="s">
        <v>95</v>
      </c>
      <c r="BO10" s="894"/>
      <c r="BP10" s="1370" t="s">
        <v>129</v>
      </c>
      <c r="BW10" s="897"/>
      <c r="BX10" s="897"/>
      <c r="BY10" s="897"/>
      <c r="BZ10" s="897"/>
      <c r="CA10" s="897"/>
      <c r="CB10" s="897"/>
    </row>
    <row r="11" spans="1:81" s="896" customFormat="1" ht="14.45" customHeight="1" x14ac:dyDescent="0.2">
      <c r="A11" s="1409"/>
      <c r="B11" s="899"/>
      <c r="C11" s="899"/>
      <c r="D11" s="1399"/>
      <c r="E11" s="1362"/>
      <c r="F11" s="1362"/>
      <c r="G11" s="1362"/>
      <c r="H11" s="1362"/>
      <c r="I11" s="1362"/>
      <c r="J11" s="1362"/>
      <c r="K11" s="1362"/>
      <c r="L11" s="1362"/>
      <c r="M11" s="1362"/>
      <c r="N11" s="1362"/>
      <c r="O11" s="1362"/>
      <c r="P11" s="1362"/>
      <c r="Q11" s="1362"/>
      <c r="R11" s="1362"/>
      <c r="S11" s="1399"/>
      <c r="T11" s="1362"/>
      <c r="U11" s="1362"/>
      <c r="V11" s="1362"/>
      <c r="W11" s="1362"/>
      <c r="X11" s="1362"/>
      <c r="Y11" s="1362"/>
      <c r="Z11" s="1362"/>
      <c r="AA11" s="1362"/>
      <c r="AB11" s="1362"/>
      <c r="AC11" s="1362"/>
      <c r="AD11" s="1362"/>
      <c r="AE11" s="1362"/>
      <c r="AF11" s="1362"/>
      <c r="AG11" s="1362"/>
      <c r="AH11" s="1399"/>
      <c r="AI11" s="1362"/>
      <c r="AJ11" s="1362"/>
      <c r="AK11" s="1362"/>
      <c r="AL11" s="1362"/>
      <c r="AM11" s="1362"/>
      <c r="AN11" s="1362"/>
      <c r="AO11" s="1362"/>
      <c r="AP11" s="1362"/>
      <c r="AQ11" s="1362"/>
      <c r="AR11" s="1362"/>
      <c r="AS11" s="1362"/>
      <c r="AT11" s="1362"/>
      <c r="AU11" s="1362"/>
      <c r="AV11" s="1362"/>
      <c r="AW11" s="1362"/>
      <c r="AX11" s="1362"/>
      <c r="AY11" s="1362"/>
      <c r="AZ11" s="1389"/>
      <c r="BA11" s="1362"/>
      <c r="BB11" s="1362"/>
      <c r="BC11" s="1362"/>
      <c r="BD11" s="1362"/>
      <c r="BE11" s="1362"/>
      <c r="BF11" s="1362"/>
      <c r="BG11" s="1362"/>
      <c r="BH11" s="1362"/>
      <c r="BI11" s="1362"/>
      <c r="BJ11" s="1362"/>
      <c r="BK11" s="1362"/>
      <c r="BL11" s="1362"/>
      <c r="BM11" s="1365"/>
      <c r="BN11" s="1368"/>
      <c r="BO11" s="894"/>
      <c r="BP11" s="1371"/>
      <c r="BQ11" s="896" t="s">
        <v>166</v>
      </c>
      <c r="BW11" s="897" t="s">
        <v>222</v>
      </c>
      <c r="BX11" s="897" t="s">
        <v>91</v>
      </c>
      <c r="BY11" s="897" t="s">
        <v>90</v>
      </c>
      <c r="BZ11" s="897" t="s">
        <v>223</v>
      </c>
      <c r="CA11" s="897" t="s">
        <v>224</v>
      </c>
      <c r="CB11" s="897" t="s">
        <v>225</v>
      </c>
    </row>
    <row r="12" spans="1:81" s="896" customFormat="1" ht="18" customHeight="1" x14ac:dyDescent="0.3">
      <c r="A12" s="1410"/>
      <c r="B12" s="902" t="s">
        <v>113</v>
      </c>
      <c r="C12" s="902" t="s">
        <v>114</v>
      </c>
      <c r="D12" s="1400"/>
      <c r="E12" s="1363"/>
      <c r="F12" s="1363"/>
      <c r="G12" s="1363"/>
      <c r="H12" s="1363"/>
      <c r="I12" s="1363"/>
      <c r="J12" s="1363"/>
      <c r="K12" s="1363"/>
      <c r="L12" s="1363"/>
      <c r="M12" s="1363"/>
      <c r="N12" s="1363"/>
      <c r="O12" s="1363"/>
      <c r="P12" s="1363"/>
      <c r="Q12" s="1363"/>
      <c r="R12" s="1363"/>
      <c r="S12" s="1400"/>
      <c r="T12" s="1363"/>
      <c r="U12" s="1363"/>
      <c r="V12" s="1363"/>
      <c r="W12" s="1363"/>
      <c r="X12" s="1363"/>
      <c r="Y12" s="1363"/>
      <c r="Z12" s="1363"/>
      <c r="AA12" s="1363"/>
      <c r="AB12" s="1363"/>
      <c r="AC12" s="1363"/>
      <c r="AD12" s="1363"/>
      <c r="AE12" s="1363"/>
      <c r="AF12" s="1363"/>
      <c r="AG12" s="1363"/>
      <c r="AH12" s="1400"/>
      <c r="AI12" s="1363"/>
      <c r="AJ12" s="1363"/>
      <c r="AK12" s="1363"/>
      <c r="AL12" s="1363"/>
      <c r="AM12" s="1363"/>
      <c r="AN12" s="1363"/>
      <c r="AO12" s="1363"/>
      <c r="AP12" s="1363"/>
      <c r="AQ12" s="1363"/>
      <c r="AR12" s="1363"/>
      <c r="AS12" s="1363"/>
      <c r="AT12" s="1363"/>
      <c r="AU12" s="1363"/>
      <c r="AV12" s="1363"/>
      <c r="AW12" s="1363"/>
      <c r="AX12" s="1363"/>
      <c r="AY12" s="1363"/>
      <c r="AZ12" s="1390"/>
      <c r="BA12" s="1363"/>
      <c r="BB12" s="1363"/>
      <c r="BC12" s="1363"/>
      <c r="BD12" s="1363"/>
      <c r="BE12" s="1363"/>
      <c r="BF12" s="1363"/>
      <c r="BG12" s="1363"/>
      <c r="BH12" s="1363"/>
      <c r="BI12" s="1363"/>
      <c r="BJ12" s="1363"/>
      <c r="BK12" s="1363"/>
      <c r="BL12" s="1363"/>
      <c r="BM12" s="1366"/>
      <c r="BN12" s="1369"/>
      <c r="BO12" s="903" t="s">
        <v>65</v>
      </c>
      <c r="BP12" s="904"/>
      <c r="BW12" s="897"/>
      <c r="BX12" s="897"/>
      <c r="BY12" s="897"/>
      <c r="BZ12" s="897"/>
      <c r="CA12" s="897"/>
      <c r="CB12" s="897"/>
    </row>
    <row r="13" spans="1:81" ht="15" customHeight="1" x14ac:dyDescent="0.25">
      <c r="A13" s="905" t="s">
        <v>86</v>
      </c>
      <c r="B13" s="906">
        <v>56913.205199999997</v>
      </c>
      <c r="C13" s="906">
        <f t="shared" ref="C13:C58" si="0">BM13/B13*100</f>
        <v>60.597104031666802</v>
      </c>
      <c r="D13" s="906">
        <f t="shared" ref="D13:AI13" si="1">SUM(D14:D58)</f>
        <v>0</v>
      </c>
      <c r="E13" s="907">
        <f t="shared" si="1"/>
        <v>5398.5474106000001</v>
      </c>
      <c r="F13" s="907">
        <f t="shared" si="1"/>
        <v>8061</v>
      </c>
      <c r="G13" s="907">
        <f t="shared" si="1"/>
        <v>101.7</v>
      </c>
      <c r="H13" s="907">
        <f t="shared" si="1"/>
        <v>38</v>
      </c>
      <c r="I13" s="907">
        <f t="shared" si="1"/>
        <v>52.2</v>
      </c>
      <c r="J13" s="907">
        <f t="shared" si="1"/>
        <v>86</v>
      </c>
      <c r="K13" s="907">
        <f t="shared" si="1"/>
        <v>2491.0467521999999</v>
      </c>
      <c r="L13" s="907">
        <f t="shared" si="1"/>
        <v>3507</v>
      </c>
      <c r="M13" s="907">
        <f t="shared" si="1"/>
        <v>4880.2199999999993</v>
      </c>
      <c r="N13" s="907">
        <f t="shared" si="1"/>
        <v>5884</v>
      </c>
      <c r="O13" s="907">
        <f t="shared" si="1"/>
        <v>5363.23</v>
      </c>
      <c r="P13" s="907">
        <f t="shared" si="1"/>
        <v>7014</v>
      </c>
      <c r="Q13" s="907">
        <f t="shared" si="1"/>
        <v>18286.944162799999</v>
      </c>
      <c r="R13" s="907">
        <f t="shared" si="1"/>
        <v>24590</v>
      </c>
      <c r="S13" s="907">
        <f t="shared" si="1"/>
        <v>0</v>
      </c>
      <c r="T13" s="907">
        <f t="shared" si="1"/>
        <v>1025.06</v>
      </c>
      <c r="U13" s="907">
        <f t="shared" si="1"/>
        <v>1849</v>
      </c>
      <c r="V13" s="908">
        <f t="shared" si="1"/>
        <v>10</v>
      </c>
      <c r="W13" s="909">
        <f t="shared" si="1"/>
        <v>3</v>
      </c>
      <c r="X13" s="909">
        <f t="shared" si="1"/>
        <v>4.55</v>
      </c>
      <c r="Y13" s="909">
        <f t="shared" si="1"/>
        <v>3</v>
      </c>
      <c r="Z13" s="909">
        <f t="shared" si="1"/>
        <v>2275.6200000000008</v>
      </c>
      <c r="AA13" s="909">
        <f t="shared" si="1"/>
        <v>2100</v>
      </c>
      <c r="AB13" s="909">
        <f t="shared" si="1"/>
        <v>2376.21</v>
      </c>
      <c r="AC13" s="909">
        <f t="shared" si="1"/>
        <v>4006</v>
      </c>
      <c r="AD13" s="909">
        <f t="shared" si="1"/>
        <v>10483.369999999999</v>
      </c>
      <c r="AE13" s="909">
        <f t="shared" si="1"/>
        <v>14836</v>
      </c>
      <c r="AF13" s="909">
        <f t="shared" si="1"/>
        <v>16174.810000000001</v>
      </c>
      <c r="AG13" s="909">
        <f t="shared" si="1"/>
        <v>22797</v>
      </c>
      <c r="AH13" s="909">
        <f t="shared" si="1"/>
        <v>0</v>
      </c>
      <c r="AI13" s="909">
        <f t="shared" si="1"/>
        <v>0</v>
      </c>
      <c r="AJ13" s="909">
        <f t="shared" ref="AJ13:BN13" si="2">SUM(AJ14:AJ58)</f>
        <v>0</v>
      </c>
      <c r="AK13" s="909">
        <f t="shared" si="2"/>
        <v>0</v>
      </c>
      <c r="AL13" s="909">
        <f t="shared" si="2"/>
        <v>0</v>
      </c>
      <c r="AM13" s="909">
        <f t="shared" si="2"/>
        <v>0</v>
      </c>
      <c r="AN13" s="909">
        <f t="shared" si="2"/>
        <v>0</v>
      </c>
      <c r="AO13" s="909">
        <f t="shared" si="2"/>
        <v>0</v>
      </c>
      <c r="AP13" s="909">
        <f t="shared" si="2"/>
        <v>0</v>
      </c>
      <c r="AQ13" s="909">
        <f t="shared" si="2"/>
        <v>0</v>
      </c>
      <c r="AR13" s="909">
        <f t="shared" si="2"/>
        <v>0</v>
      </c>
      <c r="AS13" s="909">
        <f t="shared" si="2"/>
        <v>0</v>
      </c>
      <c r="AT13" s="909">
        <f t="shared" si="2"/>
        <v>0</v>
      </c>
      <c r="AU13" s="909">
        <f t="shared" si="2"/>
        <v>0</v>
      </c>
      <c r="AV13" s="909">
        <f t="shared" si="2"/>
        <v>0</v>
      </c>
      <c r="AW13" s="909">
        <f t="shared" si="2"/>
        <v>0</v>
      </c>
      <c r="AX13" s="909">
        <f t="shared" si="2"/>
        <v>0</v>
      </c>
      <c r="AY13" s="909">
        <f t="shared" si="2"/>
        <v>0</v>
      </c>
      <c r="AZ13" s="909">
        <f t="shared" si="2"/>
        <v>0</v>
      </c>
      <c r="BA13" s="909">
        <f t="shared" si="2"/>
        <v>6423.6074106000005</v>
      </c>
      <c r="BB13" s="910">
        <f t="shared" si="2"/>
        <v>9910</v>
      </c>
      <c r="BC13" s="910">
        <f t="shared" si="2"/>
        <v>111.7</v>
      </c>
      <c r="BD13" s="910">
        <f t="shared" si="2"/>
        <v>41</v>
      </c>
      <c r="BE13" s="910">
        <f t="shared" si="2"/>
        <v>56.75</v>
      </c>
      <c r="BF13" s="910">
        <f t="shared" si="2"/>
        <v>89</v>
      </c>
      <c r="BG13" s="910">
        <f t="shared" si="2"/>
        <v>4766.6667522000007</v>
      </c>
      <c r="BH13" s="910">
        <f t="shared" si="2"/>
        <v>5607</v>
      </c>
      <c r="BI13" s="910">
        <f t="shared" si="2"/>
        <v>7256.4299999999985</v>
      </c>
      <c r="BJ13" s="910">
        <f t="shared" si="2"/>
        <v>9890</v>
      </c>
      <c r="BK13" s="910">
        <f t="shared" si="2"/>
        <v>15846.6</v>
      </c>
      <c r="BL13" s="910">
        <f t="shared" si="2"/>
        <v>21850</v>
      </c>
      <c r="BM13" s="910">
        <f t="shared" si="2"/>
        <v>34487.754162799996</v>
      </c>
      <c r="BN13" s="910">
        <f t="shared" si="2"/>
        <v>47387</v>
      </c>
      <c r="BO13" s="911">
        <v>30</v>
      </c>
      <c r="BP13" s="910"/>
      <c r="BQ13" s="912" t="s">
        <v>56</v>
      </c>
      <c r="BR13" s="912" t="s">
        <v>202</v>
      </c>
    </row>
    <row r="14" spans="1:81" ht="15" customHeight="1" x14ac:dyDescent="0.25">
      <c r="A14" s="914" t="s">
        <v>5</v>
      </c>
      <c r="B14" s="915">
        <v>78</v>
      </c>
      <c r="C14" s="916">
        <f t="shared" si="0"/>
        <v>19.230769230769234</v>
      </c>
      <c r="D14" s="917"/>
      <c r="E14" s="918"/>
      <c r="F14" s="918"/>
      <c r="G14" s="918"/>
      <c r="H14" s="918"/>
      <c r="I14" s="918"/>
      <c r="J14" s="918"/>
      <c r="K14" s="918"/>
      <c r="L14" s="918"/>
      <c r="M14" s="918"/>
      <c r="N14" s="918"/>
      <c r="O14" s="918"/>
      <c r="P14" s="918"/>
      <c r="Q14" s="919">
        <f t="shared" ref="Q14:R58" si="3">SUM(O14,M14,K14,I14,G14,E14)</f>
        <v>0</v>
      </c>
      <c r="R14" s="919">
        <f t="shared" si="3"/>
        <v>0</v>
      </c>
      <c r="S14" s="919"/>
      <c r="T14" s="919">
        <v>11</v>
      </c>
      <c r="U14" s="919">
        <v>25</v>
      </c>
      <c r="V14" s="919"/>
      <c r="W14" s="919"/>
      <c r="X14" s="919"/>
      <c r="Y14" s="919"/>
      <c r="Z14" s="920">
        <v>2.5</v>
      </c>
      <c r="AA14" s="920">
        <v>5</v>
      </c>
      <c r="AB14" s="919">
        <v>1.5</v>
      </c>
      <c r="AC14" s="919">
        <v>6</v>
      </c>
      <c r="AD14" s="920"/>
      <c r="AE14" s="920"/>
      <c r="AF14" s="919">
        <f t="shared" ref="AF14:AG58" si="4">SUM(AD14,AB14,Z14,X14,V14,T14)</f>
        <v>15</v>
      </c>
      <c r="AG14" s="919">
        <f t="shared" si="4"/>
        <v>36</v>
      </c>
      <c r="AH14" s="921"/>
      <c r="AI14" s="921"/>
      <c r="AJ14" s="921"/>
      <c r="AK14" s="921"/>
      <c r="AL14" s="921"/>
      <c r="AM14" s="921"/>
      <c r="AN14" s="921"/>
      <c r="AO14" s="921"/>
      <c r="AP14" s="921"/>
      <c r="AQ14" s="921"/>
      <c r="AR14" s="922"/>
      <c r="AS14" s="922"/>
      <c r="AT14" s="923"/>
      <c r="AU14" s="924">
        <f t="shared" ref="AU14:AV58" si="5">SUM(AS14,AQ14,AO14,AM14,AK14,AI14)</f>
        <v>0</v>
      </c>
      <c r="AV14" s="924">
        <f t="shared" si="5"/>
        <v>0</v>
      </c>
      <c r="AW14" s="923"/>
      <c r="AX14" s="923"/>
      <c r="AY14" s="923"/>
      <c r="AZ14" s="924">
        <f t="shared" ref="AZ14:BA58" si="6">SUM(D14,S14,AH14,)</f>
        <v>0</v>
      </c>
      <c r="BA14" s="925">
        <f t="shared" si="6"/>
        <v>11</v>
      </c>
      <c r="BB14" s="926">
        <f t="shared" ref="BB14:BB57" si="7">SUM(F14,AJ14,U14,)</f>
        <v>25</v>
      </c>
      <c r="BC14" s="926">
        <f t="shared" ref="BC14:BE57" si="8">SUM(AK14,V14,G14,)</f>
        <v>0</v>
      </c>
      <c r="BD14" s="926">
        <f t="shared" ref="BD14:BF57" si="9">SUM(AL14,W14,H14)</f>
        <v>0</v>
      </c>
      <c r="BE14" s="926">
        <f t="shared" si="8"/>
        <v>0</v>
      </c>
      <c r="BF14" s="926">
        <f t="shared" si="9"/>
        <v>0</v>
      </c>
      <c r="BG14" s="926">
        <f t="shared" ref="BG14:BG58" si="10">SUM(K14,Z14,AO14,)</f>
        <v>2.5</v>
      </c>
      <c r="BH14" s="926">
        <f t="shared" ref="BH14:BH57" si="11">SUM(L14,AP14,AA14,)</f>
        <v>5</v>
      </c>
      <c r="BI14" s="926">
        <f t="shared" ref="BI14:BI58" si="12">SUM(M14,AB14,AQ14,)</f>
        <v>1.5</v>
      </c>
      <c r="BJ14" s="926">
        <f t="shared" ref="BJ14:BJ57" si="13">SUM(N14,AR14,AC14,)</f>
        <v>6</v>
      </c>
      <c r="BK14" s="926">
        <f t="shared" ref="BK14:BL57" si="14">SUM(O14,AD14,AS14)</f>
        <v>0</v>
      </c>
      <c r="BL14" s="926">
        <f t="shared" si="14"/>
        <v>0</v>
      </c>
      <c r="BM14" s="926">
        <f t="shared" ref="BM14:BM31" si="15">SUM(Q14,AF14,AU14,BC14)</f>
        <v>15</v>
      </c>
      <c r="BN14" s="926">
        <f t="shared" ref="BN14:BN42" si="16">BB14+BD14+BF14+BH14+BJ14+BL14</f>
        <v>36</v>
      </c>
      <c r="BP14" s="927"/>
      <c r="BQ14" s="912" t="s">
        <v>203</v>
      </c>
    </row>
    <row r="15" spans="1:81" ht="15" customHeight="1" x14ac:dyDescent="0.25">
      <c r="A15" s="928" t="s">
        <v>6</v>
      </c>
      <c r="B15" s="929">
        <v>607</v>
      </c>
      <c r="C15" s="930">
        <f t="shared" si="0"/>
        <v>88.220757825370683</v>
      </c>
      <c r="D15" s="931"/>
      <c r="E15" s="918">
        <v>17</v>
      </c>
      <c r="F15" s="918">
        <v>40</v>
      </c>
      <c r="G15" s="918"/>
      <c r="H15" s="918"/>
      <c r="I15" s="918"/>
      <c r="J15" s="918"/>
      <c r="K15" s="918"/>
      <c r="L15" s="918"/>
      <c r="M15" s="918">
        <v>80.5</v>
      </c>
      <c r="N15" s="918">
        <v>73</v>
      </c>
      <c r="O15" s="919"/>
      <c r="P15" s="919"/>
      <c r="Q15" s="919">
        <f t="shared" si="3"/>
        <v>97.5</v>
      </c>
      <c r="R15" s="919">
        <f t="shared" si="3"/>
        <v>113</v>
      </c>
      <c r="S15" s="919"/>
      <c r="T15" s="919"/>
      <c r="U15" s="919"/>
      <c r="V15" s="919"/>
      <c r="W15" s="919"/>
      <c r="X15" s="919"/>
      <c r="Y15" s="919"/>
      <c r="Z15" s="920"/>
      <c r="AA15" s="920"/>
      <c r="AB15" s="919">
        <v>438</v>
      </c>
      <c r="AC15" s="919">
        <v>613</v>
      </c>
      <c r="AD15" s="919"/>
      <c r="AE15" s="919"/>
      <c r="AF15" s="919">
        <f t="shared" si="4"/>
        <v>438</v>
      </c>
      <c r="AG15" s="919">
        <f t="shared" si="4"/>
        <v>613</v>
      </c>
      <c r="AH15" s="924"/>
      <c r="AI15" s="924"/>
      <c r="AJ15" s="924"/>
      <c r="AK15" s="921"/>
      <c r="AL15" s="921"/>
      <c r="AM15" s="921"/>
      <c r="AN15" s="921"/>
      <c r="AO15" s="921"/>
      <c r="AP15" s="921"/>
      <c r="AQ15" s="921"/>
      <c r="AR15" s="924"/>
      <c r="AS15" s="924"/>
      <c r="AT15" s="924"/>
      <c r="AU15" s="924">
        <f t="shared" si="5"/>
        <v>0</v>
      </c>
      <c r="AV15" s="924">
        <f t="shared" si="5"/>
        <v>0</v>
      </c>
      <c r="AW15" s="924"/>
      <c r="AX15" s="924"/>
      <c r="AY15" s="924"/>
      <c r="AZ15" s="924">
        <f t="shared" si="6"/>
        <v>0</v>
      </c>
      <c r="BA15" s="925">
        <f t="shared" si="6"/>
        <v>17</v>
      </c>
      <c r="BB15" s="926">
        <f t="shared" si="7"/>
        <v>40</v>
      </c>
      <c r="BC15" s="926">
        <f t="shared" si="8"/>
        <v>0</v>
      </c>
      <c r="BD15" s="926">
        <f t="shared" si="9"/>
        <v>0</v>
      </c>
      <c r="BE15" s="926">
        <f t="shared" si="8"/>
        <v>0</v>
      </c>
      <c r="BF15" s="926">
        <f t="shared" si="9"/>
        <v>0</v>
      </c>
      <c r="BG15" s="926">
        <f t="shared" si="10"/>
        <v>0</v>
      </c>
      <c r="BH15" s="926">
        <f t="shared" si="11"/>
        <v>0</v>
      </c>
      <c r="BI15" s="926">
        <f t="shared" si="12"/>
        <v>518.5</v>
      </c>
      <c r="BJ15" s="926">
        <f t="shared" si="13"/>
        <v>686</v>
      </c>
      <c r="BK15" s="926">
        <f t="shared" si="14"/>
        <v>0</v>
      </c>
      <c r="BL15" s="926">
        <f t="shared" si="14"/>
        <v>0</v>
      </c>
      <c r="BM15" s="926">
        <f t="shared" si="15"/>
        <v>535.5</v>
      </c>
      <c r="BN15" s="926">
        <f t="shared" si="16"/>
        <v>726</v>
      </c>
      <c r="BO15" s="932"/>
      <c r="BP15" s="927"/>
      <c r="BQ15" s="933" t="s">
        <v>127</v>
      </c>
    </row>
    <row r="16" spans="1:81" ht="15" customHeight="1" x14ac:dyDescent="0.25">
      <c r="A16" s="928" t="s">
        <v>7</v>
      </c>
      <c r="B16" s="929">
        <v>80</v>
      </c>
      <c r="C16" s="930">
        <f t="shared" si="0"/>
        <v>0</v>
      </c>
      <c r="D16" s="934"/>
      <c r="E16" s="919"/>
      <c r="F16" s="919"/>
      <c r="G16" s="919"/>
      <c r="H16" s="919"/>
      <c r="I16" s="919"/>
      <c r="J16" s="919"/>
      <c r="K16" s="919"/>
      <c r="L16" s="919"/>
      <c r="M16" s="919"/>
      <c r="N16" s="919"/>
      <c r="O16" s="919"/>
      <c r="P16" s="919"/>
      <c r="Q16" s="919">
        <f>SUM(O16,M16,K16,I16,G16,E16)</f>
        <v>0</v>
      </c>
      <c r="R16" s="919">
        <f t="shared" si="3"/>
        <v>0</v>
      </c>
      <c r="S16" s="919"/>
      <c r="T16" s="919"/>
      <c r="U16" s="919"/>
      <c r="V16" s="919"/>
      <c r="W16" s="919"/>
      <c r="X16" s="919"/>
      <c r="Y16" s="919"/>
      <c r="Z16" s="919"/>
      <c r="AA16" s="919"/>
      <c r="AB16" s="935"/>
      <c r="AC16" s="919"/>
      <c r="AD16" s="919"/>
      <c r="AE16" s="919"/>
      <c r="AF16" s="935">
        <f t="shared" si="4"/>
        <v>0</v>
      </c>
      <c r="AG16" s="919">
        <f t="shared" si="4"/>
        <v>0</v>
      </c>
      <c r="AH16" s="924"/>
      <c r="AI16" s="924"/>
      <c r="AJ16" s="924"/>
      <c r="AK16" s="924"/>
      <c r="AL16" s="924"/>
      <c r="AM16" s="924"/>
      <c r="AN16" s="924"/>
      <c r="AO16" s="924"/>
      <c r="AP16" s="924"/>
      <c r="AQ16" s="924"/>
      <c r="AR16" s="924"/>
      <c r="AS16" s="924"/>
      <c r="AT16" s="924"/>
      <c r="AU16" s="924">
        <f t="shared" si="5"/>
        <v>0</v>
      </c>
      <c r="AV16" s="924">
        <f t="shared" si="5"/>
        <v>0</v>
      </c>
      <c r="AW16" s="924"/>
      <c r="AX16" s="924"/>
      <c r="AY16" s="924"/>
      <c r="AZ16" s="924">
        <f t="shared" si="6"/>
        <v>0</v>
      </c>
      <c r="BA16" s="925">
        <f t="shared" si="6"/>
        <v>0</v>
      </c>
      <c r="BB16" s="926">
        <f t="shared" si="7"/>
        <v>0</v>
      </c>
      <c r="BC16" s="926">
        <f t="shared" si="8"/>
        <v>0</v>
      </c>
      <c r="BD16" s="926">
        <f t="shared" si="9"/>
        <v>0</v>
      </c>
      <c r="BE16" s="926">
        <f t="shared" si="8"/>
        <v>0</v>
      </c>
      <c r="BF16" s="926">
        <f t="shared" si="9"/>
        <v>0</v>
      </c>
      <c r="BG16" s="926">
        <f>SUM(K16,Z16,AO16,)</f>
        <v>0</v>
      </c>
      <c r="BH16" s="926">
        <f t="shared" si="11"/>
        <v>0</v>
      </c>
      <c r="BI16" s="926">
        <f t="shared" si="12"/>
        <v>0</v>
      </c>
      <c r="BJ16" s="926">
        <f t="shared" si="13"/>
        <v>0</v>
      </c>
      <c r="BK16" s="926">
        <f t="shared" si="14"/>
        <v>0</v>
      </c>
      <c r="BL16" s="926">
        <f t="shared" si="14"/>
        <v>0</v>
      </c>
      <c r="BM16" s="926">
        <f t="shared" si="15"/>
        <v>0</v>
      </c>
      <c r="BN16" s="926">
        <f t="shared" si="16"/>
        <v>0</v>
      </c>
      <c r="BO16" s="932"/>
      <c r="BP16" s="927"/>
      <c r="BQ16" s="912" t="s">
        <v>127</v>
      </c>
      <c r="BV16" s="912" t="s">
        <v>226</v>
      </c>
      <c r="BW16" s="936">
        <f>BA13</f>
        <v>6423.6074106000005</v>
      </c>
      <c r="BX16" s="936">
        <f>BC13</f>
        <v>111.7</v>
      </c>
      <c r="BY16" s="936">
        <f>BE13</f>
        <v>56.75</v>
      </c>
      <c r="BZ16" s="936">
        <f>BG13</f>
        <v>4766.6667522000007</v>
      </c>
      <c r="CA16" s="936">
        <f>BI13</f>
        <v>7256.4299999999985</v>
      </c>
      <c r="CB16" s="936">
        <f>BK13</f>
        <v>15846.6</v>
      </c>
      <c r="CC16" s="937"/>
    </row>
    <row r="17" spans="1:80" s="948" customFormat="1" ht="15" customHeight="1" x14ac:dyDescent="0.25">
      <c r="A17" s="938" t="s">
        <v>8</v>
      </c>
      <c r="B17" s="939">
        <v>738.61</v>
      </c>
      <c r="C17" s="940">
        <f t="shared" si="0"/>
        <v>62.762486291818412</v>
      </c>
      <c r="D17" s="941"/>
      <c r="E17" s="942">
        <v>11.59</v>
      </c>
      <c r="F17" s="942"/>
      <c r="G17" s="942"/>
      <c r="H17" s="942"/>
      <c r="I17" s="942"/>
      <c r="J17" s="942"/>
      <c r="K17" s="942"/>
      <c r="L17" s="942"/>
      <c r="M17" s="942">
        <v>7.5</v>
      </c>
      <c r="N17" s="942"/>
      <c r="O17" s="942">
        <v>7.5</v>
      </c>
      <c r="P17" s="942"/>
      <c r="Q17" s="942">
        <f>SUM(O17,M17,K17,I17,G17,E17)</f>
        <v>26.59</v>
      </c>
      <c r="R17" s="942">
        <f t="shared" si="3"/>
        <v>0</v>
      </c>
      <c r="S17" s="942"/>
      <c r="T17" s="942">
        <v>20.75</v>
      </c>
      <c r="U17" s="942"/>
      <c r="V17" s="942"/>
      <c r="W17" s="942"/>
      <c r="X17" s="942"/>
      <c r="Y17" s="942"/>
      <c r="Z17" s="942"/>
      <c r="AA17" s="942"/>
      <c r="AB17" s="942"/>
      <c r="AC17" s="942"/>
      <c r="AD17" s="942">
        <v>416.23</v>
      </c>
      <c r="AE17" s="942"/>
      <c r="AF17" s="942">
        <f t="shared" si="4"/>
        <v>436.98</v>
      </c>
      <c r="AG17" s="942">
        <f t="shared" si="4"/>
        <v>0</v>
      </c>
      <c r="AH17" s="943"/>
      <c r="AI17" s="943"/>
      <c r="AJ17" s="943"/>
      <c r="AK17" s="943"/>
      <c r="AL17" s="943"/>
      <c r="AM17" s="943"/>
      <c r="AN17" s="943"/>
      <c r="AO17" s="943"/>
      <c r="AP17" s="943"/>
      <c r="AQ17" s="943"/>
      <c r="AR17" s="943"/>
      <c r="AS17" s="943"/>
      <c r="AT17" s="943"/>
      <c r="AU17" s="943">
        <f t="shared" si="5"/>
        <v>0</v>
      </c>
      <c r="AV17" s="943">
        <f t="shared" si="5"/>
        <v>0</v>
      </c>
      <c r="AW17" s="943"/>
      <c r="AX17" s="943"/>
      <c r="AY17" s="943"/>
      <c r="AZ17" s="943">
        <f t="shared" si="6"/>
        <v>0</v>
      </c>
      <c r="BA17" s="944">
        <f t="shared" si="6"/>
        <v>32.340000000000003</v>
      </c>
      <c r="BB17" s="945">
        <f t="shared" si="7"/>
        <v>0</v>
      </c>
      <c r="BC17" s="945">
        <f t="shared" si="8"/>
        <v>0</v>
      </c>
      <c r="BD17" s="945">
        <f t="shared" si="9"/>
        <v>0</v>
      </c>
      <c r="BE17" s="945">
        <f t="shared" si="8"/>
        <v>0</v>
      </c>
      <c r="BF17" s="945">
        <f t="shared" si="9"/>
        <v>0</v>
      </c>
      <c r="BG17" s="945">
        <f>SUM(K17,Z17,AO17,)</f>
        <v>0</v>
      </c>
      <c r="BH17" s="945">
        <f t="shared" si="11"/>
        <v>0</v>
      </c>
      <c r="BI17" s="945">
        <f t="shared" si="12"/>
        <v>7.5</v>
      </c>
      <c r="BJ17" s="945">
        <f t="shared" si="13"/>
        <v>0</v>
      </c>
      <c r="BK17" s="945">
        <f t="shared" si="14"/>
        <v>423.73</v>
      </c>
      <c r="BL17" s="945">
        <f t="shared" si="14"/>
        <v>0</v>
      </c>
      <c r="BM17" s="945">
        <f t="shared" si="15"/>
        <v>463.57</v>
      </c>
      <c r="BN17" s="945">
        <f t="shared" si="16"/>
        <v>0</v>
      </c>
      <c r="BO17" s="946"/>
      <c r="BP17" s="947"/>
      <c r="BQ17" s="948" t="s">
        <v>127</v>
      </c>
      <c r="BW17" s="949"/>
      <c r="BX17" s="949"/>
      <c r="BY17" s="949"/>
      <c r="BZ17" s="949"/>
      <c r="CA17" s="949"/>
      <c r="CB17" s="949"/>
    </row>
    <row r="18" spans="1:80" ht="15" customHeight="1" x14ac:dyDescent="0.25">
      <c r="A18" s="928" t="s">
        <v>9</v>
      </c>
      <c r="B18" s="929">
        <v>1294</v>
      </c>
      <c r="C18" s="930">
        <f t="shared" si="0"/>
        <v>10.834621329211744</v>
      </c>
      <c r="D18" s="931"/>
      <c r="E18" s="919">
        <v>18</v>
      </c>
      <c r="F18" s="919">
        <v>13</v>
      </c>
      <c r="G18" s="919"/>
      <c r="H18" s="919"/>
      <c r="I18" s="919"/>
      <c r="J18" s="919"/>
      <c r="K18" s="919">
        <v>10</v>
      </c>
      <c r="L18" s="919">
        <v>10</v>
      </c>
      <c r="M18" s="919"/>
      <c r="N18" s="919"/>
      <c r="O18" s="919">
        <v>57</v>
      </c>
      <c r="P18" s="919">
        <v>57</v>
      </c>
      <c r="Q18" s="919">
        <f t="shared" si="3"/>
        <v>85</v>
      </c>
      <c r="R18" s="919">
        <f t="shared" si="3"/>
        <v>80</v>
      </c>
      <c r="S18" s="919"/>
      <c r="T18" s="950">
        <v>0.6</v>
      </c>
      <c r="U18" s="919">
        <v>1</v>
      </c>
      <c r="V18" s="919"/>
      <c r="W18" s="919"/>
      <c r="X18" s="919"/>
      <c r="Y18" s="919"/>
      <c r="Z18" s="919">
        <v>7</v>
      </c>
      <c r="AA18" s="919">
        <v>7</v>
      </c>
      <c r="AB18" s="919"/>
      <c r="AC18" s="919"/>
      <c r="AD18" s="950">
        <v>47.6</v>
      </c>
      <c r="AE18" s="919">
        <v>45</v>
      </c>
      <c r="AF18" s="919">
        <f t="shared" si="4"/>
        <v>55.2</v>
      </c>
      <c r="AG18" s="919">
        <f t="shared" si="4"/>
        <v>53</v>
      </c>
      <c r="AH18" s="924"/>
      <c r="AI18" s="924"/>
      <c r="AJ18" s="924"/>
      <c r="AK18" s="924"/>
      <c r="AL18" s="924"/>
      <c r="AM18" s="924"/>
      <c r="AN18" s="924"/>
      <c r="AO18" s="924"/>
      <c r="AP18" s="924"/>
      <c r="AQ18" s="924"/>
      <c r="AR18" s="924"/>
      <c r="AS18" s="924"/>
      <c r="AT18" s="924"/>
      <c r="AU18" s="924">
        <f t="shared" si="5"/>
        <v>0</v>
      </c>
      <c r="AV18" s="924">
        <f t="shared" si="5"/>
        <v>0</v>
      </c>
      <c r="AW18" s="924"/>
      <c r="AX18" s="924"/>
      <c r="AY18" s="924"/>
      <c r="AZ18" s="924">
        <f t="shared" si="6"/>
        <v>0</v>
      </c>
      <c r="BA18" s="925">
        <f t="shared" si="6"/>
        <v>18.600000000000001</v>
      </c>
      <c r="BB18" s="926">
        <f t="shared" si="7"/>
        <v>14</v>
      </c>
      <c r="BC18" s="926">
        <f t="shared" si="8"/>
        <v>0</v>
      </c>
      <c r="BD18" s="926">
        <f t="shared" si="9"/>
        <v>0</v>
      </c>
      <c r="BE18" s="926">
        <f t="shared" si="8"/>
        <v>0</v>
      </c>
      <c r="BF18" s="926">
        <f t="shared" si="9"/>
        <v>0</v>
      </c>
      <c r="BG18" s="926">
        <f t="shared" si="10"/>
        <v>17</v>
      </c>
      <c r="BH18" s="926">
        <f t="shared" si="11"/>
        <v>17</v>
      </c>
      <c r="BI18" s="926">
        <f t="shared" si="12"/>
        <v>0</v>
      </c>
      <c r="BJ18" s="926">
        <f t="shared" si="13"/>
        <v>0</v>
      </c>
      <c r="BK18" s="926">
        <f t="shared" si="14"/>
        <v>104.6</v>
      </c>
      <c r="BL18" s="926">
        <f t="shared" si="14"/>
        <v>102</v>
      </c>
      <c r="BM18" s="926">
        <f t="shared" si="15"/>
        <v>140.19999999999999</v>
      </c>
      <c r="BN18" s="926">
        <f t="shared" si="16"/>
        <v>133</v>
      </c>
      <c r="BO18" s="951"/>
      <c r="BP18" s="927" t="s">
        <v>126</v>
      </c>
      <c r="BQ18" s="952" t="s">
        <v>204</v>
      </c>
    </row>
    <row r="19" spans="1:80" ht="15" customHeight="1" x14ac:dyDescent="0.25">
      <c r="A19" s="928" t="s">
        <v>10</v>
      </c>
      <c r="B19" s="929">
        <v>1521</v>
      </c>
      <c r="C19" s="930">
        <f t="shared" si="0"/>
        <v>101.57790927021696</v>
      </c>
      <c r="D19" s="953"/>
      <c r="E19" s="919">
        <v>72.75</v>
      </c>
      <c r="F19" s="919">
        <v>90</v>
      </c>
      <c r="G19" s="919"/>
      <c r="H19" s="919"/>
      <c r="I19" s="919"/>
      <c r="J19" s="919"/>
      <c r="K19" s="919"/>
      <c r="L19" s="919"/>
      <c r="M19" s="919"/>
      <c r="N19" s="919"/>
      <c r="O19" s="919">
        <v>24</v>
      </c>
      <c r="P19" s="919">
        <v>34</v>
      </c>
      <c r="Q19" s="919">
        <f t="shared" si="3"/>
        <v>96.75</v>
      </c>
      <c r="R19" s="919">
        <f t="shared" si="3"/>
        <v>124</v>
      </c>
      <c r="S19" s="919"/>
      <c r="T19" s="919">
        <v>132.25</v>
      </c>
      <c r="U19" s="919">
        <v>254</v>
      </c>
      <c r="V19" s="919">
        <v>8</v>
      </c>
      <c r="W19" s="919">
        <v>1</v>
      </c>
      <c r="X19" s="919"/>
      <c r="Y19" s="919"/>
      <c r="Z19" s="919">
        <v>62</v>
      </c>
      <c r="AA19" s="919">
        <v>57</v>
      </c>
      <c r="AB19" s="919"/>
      <c r="AC19" s="919"/>
      <c r="AD19" s="919">
        <v>1238</v>
      </c>
      <c r="AE19" s="919">
        <v>2169</v>
      </c>
      <c r="AF19" s="919">
        <f t="shared" si="4"/>
        <v>1440.25</v>
      </c>
      <c r="AG19" s="919">
        <f t="shared" si="4"/>
        <v>2481</v>
      </c>
      <c r="AH19" s="924"/>
      <c r="AI19" s="924"/>
      <c r="AJ19" s="924"/>
      <c r="AK19" s="924"/>
      <c r="AL19" s="924"/>
      <c r="AM19" s="924"/>
      <c r="AN19" s="924"/>
      <c r="AO19" s="924"/>
      <c r="AP19" s="954"/>
      <c r="AQ19" s="924"/>
      <c r="AR19" s="924"/>
      <c r="AS19" s="924"/>
      <c r="AT19" s="924"/>
      <c r="AU19" s="924">
        <f t="shared" si="5"/>
        <v>0</v>
      </c>
      <c r="AV19" s="924">
        <f t="shared" si="5"/>
        <v>0</v>
      </c>
      <c r="AW19" s="924"/>
      <c r="AX19" s="924"/>
      <c r="AY19" s="924"/>
      <c r="AZ19" s="924">
        <f t="shared" si="6"/>
        <v>0</v>
      </c>
      <c r="BA19" s="925">
        <f t="shared" si="6"/>
        <v>205</v>
      </c>
      <c r="BB19" s="926">
        <f t="shared" si="7"/>
        <v>344</v>
      </c>
      <c r="BC19" s="926">
        <f t="shared" si="8"/>
        <v>8</v>
      </c>
      <c r="BD19" s="926">
        <f t="shared" si="9"/>
        <v>1</v>
      </c>
      <c r="BE19" s="926">
        <f t="shared" si="8"/>
        <v>0</v>
      </c>
      <c r="BF19" s="926">
        <f t="shared" si="9"/>
        <v>0</v>
      </c>
      <c r="BG19" s="926">
        <f t="shared" si="10"/>
        <v>62</v>
      </c>
      <c r="BH19" s="926">
        <f t="shared" si="11"/>
        <v>57</v>
      </c>
      <c r="BI19" s="926">
        <f t="shared" si="12"/>
        <v>0</v>
      </c>
      <c r="BJ19" s="926">
        <f t="shared" si="13"/>
        <v>0</v>
      </c>
      <c r="BK19" s="926">
        <f t="shared" si="14"/>
        <v>1262</v>
      </c>
      <c r="BL19" s="926">
        <f t="shared" si="14"/>
        <v>2203</v>
      </c>
      <c r="BM19" s="926">
        <f t="shared" si="15"/>
        <v>1545</v>
      </c>
      <c r="BN19" s="926">
        <f t="shared" si="16"/>
        <v>2605</v>
      </c>
      <c r="BO19" s="955" t="s">
        <v>130</v>
      </c>
      <c r="BP19" s="927" t="s">
        <v>126</v>
      </c>
      <c r="BQ19" s="912" t="s">
        <v>205</v>
      </c>
    </row>
    <row r="20" spans="1:80" ht="15" customHeight="1" x14ac:dyDescent="0.25">
      <c r="A20" s="928" t="s">
        <v>11</v>
      </c>
      <c r="B20" s="929">
        <v>184</v>
      </c>
      <c r="C20" s="930">
        <f t="shared" si="0"/>
        <v>0</v>
      </c>
      <c r="D20" s="934"/>
      <c r="E20" s="956"/>
      <c r="F20" s="919"/>
      <c r="G20" s="957"/>
      <c r="H20" s="919"/>
      <c r="I20" s="919"/>
      <c r="J20" s="919"/>
      <c r="K20" s="919"/>
      <c r="L20" s="919"/>
      <c r="M20" s="957"/>
      <c r="N20" s="919"/>
      <c r="O20" s="919"/>
      <c r="P20" s="919"/>
      <c r="Q20" s="919">
        <f t="shared" si="3"/>
        <v>0</v>
      </c>
      <c r="R20" s="919">
        <f t="shared" si="3"/>
        <v>0</v>
      </c>
      <c r="S20" s="919"/>
      <c r="T20" s="935"/>
      <c r="U20" s="919"/>
      <c r="V20" s="919"/>
      <c r="W20" s="919"/>
      <c r="X20" s="919"/>
      <c r="Y20" s="919"/>
      <c r="Z20" s="919"/>
      <c r="AA20" s="919"/>
      <c r="AB20" s="919"/>
      <c r="AC20" s="919"/>
      <c r="AD20" s="919"/>
      <c r="AE20" s="919"/>
      <c r="AF20" s="919">
        <f t="shared" si="4"/>
        <v>0</v>
      </c>
      <c r="AG20" s="919">
        <f t="shared" si="4"/>
        <v>0</v>
      </c>
      <c r="AH20" s="924"/>
      <c r="AI20" s="924"/>
      <c r="AJ20" s="924"/>
      <c r="AK20" s="954"/>
      <c r="AL20" s="924"/>
      <c r="AM20" s="924"/>
      <c r="AN20" s="924"/>
      <c r="AO20" s="924"/>
      <c r="AP20" s="924"/>
      <c r="AQ20" s="924"/>
      <c r="AR20" s="924"/>
      <c r="AS20" s="924"/>
      <c r="AT20" s="924"/>
      <c r="AU20" s="924">
        <f t="shared" si="5"/>
        <v>0</v>
      </c>
      <c r="AV20" s="924">
        <f t="shared" si="5"/>
        <v>0</v>
      </c>
      <c r="AW20" s="924"/>
      <c r="AX20" s="924"/>
      <c r="AY20" s="924"/>
      <c r="AZ20" s="924">
        <f t="shared" si="6"/>
        <v>0</v>
      </c>
      <c r="BA20" s="925">
        <f t="shared" si="6"/>
        <v>0</v>
      </c>
      <c r="BB20" s="926">
        <f t="shared" si="7"/>
        <v>0</v>
      </c>
      <c r="BC20" s="926">
        <f t="shared" si="8"/>
        <v>0</v>
      </c>
      <c r="BD20" s="926">
        <f t="shared" si="9"/>
        <v>0</v>
      </c>
      <c r="BE20" s="926">
        <f t="shared" si="8"/>
        <v>0</v>
      </c>
      <c r="BF20" s="926">
        <f t="shared" si="9"/>
        <v>0</v>
      </c>
      <c r="BG20" s="926">
        <f t="shared" si="10"/>
        <v>0</v>
      </c>
      <c r="BH20" s="926">
        <f t="shared" si="11"/>
        <v>0</v>
      </c>
      <c r="BI20" s="926">
        <f t="shared" si="12"/>
        <v>0</v>
      </c>
      <c r="BJ20" s="926">
        <f t="shared" si="13"/>
        <v>0</v>
      </c>
      <c r="BK20" s="926">
        <f t="shared" si="14"/>
        <v>0</v>
      </c>
      <c r="BL20" s="926">
        <f t="shared" si="14"/>
        <v>0</v>
      </c>
      <c r="BM20" s="926">
        <f t="shared" si="15"/>
        <v>0</v>
      </c>
      <c r="BN20" s="926">
        <f t="shared" si="16"/>
        <v>0</v>
      </c>
      <c r="BO20" s="932"/>
      <c r="BP20" s="927"/>
      <c r="BV20" s="912" t="s">
        <v>227</v>
      </c>
      <c r="BW20" s="913" t="s">
        <v>228</v>
      </c>
      <c r="BX20" s="913" t="s">
        <v>229</v>
      </c>
    </row>
    <row r="21" spans="1:80" ht="15" customHeight="1" x14ac:dyDescent="0.25">
      <c r="A21" s="928" t="s">
        <v>12</v>
      </c>
      <c r="B21" s="929">
        <v>197.5</v>
      </c>
      <c r="C21" s="930">
        <f t="shared" si="0"/>
        <v>0</v>
      </c>
      <c r="D21" s="953"/>
      <c r="E21" s="919"/>
      <c r="F21" s="919"/>
      <c r="G21" s="919"/>
      <c r="H21" s="919"/>
      <c r="I21" s="919"/>
      <c r="J21" s="919"/>
      <c r="K21" s="919"/>
      <c r="L21" s="919"/>
      <c r="M21" s="957"/>
      <c r="N21" s="919"/>
      <c r="O21" s="919"/>
      <c r="P21" s="919"/>
      <c r="Q21" s="919">
        <f t="shared" si="3"/>
        <v>0</v>
      </c>
      <c r="R21" s="919">
        <f t="shared" si="3"/>
        <v>0</v>
      </c>
      <c r="S21" s="919"/>
      <c r="T21" s="919"/>
      <c r="U21" s="919"/>
      <c r="V21" s="919"/>
      <c r="W21" s="919"/>
      <c r="X21" s="919"/>
      <c r="Y21" s="919"/>
      <c r="Z21" s="919"/>
      <c r="AA21" s="919"/>
      <c r="AB21" s="919"/>
      <c r="AC21" s="919"/>
      <c r="AD21" s="919"/>
      <c r="AE21" s="919"/>
      <c r="AF21" s="919">
        <f t="shared" si="4"/>
        <v>0</v>
      </c>
      <c r="AG21" s="919">
        <f t="shared" si="4"/>
        <v>0</v>
      </c>
      <c r="AH21" s="924"/>
      <c r="AI21" s="924"/>
      <c r="AJ21" s="924"/>
      <c r="AK21" s="924"/>
      <c r="AL21" s="924"/>
      <c r="AM21" s="924"/>
      <c r="AN21" s="924"/>
      <c r="AO21" s="924"/>
      <c r="AP21" s="924"/>
      <c r="AQ21" s="924"/>
      <c r="AR21" s="924"/>
      <c r="AS21" s="924"/>
      <c r="AT21" s="924"/>
      <c r="AU21" s="924">
        <f t="shared" si="5"/>
        <v>0</v>
      </c>
      <c r="AV21" s="924">
        <f t="shared" si="5"/>
        <v>0</v>
      </c>
      <c r="AW21" s="924"/>
      <c r="AX21" s="924"/>
      <c r="AY21" s="924"/>
      <c r="AZ21" s="924">
        <f t="shared" si="6"/>
        <v>0</v>
      </c>
      <c r="BA21" s="925">
        <f t="shared" si="6"/>
        <v>0</v>
      </c>
      <c r="BB21" s="926">
        <f t="shared" si="7"/>
        <v>0</v>
      </c>
      <c r="BC21" s="926">
        <f t="shared" si="8"/>
        <v>0</v>
      </c>
      <c r="BD21" s="926">
        <f t="shared" si="9"/>
        <v>0</v>
      </c>
      <c r="BE21" s="926">
        <f t="shared" si="8"/>
        <v>0</v>
      </c>
      <c r="BF21" s="926">
        <f t="shared" si="9"/>
        <v>0</v>
      </c>
      <c r="BG21" s="926">
        <f t="shared" si="10"/>
        <v>0</v>
      </c>
      <c r="BH21" s="926">
        <f t="shared" si="11"/>
        <v>0</v>
      </c>
      <c r="BI21" s="926">
        <f t="shared" si="12"/>
        <v>0</v>
      </c>
      <c r="BJ21" s="926">
        <f t="shared" si="13"/>
        <v>0</v>
      </c>
      <c r="BK21" s="926">
        <f t="shared" si="14"/>
        <v>0</v>
      </c>
      <c r="BL21" s="926">
        <f t="shared" si="14"/>
        <v>0</v>
      </c>
      <c r="BM21" s="926">
        <f t="shared" si="15"/>
        <v>0</v>
      </c>
      <c r="BN21" s="926">
        <f t="shared" si="16"/>
        <v>0</v>
      </c>
      <c r="BO21" s="955" t="s">
        <v>130</v>
      </c>
      <c r="BP21" s="927" t="s">
        <v>126</v>
      </c>
      <c r="BV21" s="912" t="s">
        <v>176</v>
      </c>
      <c r="BW21" s="936">
        <f>Q13</f>
        <v>18286.944162799999</v>
      </c>
      <c r="BX21" s="936">
        <f>R13</f>
        <v>24590</v>
      </c>
    </row>
    <row r="22" spans="1:80" ht="15" customHeight="1" x14ac:dyDescent="0.25">
      <c r="A22" s="928" t="s">
        <v>13</v>
      </c>
      <c r="B22" s="929">
        <v>369</v>
      </c>
      <c r="C22" s="930">
        <f t="shared" si="0"/>
        <v>0</v>
      </c>
      <c r="D22" s="953"/>
      <c r="E22" s="919"/>
      <c r="F22" s="919"/>
      <c r="G22" s="919"/>
      <c r="H22" s="919"/>
      <c r="I22" s="919"/>
      <c r="J22" s="919"/>
      <c r="K22" s="919"/>
      <c r="L22" s="919"/>
      <c r="M22" s="919"/>
      <c r="N22" s="919"/>
      <c r="O22" s="919"/>
      <c r="P22" s="919"/>
      <c r="Q22" s="919">
        <f t="shared" si="3"/>
        <v>0</v>
      </c>
      <c r="R22" s="919">
        <f t="shared" si="3"/>
        <v>0</v>
      </c>
      <c r="S22" s="919"/>
      <c r="T22" s="919"/>
      <c r="U22" s="919"/>
      <c r="V22" s="919"/>
      <c r="W22" s="919"/>
      <c r="X22" s="919"/>
      <c r="Y22" s="919"/>
      <c r="Z22" s="919"/>
      <c r="AA22" s="919"/>
      <c r="AB22" s="919"/>
      <c r="AC22" s="919"/>
      <c r="AD22" s="919"/>
      <c r="AE22" s="919"/>
      <c r="AF22" s="919">
        <f t="shared" si="4"/>
        <v>0</v>
      </c>
      <c r="AG22" s="919">
        <f t="shared" si="4"/>
        <v>0</v>
      </c>
      <c r="AH22" s="924"/>
      <c r="AI22" s="924"/>
      <c r="AJ22" s="924"/>
      <c r="AK22" s="924"/>
      <c r="AL22" s="924"/>
      <c r="AM22" s="924"/>
      <c r="AN22" s="924"/>
      <c r="AO22" s="924"/>
      <c r="AP22" s="924"/>
      <c r="AQ22" s="924"/>
      <c r="AR22" s="924"/>
      <c r="AS22" s="924"/>
      <c r="AT22" s="924"/>
      <c r="AU22" s="924">
        <f t="shared" si="5"/>
        <v>0</v>
      </c>
      <c r="AV22" s="924">
        <f t="shared" si="5"/>
        <v>0</v>
      </c>
      <c r="AW22" s="924"/>
      <c r="AX22" s="924"/>
      <c r="AY22" s="924"/>
      <c r="AZ22" s="924">
        <f t="shared" si="6"/>
        <v>0</v>
      </c>
      <c r="BA22" s="925">
        <f t="shared" si="6"/>
        <v>0</v>
      </c>
      <c r="BB22" s="926">
        <f t="shared" si="7"/>
        <v>0</v>
      </c>
      <c r="BC22" s="926">
        <f t="shared" si="8"/>
        <v>0</v>
      </c>
      <c r="BD22" s="926">
        <f t="shared" si="9"/>
        <v>0</v>
      </c>
      <c r="BE22" s="926">
        <f t="shared" si="8"/>
        <v>0</v>
      </c>
      <c r="BF22" s="926">
        <f t="shared" si="9"/>
        <v>0</v>
      </c>
      <c r="BG22" s="926">
        <f t="shared" si="10"/>
        <v>0</v>
      </c>
      <c r="BH22" s="926">
        <f t="shared" si="11"/>
        <v>0</v>
      </c>
      <c r="BI22" s="926">
        <f t="shared" si="12"/>
        <v>0</v>
      </c>
      <c r="BJ22" s="926">
        <f t="shared" si="13"/>
        <v>0</v>
      </c>
      <c r="BK22" s="926">
        <f t="shared" si="14"/>
        <v>0</v>
      </c>
      <c r="BL22" s="926">
        <f t="shared" si="14"/>
        <v>0</v>
      </c>
      <c r="BM22" s="926">
        <f t="shared" si="15"/>
        <v>0</v>
      </c>
      <c r="BN22" s="926">
        <f t="shared" si="16"/>
        <v>0</v>
      </c>
      <c r="BO22" s="932"/>
      <c r="BP22" s="927"/>
      <c r="BV22" s="912" t="s">
        <v>2</v>
      </c>
      <c r="BW22" s="936">
        <f>AF13</f>
        <v>16174.810000000001</v>
      </c>
      <c r="BX22" s="936">
        <f>AG13</f>
        <v>22797</v>
      </c>
    </row>
    <row r="23" spans="1:80" ht="15" customHeight="1" x14ac:dyDescent="0.25">
      <c r="A23" s="928" t="s">
        <v>14</v>
      </c>
      <c r="B23" s="929">
        <v>146.47999999999999</v>
      </c>
      <c r="C23" s="930">
        <f t="shared" si="0"/>
        <v>13.551338066630256</v>
      </c>
      <c r="D23" s="931"/>
      <c r="E23" s="919"/>
      <c r="F23" s="919"/>
      <c r="G23" s="935"/>
      <c r="H23" s="919"/>
      <c r="I23" s="919"/>
      <c r="J23" s="919"/>
      <c r="K23" s="919"/>
      <c r="L23" s="919"/>
      <c r="M23" s="935">
        <v>18.2</v>
      </c>
      <c r="N23" s="919">
        <v>39</v>
      </c>
      <c r="O23" s="919"/>
      <c r="P23" s="919"/>
      <c r="Q23" s="919">
        <f t="shared" si="3"/>
        <v>18.2</v>
      </c>
      <c r="R23" s="919">
        <f t="shared" si="3"/>
        <v>39</v>
      </c>
      <c r="S23" s="919"/>
      <c r="T23" s="919"/>
      <c r="U23" s="919"/>
      <c r="V23" s="919"/>
      <c r="W23" s="919"/>
      <c r="X23" s="919"/>
      <c r="Y23" s="919"/>
      <c r="Z23" s="919"/>
      <c r="AA23" s="919"/>
      <c r="AB23" s="919">
        <v>1.65</v>
      </c>
      <c r="AC23" s="919">
        <v>4</v>
      </c>
      <c r="AD23" s="919"/>
      <c r="AE23" s="919"/>
      <c r="AF23" s="919">
        <f t="shared" si="4"/>
        <v>1.65</v>
      </c>
      <c r="AG23" s="919">
        <f t="shared" si="4"/>
        <v>4</v>
      </c>
      <c r="AH23" s="924"/>
      <c r="AI23" s="924"/>
      <c r="AJ23" s="924"/>
      <c r="AK23" s="924"/>
      <c r="AL23" s="924"/>
      <c r="AM23" s="924"/>
      <c r="AN23" s="924"/>
      <c r="AO23" s="924"/>
      <c r="AP23" s="924"/>
      <c r="AQ23" s="924"/>
      <c r="AR23" s="924"/>
      <c r="AS23" s="924"/>
      <c r="AT23" s="924"/>
      <c r="AU23" s="924">
        <f t="shared" si="5"/>
        <v>0</v>
      </c>
      <c r="AV23" s="924">
        <f t="shared" si="5"/>
        <v>0</v>
      </c>
      <c r="AW23" s="924"/>
      <c r="AX23" s="924"/>
      <c r="AY23" s="924"/>
      <c r="AZ23" s="924">
        <f t="shared" si="6"/>
        <v>0</v>
      </c>
      <c r="BA23" s="925">
        <f t="shared" si="6"/>
        <v>0</v>
      </c>
      <c r="BB23" s="926">
        <f t="shared" si="7"/>
        <v>0</v>
      </c>
      <c r="BC23" s="926">
        <f t="shared" si="8"/>
        <v>0</v>
      </c>
      <c r="BD23" s="926">
        <f t="shared" si="9"/>
        <v>0</v>
      </c>
      <c r="BE23" s="926">
        <f t="shared" si="8"/>
        <v>0</v>
      </c>
      <c r="BF23" s="926">
        <f t="shared" si="9"/>
        <v>0</v>
      </c>
      <c r="BG23" s="926">
        <f t="shared" si="10"/>
        <v>0</v>
      </c>
      <c r="BH23" s="926">
        <f t="shared" si="11"/>
        <v>0</v>
      </c>
      <c r="BI23" s="926">
        <f t="shared" si="12"/>
        <v>19.849999999999998</v>
      </c>
      <c r="BJ23" s="926">
        <f t="shared" si="13"/>
        <v>43</v>
      </c>
      <c r="BK23" s="926">
        <f t="shared" si="14"/>
        <v>0</v>
      </c>
      <c r="BL23" s="926">
        <f t="shared" si="14"/>
        <v>0</v>
      </c>
      <c r="BM23" s="926">
        <f t="shared" si="15"/>
        <v>19.849999999999998</v>
      </c>
      <c r="BN23" s="926">
        <f t="shared" si="16"/>
        <v>43</v>
      </c>
      <c r="BO23" s="951"/>
      <c r="BP23" s="927"/>
      <c r="BQ23" s="933" t="s">
        <v>205</v>
      </c>
      <c r="BV23" s="912" t="s">
        <v>230</v>
      </c>
      <c r="BW23" s="936">
        <f>AU13</f>
        <v>0</v>
      </c>
      <c r="BX23" s="936">
        <f>AV13</f>
        <v>0</v>
      </c>
    </row>
    <row r="24" spans="1:80" ht="15" customHeight="1" x14ac:dyDescent="0.25">
      <c r="A24" s="928" t="s">
        <v>15</v>
      </c>
      <c r="B24" s="929">
        <v>278</v>
      </c>
      <c r="C24" s="930">
        <f t="shared" si="0"/>
        <v>53.021582733812956</v>
      </c>
      <c r="D24" s="953"/>
      <c r="E24" s="919"/>
      <c r="F24" s="919"/>
      <c r="G24" s="919"/>
      <c r="H24" s="919"/>
      <c r="I24" s="919"/>
      <c r="J24" s="919"/>
      <c r="K24" s="919"/>
      <c r="L24" s="919"/>
      <c r="M24" s="919"/>
      <c r="N24" s="919"/>
      <c r="O24" s="919"/>
      <c r="P24" s="919"/>
      <c r="Q24" s="919">
        <f t="shared" si="3"/>
        <v>0</v>
      </c>
      <c r="R24" s="919">
        <f t="shared" si="3"/>
        <v>0</v>
      </c>
      <c r="S24" s="919"/>
      <c r="T24" s="919">
        <v>15.25</v>
      </c>
      <c r="U24" s="919">
        <v>45</v>
      </c>
      <c r="V24" s="919"/>
      <c r="W24" s="919"/>
      <c r="X24" s="919"/>
      <c r="Y24" s="919"/>
      <c r="Z24" s="919"/>
      <c r="AA24" s="919"/>
      <c r="AB24" s="919">
        <v>40.25</v>
      </c>
      <c r="AC24" s="919">
        <v>139</v>
      </c>
      <c r="AD24" s="919">
        <v>91.9</v>
      </c>
      <c r="AE24" s="919">
        <v>187</v>
      </c>
      <c r="AF24" s="919">
        <f t="shared" si="4"/>
        <v>147.4</v>
      </c>
      <c r="AG24" s="919">
        <f t="shared" si="4"/>
        <v>371</v>
      </c>
      <c r="AH24" s="924"/>
      <c r="AI24" s="924"/>
      <c r="AJ24" s="924"/>
      <c r="AK24" s="924"/>
      <c r="AL24" s="924"/>
      <c r="AM24" s="924"/>
      <c r="AN24" s="924"/>
      <c r="AO24" s="924"/>
      <c r="AP24" s="924"/>
      <c r="AQ24" s="924"/>
      <c r="AR24" s="924"/>
      <c r="AS24" s="924"/>
      <c r="AT24" s="924"/>
      <c r="AU24" s="924">
        <f t="shared" si="5"/>
        <v>0</v>
      </c>
      <c r="AV24" s="924">
        <f t="shared" si="5"/>
        <v>0</v>
      </c>
      <c r="AW24" s="924"/>
      <c r="AX24" s="924"/>
      <c r="AY24" s="924"/>
      <c r="AZ24" s="924">
        <f t="shared" si="6"/>
        <v>0</v>
      </c>
      <c r="BA24" s="925">
        <f t="shared" si="6"/>
        <v>15.25</v>
      </c>
      <c r="BB24" s="926">
        <f t="shared" si="7"/>
        <v>45</v>
      </c>
      <c r="BC24" s="926">
        <f t="shared" si="8"/>
        <v>0</v>
      </c>
      <c r="BD24" s="926">
        <f t="shared" si="9"/>
        <v>0</v>
      </c>
      <c r="BE24" s="926">
        <f t="shared" si="8"/>
        <v>0</v>
      </c>
      <c r="BF24" s="926">
        <f t="shared" si="9"/>
        <v>0</v>
      </c>
      <c r="BG24" s="926">
        <f t="shared" si="10"/>
        <v>0</v>
      </c>
      <c r="BH24" s="926">
        <f t="shared" si="11"/>
        <v>0</v>
      </c>
      <c r="BI24" s="926">
        <f t="shared" si="12"/>
        <v>40.25</v>
      </c>
      <c r="BJ24" s="926">
        <f t="shared" si="13"/>
        <v>139</v>
      </c>
      <c r="BK24" s="926">
        <f t="shared" si="14"/>
        <v>91.9</v>
      </c>
      <c r="BL24" s="926">
        <f t="shared" si="14"/>
        <v>187</v>
      </c>
      <c r="BM24" s="926">
        <f t="shared" si="15"/>
        <v>147.4</v>
      </c>
      <c r="BN24" s="926">
        <f t="shared" si="16"/>
        <v>371</v>
      </c>
      <c r="BO24" s="932"/>
      <c r="BP24" s="927"/>
      <c r="BQ24" s="912" t="s">
        <v>206</v>
      </c>
    </row>
    <row r="25" spans="1:80" s="952" customFormat="1" ht="15" customHeight="1" x14ac:dyDescent="0.25">
      <c r="A25" s="958" t="s">
        <v>16</v>
      </c>
      <c r="B25" s="959">
        <v>980.5</v>
      </c>
      <c r="C25" s="960">
        <f t="shared" si="0"/>
        <v>0</v>
      </c>
      <c r="D25" s="961"/>
      <c r="E25" s="962"/>
      <c r="F25" s="962"/>
      <c r="G25" s="963"/>
      <c r="H25" s="963"/>
      <c r="I25" s="963"/>
      <c r="J25" s="963"/>
      <c r="K25" s="963"/>
      <c r="L25" s="963"/>
      <c r="M25" s="963"/>
      <c r="N25" s="962"/>
      <c r="O25" s="962"/>
      <c r="P25" s="962"/>
      <c r="Q25" s="964">
        <f t="shared" si="3"/>
        <v>0</v>
      </c>
      <c r="R25" s="964">
        <f t="shared" si="3"/>
        <v>0</v>
      </c>
      <c r="S25" s="964"/>
      <c r="T25" s="965"/>
      <c r="U25" s="962"/>
      <c r="V25" s="962"/>
      <c r="W25" s="962"/>
      <c r="X25" s="962"/>
      <c r="Y25" s="962"/>
      <c r="Z25" s="962"/>
      <c r="AA25" s="962"/>
      <c r="AB25" s="966"/>
      <c r="AC25" s="966"/>
      <c r="AD25" s="962"/>
      <c r="AE25" s="962"/>
      <c r="AF25" s="964">
        <f t="shared" si="4"/>
        <v>0</v>
      </c>
      <c r="AG25" s="964">
        <f t="shared" si="4"/>
        <v>0</v>
      </c>
      <c r="AH25" s="967"/>
      <c r="AI25" s="967"/>
      <c r="AJ25" s="967"/>
      <c r="AK25" s="967"/>
      <c r="AL25" s="967"/>
      <c r="AM25" s="967"/>
      <c r="AN25" s="967"/>
      <c r="AO25" s="967"/>
      <c r="AP25" s="967"/>
      <c r="AQ25" s="967"/>
      <c r="AR25" s="967"/>
      <c r="AS25" s="967"/>
      <c r="AT25" s="967"/>
      <c r="AU25" s="967">
        <f t="shared" si="5"/>
        <v>0</v>
      </c>
      <c r="AV25" s="967">
        <f t="shared" si="5"/>
        <v>0</v>
      </c>
      <c r="AW25" s="967"/>
      <c r="AX25" s="967"/>
      <c r="AY25" s="967"/>
      <c r="AZ25" s="967">
        <f t="shared" si="6"/>
        <v>0</v>
      </c>
      <c r="BA25" s="968">
        <f t="shared" si="6"/>
        <v>0</v>
      </c>
      <c r="BB25" s="969">
        <f t="shared" si="7"/>
        <v>0</v>
      </c>
      <c r="BC25" s="969">
        <f t="shared" si="8"/>
        <v>0</v>
      </c>
      <c r="BD25" s="969">
        <f t="shared" si="9"/>
        <v>0</v>
      </c>
      <c r="BE25" s="969">
        <f t="shared" si="8"/>
        <v>0</v>
      </c>
      <c r="BF25" s="969">
        <f t="shared" si="9"/>
        <v>0</v>
      </c>
      <c r="BG25" s="969">
        <f t="shared" si="10"/>
        <v>0</v>
      </c>
      <c r="BH25" s="969">
        <f t="shared" si="11"/>
        <v>0</v>
      </c>
      <c r="BI25" s="969">
        <f t="shared" si="12"/>
        <v>0</v>
      </c>
      <c r="BJ25" s="969">
        <f t="shared" si="13"/>
        <v>0</v>
      </c>
      <c r="BK25" s="969">
        <f t="shared" si="14"/>
        <v>0</v>
      </c>
      <c r="BL25" s="969">
        <f t="shared" si="14"/>
        <v>0</v>
      </c>
      <c r="BM25" s="969">
        <f t="shared" si="15"/>
        <v>0</v>
      </c>
      <c r="BN25" s="969">
        <f t="shared" si="16"/>
        <v>0</v>
      </c>
      <c r="BO25" s="970"/>
      <c r="BP25" s="971"/>
      <c r="BQ25" s="912"/>
      <c r="BW25" s="972"/>
      <c r="BX25" s="973"/>
      <c r="BY25" s="973"/>
      <c r="BZ25" s="973"/>
      <c r="CA25" s="973"/>
      <c r="CB25" s="973"/>
    </row>
    <row r="26" spans="1:80" ht="15" customHeight="1" x14ac:dyDescent="0.25">
      <c r="A26" s="974" t="s">
        <v>18</v>
      </c>
      <c r="B26" s="929">
        <v>1250</v>
      </c>
      <c r="C26" s="930">
        <f t="shared" si="0"/>
        <v>0</v>
      </c>
      <c r="D26" s="934"/>
      <c r="E26" s="919"/>
      <c r="F26" s="919"/>
      <c r="G26" s="919"/>
      <c r="H26" s="919"/>
      <c r="I26" s="919"/>
      <c r="J26" s="919"/>
      <c r="K26" s="919"/>
      <c r="L26" s="919"/>
      <c r="M26" s="919"/>
      <c r="N26" s="919"/>
      <c r="O26" s="919"/>
      <c r="P26" s="919"/>
      <c r="Q26" s="919">
        <f t="shared" si="3"/>
        <v>0</v>
      </c>
      <c r="R26" s="919">
        <f t="shared" si="3"/>
        <v>0</v>
      </c>
      <c r="S26" s="919"/>
      <c r="T26" s="919"/>
      <c r="U26" s="919"/>
      <c r="V26" s="919"/>
      <c r="W26" s="919"/>
      <c r="X26" s="919"/>
      <c r="Y26" s="919"/>
      <c r="Z26" s="919"/>
      <c r="AA26" s="919"/>
      <c r="AB26" s="919"/>
      <c r="AC26" s="919"/>
      <c r="AD26" s="920"/>
      <c r="AE26" s="920"/>
      <c r="AF26" s="919">
        <f t="shared" si="4"/>
        <v>0</v>
      </c>
      <c r="AG26" s="919">
        <f t="shared" si="4"/>
        <v>0</v>
      </c>
      <c r="AH26" s="921"/>
      <c r="AI26" s="921"/>
      <c r="AJ26" s="921"/>
      <c r="AK26" s="921"/>
      <c r="AL26" s="921"/>
      <c r="AM26" s="921"/>
      <c r="AN26" s="921"/>
      <c r="AO26" s="921"/>
      <c r="AP26" s="921"/>
      <c r="AQ26" s="921"/>
      <c r="AR26" s="922"/>
      <c r="AS26" s="922"/>
      <c r="AT26" s="923"/>
      <c r="AU26" s="924">
        <f t="shared" si="5"/>
        <v>0</v>
      </c>
      <c r="AV26" s="924">
        <f t="shared" si="5"/>
        <v>0</v>
      </c>
      <c r="AW26" s="923"/>
      <c r="AX26" s="923"/>
      <c r="AY26" s="923"/>
      <c r="AZ26" s="924">
        <f t="shared" si="6"/>
        <v>0</v>
      </c>
      <c r="BA26" s="925">
        <f t="shared" si="6"/>
        <v>0</v>
      </c>
      <c r="BB26" s="926">
        <f t="shared" si="7"/>
        <v>0</v>
      </c>
      <c r="BC26" s="926">
        <f t="shared" si="8"/>
        <v>0</v>
      </c>
      <c r="BD26" s="926">
        <f t="shared" si="9"/>
        <v>0</v>
      </c>
      <c r="BE26" s="926">
        <f t="shared" si="8"/>
        <v>0</v>
      </c>
      <c r="BF26" s="926">
        <f t="shared" si="9"/>
        <v>0</v>
      </c>
      <c r="BG26" s="926">
        <f t="shared" si="10"/>
        <v>0</v>
      </c>
      <c r="BH26" s="926">
        <f t="shared" si="11"/>
        <v>0</v>
      </c>
      <c r="BI26" s="926">
        <f t="shared" si="12"/>
        <v>0</v>
      </c>
      <c r="BJ26" s="926">
        <f t="shared" si="13"/>
        <v>0</v>
      </c>
      <c r="BK26" s="926">
        <f t="shared" si="14"/>
        <v>0</v>
      </c>
      <c r="BL26" s="926">
        <f t="shared" si="14"/>
        <v>0</v>
      </c>
      <c r="BM26" s="926">
        <f t="shared" si="15"/>
        <v>0</v>
      </c>
      <c r="BN26" s="926">
        <f t="shared" si="16"/>
        <v>0</v>
      </c>
      <c r="BO26" s="955"/>
      <c r="BP26" s="927"/>
    </row>
    <row r="27" spans="1:80" ht="15" customHeight="1" x14ac:dyDescent="0.25">
      <c r="A27" s="974" t="s">
        <v>19</v>
      </c>
      <c r="B27" s="929">
        <v>608.35</v>
      </c>
      <c r="C27" s="930">
        <f t="shared" si="0"/>
        <v>65.628338949617813</v>
      </c>
      <c r="D27" s="931"/>
      <c r="E27" s="919">
        <v>13</v>
      </c>
      <c r="F27" s="919">
        <v>34</v>
      </c>
      <c r="G27" s="919"/>
      <c r="H27" s="919"/>
      <c r="I27" s="919"/>
      <c r="J27" s="919"/>
      <c r="K27" s="919">
        <v>1</v>
      </c>
      <c r="L27" s="919">
        <v>2</v>
      </c>
      <c r="M27" s="919"/>
      <c r="N27" s="919"/>
      <c r="O27" s="919">
        <v>27</v>
      </c>
      <c r="P27" s="919">
        <v>46</v>
      </c>
      <c r="Q27" s="919">
        <f t="shared" si="3"/>
        <v>41</v>
      </c>
      <c r="R27" s="919">
        <f t="shared" si="3"/>
        <v>82</v>
      </c>
      <c r="S27" s="919"/>
      <c r="T27" s="919">
        <v>47</v>
      </c>
      <c r="U27" s="919">
        <v>126</v>
      </c>
      <c r="V27" s="919">
        <v>1</v>
      </c>
      <c r="W27" s="919">
        <v>1</v>
      </c>
      <c r="X27" s="919"/>
      <c r="Y27" s="919"/>
      <c r="Z27" s="919">
        <v>13</v>
      </c>
      <c r="AA27" s="919">
        <v>12</v>
      </c>
      <c r="AB27" s="919">
        <v>2.25</v>
      </c>
      <c r="AC27" s="919">
        <v>3</v>
      </c>
      <c r="AD27" s="919">
        <v>294</v>
      </c>
      <c r="AE27" s="919">
        <v>917</v>
      </c>
      <c r="AF27" s="919">
        <f t="shared" si="4"/>
        <v>357.25</v>
      </c>
      <c r="AG27" s="919">
        <f t="shared" si="4"/>
        <v>1059</v>
      </c>
      <c r="AH27" s="924"/>
      <c r="AI27" s="924"/>
      <c r="AJ27" s="924"/>
      <c r="AK27" s="921"/>
      <c r="AL27" s="921"/>
      <c r="AM27" s="921"/>
      <c r="AN27" s="921"/>
      <c r="AO27" s="921"/>
      <c r="AP27" s="921"/>
      <c r="AQ27" s="921"/>
      <c r="AR27" s="924"/>
      <c r="AS27" s="924"/>
      <c r="AT27" s="924"/>
      <c r="AU27" s="924">
        <f t="shared" si="5"/>
        <v>0</v>
      </c>
      <c r="AV27" s="924">
        <f t="shared" si="5"/>
        <v>0</v>
      </c>
      <c r="AW27" s="924"/>
      <c r="AX27" s="924"/>
      <c r="AY27" s="924"/>
      <c r="AZ27" s="924">
        <f t="shared" si="6"/>
        <v>0</v>
      </c>
      <c r="BA27" s="925">
        <f t="shared" si="6"/>
        <v>60</v>
      </c>
      <c r="BB27" s="926">
        <f t="shared" si="7"/>
        <v>160</v>
      </c>
      <c r="BC27" s="926">
        <f t="shared" si="8"/>
        <v>1</v>
      </c>
      <c r="BD27" s="926">
        <f t="shared" si="9"/>
        <v>1</v>
      </c>
      <c r="BE27" s="926">
        <f t="shared" si="8"/>
        <v>0</v>
      </c>
      <c r="BF27" s="926">
        <f t="shared" si="9"/>
        <v>0</v>
      </c>
      <c r="BG27" s="926">
        <f t="shared" si="10"/>
        <v>14</v>
      </c>
      <c r="BH27" s="926">
        <f t="shared" si="11"/>
        <v>14</v>
      </c>
      <c r="BI27" s="926">
        <f t="shared" si="12"/>
        <v>2.25</v>
      </c>
      <c r="BJ27" s="926">
        <f t="shared" si="13"/>
        <v>3</v>
      </c>
      <c r="BK27" s="926">
        <f t="shared" si="14"/>
        <v>321</v>
      </c>
      <c r="BL27" s="926">
        <f t="shared" si="14"/>
        <v>963</v>
      </c>
      <c r="BM27" s="926">
        <f t="shared" si="15"/>
        <v>399.25</v>
      </c>
      <c r="BN27" s="926">
        <f t="shared" si="16"/>
        <v>1141</v>
      </c>
      <c r="BO27" s="951"/>
      <c r="BP27" s="927"/>
    </row>
    <row r="28" spans="1:80" ht="15" customHeight="1" x14ac:dyDescent="0.25">
      <c r="A28" s="975" t="s">
        <v>20</v>
      </c>
      <c r="B28" s="976">
        <v>324.49</v>
      </c>
      <c r="C28" s="930">
        <f t="shared" si="0"/>
        <v>89.756232857715176</v>
      </c>
      <c r="D28" s="934"/>
      <c r="E28" s="919">
        <v>60.99</v>
      </c>
      <c r="F28" s="919">
        <v>87</v>
      </c>
      <c r="G28" s="919"/>
      <c r="H28" s="919"/>
      <c r="I28" s="919"/>
      <c r="J28" s="919"/>
      <c r="K28" s="919">
        <v>16</v>
      </c>
      <c r="L28" s="919">
        <v>92</v>
      </c>
      <c r="M28" s="919"/>
      <c r="N28" s="919"/>
      <c r="O28" s="919">
        <v>72.83</v>
      </c>
      <c r="P28" s="919">
        <v>232</v>
      </c>
      <c r="Q28" s="919">
        <f t="shared" si="3"/>
        <v>149.82</v>
      </c>
      <c r="R28" s="919">
        <f t="shared" si="3"/>
        <v>411</v>
      </c>
      <c r="S28" s="919"/>
      <c r="T28" s="919">
        <v>74</v>
      </c>
      <c r="U28" s="919">
        <v>234</v>
      </c>
      <c r="V28" s="919"/>
      <c r="W28" s="919"/>
      <c r="X28" s="919"/>
      <c r="Y28" s="919"/>
      <c r="Z28" s="919"/>
      <c r="AA28" s="919"/>
      <c r="AB28" s="919"/>
      <c r="AC28" s="919"/>
      <c r="AD28" s="919">
        <v>67.430000000000007</v>
      </c>
      <c r="AE28" s="919">
        <v>182</v>
      </c>
      <c r="AF28" s="919">
        <f t="shared" si="4"/>
        <v>141.43</v>
      </c>
      <c r="AG28" s="919">
        <f t="shared" si="4"/>
        <v>416</v>
      </c>
      <c r="AH28" s="924"/>
      <c r="AI28" s="924"/>
      <c r="AJ28" s="924"/>
      <c r="AK28" s="924"/>
      <c r="AL28" s="924"/>
      <c r="AM28" s="924"/>
      <c r="AN28" s="924"/>
      <c r="AO28" s="924"/>
      <c r="AP28" s="924"/>
      <c r="AQ28" s="924"/>
      <c r="AR28" s="924"/>
      <c r="AS28" s="924"/>
      <c r="AT28" s="924"/>
      <c r="AU28" s="924">
        <f t="shared" si="5"/>
        <v>0</v>
      </c>
      <c r="AV28" s="924">
        <f t="shared" si="5"/>
        <v>0</v>
      </c>
      <c r="AW28" s="924"/>
      <c r="AX28" s="924"/>
      <c r="AY28" s="924"/>
      <c r="AZ28" s="924">
        <f t="shared" si="6"/>
        <v>0</v>
      </c>
      <c r="BA28" s="925">
        <f t="shared" si="6"/>
        <v>134.99</v>
      </c>
      <c r="BB28" s="926">
        <f t="shared" si="7"/>
        <v>321</v>
      </c>
      <c r="BC28" s="926">
        <f t="shared" si="8"/>
        <v>0</v>
      </c>
      <c r="BD28" s="926">
        <f t="shared" si="9"/>
        <v>0</v>
      </c>
      <c r="BE28" s="926">
        <f t="shared" si="8"/>
        <v>0</v>
      </c>
      <c r="BF28" s="926">
        <f t="shared" si="9"/>
        <v>0</v>
      </c>
      <c r="BG28" s="926">
        <f t="shared" si="10"/>
        <v>16</v>
      </c>
      <c r="BH28" s="926">
        <f t="shared" si="11"/>
        <v>92</v>
      </c>
      <c r="BI28" s="926">
        <f t="shared" si="12"/>
        <v>0</v>
      </c>
      <c r="BJ28" s="926">
        <f t="shared" si="13"/>
        <v>0</v>
      </c>
      <c r="BK28" s="926">
        <f t="shared" si="14"/>
        <v>140.26</v>
      </c>
      <c r="BL28" s="926">
        <f t="shared" si="14"/>
        <v>414</v>
      </c>
      <c r="BM28" s="926">
        <f t="shared" si="15"/>
        <v>291.25</v>
      </c>
      <c r="BN28" s="926">
        <f t="shared" si="16"/>
        <v>827</v>
      </c>
      <c r="BO28" s="932"/>
      <c r="BP28" s="927"/>
    </row>
    <row r="29" spans="1:80" ht="15" customHeight="1" x14ac:dyDescent="0.25">
      <c r="A29" s="975" t="s">
        <v>21</v>
      </c>
      <c r="B29" s="976">
        <v>4130</v>
      </c>
      <c r="C29" s="930">
        <f t="shared" si="0"/>
        <v>99.106537530266337</v>
      </c>
      <c r="D29" s="977"/>
      <c r="E29" s="978">
        <v>323.60000000000002</v>
      </c>
      <c r="F29" s="979">
        <v>333</v>
      </c>
      <c r="G29" s="978">
        <v>17</v>
      </c>
      <c r="H29" s="979">
        <v>5</v>
      </c>
      <c r="I29" s="978"/>
      <c r="J29" s="979"/>
      <c r="K29" s="978">
        <v>577</v>
      </c>
      <c r="L29" s="979">
        <v>529</v>
      </c>
      <c r="M29" s="978"/>
      <c r="N29" s="979"/>
      <c r="O29" s="978">
        <v>1834.5</v>
      </c>
      <c r="P29" s="979">
        <v>1672</v>
      </c>
      <c r="Q29" s="919">
        <f t="shared" si="3"/>
        <v>2752.1</v>
      </c>
      <c r="R29" s="919">
        <f t="shared" si="3"/>
        <v>2539</v>
      </c>
      <c r="S29" s="919"/>
      <c r="T29" s="978"/>
      <c r="U29" s="979"/>
      <c r="V29" s="978"/>
      <c r="W29" s="979"/>
      <c r="X29" s="978"/>
      <c r="Y29" s="979"/>
      <c r="Z29" s="978">
        <v>67</v>
      </c>
      <c r="AA29" s="979">
        <v>71</v>
      </c>
      <c r="AB29" s="978"/>
      <c r="AC29" s="979"/>
      <c r="AD29" s="980">
        <v>1257</v>
      </c>
      <c r="AE29" s="981">
        <v>1249</v>
      </c>
      <c r="AF29" s="919">
        <f t="shared" si="4"/>
        <v>1324</v>
      </c>
      <c r="AG29" s="919">
        <f t="shared" si="4"/>
        <v>1320</v>
      </c>
      <c r="AH29" s="924"/>
      <c r="AI29" s="924"/>
      <c r="AJ29" s="924"/>
      <c r="AK29" s="924"/>
      <c r="AL29" s="924"/>
      <c r="AM29" s="924"/>
      <c r="AN29" s="924"/>
      <c r="AO29" s="924"/>
      <c r="AP29" s="924"/>
      <c r="AQ29" s="924"/>
      <c r="AR29" s="924"/>
      <c r="AS29" s="924"/>
      <c r="AT29" s="924"/>
      <c r="AU29" s="924">
        <f t="shared" si="5"/>
        <v>0</v>
      </c>
      <c r="AV29" s="924">
        <f t="shared" si="5"/>
        <v>0</v>
      </c>
      <c r="AW29" s="924"/>
      <c r="AX29" s="924"/>
      <c r="AY29" s="924"/>
      <c r="AZ29" s="924">
        <f t="shared" si="6"/>
        <v>0</v>
      </c>
      <c r="BA29" s="925">
        <f t="shared" si="6"/>
        <v>323.60000000000002</v>
      </c>
      <c r="BB29" s="926">
        <f t="shared" si="7"/>
        <v>333</v>
      </c>
      <c r="BC29" s="926">
        <f t="shared" si="8"/>
        <v>17</v>
      </c>
      <c r="BD29" s="926">
        <f t="shared" si="9"/>
        <v>5</v>
      </c>
      <c r="BE29" s="926">
        <f t="shared" si="8"/>
        <v>0</v>
      </c>
      <c r="BF29" s="926">
        <f t="shared" si="9"/>
        <v>0</v>
      </c>
      <c r="BG29" s="926">
        <f t="shared" si="10"/>
        <v>644</v>
      </c>
      <c r="BH29" s="926">
        <f t="shared" si="11"/>
        <v>600</v>
      </c>
      <c r="BI29" s="926">
        <f t="shared" si="12"/>
        <v>0</v>
      </c>
      <c r="BJ29" s="926">
        <f t="shared" si="13"/>
        <v>0</v>
      </c>
      <c r="BK29" s="926">
        <f t="shared" si="14"/>
        <v>3091.5</v>
      </c>
      <c r="BL29" s="926">
        <f t="shared" si="14"/>
        <v>2921</v>
      </c>
      <c r="BM29" s="926">
        <f t="shared" si="15"/>
        <v>4093.1</v>
      </c>
      <c r="BN29" s="926">
        <f t="shared" si="16"/>
        <v>3859</v>
      </c>
      <c r="BO29" s="932"/>
      <c r="BP29" s="927"/>
      <c r="BQ29" s="933" t="s">
        <v>127</v>
      </c>
    </row>
    <row r="30" spans="1:80" ht="15" customHeight="1" x14ac:dyDescent="0.25">
      <c r="A30" s="975" t="s">
        <v>22</v>
      </c>
      <c r="B30" s="976">
        <v>926</v>
      </c>
      <c r="C30" s="930">
        <f t="shared" si="0"/>
        <v>84.411447084233274</v>
      </c>
      <c r="D30" s="931"/>
      <c r="E30" s="982">
        <v>43.75</v>
      </c>
      <c r="F30" s="983">
        <v>69</v>
      </c>
      <c r="G30" s="983"/>
      <c r="H30" s="983"/>
      <c r="I30" s="983">
        <v>0</v>
      </c>
      <c r="J30" s="983"/>
      <c r="K30" s="982">
        <v>35.299999999999997</v>
      </c>
      <c r="L30" s="983">
        <v>66</v>
      </c>
      <c r="M30" s="983">
        <v>1</v>
      </c>
      <c r="N30" s="983">
        <v>2</v>
      </c>
      <c r="O30" s="983">
        <v>152.14999999999998</v>
      </c>
      <c r="P30" s="983">
        <v>157</v>
      </c>
      <c r="Q30" s="919">
        <f t="shared" si="3"/>
        <v>232.2</v>
      </c>
      <c r="R30" s="919">
        <f t="shared" si="3"/>
        <v>294</v>
      </c>
      <c r="S30" s="919"/>
      <c r="T30" s="983">
        <v>27.25</v>
      </c>
      <c r="U30" s="983">
        <v>40</v>
      </c>
      <c r="V30" s="983"/>
      <c r="W30" s="983"/>
      <c r="X30" s="983"/>
      <c r="Y30" s="983"/>
      <c r="Z30" s="983">
        <v>48.05</v>
      </c>
      <c r="AA30" s="983">
        <v>75</v>
      </c>
      <c r="AB30" s="983">
        <v>10.5</v>
      </c>
      <c r="AC30" s="983">
        <v>20</v>
      </c>
      <c r="AD30" s="983">
        <v>463.65000000000003</v>
      </c>
      <c r="AE30" s="983">
        <v>579</v>
      </c>
      <c r="AF30" s="919">
        <f t="shared" si="4"/>
        <v>549.45000000000005</v>
      </c>
      <c r="AG30" s="919">
        <f t="shared" si="4"/>
        <v>714</v>
      </c>
      <c r="AH30" s="924"/>
      <c r="AI30" s="924"/>
      <c r="AJ30" s="924"/>
      <c r="AK30" s="924"/>
      <c r="AL30" s="924"/>
      <c r="AM30" s="924"/>
      <c r="AN30" s="924"/>
      <c r="AO30" s="984"/>
      <c r="AP30" s="984"/>
      <c r="AQ30" s="924"/>
      <c r="AR30" s="924"/>
      <c r="AS30" s="924"/>
      <c r="AT30" s="924"/>
      <c r="AU30" s="924">
        <f t="shared" si="5"/>
        <v>0</v>
      </c>
      <c r="AV30" s="924">
        <f t="shared" si="5"/>
        <v>0</v>
      </c>
      <c r="AW30" s="924"/>
      <c r="AX30" s="924"/>
      <c r="AY30" s="924"/>
      <c r="AZ30" s="924">
        <f t="shared" si="6"/>
        <v>0</v>
      </c>
      <c r="BA30" s="925">
        <f t="shared" si="6"/>
        <v>71</v>
      </c>
      <c r="BB30" s="926">
        <f t="shared" si="7"/>
        <v>109</v>
      </c>
      <c r="BC30" s="926">
        <f t="shared" si="8"/>
        <v>0</v>
      </c>
      <c r="BD30" s="926">
        <f t="shared" si="9"/>
        <v>0</v>
      </c>
      <c r="BE30" s="926">
        <f t="shared" si="8"/>
        <v>0</v>
      </c>
      <c r="BF30" s="926">
        <f t="shared" si="9"/>
        <v>0</v>
      </c>
      <c r="BG30" s="926">
        <f t="shared" si="10"/>
        <v>83.35</v>
      </c>
      <c r="BH30" s="926">
        <f t="shared" si="11"/>
        <v>141</v>
      </c>
      <c r="BI30" s="926">
        <f t="shared" si="12"/>
        <v>11.5</v>
      </c>
      <c r="BJ30" s="926">
        <f t="shared" si="13"/>
        <v>22</v>
      </c>
      <c r="BK30" s="926">
        <f t="shared" si="14"/>
        <v>615.79999999999995</v>
      </c>
      <c r="BL30" s="926">
        <f t="shared" si="14"/>
        <v>736</v>
      </c>
      <c r="BM30" s="926">
        <f t="shared" si="15"/>
        <v>781.65000000000009</v>
      </c>
      <c r="BN30" s="926">
        <f t="shared" si="16"/>
        <v>1008</v>
      </c>
      <c r="BO30" s="932"/>
      <c r="BP30" s="927"/>
    </row>
    <row r="31" spans="1:80" ht="15" customHeight="1" x14ac:dyDescent="0.25">
      <c r="A31" s="975" t="s">
        <v>23</v>
      </c>
      <c r="B31" s="976">
        <v>529</v>
      </c>
      <c r="C31" s="930">
        <f t="shared" si="0"/>
        <v>62.523629489603024</v>
      </c>
      <c r="D31" s="953"/>
      <c r="E31" s="919"/>
      <c r="F31" s="919"/>
      <c r="G31" s="919"/>
      <c r="H31" s="919"/>
      <c r="I31" s="919"/>
      <c r="J31" s="919"/>
      <c r="K31" s="919"/>
      <c r="L31" s="919"/>
      <c r="M31" s="919"/>
      <c r="N31" s="919"/>
      <c r="O31" s="919"/>
      <c r="P31" s="919"/>
      <c r="Q31" s="919">
        <f t="shared" si="3"/>
        <v>0</v>
      </c>
      <c r="R31" s="919">
        <f t="shared" si="3"/>
        <v>0</v>
      </c>
      <c r="S31" s="919"/>
      <c r="T31" s="919">
        <v>0.75</v>
      </c>
      <c r="U31" s="919">
        <v>3</v>
      </c>
      <c r="V31" s="919"/>
      <c r="W31" s="919"/>
      <c r="X31" s="919"/>
      <c r="Y31" s="919"/>
      <c r="Z31" s="919">
        <v>4</v>
      </c>
      <c r="AA31" s="919">
        <v>4</v>
      </c>
      <c r="AB31" s="919">
        <v>23</v>
      </c>
      <c r="AC31" s="919">
        <v>27</v>
      </c>
      <c r="AD31" s="919">
        <v>303</v>
      </c>
      <c r="AE31" s="919">
        <v>408</v>
      </c>
      <c r="AF31" s="919">
        <f t="shared" si="4"/>
        <v>330.75</v>
      </c>
      <c r="AG31" s="919">
        <f t="shared" si="4"/>
        <v>442</v>
      </c>
      <c r="AH31" s="924"/>
      <c r="AI31" s="924"/>
      <c r="AJ31" s="924"/>
      <c r="AK31" s="924"/>
      <c r="AL31" s="924"/>
      <c r="AM31" s="924"/>
      <c r="AN31" s="924"/>
      <c r="AO31" s="924"/>
      <c r="AP31" s="954"/>
      <c r="AQ31" s="924"/>
      <c r="AR31" s="924"/>
      <c r="AS31" s="924"/>
      <c r="AT31" s="924"/>
      <c r="AU31" s="924">
        <f t="shared" si="5"/>
        <v>0</v>
      </c>
      <c r="AV31" s="924">
        <f t="shared" si="5"/>
        <v>0</v>
      </c>
      <c r="AW31" s="924"/>
      <c r="AX31" s="924"/>
      <c r="AY31" s="924"/>
      <c r="AZ31" s="924">
        <f t="shared" si="6"/>
        <v>0</v>
      </c>
      <c r="BA31" s="925">
        <f t="shared" si="6"/>
        <v>0.75</v>
      </c>
      <c r="BB31" s="926">
        <f t="shared" si="7"/>
        <v>3</v>
      </c>
      <c r="BC31" s="926">
        <f t="shared" si="8"/>
        <v>0</v>
      </c>
      <c r="BD31" s="926">
        <f t="shared" si="9"/>
        <v>0</v>
      </c>
      <c r="BE31" s="926">
        <f t="shared" si="8"/>
        <v>0</v>
      </c>
      <c r="BF31" s="926">
        <f t="shared" si="9"/>
        <v>0</v>
      </c>
      <c r="BG31" s="926">
        <f t="shared" si="10"/>
        <v>4</v>
      </c>
      <c r="BH31" s="926">
        <f t="shared" si="11"/>
        <v>4</v>
      </c>
      <c r="BI31" s="926">
        <f t="shared" si="12"/>
        <v>23</v>
      </c>
      <c r="BJ31" s="926">
        <f t="shared" si="13"/>
        <v>27</v>
      </c>
      <c r="BK31" s="926">
        <f t="shared" si="14"/>
        <v>303</v>
      </c>
      <c r="BL31" s="926">
        <f t="shared" si="14"/>
        <v>408</v>
      </c>
      <c r="BM31" s="926">
        <f t="shared" si="15"/>
        <v>330.75</v>
      </c>
      <c r="BN31" s="926">
        <f t="shared" si="16"/>
        <v>442</v>
      </c>
      <c r="BO31" s="951"/>
      <c r="BP31" s="927"/>
      <c r="BQ31" s="985"/>
    </row>
    <row r="32" spans="1:80" ht="15" customHeight="1" x14ac:dyDescent="0.25">
      <c r="A32" s="975" t="s">
        <v>24</v>
      </c>
      <c r="B32" s="976">
        <v>547</v>
      </c>
      <c r="C32" s="930">
        <f t="shared" si="0"/>
        <v>73.308957952468006</v>
      </c>
      <c r="D32" s="934"/>
      <c r="E32" s="956">
        <v>19</v>
      </c>
      <c r="F32" s="919">
        <v>19</v>
      </c>
      <c r="G32" s="956"/>
      <c r="H32" s="919"/>
      <c r="I32" s="919"/>
      <c r="J32" s="919"/>
      <c r="K32" s="919"/>
      <c r="L32" s="919"/>
      <c r="M32" s="957">
        <v>1</v>
      </c>
      <c r="N32" s="919">
        <v>1</v>
      </c>
      <c r="O32" s="919">
        <v>67</v>
      </c>
      <c r="P32" s="919">
        <v>80</v>
      </c>
      <c r="Q32" s="919">
        <f t="shared" si="3"/>
        <v>87</v>
      </c>
      <c r="R32" s="919">
        <f t="shared" si="3"/>
        <v>100</v>
      </c>
      <c r="S32" s="919"/>
      <c r="T32" s="919"/>
      <c r="U32" s="919"/>
      <c r="V32" s="919"/>
      <c r="W32" s="919"/>
      <c r="X32" s="919"/>
      <c r="Y32" s="919"/>
      <c r="Z32" s="919"/>
      <c r="AA32" s="919"/>
      <c r="AB32" s="919">
        <v>23</v>
      </c>
      <c r="AC32" s="919">
        <v>23</v>
      </c>
      <c r="AD32" s="919">
        <v>291</v>
      </c>
      <c r="AE32" s="919">
        <v>390</v>
      </c>
      <c r="AF32" s="919">
        <f t="shared" si="4"/>
        <v>314</v>
      </c>
      <c r="AG32" s="919">
        <f t="shared" si="4"/>
        <v>413</v>
      </c>
      <c r="AH32" s="924"/>
      <c r="AI32" s="924"/>
      <c r="AJ32" s="924"/>
      <c r="AK32" s="954"/>
      <c r="AL32" s="924"/>
      <c r="AM32" s="924"/>
      <c r="AN32" s="924"/>
      <c r="AO32" s="924"/>
      <c r="AP32" s="924"/>
      <c r="AQ32" s="924"/>
      <c r="AR32" s="924"/>
      <c r="AS32" s="924"/>
      <c r="AT32" s="924"/>
      <c r="AU32" s="924">
        <f t="shared" si="5"/>
        <v>0</v>
      </c>
      <c r="AV32" s="924">
        <f t="shared" si="5"/>
        <v>0</v>
      </c>
      <c r="AW32" s="924"/>
      <c r="AX32" s="924"/>
      <c r="AY32" s="924"/>
      <c r="AZ32" s="924">
        <f t="shared" si="6"/>
        <v>0</v>
      </c>
      <c r="BA32" s="925">
        <f t="shared" si="6"/>
        <v>19</v>
      </c>
      <c r="BB32" s="926">
        <f t="shared" si="7"/>
        <v>19</v>
      </c>
      <c r="BC32" s="926">
        <f t="shared" si="8"/>
        <v>0</v>
      </c>
      <c r="BD32" s="926">
        <f t="shared" si="9"/>
        <v>0</v>
      </c>
      <c r="BE32" s="926">
        <f t="shared" si="8"/>
        <v>0</v>
      </c>
      <c r="BF32" s="926">
        <f t="shared" si="9"/>
        <v>0</v>
      </c>
      <c r="BG32" s="926">
        <f t="shared" si="10"/>
        <v>0</v>
      </c>
      <c r="BH32" s="926">
        <f t="shared" si="11"/>
        <v>0</v>
      </c>
      <c r="BI32" s="926">
        <f t="shared" si="12"/>
        <v>24</v>
      </c>
      <c r="BJ32" s="926">
        <f t="shared" si="13"/>
        <v>24</v>
      </c>
      <c r="BK32" s="926">
        <f t="shared" si="14"/>
        <v>358</v>
      </c>
      <c r="BL32" s="926">
        <f t="shared" si="14"/>
        <v>470</v>
      </c>
      <c r="BM32" s="926">
        <f t="shared" ref="BM32:BN47" si="17">BA32+BC32+BE32+BG32+BI32+BK32</f>
        <v>401</v>
      </c>
      <c r="BN32" s="926">
        <f t="shared" si="16"/>
        <v>513</v>
      </c>
      <c r="BO32" s="955" t="s">
        <v>130</v>
      </c>
      <c r="BP32" s="927" t="s">
        <v>126</v>
      </c>
    </row>
    <row r="33" spans="1:80" ht="15" customHeight="1" x14ac:dyDescent="0.25">
      <c r="A33" s="975" t="s">
        <v>100</v>
      </c>
      <c r="B33" s="976">
        <v>461</v>
      </c>
      <c r="C33" s="930">
        <f t="shared" si="0"/>
        <v>1.5184381778741864</v>
      </c>
      <c r="D33" s="953"/>
      <c r="E33" s="986"/>
      <c r="F33" s="987"/>
      <c r="G33" s="986"/>
      <c r="H33" s="987"/>
      <c r="I33" s="986"/>
      <c r="J33" s="987"/>
      <c r="K33" s="986"/>
      <c r="L33" s="987"/>
      <c r="M33" s="986"/>
      <c r="N33" s="987"/>
      <c r="O33" s="986"/>
      <c r="P33" s="987"/>
      <c r="Q33" s="919">
        <f t="shared" si="3"/>
        <v>0</v>
      </c>
      <c r="R33" s="919">
        <f t="shared" si="3"/>
        <v>0</v>
      </c>
      <c r="S33" s="919"/>
      <c r="T33" s="919"/>
      <c r="U33" s="919"/>
      <c r="V33" s="919"/>
      <c r="W33" s="919"/>
      <c r="X33" s="919"/>
      <c r="Y33" s="919"/>
      <c r="Z33" s="918"/>
      <c r="AA33" s="987"/>
      <c r="AB33" s="988"/>
      <c r="AC33" s="989"/>
      <c r="AD33" s="988">
        <v>7</v>
      </c>
      <c r="AE33" s="989">
        <v>10</v>
      </c>
      <c r="AF33" s="919">
        <f t="shared" si="4"/>
        <v>7</v>
      </c>
      <c r="AG33" s="919">
        <f t="shared" si="4"/>
        <v>10</v>
      </c>
      <c r="AH33" s="924"/>
      <c r="AI33" s="924"/>
      <c r="AJ33" s="924"/>
      <c r="AK33" s="924"/>
      <c r="AL33" s="924"/>
      <c r="AM33" s="924"/>
      <c r="AN33" s="924"/>
      <c r="AO33" s="924"/>
      <c r="AP33" s="924"/>
      <c r="AQ33" s="924"/>
      <c r="AR33" s="924"/>
      <c r="AS33" s="924"/>
      <c r="AT33" s="924"/>
      <c r="AU33" s="924">
        <f t="shared" si="5"/>
        <v>0</v>
      </c>
      <c r="AV33" s="924">
        <f t="shared" si="5"/>
        <v>0</v>
      </c>
      <c r="AW33" s="924"/>
      <c r="AX33" s="924"/>
      <c r="AY33" s="924"/>
      <c r="AZ33" s="924">
        <f t="shared" si="6"/>
        <v>0</v>
      </c>
      <c r="BA33" s="925">
        <f t="shared" si="6"/>
        <v>0</v>
      </c>
      <c r="BB33" s="926">
        <f t="shared" si="7"/>
        <v>0</v>
      </c>
      <c r="BC33" s="926">
        <f t="shared" si="8"/>
        <v>0</v>
      </c>
      <c r="BD33" s="926">
        <f t="shared" si="9"/>
        <v>0</v>
      </c>
      <c r="BE33" s="926">
        <f t="shared" si="8"/>
        <v>0</v>
      </c>
      <c r="BF33" s="926">
        <f t="shared" si="9"/>
        <v>0</v>
      </c>
      <c r="BG33" s="926">
        <f t="shared" si="10"/>
        <v>0</v>
      </c>
      <c r="BH33" s="926">
        <f t="shared" si="11"/>
        <v>0</v>
      </c>
      <c r="BI33" s="926">
        <f t="shared" si="12"/>
        <v>0</v>
      </c>
      <c r="BJ33" s="926">
        <f t="shared" si="13"/>
        <v>0</v>
      </c>
      <c r="BK33" s="926">
        <f t="shared" si="14"/>
        <v>7</v>
      </c>
      <c r="BL33" s="926">
        <f t="shared" si="14"/>
        <v>10</v>
      </c>
      <c r="BM33" s="926">
        <f t="shared" si="17"/>
        <v>7</v>
      </c>
      <c r="BN33" s="926">
        <f t="shared" si="16"/>
        <v>10</v>
      </c>
      <c r="BO33" s="951"/>
      <c r="BP33" s="927"/>
      <c r="BQ33" s="990" t="s">
        <v>205</v>
      </c>
    </row>
    <row r="34" spans="1:80" ht="15" customHeight="1" x14ac:dyDescent="0.25">
      <c r="A34" s="975" t="s">
        <v>26</v>
      </c>
      <c r="B34" s="976">
        <v>984.53</v>
      </c>
      <c r="C34" s="930">
        <f t="shared" si="0"/>
        <v>52.131473901252377</v>
      </c>
      <c r="D34" s="931"/>
      <c r="E34" s="919">
        <v>11.25</v>
      </c>
      <c r="F34" s="919">
        <v>21</v>
      </c>
      <c r="G34" s="919"/>
      <c r="H34" s="919"/>
      <c r="I34" s="919"/>
      <c r="J34" s="919"/>
      <c r="K34" s="919">
        <v>15</v>
      </c>
      <c r="L34" s="919">
        <v>15</v>
      </c>
      <c r="M34" s="919"/>
      <c r="N34" s="919"/>
      <c r="O34" s="919"/>
      <c r="P34" s="919"/>
      <c r="Q34" s="919">
        <f t="shared" si="3"/>
        <v>26.25</v>
      </c>
      <c r="R34" s="919">
        <f t="shared" si="3"/>
        <v>36</v>
      </c>
      <c r="S34" s="919"/>
      <c r="T34" s="919"/>
      <c r="U34" s="919"/>
      <c r="V34" s="919"/>
      <c r="W34" s="919"/>
      <c r="X34" s="919"/>
      <c r="Y34" s="919"/>
      <c r="Z34" s="919">
        <v>149</v>
      </c>
      <c r="AA34" s="919">
        <v>154</v>
      </c>
      <c r="AB34" s="919">
        <v>72</v>
      </c>
      <c r="AC34" s="919">
        <v>113</v>
      </c>
      <c r="AD34" s="919">
        <v>266</v>
      </c>
      <c r="AE34" s="919">
        <v>409</v>
      </c>
      <c r="AF34" s="919">
        <f t="shared" si="4"/>
        <v>487</v>
      </c>
      <c r="AG34" s="919">
        <f t="shared" si="4"/>
        <v>676</v>
      </c>
      <c r="AH34" s="924"/>
      <c r="AI34" s="924"/>
      <c r="AJ34" s="924"/>
      <c r="AK34" s="924"/>
      <c r="AL34" s="924"/>
      <c r="AM34" s="924"/>
      <c r="AN34" s="924"/>
      <c r="AO34" s="924"/>
      <c r="AP34" s="924"/>
      <c r="AQ34" s="924"/>
      <c r="AR34" s="924"/>
      <c r="AS34" s="924"/>
      <c r="AT34" s="924"/>
      <c r="AU34" s="924">
        <f t="shared" si="5"/>
        <v>0</v>
      </c>
      <c r="AV34" s="924">
        <f t="shared" si="5"/>
        <v>0</v>
      </c>
      <c r="AW34" s="924"/>
      <c r="AX34" s="924"/>
      <c r="AY34" s="924"/>
      <c r="AZ34" s="924">
        <f t="shared" si="6"/>
        <v>0</v>
      </c>
      <c r="BA34" s="925">
        <f t="shared" si="6"/>
        <v>11.25</v>
      </c>
      <c r="BB34" s="926">
        <f t="shared" si="7"/>
        <v>21</v>
      </c>
      <c r="BC34" s="926">
        <f t="shared" si="8"/>
        <v>0</v>
      </c>
      <c r="BD34" s="926">
        <f t="shared" si="9"/>
        <v>0</v>
      </c>
      <c r="BE34" s="926">
        <f t="shared" si="8"/>
        <v>0</v>
      </c>
      <c r="BF34" s="926">
        <f t="shared" si="9"/>
        <v>0</v>
      </c>
      <c r="BG34" s="926">
        <f t="shared" si="10"/>
        <v>164</v>
      </c>
      <c r="BH34" s="926">
        <f t="shared" si="11"/>
        <v>169</v>
      </c>
      <c r="BI34" s="926">
        <f t="shared" si="12"/>
        <v>72</v>
      </c>
      <c r="BJ34" s="926">
        <f t="shared" si="13"/>
        <v>113</v>
      </c>
      <c r="BK34" s="926">
        <f t="shared" si="14"/>
        <v>266</v>
      </c>
      <c r="BL34" s="926">
        <f t="shared" si="14"/>
        <v>409</v>
      </c>
      <c r="BM34" s="926">
        <f t="shared" si="17"/>
        <v>513.25</v>
      </c>
      <c r="BN34" s="926">
        <f t="shared" si="16"/>
        <v>712</v>
      </c>
      <c r="BO34" s="932"/>
      <c r="BP34" s="927"/>
      <c r="BQ34" s="990" t="s">
        <v>127</v>
      </c>
    </row>
    <row r="35" spans="1:80" ht="15" customHeight="1" x14ac:dyDescent="0.25">
      <c r="A35" s="975" t="s">
        <v>27</v>
      </c>
      <c r="B35" s="976">
        <v>590</v>
      </c>
      <c r="C35" s="930">
        <f t="shared" si="0"/>
        <v>60</v>
      </c>
      <c r="D35" s="953"/>
      <c r="E35" s="919"/>
      <c r="F35" s="919"/>
      <c r="G35" s="919"/>
      <c r="H35" s="919"/>
      <c r="I35" s="919"/>
      <c r="J35" s="919"/>
      <c r="K35" s="919"/>
      <c r="L35" s="919"/>
      <c r="M35" s="919"/>
      <c r="N35" s="919"/>
      <c r="O35" s="919"/>
      <c r="P35" s="919"/>
      <c r="Q35" s="919">
        <f t="shared" si="3"/>
        <v>0</v>
      </c>
      <c r="R35" s="919">
        <f t="shared" si="3"/>
        <v>0</v>
      </c>
      <c r="S35" s="919"/>
      <c r="T35" s="919">
        <v>4</v>
      </c>
      <c r="U35" s="919">
        <v>16</v>
      </c>
      <c r="V35" s="919"/>
      <c r="W35" s="919"/>
      <c r="X35" s="919"/>
      <c r="Y35" s="919"/>
      <c r="Z35" s="919"/>
      <c r="AA35" s="919"/>
      <c r="AB35" s="919"/>
      <c r="AC35" s="919"/>
      <c r="AD35" s="919">
        <v>350</v>
      </c>
      <c r="AE35" s="919">
        <v>937</v>
      </c>
      <c r="AF35" s="919">
        <f t="shared" si="4"/>
        <v>354</v>
      </c>
      <c r="AG35" s="919">
        <f t="shared" si="4"/>
        <v>953</v>
      </c>
      <c r="AH35" s="924"/>
      <c r="AI35" s="924"/>
      <c r="AJ35" s="924"/>
      <c r="AK35" s="924"/>
      <c r="AL35" s="924"/>
      <c r="AM35" s="924"/>
      <c r="AN35" s="924"/>
      <c r="AO35" s="924"/>
      <c r="AP35" s="924"/>
      <c r="AQ35" s="924"/>
      <c r="AR35" s="924"/>
      <c r="AS35" s="924"/>
      <c r="AT35" s="924"/>
      <c r="AU35" s="924">
        <f t="shared" si="5"/>
        <v>0</v>
      </c>
      <c r="AV35" s="924">
        <f t="shared" si="5"/>
        <v>0</v>
      </c>
      <c r="AW35" s="924"/>
      <c r="AX35" s="924"/>
      <c r="AY35" s="924"/>
      <c r="AZ35" s="924">
        <f t="shared" si="6"/>
        <v>0</v>
      </c>
      <c r="BA35" s="925">
        <f t="shared" si="6"/>
        <v>4</v>
      </c>
      <c r="BB35" s="926">
        <f t="shared" si="7"/>
        <v>16</v>
      </c>
      <c r="BC35" s="926">
        <f t="shared" si="8"/>
        <v>0</v>
      </c>
      <c r="BD35" s="926">
        <f t="shared" si="9"/>
        <v>0</v>
      </c>
      <c r="BE35" s="926">
        <f t="shared" si="8"/>
        <v>0</v>
      </c>
      <c r="BF35" s="926">
        <f t="shared" si="9"/>
        <v>0</v>
      </c>
      <c r="BG35" s="926">
        <f t="shared" si="10"/>
        <v>0</v>
      </c>
      <c r="BH35" s="926">
        <f t="shared" si="11"/>
        <v>0</v>
      </c>
      <c r="BI35" s="926">
        <f t="shared" si="12"/>
        <v>0</v>
      </c>
      <c r="BJ35" s="926">
        <f t="shared" si="13"/>
        <v>0</v>
      </c>
      <c r="BK35" s="926">
        <f t="shared" si="14"/>
        <v>350</v>
      </c>
      <c r="BL35" s="926">
        <f t="shared" si="14"/>
        <v>937</v>
      </c>
      <c r="BM35" s="926">
        <f t="shared" si="17"/>
        <v>354</v>
      </c>
      <c r="BN35" s="926">
        <f t="shared" si="16"/>
        <v>953</v>
      </c>
      <c r="BO35" s="932"/>
      <c r="BP35" s="927"/>
      <c r="BQ35" s="990" t="s">
        <v>127</v>
      </c>
    </row>
    <row r="36" spans="1:80" ht="15" customHeight="1" x14ac:dyDescent="0.25">
      <c r="A36" s="975" t="s">
        <v>28</v>
      </c>
      <c r="B36" s="976">
        <v>3649.92</v>
      </c>
      <c r="C36" s="930">
        <f t="shared" si="0"/>
        <v>92.316543924250396</v>
      </c>
      <c r="D36" s="953"/>
      <c r="E36" s="918">
        <v>373.6</v>
      </c>
      <c r="F36" s="918">
        <v>210</v>
      </c>
      <c r="G36" s="918">
        <v>39</v>
      </c>
      <c r="H36" s="918">
        <v>13</v>
      </c>
      <c r="I36" s="918">
        <v>5</v>
      </c>
      <c r="J36" s="918">
        <v>2</v>
      </c>
      <c r="K36" s="918">
        <v>253</v>
      </c>
      <c r="L36" s="918">
        <v>185</v>
      </c>
      <c r="M36" s="918">
        <v>1836</v>
      </c>
      <c r="N36" s="918">
        <v>1356</v>
      </c>
      <c r="O36" s="918">
        <v>5.25</v>
      </c>
      <c r="P36" s="918">
        <v>4</v>
      </c>
      <c r="Q36" s="919">
        <f t="shared" si="3"/>
        <v>2511.85</v>
      </c>
      <c r="R36" s="919">
        <f t="shared" si="3"/>
        <v>1770</v>
      </c>
      <c r="S36" s="919"/>
      <c r="T36" s="918">
        <v>74.599999999999994</v>
      </c>
      <c r="U36" s="918">
        <v>118</v>
      </c>
      <c r="V36" s="918">
        <v>1</v>
      </c>
      <c r="W36" s="918">
        <v>1</v>
      </c>
      <c r="X36" s="918">
        <v>2</v>
      </c>
      <c r="Y36" s="918">
        <v>1</v>
      </c>
      <c r="Z36" s="918">
        <v>183.26</v>
      </c>
      <c r="AA36" s="918">
        <v>280</v>
      </c>
      <c r="AB36" s="918">
        <v>538.52</v>
      </c>
      <c r="AC36" s="918">
        <v>1237</v>
      </c>
      <c r="AD36" s="918">
        <v>58.25</v>
      </c>
      <c r="AE36" s="918">
        <v>127</v>
      </c>
      <c r="AF36" s="919">
        <f t="shared" si="4"/>
        <v>857.63</v>
      </c>
      <c r="AG36" s="919">
        <f t="shared" si="4"/>
        <v>1764</v>
      </c>
      <c r="AH36" s="924"/>
      <c r="AI36" s="924"/>
      <c r="AJ36" s="924"/>
      <c r="AK36" s="924"/>
      <c r="AL36" s="924"/>
      <c r="AM36" s="924"/>
      <c r="AN36" s="924"/>
      <c r="AO36" s="924"/>
      <c r="AP36" s="924"/>
      <c r="AQ36" s="924"/>
      <c r="AR36" s="924"/>
      <c r="AS36" s="924"/>
      <c r="AT36" s="924"/>
      <c r="AU36" s="924">
        <f t="shared" si="5"/>
        <v>0</v>
      </c>
      <c r="AV36" s="924">
        <f t="shared" si="5"/>
        <v>0</v>
      </c>
      <c r="AW36" s="924"/>
      <c r="AX36" s="924"/>
      <c r="AY36" s="924"/>
      <c r="AZ36" s="924">
        <f t="shared" si="6"/>
        <v>0</v>
      </c>
      <c r="BA36" s="925">
        <f t="shared" si="6"/>
        <v>448.20000000000005</v>
      </c>
      <c r="BB36" s="926">
        <f t="shared" si="7"/>
        <v>328</v>
      </c>
      <c r="BC36" s="926">
        <f t="shared" si="8"/>
        <v>40</v>
      </c>
      <c r="BD36" s="926">
        <f t="shared" si="9"/>
        <v>14</v>
      </c>
      <c r="BE36" s="926">
        <f t="shared" si="8"/>
        <v>7</v>
      </c>
      <c r="BF36" s="926">
        <f t="shared" si="9"/>
        <v>3</v>
      </c>
      <c r="BG36" s="926">
        <f t="shared" si="10"/>
        <v>436.26</v>
      </c>
      <c r="BH36" s="926">
        <f t="shared" si="11"/>
        <v>465</v>
      </c>
      <c r="BI36" s="926">
        <f t="shared" si="12"/>
        <v>2374.52</v>
      </c>
      <c r="BJ36" s="926">
        <f t="shared" si="13"/>
        <v>2593</v>
      </c>
      <c r="BK36" s="926">
        <f t="shared" si="14"/>
        <v>63.5</v>
      </c>
      <c r="BL36" s="926">
        <f t="shared" si="14"/>
        <v>131</v>
      </c>
      <c r="BM36" s="926">
        <f t="shared" si="17"/>
        <v>3369.48</v>
      </c>
      <c r="BN36" s="926">
        <f t="shared" si="16"/>
        <v>3534</v>
      </c>
      <c r="BO36" s="951"/>
      <c r="BP36" s="927"/>
    </row>
    <row r="37" spans="1:80" s="992" customFormat="1" ht="15" customHeight="1" x14ac:dyDescent="0.25">
      <c r="A37" s="975" t="s">
        <v>29</v>
      </c>
      <c r="B37" s="976">
        <v>2527</v>
      </c>
      <c r="C37" s="930">
        <f t="shared" si="0"/>
        <v>76.198258804906999</v>
      </c>
      <c r="D37" s="953"/>
      <c r="E37" s="987">
        <v>583.53</v>
      </c>
      <c r="F37" s="987">
        <v>1453</v>
      </c>
      <c r="G37" s="987"/>
      <c r="H37" s="987"/>
      <c r="I37" s="987"/>
      <c r="J37" s="987"/>
      <c r="K37" s="987">
        <v>134</v>
      </c>
      <c r="L37" s="987">
        <v>114</v>
      </c>
      <c r="M37" s="987"/>
      <c r="N37" s="991"/>
      <c r="O37" s="991"/>
      <c r="P37" s="991"/>
      <c r="Q37" s="919">
        <f t="shared" si="3"/>
        <v>717.53</v>
      </c>
      <c r="R37" s="919">
        <f t="shared" si="3"/>
        <v>1567</v>
      </c>
      <c r="S37" s="987"/>
      <c r="T37" s="987"/>
      <c r="U37" s="987"/>
      <c r="V37" s="987"/>
      <c r="W37" s="987"/>
      <c r="X37" s="987"/>
      <c r="Y37" s="987"/>
      <c r="Z37" s="987">
        <v>1208</v>
      </c>
      <c r="AA37" s="987">
        <v>643</v>
      </c>
      <c r="AB37" s="991"/>
      <c r="AC37" s="991"/>
      <c r="AD37" s="991"/>
      <c r="AE37" s="991"/>
      <c r="AF37" s="919">
        <f t="shared" si="4"/>
        <v>1208</v>
      </c>
      <c r="AG37" s="919">
        <f t="shared" si="4"/>
        <v>643</v>
      </c>
      <c r="AH37" s="924"/>
      <c r="AI37" s="924"/>
      <c r="AJ37" s="924"/>
      <c r="AK37" s="924"/>
      <c r="AL37" s="924"/>
      <c r="AM37" s="924"/>
      <c r="AN37" s="924"/>
      <c r="AO37" s="924"/>
      <c r="AP37" s="924"/>
      <c r="AQ37" s="924"/>
      <c r="AR37" s="924"/>
      <c r="AS37" s="924"/>
      <c r="AT37" s="924"/>
      <c r="AU37" s="924">
        <f t="shared" si="5"/>
        <v>0</v>
      </c>
      <c r="AV37" s="924">
        <f t="shared" si="5"/>
        <v>0</v>
      </c>
      <c r="AW37" s="924"/>
      <c r="AX37" s="924"/>
      <c r="AY37" s="924"/>
      <c r="AZ37" s="924">
        <f t="shared" si="6"/>
        <v>0</v>
      </c>
      <c r="BA37" s="925">
        <f t="shared" si="6"/>
        <v>583.53</v>
      </c>
      <c r="BB37" s="926">
        <f t="shared" si="7"/>
        <v>1453</v>
      </c>
      <c r="BC37" s="926">
        <f t="shared" si="8"/>
        <v>0</v>
      </c>
      <c r="BD37" s="926">
        <f t="shared" si="9"/>
        <v>0</v>
      </c>
      <c r="BE37" s="926">
        <f t="shared" si="8"/>
        <v>0</v>
      </c>
      <c r="BF37" s="926">
        <f t="shared" si="9"/>
        <v>0</v>
      </c>
      <c r="BG37" s="926">
        <f t="shared" si="10"/>
        <v>1342</v>
      </c>
      <c r="BH37" s="926">
        <f t="shared" si="11"/>
        <v>757</v>
      </c>
      <c r="BI37" s="926">
        <f t="shared" si="12"/>
        <v>0</v>
      </c>
      <c r="BJ37" s="926">
        <f t="shared" si="13"/>
        <v>0</v>
      </c>
      <c r="BK37" s="926">
        <f t="shared" si="14"/>
        <v>0</v>
      </c>
      <c r="BL37" s="926">
        <f t="shared" si="14"/>
        <v>0</v>
      </c>
      <c r="BM37" s="926">
        <f t="shared" si="17"/>
        <v>1925.53</v>
      </c>
      <c r="BN37" s="926">
        <f t="shared" si="16"/>
        <v>2210</v>
      </c>
      <c r="BO37" s="951"/>
      <c r="BP37" s="927"/>
      <c r="BW37" s="993"/>
      <c r="BX37" s="993"/>
      <c r="BY37" s="993"/>
      <c r="BZ37" s="993"/>
      <c r="CA37" s="993"/>
      <c r="CB37" s="993"/>
    </row>
    <row r="38" spans="1:80" ht="15" customHeight="1" x14ac:dyDescent="0.25">
      <c r="A38" s="975" t="s">
        <v>30</v>
      </c>
      <c r="B38" s="976">
        <v>2182.5</v>
      </c>
      <c r="C38" s="930">
        <f t="shared" si="0"/>
        <v>83.046964490263463</v>
      </c>
      <c r="D38" s="934"/>
      <c r="E38" s="919">
        <v>11</v>
      </c>
      <c r="F38" s="919">
        <v>18</v>
      </c>
      <c r="G38" s="919"/>
      <c r="H38" s="919"/>
      <c r="I38" s="919"/>
      <c r="J38" s="919"/>
      <c r="K38" s="919">
        <v>7</v>
      </c>
      <c r="L38" s="919">
        <v>3</v>
      </c>
      <c r="M38" s="919">
        <v>5</v>
      </c>
      <c r="N38" s="919">
        <v>7</v>
      </c>
      <c r="O38" s="919">
        <v>19</v>
      </c>
      <c r="P38" s="919">
        <v>27</v>
      </c>
      <c r="Q38" s="919">
        <f t="shared" si="3"/>
        <v>42</v>
      </c>
      <c r="R38" s="919">
        <f t="shared" si="3"/>
        <v>55</v>
      </c>
      <c r="S38" s="919"/>
      <c r="T38" s="919">
        <v>201.5</v>
      </c>
      <c r="U38" s="919">
        <v>315</v>
      </c>
      <c r="V38" s="919"/>
      <c r="W38" s="919"/>
      <c r="X38" s="919"/>
      <c r="Y38" s="919"/>
      <c r="Z38" s="919">
        <v>117</v>
      </c>
      <c r="AA38" s="919">
        <v>145</v>
      </c>
      <c r="AB38" s="919">
        <v>15</v>
      </c>
      <c r="AC38" s="919">
        <v>20</v>
      </c>
      <c r="AD38" s="920">
        <v>1437</v>
      </c>
      <c r="AE38" s="920">
        <v>2045</v>
      </c>
      <c r="AF38" s="919">
        <f t="shared" si="4"/>
        <v>1770.5</v>
      </c>
      <c r="AG38" s="919">
        <f t="shared" si="4"/>
        <v>2525</v>
      </c>
      <c r="AH38" s="921"/>
      <c r="AI38" s="921"/>
      <c r="AJ38" s="921"/>
      <c r="AK38" s="921"/>
      <c r="AL38" s="921"/>
      <c r="AM38" s="921"/>
      <c r="AN38" s="921"/>
      <c r="AO38" s="921"/>
      <c r="AP38" s="921"/>
      <c r="AQ38" s="921"/>
      <c r="AR38" s="922"/>
      <c r="AS38" s="922"/>
      <c r="AT38" s="923"/>
      <c r="AU38" s="924">
        <f t="shared" si="5"/>
        <v>0</v>
      </c>
      <c r="AV38" s="924">
        <f t="shared" si="5"/>
        <v>0</v>
      </c>
      <c r="AW38" s="923"/>
      <c r="AX38" s="923"/>
      <c r="AY38" s="923"/>
      <c r="AZ38" s="924">
        <f t="shared" si="6"/>
        <v>0</v>
      </c>
      <c r="BA38" s="925">
        <f t="shared" si="6"/>
        <v>212.5</v>
      </c>
      <c r="BB38" s="926">
        <f t="shared" si="7"/>
        <v>333</v>
      </c>
      <c r="BC38" s="926">
        <f t="shared" si="8"/>
        <v>0</v>
      </c>
      <c r="BD38" s="926">
        <f t="shared" si="9"/>
        <v>0</v>
      </c>
      <c r="BE38" s="926">
        <f t="shared" si="8"/>
        <v>0</v>
      </c>
      <c r="BF38" s="926">
        <f t="shared" si="9"/>
        <v>0</v>
      </c>
      <c r="BG38" s="926">
        <f t="shared" si="10"/>
        <v>124</v>
      </c>
      <c r="BH38" s="926">
        <f t="shared" si="11"/>
        <v>148</v>
      </c>
      <c r="BI38" s="926">
        <f t="shared" si="12"/>
        <v>20</v>
      </c>
      <c r="BJ38" s="926">
        <f t="shared" si="13"/>
        <v>27</v>
      </c>
      <c r="BK38" s="926">
        <f t="shared" si="14"/>
        <v>1456</v>
      </c>
      <c r="BL38" s="926">
        <f t="shared" si="14"/>
        <v>2072</v>
      </c>
      <c r="BM38" s="926">
        <f t="shared" si="17"/>
        <v>1812.5</v>
      </c>
      <c r="BN38" s="926">
        <f t="shared" si="16"/>
        <v>2580</v>
      </c>
      <c r="BO38" s="932"/>
      <c r="BP38" s="927"/>
      <c r="BQ38" s="912" t="s">
        <v>203</v>
      </c>
    </row>
    <row r="39" spans="1:80" s="952" customFormat="1" ht="15" customHeight="1" x14ac:dyDescent="0.25">
      <c r="A39" s="994" t="s">
        <v>31</v>
      </c>
      <c r="B39" s="995">
        <v>7199</v>
      </c>
      <c r="C39" s="960">
        <f t="shared" si="0"/>
        <v>6.2147520488956793</v>
      </c>
      <c r="D39" s="996"/>
      <c r="E39" s="962">
        <v>128</v>
      </c>
      <c r="F39" s="962">
        <v>107</v>
      </c>
      <c r="G39" s="962">
        <v>28.2</v>
      </c>
      <c r="H39" s="962">
        <v>9</v>
      </c>
      <c r="I39" s="962">
        <v>18.899999999999999</v>
      </c>
      <c r="J39" s="962">
        <v>20</v>
      </c>
      <c r="K39" s="962">
        <v>176</v>
      </c>
      <c r="L39" s="962">
        <v>172</v>
      </c>
      <c r="M39" s="962">
        <v>26.45</v>
      </c>
      <c r="N39" s="962">
        <v>35</v>
      </c>
      <c r="O39" s="962">
        <v>26.9</v>
      </c>
      <c r="P39" s="962">
        <v>32</v>
      </c>
      <c r="Q39" s="964">
        <f t="shared" si="3"/>
        <v>404.45</v>
      </c>
      <c r="R39" s="964">
        <f t="shared" si="3"/>
        <v>375</v>
      </c>
      <c r="S39" s="964"/>
      <c r="T39" s="962">
        <v>8</v>
      </c>
      <c r="U39" s="962">
        <v>7</v>
      </c>
      <c r="V39" s="962"/>
      <c r="W39" s="962"/>
      <c r="X39" s="962">
        <v>2.5499999999999998</v>
      </c>
      <c r="Y39" s="962">
        <v>2</v>
      </c>
      <c r="Z39" s="962">
        <v>5.4</v>
      </c>
      <c r="AA39" s="962">
        <v>8</v>
      </c>
      <c r="AB39" s="962">
        <v>7.5</v>
      </c>
      <c r="AC39" s="962">
        <v>12</v>
      </c>
      <c r="AD39" s="962">
        <v>19.5</v>
      </c>
      <c r="AE39" s="962">
        <v>27</v>
      </c>
      <c r="AF39" s="964">
        <f t="shared" si="4"/>
        <v>42.949999999999996</v>
      </c>
      <c r="AG39" s="964">
        <f t="shared" si="4"/>
        <v>56</v>
      </c>
      <c r="AH39" s="967"/>
      <c r="AI39" s="967"/>
      <c r="AJ39" s="967"/>
      <c r="AK39" s="997"/>
      <c r="AL39" s="997"/>
      <c r="AM39" s="997"/>
      <c r="AN39" s="997"/>
      <c r="AO39" s="997"/>
      <c r="AP39" s="997"/>
      <c r="AQ39" s="997"/>
      <c r="AR39" s="967"/>
      <c r="AS39" s="967"/>
      <c r="AT39" s="967"/>
      <c r="AU39" s="967">
        <f t="shared" si="5"/>
        <v>0</v>
      </c>
      <c r="AV39" s="967">
        <f t="shared" si="5"/>
        <v>0</v>
      </c>
      <c r="AW39" s="967"/>
      <c r="AX39" s="967"/>
      <c r="AY39" s="967"/>
      <c r="AZ39" s="967">
        <f t="shared" si="6"/>
        <v>0</v>
      </c>
      <c r="BA39" s="968">
        <f t="shared" si="6"/>
        <v>136</v>
      </c>
      <c r="BB39" s="969">
        <f t="shared" si="7"/>
        <v>114</v>
      </c>
      <c r="BC39" s="969">
        <f t="shared" si="8"/>
        <v>28.2</v>
      </c>
      <c r="BD39" s="969">
        <f t="shared" si="9"/>
        <v>9</v>
      </c>
      <c r="BE39" s="969">
        <f t="shared" si="8"/>
        <v>21.45</v>
      </c>
      <c r="BF39" s="969">
        <f t="shared" si="9"/>
        <v>22</v>
      </c>
      <c r="BG39" s="969">
        <f t="shared" si="10"/>
        <v>181.4</v>
      </c>
      <c r="BH39" s="969">
        <f t="shared" si="11"/>
        <v>180</v>
      </c>
      <c r="BI39" s="969">
        <f t="shared" si="12"/>
        <v>33.950000000000003</v>
      </c>
      <c r="BJ39" s="969">
        <f t="shared" si="13"/>
        <v>47</v>
      </c>
      <c r="BK39" s="969">
        <f t="shared" si="14"/>
        <v>46.4</v>
      </c>
      <c r="BL39" s="969">
        <f t="shared" si="14"/>
        <v>59</v>
      </c>
      <c r="BM39" s="969">
        <f t="shared" si="17"/>
        <v>447.39999999999992</v>
      </c>
      <c r="BN39" s="969">
        <f t="shared" si="16"/>
        <v>431</v>
      </c>
      <c r="BO39" s="998"/>
      <c r="BP39" s="971"/>
      <c r="BQ39" s="952" t="s">
        <v>203</v>
      </c>
      <c r="BW39" s="973"/>
      <c r="BX39" s="973"/>
      <c r="BY39" s="973"/>
      <c r="BZ39" s="973"/>
      <c r="CA39" s="973"/>
      <c r="CB39" s="973"/>
    </row>
    <row r="40" spans="1:80" ht="15" customHeight="1" x14ac:dyDescent="0.25">
      <c r="A40" s="999" t="s">
        <v>33</v>
      </c>
      <c r="B40" s="976">
        <v>1701</v>
      </c>
      <c r="C40" s="930">
        <f t="shared" si="0"/>
        <v>86.36096413874192</v>
      </c>
      <c r="D40" s="934"/>
      <c r="E40" s="919">
        <v>200</v>
      </c>
      <c r="F40" s="919">
        <v>194</v>
      </c>
      <c r="G40" s="919">
        <v>7</v>
      </c>
      <c r="H40" s="919">
        <v>4</v>
      </c>
      <c r="I40" s="919"/>
      <c r="J40" s="919"/>
      <c r="K40" s="919">
        <v>182</v>
      </c>
      <c r="L40" s="919">
        <v>194</v>
      </c>
      <c r="M40" s="919">
        <v>1080</v>
      </c>
      <c r="N40" s="919">
        <v>1143</v>
      </c>
      <c r="O40" s="919"/>
      <c r="P40" s="919"/>
      <c r="Q40" s="919">
        <f t="shared" si="3"/>
        <v>1469</v>
      </c>
      <c r="R40" s="919">
        <f t="shared" si="3"/>
        <v>1535</v>
      </c>
      <c r="S40" s="919"/>
      <c r="T40" s="919"/>
      <c r="U40" s="919"/>
      <c r="V40" s="919"/>
      <c r="W40" s="919"/>
      <c r="X40" s="919"/>
      <c r="Y40" s="919"/>
      <c r="Z40" s="919"/>
      <c r="AA40" s="919"/>
      <c r="AB40" s="919"/>
      <c r="AC40" s="919"/>
      <c r="AD40" s="919"/>
      <c r="AE40" s="919"/>
      <c r="AF40" s="919">
        <f t="shared" si="4"/>
        <v>0</v>
      </c>
      <c r="AG40" s="919">
        <f t="shared" si="4"/>
        <v>0</v>
      </c>
      <c r="AH40" s="924"/>
      <c r="AI40" s="924"/>
      <c r="AJ40" s="924"/>
      <c r="AK40" s="924"/>
      <c r="AL40" s="924"/>
      <c r="AM40" s="924"/>
      <c r="AN40" s="924"/>
      <c r="AO40" s="924"/>
      <c r="AP40" s="924"/>
      <c r="AQ40" s="924"/>
      <c r="AR40" s="924"/>
      <c r="AS40" s="924"/>
      <c r="AT40" s="924"/>
      <c r="AU40" s="924">
        <f t="shared" si="5"/>
        <v>0</v>
      </c>
      <c r="AV40" s="924">
        <f t="shared" si="5"/>
        <v>0</v>
      </c>
      <c r="AW40" s="924"/>
      <c r="AX40" s="924"/>
      <c r="AY40" s="924"/>
      <c r="AZ40" s="924">
        <f t="shared" si="6"/>
        <v>0</v>
      </c>
      <c r="BA40" s="925">
        <f t="shared" si="6"/>
        <v>200</v>
      </c>
      <c r="BB40" s="926">
        <f t="shared" si="7"/>
        <v>194</v>
      </c>
      <c r="BC40" s="926">
        <f t="shared" si="8"/>
        <v>7</v>
      </c>
      <c r="BD40" s="926">
        <f t="shared" si="9"/>
        <v>4</v>
      </c>
      <c r="BE40" s="926">
        <f t="shared" si="8"/>
        <v>0</v>
      </c>
      <c r="BF40" s="926">
        <f t="shared" si="9"/>
        <v>0</v>
      </c>
      <c r="BG40" s="926">
        <f t="shared" si="10"/>
        <v>182</v>
      </c>
      <c r="BH40" s="926">
        <f t="shared" si="11"/>
        <v>194</v>
      </c>
      <c r="BI40" s="926">
        <f t="shared" si="12"/>
        <v>1080</v>
      </c>
      <c r="BJ40" s="926">
        <f t="shared" si="13"/>
        <v>1143</v>
      </c>
      <c r="BK40" s="926">
        <f t="shared" si="14"/>
        <v>0</v>
      </c>
      <c r="BL40" s="926">
        <f t="shared" si="14"/>
        <v>0</v>
      </c>
      <c r="BM40" s="926">
        <f t="shared" si="17"/>
        <v>1469</v>
      </c>
      <c r="BN40" s="926">
        <f t="shared" si="16"/>
        <v>1535</v>
      </c>
      <c r="BO40" s="951"/>
      <c r="BP40" s="927"/>
    </row>
    <row r="41" spans="1:80" ht="15" customHeight="1" x14ac:dyDescent="0.25">
      <c r="A41" s="999" t="s">
        <v>34</v>
      </c>
      <c r="B41" s="976">
        <v>166.57</v>
      </c>
      <c r="C41" s="930">
        <f t="shared" si="0"/>
        <v>11.886894398751277</v>
      </c>
      <c r="D41" s="977"/>
      <c r="E41" s="919"/>
      <c r="F41" s="919"/>
      <c r="G41" s="919"/>
      <c r="H41" s="919"/>
      <c r="I41" s="919"/>
      <c r="J41" s="919"/>
      <c r="K41" s="919"/>
      <c r="L41" s="919"/>
      <c r="M41" s="919"/>
      <c r="N41" s="919"/>
      <c r="O41" s="919"/>
      <c r="P41" s="919"/>
      <c r="Q41" s="919">
        <f t="shared" si="3"/>
        <v>0</v>
      </c>
      <c r="R41" s="919">
        <f t="shared" si="3"/>
        <v>0</v>
      </c>
      <c r="S41" s="919"/>
      <c r="T41" s="919"/>
      <c r="U41" s="919"/>
      <c r="V41" s="919"/>
      <c r="W41" s="919"/>
      <c r="X41" s="919"/>
      <c r="Y41" s="919"/>
      <c r="Z41" s="919">
        <v>19.8</v>
      </c>
      <c r="AA41" s="919">
        <v>51</v>
      </c>
      <c r="AB41" s="919"/>
      <c r="AC41" s="919"/>
      <c r="AD41" s="919"/>
      <c r="AE41" s="919"/>
      <c r="AF41" s="919">
        <f t="shared" si="4"/>
        <v>19.8</v>
      </c>
      <c r="AG41" s="919">
        <f t="shared" si="4"/>
        <v>51</v>
      </c>
      <c r="AH41" s="924"/>
      <c r="AI41" s="924"/>
      <c r="AJ41" s="924"/>
      <c r="AK41" s="924"/>
      <c r="AL41" s="924"/>
      <c r="AM41" s="924"/>
      <c r="AN41" s="924"/>
      <c r="AO41" s="924"/>
      <c r="AP41" s="924"/>
      <c r="AQ41" s="924"/>
      <c r="AR41" s="924"/>
      <c r="AS41" s="924"/>
      <c r="AT41" s="924"/>
      <c r="AU41" s="924">
        <f t="shared" si="5"/>
        <v>0</v>
      </c>
      <c r="AV41" s="924">
        <f t="shared" si="5"/>
        <v>0</v>
      </c>
      <c r="AW41" s="924"/>
      <c r="AX41" s="924"/>
      <c r="AY41" s="924"/>
      <c r="AZ41" s="924">
        <f t="shared" si="6"/>
        <v>0</v>
      </c>
      <c r="BA41" s="925">
        <f t="shared" si="6"/>
        <v>0</v>
      </c>
      <c r="BB41" s="926">
        <f t="shared" si="7"/>
        <v>0</v>
      </c>
      <c r="BC41" s="926">
        <f t="shared" si="8"/>
        <v>0</v>
      </c>
      <c r="BD41" s="926">
        <f t="shared" si="9"/>
        <v>0</v>
      </c>
      <c r="BE41" s="926">
        <f t="shared" si="8"/>
        <v>0</v>
      </c>
      <c r="BF41" s="926">
        <f t="shared" si="9"/>
        <v>0</v>
      </c>
      <c r="BG41" s="926">
        <f t="shared" si="10"/>
        <v>19.8</v>
      </c>
      <c r="BH41" s="926">
        <f t="shared" si="11"/>
        <v>51</v>
      </c>
      <c r="BI41" s="926">
        <f t="shared" si="12"/>
        <v>0</v>
      </c>
      <c r="BJ41" s="926">
        <f t="shared" si="13"/>
        <v>0</v>
      </c>
      <c r="BK41" s="926">
        <f t="shared" si="14"/>
        <v>0</v>
      </c>
      <c r="BL41" s="926">
        <f t="shared" si="14"/>
        <v>0</v>
      </c>
      <c r="BM41" s="926">
        <f t="shared" si="17"/>
        <v>19.8</v>
      </c>
      <c r="BN41" s="926">
        <f t="shared" si="16"/>
        <v>51</v>
      </c>
      <c r="BO41" s="932"/>
      <c r="BP41" s="927"/>
    </row>
    <row r="42" spans="1:80" ht="15" customHeight="1" x14ac:dyDescent="0.25">
      <c r="A42" s="999" t="s">
        <v>35</v>
      </c>
      <c r="B42" s="976">
        <v>1008</v>
      </c>
      <c r="C42" s="930">
        <f t="shared" si="0"/>
        <v>91.716269841269835</v>
      </c>
      <c r="D42" s="931"/>
      <c r="E42" s="919">
        <v>122</v>
      </c>
      <c r="F42" s="919">
        <v>249</v>
      </c>
      <c r="G42" s="919"/>
      <c r="H42" s="919"/>
      <c r="I42" s="919"/>
      <c r="J42" s="919"/>
      <c r="K42" s="919"/>
      <c r="L42" s="919"/>
      <c r="M42" s="919"/>
      <c r="N42" s="919"/>
      <c r="O42" s="919">
        <v>236</v>
      </c>
      <c r="P42" s="919">
        <v>414</v>
      </c>
      <c r="Q42" s="919">
        <f t="shared" si="3"/>
        <v>358</v>
      </c>
      <c r="R42" s="919">
        <f t="shared" si="3"/>
        <v>663</v>
      </c>
      <c r="S42" s="919"/>
      <c r="T42" s="919">
        <v>55.5</v>
      </c>
      <c r="U42" s="919">
        <v>87</v>
      </c>
      <c r="V42" s="919"/>
      <c r="W42" s="919"/>
      <c r="X42" s="919"/>
      <c r="Y42" s="919"/>
      <c r="Z42" s="919">
        <v>38</v>
      </c>
      <c r="AA42" s="919">
        <v>60</v>
      </c>
      <c r="AB42" s="919"/>
      <c r="AC42" s="919"/>
      <c r="AD42" s="919">
        <v>473</v>
      </c>
      <c r="AE42" s="919">
        <v>850</v>
      </c>
      <c r="AF42" s="919">
        <f t="shared" si="4"/>
        <v>566.5</v>
      </c>
      <c r="AG42" s="919">
        <f t="shared" si="4"/>
        <v>997</v>
      </c>
      <c r="AH42" s="924"/>
      <c r="AI42" s="924"/>
      <c r="AJ42" s="924"/>
      <c r="AK42" s="924"/>
      <c r="AL42" s="924"/>
      <c r="AM42" s="924"/>
      <c r="AN42" s="924"/>
      <c r="AO42" s="924"/>
      <c r="AP42" s="924"/>
      <c r="AQ42" s="924"/>
      <c r="AR42" s="924"/>
      <c r="AS42" s="924"/>
      <c r="AT42" s="924"/>
      <c r="AU42" s="924">
        <f t="shared" si="5"/>
        <v>0</v>
      </c>
      <c r="AV42" s="924">
        <f t="shared" si="5"/>
        <v>0</v>
      </c>
      <c r="AW42" s="924"/>
      <c r="AX42" s="924"/>
      <c r="AY42" s="924"/>
      <c r="AZ42" s="924">
        <f t="shared" si="6"/>
        <v>0</v>
      </c>
      <c r="BA42" s="925">
        <f t="shared" si="6"/>
        <v>177.5</v>
      </c>
      <c r="BB42" s="926">
        <f t="shared" si="7"/>
        <v>336</v>
      </c>
      <c r="BC42" s="926">
        <f t="shared" si="8"/>
        <v>0</v>
      </c>
      <c r="BD42" s="926">
        <f t="shared" si="9"/>
        <v>0</v>
      </c>
      <c r="BE42" s="926">
        <f t="shared" si="8"/>
        <v>0</v>
      </c>
      <c r="BF42" s="926">
        <f t="shared" si="9"/>
        <v>0</v>
      </c>
      <c r="BG42" s="926">
        <f t="shared" si="10"/>
        <v>38</v>
      </c>
      <c r="BH42" s="926">
        <f t="shared" si="11"/>
        <v>60</v>
      </c>
      <c r="BI42" s="926">
        <f t="shared" si="12"/>
        <v>0</v>
      </c>
      <c r="BJ42" s="926">
        <f t="shared" si="13"/>
        <v>0</v>
      </c>
      <c r="BK42" s="926">
        <f t="shared" si="14"/>
        <v>709</v>
      </c>
      <c r="BL42" s="926">
        <f t="shared" si="14"/>
        <v>1264</v>
      </c>
      <c r="BM42" s="926">
        <f t="shared" si="17"/>
        <v>924.5</v>
      </c>
      <c r="BN42" s="926">
        <f t="shared" si="16"/>
        <v>1660</v>
      </c>
      <c r="BO42" s="932"/>
      <c r="BP42" s="927"/>
      <c r="BQ42" s="912" t="s">
        <v>127</v>
      </c>
    </row>
    <row r="43" spans="1:80" ht="15" customHeight="1" x14ac:dyDescent="0.25">
      <c r="A43" s="999" t="s">
        <v>36</v>
      </c>
      <c r="B43" s="976">
        <v>1140.8399999999999</v>
      </c>
      <c r="C43" s="930">
        <f t="shared" si="0"/>
        <v>97.610532590021407</v>
      </c>
      <c r="D43" s="953"/>
      <c r="E43" s="1000">
        <v>384</v>
      </c>
      <c r="F43" s="979">
        <v>469</v>
      </c>
      <c r="G43" s="978"/>
      <c r="H43" s="979"/>
      <c r="I43" s="978"/>
      <c r="J43" s="979"/>
      <c r="K43" s="1001">
        <v>53.79</v>
      </c>
      <c r="L43" s="979">
        <v>66</v>
      </c>
      <c r="M43" s="978">
        <v>380</v>
      </c>
      <c r="N43" s="979">
        <v>726</v>
      </c>
      <c r="O43" s="919">
        <v>98.42</v>
      </c>
      <c r="P43" s="919">
        <v>164</v>
      </c>
      <c r="Q43" s="919">
        <f t="shared" si="3"/>
        <v>916.21</v>
      </c>
      <c r="R43" s="919">
        <f t="shared" si="3"/>
        <v>1425</v>
      </c>
      <c r="S43" s="919"/>
      <c r="T43" s="919">
        <v>7.76</v>
      </c>
      <c r="U43" s="919">
        <v>18</v>
      </c>
      <c r="V43" s="919"/>
      <c r="W43" s="919"/>
      <c r="X43" s="919"/>
      <c r="Y43" s="919"/>
      <c r="Z43" s="919">
        <v>18.38</v>
      </c>
      <c r="AA43" s="919">
        <v>31</v>
      </c>
      <c r="AB43" s="978">
        <v>149</v>
      </c>
      <c r="AC43" s="979">
        <v>371</v>
      </c>
      <c r="AD43" s="919">
        <v>22.23</v>
      </c>
      <c r="AE43" s="919">
        <v>34</v>
      </c>
      <c r="AF43" s="919">
        <f t="shared" si="4"/>
        <v>197.36999999999998</v>
      </c>
      <c r="AG43" s="919">
        <f t="shared" si="4"/>
        <v>454</v>
      </c>
      <c r="AH43" s="924"/>
      <c r="AI43" s="924"/>
      <c r="AJ43" s="924"/>
      <c r="AK43" s="924"/>
      <c r="AL43" s="924"/>
      <c r="AM43" s="924"/>
      <c r="AN43" s="924"/>
      <c r="AO43" s="924"/>
      <c r="AP43" s="954"/>
      <c r="AQ43" s="924"/>
      <c r="AR43" s="924"/>
      <c r="AS43" s="924"/>
      <c r="AT43" s="924"/>
      <c r="AU43" s="924">
        <f t="shared" si="5"/>
        <v>0</v>
      </c>
      <c r="AV43" s="924">
        <f t="shared" si="5"/>
        <v>0</v>
      </c>
      <c r="AW43" s="924"/>
      <c r="AX43" s="924"/>
      <c r="AY43" s="924"/>
      <c r="AZ43" s="924">
        <f t="shared" si="6"/>
        <v>0</v>
      </c>
      <c r="BA43" s="925">
        <f t="shared" si="6"/>
        <v>391.76</v>
      </c>
      <c r="BB43" s="926">
        <f t="shared" si="7"/>
        <v>487</v>
      </c>
      <c r="BC43" s="926">
        <f t="shared" si="8"/>
        <v>0</v>
      </c>
      <c r="BD43" s="926">
        <f t="shared" si="9"/>
        <v>0</v>
      </c>
      <c r="BE43" s="926">
        <f t="shared" si="8"/>
        <v>0</v>
      </c>
      <c r="BF43" s="926">
        <f t="shared" si="9"/>
        <v>0</v>
      </c>
      <c r="BG43" s="926">
        <f t="shared" si="10"/>
        <v>72.17</v>
      </c>
      <c r="BH43" s="926">
        <f t="shared" si="11"/>
        <v>97</v>
      </c>
      <c r="BI43" s="926">
        <f t="shared" si="12"/>
        <v>529</v>
      </c>
      <c r="BJ43" s="926">
        <f t="shared" si="13"/>
        <v>1097</v>
      </c>
      <c r="BK43" s="926">
        <f t="shared" si="14"/>
        <v>120.65</v>
      </c>
      <c r="BL43" s="926">
        <f t="shared" si="14"/>
        <v>198</v>
      </c>
      <c r="BM43" s="926">
        <f t="shared" si="17"/>
        <v>1113.5800000000002</v>
      </c>
      <c r="BN43" s="926">
        <f t="shared" si="17"/>
        <v>1879</v>
      </c>
      <c r="BO43" s="951"/>
      <c r="BP43" s="927"/>
      <c r="BQ43" s="912" t="s">
        <v>207</v>
      </c>
    </row>
    <row r="44" spans="1:80" ht="15" customHeight="1" x14ac:dyDescent="0.25">
      <c r="A44" s="999" t="s">
        <v>37</v>
      </c>
      <c r="B44" s="976">
        <v>1657</v>
      </c>
      <c r="C44" s="930">
        <f t="shared" si="0"/>
        <v>7.7682558841279423</v>
      </c>
      <c r="D44" s="934"/>
      <c r="E44" s="978">
        <v>61.22</v>
      </c>
      <c r="F44" s="979">
        <v>129</v>
      </c>
      <c r="G44" s="978"/>
      <c r="H44" s="979"/>
      <c r="I44" s="978"/>
      <c r="J44" s="979"/>
      <c r="K44" s="978">
        <v>1</v>
      </c>
      <c r="L44" s="979">
        <v>1</v>
      </c>
      <c r="M44" s="978">
        <v>66.5</v>
      </c>
      <c r="N44" s="979">
        <v>180</v>
      </c>
      <c r="O44" s="919"/>
      <c r="P44" s="919"/>
      <c r="Q44" s="919">
        <f t="shared" si="3"/>
        <v>128.72</v>
      </c>
      <c r="R44" s="919">
        <f t="shared" si="3"/>
        <v>310</v>
      </c>
      <c r="S44" s="919"/>
      <c r="T44" s="978"/>
      <c r="U44" s="979"/>
      <c r="V44" s="978"/>
      <c r="W44" s="979"/>
      <c r="X44" s="978"/>
      <c r="Y44" s="979"/>
      <c r="Z44" s="978"/>
      <c r="AA44" s="979"/>
      <c r="AB44" s="978"/>
      <c r="AC44" s="979"/>
      <c r="AD44" s="919"/>
      <c r="AE44" s="919"/>
      <c r="AF44" s="919">
        <f t="shared" si="4"/>
        <v>0</v>
      </c>
      <c r="AG44" s="919">
        <f t="shared" si="4"/>
        <v>0</v>
      </c>
      <c r="AH44" s="924"/>
      <c r="AI44" s="924"/>
      <c r="AJ44" s="924"/>
      <c r="AK44" s="954"/>
      <c r="AL44" s="924"/>
      <c r="AM44" s="924"/>
      <c r="AN44" s="924"/>
      <c r="AO44" s="924"/>
      <c r="AP44" s="924"/>
      <c r="AQ44" s="924"/>
      <c r="AR44" s="924"/>
      <c r="AS44" s="924"/>
      <c r="AT44" s="924"/>
      <c r="AU44" s="924">
        <f t="shared" si="5"/>
        <v>0</v>
      </c>
      <c r="AV44" s="924">
        <f t="shared" si="5"/>
        <v>0</v>
      </c>
      <c r="AW44" s="924"/>
      <c r="AX44" s="924"/>
      <c r="AY44" s="924"/>
      <c r="AZ44" s="924">
        <f t="shared" si="6"/>
        <v>0</v>
      </c>
      <c r="BA44" s="925">
        <f t="shared" si="6"/>
        <v>61.22</v>
      </c>
      <c r="BB44" s="926">
        <f t="shared" si="7"/>
        <v>129</v>
      </c>
      <c r="BC44" s="926">
        <f t="shared" si="8"/>
        <v>0</v>
      </c>
      <c r="BD44" s="926">
        <f t="shared" si="9"/>
        <v>0</v>
      </c>
      <c r="BE44" s="926">
        <f t="shared" si="8"/>
        <v>0</v>
      </c>
      <c r="BF44" s="926">
        <f t="shared" si="9"/>
        <v>0</v>
      </c>
      <c r="BG44" s="926">
        <f t="shared" si="10"/>
        <v>1</v>
      </c>
      <c r="BH44" s="926">
        <f t="shared" si="11"/>
        <v>1</v>
      </c>
      <c r="BI44" s="926">
        <f t="shared" si="12"/>
        <v>66.5</v>
      </c>
      <c r="BJ44" s="926">
        <f t="shared" si="13"/>
        <v>180</v>
      </c>
      <c r="BK44" s="926">
        <f t="shared" si="14"/>
        <v>0</v>
      </c>
      <c r="BL44" s="926">
        <f t="shared" si="14"/>
        <v>0</v>
      </c>
      <c r="BM44" s="926">
        <f t="shared" si="17"/>
        <v>128.72</v>
      </c>
      <c r="BN44" s="926">
        <f t="shared" si="17"/>
        <v>310</v>
      </c>
      <c r="BO44" s="932"/>
      <c r="BP44" s="927"/>
      <c r="BQ44" s="985" t="s">
        <v>127</v>
      </c>
    </row>
    <row r="45" spans="1:80" s="883" customFormat="1" ht="15" customHeight="1" x14ac:dyDescent="0.25">
      <c r="A45" s="1002" t="s">
        <v>38</v>
      </c>
      <c r="B45" s="976">
        <v>3677.73</v>
      </c>
      <c r="C45" s="930">
        <f t="shared" si="0"/>
        <v>79.385925557341068</v>
      </c>
      <c r="D45" s="953"/>
      <c r="E45" s="1003">
        <v>234</v>
      </c>
      <c r="F45" s="1004">
        <v>315</v>
      </c>
      <c r="G45" s="1005">
        <v>2.5</v>
      </c>
      <c r="H45" s="1005">
        <v>4</v>
      </c>
      <c r="I45" s="1005">
        <v>7.1</v>
      </c>
      <c r="J45" s="1005">
        <v>20</v>
      </c>
      <c r="K45" s="1005">
        <v>327</v>
      </c>
      <c r="L45" s="1005">
        <v>419</v>
      </c>
      <c r="M45" s="919">
        <v>141</v>
      </c>
      <c r="N45" s="919">
        <v>187</v>
      </c>
      <c r="O45" s="1003">
        <v>581</v>
      </c>
      <c r="P45" s="1004">
        <v>654</v>
      </c>
      <c r="Q45" s="919">
        <f t="shared" si="3"/>
        <v>1292.5999999999999</v>
      </c>
      <c r="R45" s="919">
        <f t="shared" si="3"/>
        <v>1599</v>
      </c>
      <c r="S45" s="919"/>
      <c r="T45" s="919"/>
      <c r="U45" s="919"/>
      <c r="V45" s="919"/>
      <c r="W45" s="919"/>
      <c r="X45" s="1003"/>
      <c r="Y45" s="1004"/>
      <c r="Z45" s="1003">
        <v>205</v>
      </c>
      <c r="AA45" s="1004">
        <v>243</v>
      </c>
      <c r="AB45" s="1003"/>
      <c r="AC45" s="1004"/>
      <c r="AD45" s="1006">
        <v>1422</v>
      </c>
      <c r="AE45" s="1004">
        <v>1537</v>
      </c>
      <c r="AF45" s="919">
        <f t="shared" si="4"/>
        <v>1627</v>
      </c>
      <c r="AG45" s="919">
        <f t="shared" si="4"/>
        <v>1780</v>
      </c>
      <c r="AH45" s="924"/>
      <c r="AI45" s="924"/>
      <c r="AJ45" s="924"/>
      <c r="AK45" s="1007"/>
      <c r="AL45" s="1007"/>
      <c r="AM45" s="1007"/>
      <c r="AN45" s="1007"/>
      <c r="AO45" s="1007"/>
      <c r="AP45" s="1007"/>
      <c r="AQ45" s="924"/>
      <c r="AR45" s="924"/>
      <c r="AS45" s="924"/>
      <c r="AT45" s="924"/>
      <c r="AU45" s="924">
        <f t="shared" si="5"/>
        <v>0</v>
      </c>
      <c r="AV45" s="924">
        <f t="shared" si="5"/>
        <v>0</v>
      </c>
      <c r="AW45" s="924"/>
      <c r="AX45" s="924"/>
      <c r="AY45" s="924"/>
      <c r="AZ45" s="924">
        <f t="shared" si="6"/>
        <v>0</v>
      </c>
      <c r="BA45" s="925">
        <f t="shared" si="6"/>
        <v>234</v>
      </c>
      <c r="BB45" s="926">
        <f t="shared" si="7"/>
        <v>315</v>
      </c>
      <c r="BC45" s="926">
        <f t="shared" si="8"/>
        <v>2.5</v>
      </c>
      <c r="BD45" s="926">
        <f t="shared" si="9"/>
        <v>4</v>
      </c>
      <c r="BE45" s="926">
        <f t="shared" si="8"/>
        <v>7.1</v>
      </c>
      <c r="BF45" s="926">
        <f t="shared" si="9"/>
        <v>20</v>
      </c>
      <c r="BG45" s="926">
        <f t="shared" si="10"/>
        <v>532</v>
      </c>
      <c r="BH45" s="926">
        <f t="shared" si="11"/>
        <v>662</v>
      </c>
      <c r="BI45" s="926">
        <f t="shared" si="12"/>
        <v>141</v>
      </c>
      <c r="BJ45" s="926">
        <f t="shared" si="13"/>
        <v>187</v>
      </c>
      <c r="BK45" s="926">
        <f t="shared" si="14"/>
        <v>2003</v>
      </c>
      <c r="BL45" s="926">
        <f t="shared" si="14"/>
        <v>2191</v>
      </c>
      <c r="BM45" s="926">
        <f t="shared" si="17"/>
        <v>2919.6</v>
      </c>
      <c r="BN45" s="926">
        <f t="shared" si="17"/>
        <v>3379</v>
      </c>
      <c r="BO45" s="951"/>
      <c r="BP45" s="927"/>
      <c r="BQ45" s="1008"/>
      <c r="BW45" s="885"/>
      <c r="BX45" s="885"/>
      <c r="BY45" s="885"/>
      <c r="BZ45" s="885"/>
      <c r="CA45" s="885"/>
      <c r="CB45" s="885"/>
    </row>
    <row r="46" spans="1:80" ht="15" customHeight="1" x14ac:dyDescent="0.25">
      <c r="A46" s="999" t="s">
        <v>39</v>
      </c>
      <c r="B46" s="976">
        <v>506.5</v>
      </c>
      <c r="C46" s="930">
        <f t="shared" si="0"/>
        <v>98.420533070088851</v>
      </c>
      <c r="D46" s="953"/>
      <c r="E46" s="919">
        <v>126.5</v>
      </c>
      <c r="F46" s="919">
        <v>231</v>
      </c>
      <c r="G46" s="919"/>
      <c r="H46" s="919"/>
      <c r="I46" s="919"/>
      <c r="J46" s="919"/>
      <c r="K46" s="919">
        <v>22</v>
      </c>
      <c r="L46" s="919">
        <v>132</v>
      </c>
      <c r="M46" s="919"/>
      <c r="N46" s="919"/>
      <c r="O46" s="919">
        <v>144</v>
      </c>
      <c r="P46" s="919">
        <v>133</v>
      </c>
      <c r="Q46" s="919">
        <f t="shared" si="3"/>
        <v>292.5</v>
      </c>
      <c r="R46" s="919">
        <f t="shared" si="3"/>
        <v>496</v>
      </c>
      <c r="S46" s="919"/>
      <c r="T46" s="919">
        <v>55</v>
      </c>
      <c r="U46" s="919">
        <v>112</v>
      </c>
      <c r="V46" s="919"/>
      <c r="W46" s="919"/>
      <c r="X46" s="919"/>
      <c r="Y46" s="919"/>
      <c r="Z46" s="919">
        <v>24</v>
      </c>
      <c r="AA46" s="919">
        <v>79</v>
      </c>
      <c r="AB46" s="919"/>
      <c r="AC46" s="919"/>
      <c r="AD46" s="919">
        <v>127</v>
      </c>
      <c r="AE46" s="919">
        <v>202</v>
      </c>
      <c r="AF46" s="919">
        <f t="shared" si="4"/>
        <v>206</v>
      </c>
      <c r="AG46" s="919">
        <f t="shared" si="4"/>
        <v>393</v>
      </c>
      <c r="AH46" s="924"/>
      <c r="AI46" s="924"/>
      <c r="AJ46" s="924"/>
      <c r="AK46" s="924"/>
      <c r="AL46" s="924"/>
      <c r="AM46" s="924"/>
      <c r="AN46" s="924"/>
      <c r="AO46" s="924"/>
      <c r="AP46" s="924"/>
      <c r="AQ46" s="924"/>
      <c r="AR46" s="924"/>
      <c r="AS46" s="924"/>
      <c r="AT46" s="924"/>
      <c r="AU46" s="924">
        <f t="shared" si="5"/>
        <v>0</v>
      </c>
      <c r="AV46" s="924">
        <f t="shared" si="5"/>
        <v>0</v>
      </c>
      <c r="AW46" s="924"/>
      <c r="AX46" s="924"/>
      <c r="AY46" s="924"/>
      <c r="AZ46" s="924">
        <f t="shared" si="6"/>
        <v>0</v>
      </c>
      <c r="BA46" s="925">
        <f t="shared" si="6"/>
        <v>181.5</v>
      </c>
      <c r="BB46" s="926">
        <f t="shared" si="7"/>
        <v>343</v>
      </c>
      <c r="BC46" s="926">
        <f t="shared" si="8"/>
        <v>0</v>
      </c>
      <c r="BD46" s="926">
        <f t="shared" si="9"/>
        <v>0</v>
      </c>
      <c r="BE46" s="926">
        <f t="shared" si="8"/>
        <v>0</v>
      </c>
      <c r="BF46" s="926">
        <f t="shared" si="9"/>
        <v>0</v>
      </c>
      <c r="BG46" s="926">
        <f t="shared" si="10"/>
        <v>46</v>
      </c>
      <c r="BH46" s="926">
        <f t="shared" si="11"/>
        <v>211</v>
      </c>
      <c r="BI46" s="926">
        <f t="shared" si="12"/>
        <v>0</v>
      </c>
      <c r="BJ46" s="926">
        <f t="shared" si="13"/>
        <v>0</v>
      </c>
      <c r="BK46" s="926">
        <f t="shared" si="14"/>
        <v>271</v>
      </c>
      <c r="BL46" s="926">
        <f t="shared" si="14"/>
        <v>335</v>
      </c>
      <c r="BM46" s="926">
        <f t="shared" si="17"/>
        <v>498.5</v>
      </c>
      <c r="BN46" s="926">
        <f t="shared" si="17"/>
        <v>889</v>
      </c>
      <c r="BO46" s="951"/>
      <c r="BP46" s="927"/>
      <c r="BQ46" s="912" t="s">
        <v>203</v>
      </c>
    </row>
    <row r="47" spans="1:80" ht="15" customHeight="1" x14ac:dyDescent="0.25">
      <c r="A47" s="999" t="s">
        <v>40</v>
      </c>
      <c r="B47" s="976">
        <v>572</v>
      </c>
      <c r="C47" s="930">
        <f t="shared" si="0"/>
        <v>63.294434055944052</v>
      </c>
      <c r="D47" s="953"/>
      <c r="E47" s="978">
        <v>182.88741059999998</v>
      </c>
      <c r="F47" s="979">
        <v>462</v>
      </c>
      <c r="G47" s="919"/>
      <c r="H47" s="919"/>
      <c r="I47" s="919"/>
      <c r="J47" s="919"/>
      <c r="K47" s="978">
        <v>90.226752200000007</v>
      </c>
      <c r="L47" s="979">
        <v>304</v>
      </c>
      <c r="M47" s="978">
        <v>70.72999999999999</v>
      </c>
      <c r="N47" s="979">
        <v>160</v>
      </c>
      <c r="O47" s="919"/>
      <c r="P47" s="919"/>
      <c r="Q47" s="919">
        <f t="shared" si="3"/>
        <v>343.84416279999994</v>
      </c>
      <c r="R47" s="919">
        <f t="shared" si="3"/>
        <v>926</v>
      </c>
      <c r="S47" s="919"/>
      <c r="T47" s="919"/>
      <c r="U47" s="919"/>
      <c r="V47" s="919"/>
      <c r="W47" s="919"/>
      <c r="X47" s="919"/>
      <c r="Y47" s="919"/>
      <c r="Z47" s="919">
        <v>17.57</v>
      </c>
      <c r="AA47" s="919">
        <v>73</v>
      </c>
      <c r="AB47" s="919">
        <v>0.63</v>
      </c>
      <c r="AC47" s="919">
        <v>5</v>
      </c>
      <c r="AD47" s="919"/>
      <c r="AE47" s="919"/>
      <c r="AF47" s="919">
        <f t="shared" si="4"/>
        <v>18.2</v>
      </c>
      <c r="AG47" s="919">
        <f t="shared" si="4"/>
        <v>78</v>
      </c>
      <c r="AH47" s="924"/>
      <c r="AI47" s="924"/>
      <c r="AJ47" s="924"/>
      <c r="AK47" s="924"/>
      <c r="AL47" s="924"/>
      <c r="AM47" s="924"/>
      <c r="AN47" s="924"/>
      <c r="AO47" s="1009"/>
      <c r="AP47" s="1010"/>
      <c r="AQ47" s="1009"/>
      <c r="AR47" s="1010"/>
      <c r="AS47" s="924"/>
      <c r="AT47" s="924"/>
      <c r="AU47" s="924">
        <f t="shared" si="5"/>
        <v>0</v>
      </c>
      <c r="AV47" s="924">
        <f t="shared" si="5"/>
        <v>0</v>
      </c>
      <c r="AW47" s="924"/>
      <c r="AX47" s="924"/>
      <c r="AY47" s="924"/>
      <c r="AZ47" s="924">
        <f t="shared" si="6"/>
        <v>0</v>
      </c>
      <c r="BA47" s="925">
        <f t="shared" si="6"/>
        <v>182.88741059999998</v>
      </c>
      <c r="BB47" s="926">
        <f t="shared" si="7"/>
        <v>462</v>
      </c>
      <c r="BC47" s="926">
        <f t="shared" si="8"/>
        <v>0</v>
      </c>
      <c r="BD47" s="926">
        <f t="shared" si="9"/>
        <v>0</v>
      </c>
      <c r="BE47" s="926">
        <f t="shared" si="8"/>
        <v>0</v>
      </c>
      <c r="BF47" s="926">
        <f t="shared" si="9"/>
        <v>0</v>
      </c>
      <c r="BG47" s="926">
        <f t="shared" si="10"/>
        <v>107.79675220000001</v>
      </c>
      <c r="BH47" s="926">
        <f t="shared" si="11"/>
        <v>377</v>
      </c>
      <c r="BI47" s="926">
        <f t="shared" si="12"/>
        <v>71.359999999999985</v>
      </c>
      <c r="BJ47" s="926">
        <f t="shared" si="13"/>
        <v>165</v>
      </c>
      <c r="BK47" s="926">
        <f t="shared" si="14"/>
        <v>0</v>
      </c>
      <c r="BL47" s="926">
        <f t="shared" si="14"/>
        <v>0</v>
      </c>
      <c r="BM47" s="926">
        <f t="shared" si="17"/>
        <v>362.04416279999998</v>
      </c>
      <c r="BN47" s="926">
        <f t="shared" si="17"/>
        <v>1004</v>
      </c>
      <c r="BO47" s="951"/>
      <c r="BP47" s="927"/>
      <c r="BR47" s="912" t="s">
        <v>207</v>
      </c>
    </row>
    <row r="48" spans="1:80" ht="15" customHeight="1" x14ac:dyDescent="0.25">
      <c r="A48" s="999" t="s">
        <v>98</v>
      </c>
      <c r="B48" s="976">
        <v>1050</v>
      </c>
      <c r="C48" s="930">
        <f t="shared" si="0"/>
        <v>49.333333333333336</v>
      </c>
      <c r="D48" s="953"/>
      <c r="E48" s="919">
        <v>271</v>
      </c>
      <c r="F48" s="919">
        <v>444</v>
      </c>
      <c r="G48" s="919"/>
      <c r="H48" s="919"/>
      <c r="I48" s="919"/>
      <c r="J48" s="919"/>
      <c r="K48" s="919">
        <v>53</v>
      </c>
      <c r="L48" s="919">
        <v>104</v>
      </c>
      <c r="M48" s="919">
        <v>47</v>
      </c>
      <c r="N48" s="919">
        <v>81</v>
      </c>
      <c r="O48" s="919">
        <v>147</v>
      </c>
      <c r="P48" s="919">
        <v>287</v>
      </c>
      <c r="Q48" s="919">
        <f t="shared" si="3"/>
        <v>518</v>
      </c>
      <c r="R48" s="919">
        <f t="shared" si="3"/>
        <v>916</v>
      </c>
      <c r="S48" s="919"/>
      <c r="T48" s="919"/>
      <c r="U48" s="919"/>
      <c r="V48" s="919"/>
      <c r="W48" s="919"/>
      <c r="X48" s="919"/>
      <c r="Y48" s="919"/>
      <c r="Z48" s="919"/>
      <c r="AA48" s="919"/>
      <c r="AB48" s="919"/>
      <c r="AC48" s="919"/>
      <c r="AD48" s="919"/>
      <c r="AE48" s="919"/>
      <c r="AF48" s="919">
        <f t="shared" si="4"/>
        <v>0</v>
      </c>
      <c r="AG48" s="919">
        <f t="shared" si="4"/>
        <v>0</v>
      </c>
      <c r="AH48" s="924"/>
      <c r="AI48" s="924"/>
      <c r="AJ48" s="924"/>
      <c r="AK48" s="924"/>
      <c r="AL48" s="924"/>
      <c r="AM48" s="924"/>
      <c r="AN48" s="924"/>
      <c r="AO48" s="924"/>
      <c r="AP48" s="924"/>
      <c r="AQ48" s="924"/>
      <c r="AR48" s="924"/>
      <c r="AS48" s="924"/>
      <c r="AT48" s="924"/>
      <c r="AU48" s="924">
        <f t="shared" si="5"/>
        <v>0</v>
      </c>
      <c r="AV48" s="924">
        <f t="shared" si="5"/>
        <v>0</v>
      </c>
      <c r="AW48" s="924"/>
      <c r="AX48" s="924"/>
      <c r="AY48" s="924"/>
      <c r="AZ48" s="924">
        <f t="shared" si="6"/>
        <v>0</v>
      </c>
      <c r="BA48" s="925">
        <f t="shared" si="6"/>
        <v>271</v>
      </c>
      <c r="BB48" s="926">
        <f t="shared" si="7"/>
        <v>444</v>
      </c>
      <c r="BC48" s="926">
        <f t="shared" si="8"/>
        <v>0</v>
      </c>
      <c r="BD48" s="926">
        <f t="shared" si="9"/>
        <v>0</v>
      </c>
      <c r="BE48" s="926">
        <f t="shared" si="8"/>
        <v>0</v>
      </c>
      <c r="BF48" s="926">
        <f t="shared" si="9"/>
        <v>0</v>
      </c>
      <c r="BG48" s="926">
        <f t="shared" si="10"/>
        <v>53</v>
      </c>
      <c r="BH48" s="926">
        <f t="shared" si="11"/>
        <v>104</v>
      </c>
      <c r="BI48" s="926">
        <f t="shared" si="12"/>
        <v>47</v>
      </c>
      <c r="BJ48" s="926">
        <f t="shared" si="13"/>
        <v>81</v>
      </c>
      <c r="BK48" s="926">
        <f t="shared" si="14"/>
        <v>147</v>
      </c>
      <c r="BL48" s="926">
        <f t="shared" si="14"/>
        <v>287</v>
      </c>
      <c r="BM48" s="926">
        <f t="shared" ref="BM48:BN58" si="18">BA48+BC48+BE48+BG48+BI48+BK48</f>
        <v>518</v>
      </c>
      <c r="BN48" s="926">
        <f t="shared" si="18"/>
        <v>916</v>
      </c>
      <c r="BO48" s="951"/>
      <c r="BP48" s="927"/>
      <c r="BQ48" s="912" t="s">
        <v>127</v>
      </c>
    </row>
    <row r="49" spans="1:80" ht="15" customHeight="1" x14ac:dyDescent="0.25">
      <c r="A49" s="999" t="s">
        <v>42</v>
      </c>
      <c r="B49" s="976">
        <v>2479.4499999999998</v>
      </c>
      <c r="C49" s="930">
        <f t="shared" si="0"/>
        <v>32.135352598358509</v>
      </c>
      <c r="D49" s="953"/>
      <c r="E49" s="962">
        <v>148</v>
      </c>
      <c r="F49" s="962">
        <v>266</v>
      </c>
      <c r="G49" s="962"/>
      <c r="H49" s="962"/>
      <c r="I49" s="962">
        <v>3</v>
      </c>
      <c r="J49" s="962">
        <v>1</v>
      </c>
      <c r="K49" s="962">
        <v>66</v>
      </c>
      <c r="L49" s="962">
        <v>214</v>
      </c>
      <c r="M49" s="962">
        <v>1</v>
      </c>
      <c r="N49" s="962">
        <v>1</v>
      </c>
      <c r="O49" s="962">
        <v>407</v>
      </c>
      <c r="P49" s="962">
        <v>926</v>
      </c>
      <c r="Q49" s="919">
        <f t="shared" si="3"/>
        <v>625</v>
      </c>
      <c r="R49" s="919">
        <f t="shared" si="3"/>
        <v>1408</v>
      </c>
      <c r="S49" s="919"/>
      <c r="T49" s="962">
        <v>5.27</v>
      </c>
      <c r="U49" s="962">
        <v>10</v>
      </c>
      <c r="V49" s="962"/>
      <c r="W49" s="962"/>
      <c r="X49" s="962"/>
      <c r="Y49" s="962"/>
      <c r="Z49" s="962">
        <v>15.51</v>
      </c>
      <c r="AA49" s="962">
        <v>19</v>
      </c>
      <c r="AB49" s="1011"/>
      <c r="AC49" s="1011"/>
      <c r="AD49" s="962">
        <v>151</v>
      </c>
      <c r="AE49" s="962">
        <v>429</v>
      </c>
      <c r="AF49" s="919">
        <f t="shared" si="4"/>
        <v>171.78</v>
      </c>
      <c r="AG49" s="919">
        <f t="shared" si="4"/>
        <v>458</v>
      </c>
      <c r="AH49" s="924"/>
      <c r="AI49" s="924"/>
      <c r="AJ49" s="924"/>
      <c r="AK49" s="924"/>
      <c r="AL49" s="924"/>
      <c r="AM49" s="924"/>
      <c r="AN49" s="924"/>
      <c r="AO49" s="924"/>
      <c r="AP49" s="924"/>
      <c r="AQ49" s="924"/>
      <c r="AR49" s="924"/>
      <c r="AS49" s="924"/>
      <c r="AT49" s="924"/>
      <c r="AU49" s="924">
        <f t="shared" si="5"/>
        <v>0</v>
      </c>
      <c r="AV49" s="924">
        <f t="shared" si="5"/>
        <v>0</v>
      </c>
      <c r="AW49" s="924"/>
      <c r="AX49" s="924"/>
      <c r="AY49" s="924"/>
      <c r="AZ49" s="924">
        <f t="shared" si="6"/>
        <v>0</v>
      </c>
      <c r="BA49" s="925">
        <f t="shared" si="6"/>
        <v>153.27000000000001</v>
      </c>
      <c r="BB49" s="926">
        <f t="shared" si="7"/>
        <v>276</v>
      </c>
      <c r="BC49" s="926">
        <f t="shared" si="8"/>
        <v>0</v>
      </c>
      <c r="BD49" s="926">
        <f t="shared" si="9"/>
        <v>0</v>
      </c>
      <c r="BE49" s="926">
        <f t="shared" si="8"/>
        <v>3</v>
      </c>
      <c r="BF49" s="926">
        <f t="shared" si="9"/>
        <v>1</v>
      </c>
      <c r="BG49" s="926">
        <f t="shared" si="10"/>
        <v>81.510000000000005</v>
      </c>
      <c r="BH49" s="926">
        <f t="shared" si="11"/>
        <v>233</v>
      </c>
      <c r="BI49" s="926">
        <f t="shared" si="12"/>
        <v>1</v>
      </c>
      <c r="BJ49" s="926">
        <f t="shared" si="13"/>
        <v>1</v>
      </c>
      <c r="BK49" s="926">
        <f t="shared" si="14"/>
        <v>558</v>
      </c>
      <c r="BL49" s="926">
        <f t="shared" si="14"/>
        <v>1355</v>
      </c>
      <c r="BM49" s="926">
        <f t="shared" si="18"/>
        <v>796.78</v>
      </c>
      <c r="BN49" s="926">
        <f t="shared" si="18"/>
        <v>1866</v>
      </c>
      <c r="BO49" s="951"/>
      <c r="BP49" s="927"/>
      <c r="BQ49" s="985"/>
    </row>
    <row r="50" spans="1:80" ht="15" customHeight="1" x14ac:dyDescent="0.25">
      <c r="A50" s="999" t="s">
        <v>43</v>
      </c>
      <c r="B50" s="976">
        <v>849.88</v>
      </c>
      <c r="C50" s="930">
        <f t="shared" si="0"/>
        <v>77.188544265072736</v>
      </c>
      <c r="D50" s="934"/>
      <c r="E50" s="1012">
        <v>135.83000000000001</v>
      </c>
      <c r="F50" s="1012">
        <v>329</v>
      </c>
      <c r="G50" s="1012"/>
      <c r="H50" s="1012"/>
      <c r="I50" s="1012"/>
      <c r="J50" s="1012"/>
      <c r="K50" s="1012">
        <v>5.68</v>
      </c>
      <c r="L50" s="1012">
        <v>260</v>
      </c>
      <c r="M50" s="1012">
        <v>299.94</v>
      </c>
      <c r="N50" s="1012">
        <v>692</v>
      </c>
      <c r="O50" s="1012">
        <v>43.95</v>
      </c>
      <c r="P50" s="1012">
        <v>99</v>
      </c>
      <c r="Q50" s="919">
        <f t="shared" si="3"/>
        <v>485.4</v>
      </c>
      <c r="R50" s="919">
        <f t="shared" si="3"/>
        <v>1380</v>
      </c>
      <c r="S50" s="919"/>
      <c r="T50" s="1012">
        <v>22.88</v>
      </c>
      <c r="U50" s="1012">
        <v>54</v>
      </c>
      <c r="V50" s="1012"/>
      <c r="W50" s="1012"/>
      <c r="X50" s="1012"/>
      <c r="Y50" s="1012"/>
      <c r="Z50" s="1012">
        <v>1.65</v>
      </c>
      <c r="AA50" s="1012">
        <v>3</v>
      </c>
      <c r="AB50" s="1012">
        <v>76.459999999999994</v>
      </c>
      <c r="AC50" s="1012">
        <v>170</v>
      </c>
      <c r="AD50" s="1012">
        <v>69.62</v>
      </c>
      <c r="AE50" s="1012">
        <v>169</v>
      </c>
      <c r="AF50" s="919">
        <f t="shared" si="4"/>
        <v>170.60999999999999</v>
      </c>
      <c r="AG50" s="919">
        <f t="shared" si="4"/>
        <v>396</v>
      </c>
      <c r="AH50" s="924"/>
      <c r="AI50" s="924"/>
      <c r="AJ50" s="924"/>
      <c r="AK50" s="924"/>
      <c r="AL50" s="924"/>
      <c r="AM50" s="924"/>
      <c r="AN50" s="924"/>
      <c r="AO50" s="924"/>
      <c r="AP50" s="924"/>
      <c r="AQ50" s="924"/>
      <c r="AR50" s="924"/>
      <c r="AS50" s="924"/>
      <c r="AT50" s="924"/>
      <c r="AU50" s="924">
        <f t="shared" si="5"/>
        <v>0</v>
      </c>
      <c r="AV50" s="924">
        <f t="shared" si="5"/>
        <v>0</v>
      </c>
      <c r="AW50" s="924"/>
      <c r="AX50" s="924"/>
      <c r="AY50" s="924"/>
      <c r="AZ50" s="924">
        <f t="shared" si="6"/>
        <v>0</v>
      </c>
      <c r="BA50" s="925">
        <f t="shared" si="6"/>
        <v>158.71</v>
      </c>
      <c r="BB50" s="926">
        <f t="shared" si="7"/>
        <v>383</v>
      </c>
      <c r="BC50" s="926">
        <f t="shared" si="8"/>
        <v>0</v>
      </c>
      <c r="BD50" s="926">
        <f t="shared" si="9"/>
        <v>0</v>
      </c>
      <c r="BE50" s="926">
        <f t="shared" si="8"/>
        <v>0</v>
      </c>
      <c r="BF50" s="926">
        <f t="shared" si="9"/>
        <v>0</v>
      </c>
      <c r="BG50" s="926">
        <f t="shared" si="10"/>
        <v>7.33</v>
      </c>
      <c r="BH50" s="926">
        <f t="shared" si="11"/>
        <v>263</v>
      </c>
      <c r="BI50" s="926">
        <f t="shared" si="12"/>
        <v>376.4</v>
      </c>
      <c r="BJ50" s="926">
        <f t="shared" si="13"/>
        <v>862</v>
      </c>
      <c r="BK50" s="926">
        <f t="shared" si="14"/>
        <v>113.57000000000001</v>
      </c>
      <c r="BL50" s="926">
        <f t="shared" si="14"/>
        <v>268</v>
      </c>
      <c r="BM50" s="926">
        <f t="shared" si="18"/>
        <v>656.0100000000001</v>
      </c>
      <c r="BN50" s="926">
        <f t="shared" si="18"/>
        <v>1776</v>
      </c>
      <c r="BO50" s="951"/>
      <c r="BP50" s="927"/>
    </row>
    <row r="51" spans="1:80" ht="15" customHeight="1" x14ac:dyDescent="0.25">
      <c r="A51" s="999" t="s">
        <v>44</v>
      </c>
      <c r="B51" s="976">
        <v>84</v>
      </c>
      <c r="C51" s="930">
        <f t="shared" si="0"/>
        <v>90.595238095238088</v>
      </c>
      <c r="D51" s="977"/>
      <c r="E51" s="919">
        <v>67.8</v>
      </c>
      <c r="F51" s="919">
        <v>186</v>
      </c>
      <c r="G51" s="919"/>
      <c r="H51" s="919"/>
      <c r="I51" s="919">
        <v>3.5</v>
      </c>
      <c r="J51" s="919">
        <v>11</v>
      </c>
      <c r="K51" s="919">
        <v>4.8</v>
      </c>
      <c r="L51" s="919"/>
      <c r="M51" s="919"/>
      <c r="N51" s="919"/>
      <c r="O51" s="919"/>
      <c r="P51" s="919"/>
      <c r="Q51" s="919">
        <f t="shared" si="3"/>
        <v>76.099999999999994</v>
      </c>
      <c r="R51" s="919">
        <f t="shared" si="3"/>
        <v>197</v>
      </c>
      <c r="S51" s="1013"/>
      <c r="T51" s="919"/>
      <c r="U51" s="919"/>
      <c r="V51" s="919"/>
      <c r="W51" s="919"/>
      <c r="X51" s="919"/>
      <c r="Y51" s="919"/>
      <c r="Z51" s="919"/>
      <c r="AA51" s="919"/>
      <c r="AB51" s="919"/>
      <c r="AC51" s="919"/>
      <c r="AD51" s="919"/>
      <c r="AE51" s="919"/>
      <c r="AF51" s="919">
        <f t="shared" si="4"/>
        <v>0</v>
      </c>
      <c r="AG51" s="919">
        <f t="shared" si="4"/>
        <v>0</v>
      </c>
      <c r="AH51" s="924"/>
      <c r="AI51" s="924"/>
      <c r="AJ51" s="924"/>
      <c r="AK51" s="924"/>
      <c r="AL51" s="924"/>
      <c r="AM51" s="924"/>
      <c r="AN51" s="924"/>
      <c r="AO51" s="924"/>
      <c r="AP51" s="924"/>
      <c r="AQ51" s="924"/>
      <c r="AR51" s="924"/>
      <c r="AS51" s="924"/>
      <c r="AT51" s="924"/>
      <c r="AU51" s="924">
        <f t="shared" si="5"/>
        <v>0</v>
      </c>
      <c r="AV51" s="924">
        <f t="shared" si="5"/>
        <v>0</v>
      </c>
      <c r="AW51" s="924"/>
      <c r="AX51" s="924"/>
      <c r="AY51" s="924"/>
      <c r="AZ51" s="924">
        <f t="shared" si="6"/>
        <v>0</v>
      </c>
      <c r="BA51" s="925">
        <f t="shared" si="6"/>
        <v>67.8</v>
      </c>
      <c r="BB51" s="926">
        <f t="shared" si="7"/>
        <v>186</v>
      </c>
      <c r="BC51" s="926">
        <f t="shared" si="8"/>
        <v>0</v>
      </c>
      <c r="BD51" s="926">
        <f t="shared" si="9"/>
        <v>0</v>
      </c>
      <c r="BE51" s="926">
        <f t="shared" si="8"/>
        <v>3.5</v>
      </c>
      <c r="BF51" s="926">
        <f t="shared" si="9"/>
        <v>11</v>
      </c>
      <c r="BG51" s="926">
        <f t="shared" si="10"/>
        <v>4.8</v>
      </c>
      <c r="BH51" s="926">
        <f t="shared" si="11"/>
        <v>0</v>
      </c>
      <c r="BI51" s="926">
        <f t="shared" si="12"/>
        <v>0</v>
      </c>
      <c r="BJ51" s="926">
        <f t="shared" si="13"/>
        <v>0</v>
      </c>
      <c r="BK51" s="926">
        <f t="shared" si="14"/>
        <v>0</v>
      </c>
      <c r="BL51" s="926">
        <f t="shared" si="14"/>
        <v>0</v>
      </c>
      <c r="BM51" s="926">
        <f t="shared" si="18"/>
        <v>76.099999999999994</v>
      </c>
      <c r="BN51" s="926">
        <f t="shared" si="18"/>
        <v>197</v>
      </c>
      <c r="BO51" s="951"/>
      <c r="BP51" s="927"/>
      <c r="BQ51" s="933" t="s">
        <v>127</v>
      </c>
    </row>
    <row r="52" spans="1:80" ht="15" customHeight="1" x14ac:dyDescent="0.25">
      <c r="A52" s="999" t="s">
        <v>45</v>
      </c>
      <c r="B52" s="976">
        <v>130</v>
      </c>
      <c r="C52" s="930">
        <f t="shared" si="0"/>
        <v>14.053846153846154</v>
      </c>
      <c r="D52" s="934"/>
      <c r="E52" s="978"/>
      <c r="F52" s="979"/>
      <c r="G52" s="978"/>
      <c r="H52" s="979"/>
      <c r="I52" s="978"/>
      <c r="J52" s="979"/>
      <c r="K52" s="978"/>
      <c r="L52" s="979"/>
      <c r="M52" s="978">
        <v>10</v>
      </c>
      <c r="N52" s="979">
        <v>18</v>
      </c>
      <c r="O52" s="978">
        <v>8.27</v>
      </c>
      <c r="P52" s="979">
        <v>28</v>
      </c>
      <c r="Q52" s="919">
        <f t="shared" si="3"/>
        <v>18.27</v>
      </c>
      <c r="R52" s="919">
        <f t="shared" si="3"/>
        <v>46</v>
      </c>
      <c r="S52" s="919"/>
      <c r="T52" s="978"/>
      <c r="U52" s="979"/>
      <c r="V52" s="978"/>
      <c r="W52" s="979"/>
      <c r="X52" s="978"/>
      <c r="Y52" s="979"/>
      <c r="Z52" s="978"/>
      <c r="AA52" s="979"/>
      <c r="AB52" s="978"/>
      <c r="AC52" s="979"/>
      <c r="AD52" s="978"/>
      <c r="AE52" s="979"/>
      <c r="AF52" s="919">
        <f t="shared" si="4"/>
        <v>0</v>
      </c>
      <c r="AG52" s="919">
        <f t="shared" si="4"/>
        <v>0</v>
      </c>
      <c r="AH52" s="924"/>
      <c r="AI52" s="924"/>
      <c r="AJ52" s="924"/>
      <c r="AK52" s="924"/>
      <c r="AL52" s="924"/>
      <c r="AM52" s="924"/>
      <c r="AN52" s="924"/>
      <c r="AO52" s="924"/>
      <c r="AP52" s="924"/>
      <c r="AQ52" s="924"/>
      <c r="AR52" s="924"/>
      <c r="AS52" s="924"/>
      <c r="AT52" s="924"/>
      <c r="AU52" s="924">
        <f t="shared" si="5"/>
        <v>0</v>
      </c>
      <c r="AV52" s="924">
        <f t="shared" si="5"/>
        <v>0</v>
      </c>
      <c r="AW52" s="924"/>
      <c r="AX52" s="924"/>
      <c r="AY52" s="924"/>
      <c r="AZ52" s="924">
        <f t="shared" si="6"/>
        <v>0</v>
      </c>
      <c r="BA52" s="925">
        <f t="shared" si="6"/>
        <v>0</v>
      </c>
      <c r="BB52" s="926">
        <f t="shared" si="7"/>
        <v>0</v>
      </c>
      <c r="BC52" s="926">
        <f t="shared" si="8"/>
        <v>0</v>
      </c>
      <c r="BD52" s="926">
        <f t="shared" si="9"/>
        <v>0</v>
      </c>
      <c r="BE52" s="926">
        <f t="shared" si="8"/>
        <v>0</v>
      </c>
      <c r="BF52" s="926">
        <f t="shared" si="9"/>
        <v>0</v>
      </c>
      <c r="BG52" s="926">
        <f t="shared" si="10"/>
        <v>0</v>
      </c>
      <c r="BH52" s="926">
        <f t="shared" si="11"/>
        <v>0</v>
      </c>
      <c r="BI52" s="926">
        <f t="shared" si="12"/>
        <v>10</v>
      </c>
      <c r="BJ52" s="926">
        <f t="shared" si="13"/>
        <v>18</v>
      </c>
      <c r="BK52" s="926">
        <f t="shared" si="14"/>
        <v>8.27</v>
      </c>
      <c r="BL52" s="926">
        <f t="shared" si="14"/>
        <v>28</v>
      </c>
      <c r="BM52" s="926">
        <f t="shared" si="18"/>
        <v>18.27</v>
      </c>
      <c r="BN52" s="926">
        <f t="shared" si="18"/>
        <v>46</v>
      </c>
      <c r="BO52" s="932"/>
      <c r="BP52" s="927"/>
    </row>
    <row r="53" spans="1:80" ht="15" customHeight="1" x14ac:dyDescent="0.25">
      <c r="A53" s="999" t="s">
        <v>46</v>
      </c>
      <c r="B53" s="976">
        <v>391.65</v>
      </c>
      <c r="C53" s="930">
        <f t="shared" si="0"/>
        <v>87.833524830843871</v>
      </c>
      <c r="D53" s="953"/>
      <c r="E53" s="919">
        <v>12</v>
      </c>
      <c r="F53" s="919">
        <v>45</v>
      </c>
      <c r="G53" s="919"/>
      <c r="H53" s="919"/>
      <c r="I53" s="919">
        <v>14</v>
      </c>
      <c r="J53" s="919">
        <v>31</v>
      </c>
      <c r="K53" s="919">
        <v>5</v>
      </c>
      <c r="L53" s="919">
        <v>10</v>
      </c>
      <c r="M53" s="919">
        <v>39</v>
      </c>
      <c r="N53" s="919">
        <v>90</v>
      </c>
      <c r="O53" s="919">
        <v>10</v>
      </c>
      <c r="P53" s="919">
        <v>22</v>
      </c>
      <c r="Q53" s="919">
        <f t="shared" si="3"/>
        <v>80</v>
      </c>
      <c r="R53" s="919">
        <f t="shared" si="3"/>
        <v>198</v>
      </c>
      <c r="S53" s="919"/>
      <c r="T53" s="919">
        <v>6</v>
      </c>
      <c r="U53" s="919">
        <v>26</v>
      </c>
      <c r="V53" s="935"/>
      <c r="W53" s="919"/>
      <c r="X53" s="919"/>
      <c r="Y53" s="919"/>
      <c r="Z53" s="919">
        <v>5</v>
      </c>
      <c r="AA53" s="919">
        <v>10</v>
      </c>
      <c r="AB53" s="919">
        <v>146</v>
      </c>
      <c r="AC53" s="919">
        <v>197</v>
      </c>
      <c r="AD53" s="919">
        <v>107</v>
      </c>
      <c r="AE53" s="919">
        <v>165</v>
      </c>
      <c r="AF53" s="919">
        <f t="shared" si="4"/>
        <v>264</v>
      </c>
      <c r="AG53" s="919">
        <f t="shared" si="4"/>
        <v>398</v>
      </c>
      <c r="AH53" s="924"/>
      <c r="AI53" s="924"/>
      <c r="AJ53" s="924"/>
      <c r="AK53" s="924"/>
      <c r="AL53" s="924"/>
      <c r="AM53" s="924"/>
      <c r="AN53" s="924"/>
      <c r="AO53" s="924"/>
      <c r="AP53" s="954"/>
      <c r="AQ53" s="924"/>
      <c r="AR53" s="924"/>
      <c r="AS53" s="924"/>
      <c r="AT53" s="924"/>
      <c r="AU53" s="924">
        <f t="shared" si="5"/>
        <v>0</v>
      </c>
      <c r="AV53" s="924">
        <f t="shared" si="5"/>
        <v>0</v>
      </c>
      <c r="AW53" s="924"/>
      <c r="AX53" s="924"/>
      <c r="AY53" s="924"/>
      <c r="AZ53" s="924">
        <f t="shared" si="6"/>
        <v>0</v>
      </c>
      <c r="BA53" s="925">
        <f t="shared" si="6"/>
        <v>18</v>
      </c>
      <c r="BB53" s="926">
        <f t="shared" si="7"/>
        <v>71</v>
      </c>
      <c r="BC53" s="926">
        <f t="shared" si="8"/>
        <v>0</v>
      </c>
      <c r="BD53" s="926">
        <f t="shared" si="9"/>
        <v>0</v>
      </c>
      <c r="BE53" s="926">
        <f t="shared" si="8"/>
        <v>14</v>
      </c>
      <c r="BF53" s="926">
        <f t="shared" si="9"/>
        <v>31</v>
      </c>
      <c r="BG53" s="926">
        <f t="shared" si="10"/>
        <v>10</v>
      </c>
      <c r="BH53" s="926">
        <f t="shared" si="11"/>
        <v>20</v>
      </c>
      <c r="BI53" s="926">
        <f t="shared" si="12"/>
        <v>185</v>
      </c>
      <c r="BJ53" s="926">
        <f t="shared" si="13"/>
        <v>287</v>
      </c>
      <c r="BK53" s="926">
        <f t="shared" si="14"/>
        <v>117</v>
      </c>
      <c r="BL53" s="926">
        <f t="shared" si="14"/>
        <v>187</v>
      </c>
      <c r="BM53" s="926">
        <f t="shared" si="18"/>
        <v>344</v>
      </c>
      <c r="BN53" s="926">
        <f t="shared" si="18"/>
        <v>596</v>
      </c>
      <c r="BO53" s="932"/>
      <c r="BP53" s="927"/>
      <c r="BQ53" s="1014"/>
    </row>
    <row r="54" spans="1:80" s="883" customFormat="1" ht="15" customHeight="1" x14ac:dyDescent="0.25">
      <c r="A54" s="1002" t="s">
        <v>47</v>
      </c>
      <c r="B54" s="976">
        <v>1406.05</v>
      </c>
      <c r="C54" s="930">
        <f t="shared" si="0"/>
        <v>74.037196401265959</v>
      </c>
      <c r="D54" s="934"/>
      <c r="E54" s="1015">
        <v>28</v>
      </c>
      <c r="F54" s="1016">
        <v>76</v>
      </c>
      <c r="G54" s="1015"/>
      <c r="H54" s="1016"/>
      <c r="I54" s="1015"/>
      <c r="J54" s="1016"/>
      <c r="K54" s="1015">
        <v>17</v>
      </c>
      <c r="L54" s="1016">
        <v>19</v>
      </c>
      <c r="M54" s="1015">
        <v>197</v>
      </c>
      <c r="N54" s="1016">
        <v>187</v>
      </c>
      <c r="O54" s="919"/>
      <c r="P54" s="919"/>
      <c r="Q54" s="919">
        <f t="shared" si="3"/>
        <v>242</v>
      </c>
      <c r="R54" s="919">
        <f t="shared" si="3"/>
        <v>282</v>
      </c>
      <c r="S54" s="919"/>
      <c r="T54" s="1015">
        <v>6</v>
      </c>
      <c r="U54" s="1016">
        <v>19</v>
      </c>
      <c r="V54" s="1015"/>
      <c r="W54" s="1016"/>
      <c r="X54" s="1015"/>
      <c r="Y54" s="1016"/>
      <c r="Z54" s="1015">
        <v>24</v>
      </c>
      <c r="AA54" s="1016">
        <v>28</v>
      </c>
      <c r="AB54" s="1015">
        <v>769</v>
      </c>
      <c r="AC54" s="1017">
        <v>973</v>
      </c>
      <c r="AD54" s="919"/>
      <c r="AE54" s="919"/>
      <c r="AF54" s="919">
        <f t="shared" si="4"/>
        <v>799</v>
      </c>
      <c r="AG54" s="919">
        <f t="shared" si="4"/>
        <v>1020</v>
      </c>
      <c r="AH54" s="924"/>
      <c r="AI54" s="924"/>
      <c r="AJ54" s="924"/>
      <c r="AK54" s="954"/>
      <c r="AL54" s="924"/>
      <c r="AM54" s="924"/>
      <c r="AN54" s="924"/>
      <c r="AO54" s="924"/>
      <c r="AP54" s="924"/>
      <c r="AQ54" s="924"/>
      <c r="AR54" s="924"/>
      <c r="AS54" s="924"/>
      <c r="AT54" s="924"/>
      <c r="AU54" s="924">
        <f t="shared" si="5"/>
        <v>0</v>
      </c>
      <c r="AV54" s="924">
        <f t="shared" si="5"/>
        <v>0</v>
      </c>
      <c r="AW54" s="924"/>
      <c r="AX54" s="924"/>
      <c r="AY54" s="924"/>
      <c r="AZ54" s="924">
        <f t="shared" si="6"/>
        <v>0</v>
      </c>
      <c r="BA54" s="925">
        <f t="shared" si="6"/>
        <v>34</v>
      </c>
      <c r="BB54" s="926">
        <f t="shared" si="7"/>
        <v>95</v>
      </c>
      <c r="BC54" s="926">
        <f t="shared" si="8"/>
        <v>0</v>
      </c>
      <c r="BD54" s="926">
        <f t="shared" si="9"/>
        <v>0</v>
      </c>
      <c r="BE54" s="926">
        <f t="shared" si="8"/>
        <v>0</v>
      </c>
      <c r="BF54" s="926">
        <f t="shared" si="9"/>
        <v>0</v>
      </c>
      <c r="BG54" s="926">
        <f t="shared" si="10"/>
        <v>41</v>
      </c>
      <c r="BH54" s="926">
        <f t="shared" si="11"/>
        <v>47</v>
      </c>
      <c r="BI54" s="926">
        <f t="shared" si="12"/>
        <v>966</v>
      </c>
      <c r="BJ54" s="926">
        <f t="shared" si="13"/>
        <v>1160</v>
      </c>
      <c r="BK54" s="926">
        <f t="shared" si="14"/>
        <v>0</v>
      </c>
      <c r="BL54" s="926">
        <f t="shared" si="14"/>
        <v>0</v>
      </c>
      <c r="BM54" s="926">
        <f t="shared" si="18"/>
        <v>1041</v>
      </c>
      <c r="BN54" s="926">
        <f t="shared" si="18"/>
        <v>1302</v>
      </c>
      <c r="BO54" s="951"/>
      <c r="BP54" s="927"/>
      <c r="BQ54" s="1018" t="s">
        <v>127</v>
      </c>
      <c r="BW54" s="885"/>
      <c r="BX54" s="885"/>
      <c r="BY54" s="885"/>
      <c r="BZ54" s="885"/>
      <c r="CA54" s="885"/>
      <c r="CB54" s="885"/>
    </row>
    <row r="55" spans="1:80" ht="15" customHeight="1" x14ac:dyDescent="0.25">
      <c r="A55" s="999" t="s">
        <v>48</v>
      </c>
      <c r="B55" s="976">
        <v>3944.61</v>
      </c>
      <c r="C55" s="930">
        <f t="shared" si="0"/>
        <v>101.54717449887316</v>
      </c>
      <c r="D55" s="953"/>
      <c r="E55" s="1019">
        <v>1321</v>
      </c>
      <c r="F55" s="1020">
        <v>1182</v>
      </c>
      <c r="G55" s="1019"/>
      <c r="H55" s="1020"/>
      <c r="I55" s="1019"/>
      <c r="J55" s="1020"/>
      <c r="K55" s="1019">
        <v>311</v>
      </c>
      <c r="L55" s="1020">
        <v>313</v>
      </c>
      <c r="M55" s="1021">
        <v>98</v>
      </c>
      <c r="N55" s="1020">
        <v>85</v>
      </c>
      <c r="O55" s="1019">
        <v>776.05</v>
      </c>
      <c r="P55" s="1020">
        <v>783</v>
      </c>
      <c r="Q55" s="919">
        <f t="shared" si="3"/>
        <v>2506.0500000000002</v>
      </c>
      <c r="R55" s="919">
        <f t="shared" si="3"/>
        <v>2363</v>
      </c>
      <c r="S55" s="919"/>
      <c r="T55" s="1019">
        <v>213</v>
      </c>
      <c r="U55" s="1020">
        <v>254</v>
      </c>
      <c r="V55" s="1019"/>
      <c r="W55" s="1020"/>
      <c r="X55" s="1019"/>
      <c r="Y55" s="1020"/>
      <c r="Z55" s="1019">
        <v>40.5</v>
      </c>
      <c r="AA55" s="1020">
        <v>42</v>
      </c>
      <c r="AB55" s="1019">
        <v>61.95</v>
      </c>
      <c r="AC55" s="1020">
        <v>73</v>
      </c>
      <c r="AD55" s="1019">
        <v>1184.1400000000001</v>
      </c>
      <c r="AE55" s="1020">
        <v>1192</v>
      </c>
      <c r="AF55" s="919">
        <f t="shared" si="4"/>
        <v>1499.5900000000001</v>
      </c>
      <c r="AG55" s="919">
        <f t="shared" si="4"/>
        <v>1561</v>
      </c>
      <c r="AH55" s="924"/>
      <c r="AI55" s="924"/>
      <c r="AJ55" s="924"/>
      <c r="AK55" s="924"/>
      <c r="AL55" s="924"/>
      <c r="AM55" s="924"/>
      <c r="AN55" s="924"/>
      <c r="AO55" s="924"/>
      <c r="AP55" s="924"/>
      <c r="AQ55" s="924"/>
      <c r="AR55" s="924"/>
      <c r="AS55" s="924"/>
      <c r="AT55" s="924"/>
      <c r="AU55" s="924">
        <f t="shared" si="5"/>
        <v>0</v>
      </c>
      <c r="AV55" s="924">
        <f t="shared" si="5"/>
        <v>0</v>
      </c>
      <c r="AW55" s="924"/>
      <c r="AX55" s="924"/>
      <c r="AY55" s="924"/>
      <c r="AZ55" s="924">
        <f t="shared" si="6"/>
        <v>0</v>
      </c>
      <c r="BA55" s="925">
        <f t="shared" si="6"/>
        <v>1534</v>
      </c>
      <c r="BB55" s="926">
        <f t="shared" si="7"/>
        <v>1436</v>
      </c>
      <c r="BC55" s="926">
        <f t="shared" si="8"/>
        <v>0</v>
      </c>
      <c r="BD55" s="926">
        <f t="shared" si="9"/>
        <v>0</v>
      </c>
      <c r="BE55" s="926">
        <f t="shared" si="8"/>
        <v>0</v>
      </c>
      <c r="BF55" s="926">
        <f t="shared" si="9"/>
        <v>0</v>
      </c>
      <c r="BG55" s="926">
        <f t="shared" si="10"/>
        <v>351.5</v>
      </c>
      <c r="BH55" s="926">
        <f t="shared" si="11"/>
        <v>355</v>
      </c>
      <c r="BI55" s="926">
        <f t="shared" si="12"/>
        <v>159.94999999999999</v>
      </c>
      <c r="BJ55" s="926">
        <f t="shared" si="13"/>
        <v>158</v>
      </c>
      <c r="BK55" s="926">
        <f t="shared" si="14"/>
        <v>1960.19</v>
      </c>
      <c r="BL55" s="926">
        <f t="shared" si="14"/>
        <v>1975</v>
      </c>
      <c r="BM55" s="926">
        <f t="shared" si="18"/>
        <v>4005.6400000000003</v>
      </c>
      <c r="BN55" s="926">
        <f t="shared" si="18"/>
        <v>3924</v>
      </c>
      <c r="BO55" s="951"/>
      <c r="BP55" s="927"/>
      <c r="BQ55" s="985"/>
    </row>
    <row r="56" spans="1:80" ht="15" customHeight="1" x14ac:dyDescent="0.25">
      <c r="A56" s="999" t="s">
        <v>49</v>
      </c>
      <c r="B56" s="976">
        <v>558</v>
      </c>
      <c r="C56" s="930">
        <f t="shared" si="0"/>
        <v>0.50179211469534046</v>
      </c>
      <c r="D56" s="953"/>
      <c r="E56" s="919"/>
      <c r="F56" s="919"/>
      <c r="G56" s="919"/>
      <c r="H56" s="919"/>
      <c r="I56" s="919"/>
      <c r="J56" s="919"/>
      <c r="K56" s="919"/>
      <c r="L56" s="919"/>
      <c r="M56" s="919"/>
      <c r="N56" s="919"/>
      <c r="O56" s="919"/>
      <c r="P56" s="919"/>
      <c r="Q56" s="919">
        <f t="shared" si="3"/>
        <v>0</v>
      </c>
      <c r="R56" s="919">
        <f t="shared" si="3"/>
        <v>0</v>
      </c>
      <c r="S56" s="919"/>
      <c r="T56" s="950">
        <v>0.5</v>
      </c>
      <c r="U56" s="919">
        <v>1</v>
      </c>
      <c r="V56" s="919"/>
      <c r="W56" s="919"/>
      <c r="X56" s="919"/>
      <c r="Y56" s="919"/>
      <c r="Z56" s="919"/>
      <c r="AA56" s="919"/>
      <c r="AB56" s="919"/>
      <c r="AC56" s="919"/>
      <c r="AD56" s="919">
        <v>2.2999999999999998</v>
      </c>
      <c r="AE56" s="919">
        <v>7</v>
      </c>
      <c r="AF56" s="919">
        <f t="shared" si="4"/>
        <v>2.8</v>
      </c>
      <c r="AG56" s="919">
        <f t="shared" si="4"/>
        <v>8</v>
      </c>
      <c r="AH56" s="924"/>
      <c r="AI56" s="924"/>
      <c r="AJ56" s="924"/>
      <c r="AK56" s="924"/>
      <c r="AL56" s="924"/>
      <c r="AM56" s="924"/>
      <c r="AN56" s="924"/>
      <c r="AO56" s="924"/>
      <c r="AP56" s="924"/>
      <c r="AQ56" s="924"/>
      <c r="AR56" s="924"/>
      <c r="AS56" s="924"/>
      <c r="AT56" s="924"/>
      <c r="AU56" s="924">
        <f t="shared" si="5"/>
        <v>0</v>
      </c>
      <c r="AV56" s="924">
        <f t="shared" si="5"/>
        <v>0</v>
      </c>
      <c r="AW56" s="924"/>
      <c r="AX56" s="924"/>
      <c r="AY56" s="924"/>
      <c r="AZ56" s="924">
        <f t="shared" si="6"/>
        <v>0</v>
      </c>
      <c r="BA56" s="925">
        <f t="shared" si="6"/>
        <v>0.5</v>
      </c>
      <c r="BB56" s="926">
        <f t="shared" si="7"/>
        <v>1</v>
      </c>
      <c r="BC56" s="926">
        <f t="shared" si="8"/>
        <v>0</v>
      </c>
      <c r="BD56" s="926">
        <f t="shared" si="9"/>
        <v>0</v>
      </c>
      <c r="BE56" s="926">
        <f t="shared" si="8"/>
        <v>0</v>
      </c>
      <c r="BF56" s="926">
        <f t="shared" si="9"/>
        <v>0</v>
      </c>
      <c r="BG56" s="926">
        <f t="shared" si="10"/>
        <v>0</v>
      </c>
      <c r="BH56" s="926">
        <f t="shared" si="11"/>
        <v>0</v>
      </c>
      <c r="BI56" s="926">
        <f t="shared" si="12"/>
        <v>0</v>
      </c>
      <c r="BJ56" s="926">
        <f t="shared" si="13"/>
        <v>0</v>
      </c>
      <c r="BK56" s="926">
        <f t="shared" si="14"/>
        <v>2.2999999999999998</v>
      </c>
      <c r="BL56" s="926">
        <f t="shared" si="14"/>
        <v>7</v>
      </c>
      <c r="BM56" s="926">
        <f t="shared" si="18"/>
        <v>2.8</v>
      </c>
      <c r="BN56" s="926">
        <f t="shared" si="18"/>
        <v>8</v>
      </c>
      <c r="BO56" s="932"/>
      <c r="BP56" s="927"/>
      <c r="BQ56" s="933" t="s">
        <v>127</v>
      </c>
    </row>
    <row r="57" spans="1:80" ht="15" customHeight="1" x14ac:dyDescent="0.25">
      <c r="A57" s="999" t="s">
        <v>50</v>
      </c>
      <c r="B57" s="976">
        <v>2431.71</v>
      </c>
      <c r="C57" s="930">
        <f t="shared" si="0"/>
        <v>52.338889094505511</v>
      </c>
      <c r="D57" s="953"/>
      <c r="E57" s="919">
        <v>225.25</v>
      </c>
      <c r="F57" s="919">
        <v>479</v>
      </c>
      <c r="G57" s="919">
        <v>8</v>
      </c>
      <c r="H57" s="919">
        <v>3</v>
      </c>
      <c r="I57" s="935">
        <v>0.7</v>
      </c>
      <c r="J57" s="919">
        <v>1</v>
      </c>
      <c r="K57" s="919">
        <v>51.25</v>
      </c>
      <c r="L57" s="919">
        <v>98</v>
      </c>
      <c r="M57" s="919">
        <v>454.4</v>
      </c>
      <c r="N57" s="919">
        <v>770</v>
      </c>
      <c r="O57" s="919">
        <v>179.41</v>
      </c>
      <c r="P57" s="919">
        <v>311</v>
      </c>
      <c r="Q57" s="919">
        <f t="shared" si="3"/>
        <v>919.01</v>
      </c>
      <c r="R57" s="919">
        <f t="shared" si="3"/>
        <v>1662</v>
      </c>
      <c r="S57" s="919"/>
      <c r="T57" s="919">
        <v>36.200000000000003</v>
      </c>
      <c r="U57" s="919">
        <v>84</v>
      </c>
      <c r="V57" s="919"/>
      <c r="W57" s="919"/>
      <c r="X57" s="919"/>
      <c r="Y57" s="919"/>
      <c r="Z57" s="919"/>
      <c r="AA57" s="919"/>
      <c r="AB57" s="919"/>
      <c r="AC57" s="919"/>
      <c r="AD57" s="919">
        <v>317.52</v>
      </c>
      <c r="AE57" s="919">
        <v>570</v>
      </c>
      <c r="AF57" s="919">
        <f t="shared" si="4"/>
        <v>353.71999999999997</v>
      </c>
      <c r="AG57" s="919">
        <f t="shared" si="4"/>
        <v>654</v>
      </c>
      <c r="AH57" s="924"/>
      <c r="AI57" s="924"/>
      <c r="AJ57" s="924"/>
      <c r="AK57" s="924"/>
      <c r="AL57" s="924"/>
      <c r="AM57" s="924"/>
      <c r="AN57" s="924"/>
      <c r="AO57" s="924"/>
      <c r="AP57" s="924"/>
      <c r="AQ57" s="924"/>
      <c r="AR57" s="924"/>
      <c r="AS57" s="924"/>
      <c r="AT57" s="924"/>
      <c r="AU57" s="924">
        <f t="shared" si="5"/>
        <v>0</v>
      </c>
      <c r="AV57" s="924">
        <f t="shared" si="5"/>
        <v>0</v>
      </c>
      <c r="AW57" s="924"/>
      <c r="AX57" s="924"/>
      <c r="AY57" s="924"/>
      <c r="AZ57" s="924">
        <f t="shared" si="6"/>
        <v>0</v>
      </c>
      <c r="BA57" s="925">
        <f t="shared" si="6"/>
        <v>261.45</v>
      </c>
      <c r="BB57" s="926">
        <f t="shared" si="7"/>
        <v>563</v>
      </c>
      <c r="BC57" s="926">
        <f t="shared" si="8"/>
        <v>8</v>
      </c>
      <c r="BD57" s="926">
        <f t="shared" si="9"/>
        <v>3</v>
      </c>
      <c r="BE57" s="926">
        <f t="shared" si="8"/>
        <v>0.7</v>
      </c>
      <c r="BF57" s="926">
        <f t="shared" si="9"/>
        <v>1</v>
      </c>
      <c r="BG57" s="926">
        <f t="shared" si="10"/>
        <v>51.25</v>
      </c>
      <c r="BH57" s="926">
        <f t="shared" si="11"/>
        <v>98</v>
      </c>
      <c r="BI57" s="926">
        <f t="shared" si="12"/>
        <v>454.4</v>
      </c>
      <c r="BJ57" s="926">
        <f t="shared" si="13"/>
        <v>770</v>
      </c>
      <c r="BK57" s="926">
        <f t="shared" si="14"/>
        <v>496.92999999999995</v>
      </c>
      <c r="BL57" s="926">
        <f t="shared" si="14"/>
        <v>881</v>
      </c>
      <c r="BM57" s="926">
        <f t="shared" si="18"/>
        <v>1272.73</v>
      </c>
      <c r="BN57" s="926">
        <f t="shared" si="18"/>
        <v>2316</v>
      </c>
      <c r="BO57" s="932"/>
      <c r="BP57" s="927"/>
    </row>
    <row r="58" spans="1:80" ht="15" customHeight="1" x14ac:dyDescent="0.25">
      <c r="A58" s="999" t="s">
        <v>51</v>
      </c>
      <c r="B58" s="976">
        <v>818.06</v>
      </c>
      <c r="C58" s="930">
        <f t="shared" si="0"/>
        <v>88.991027552991227</v>
      </c>
      <c r="D58" s="1022"/>
      <c r="E58" s="1023">
        <v>192</v>
      </c>
      <c r="F58" s="1023">
        <v>511</v>
      </c>
      <c r="G58" s="1023"/>
      <c r="H58" s="1023"/>
      <c r="I58" s="1023"/>
      <c r="J58" s="1023"/>
      <c r="K58" s="1023">
        <v>77</v>
      </c>
      <c r="L58" s="1023">
        <v>185</v>
      </c>
      <c r="M58" s="1023">
        <v>20</v>
      </c>
      <c r="N58" s="1023">
        <v>51</v>
      </c>
      <c r="O58" s="1023">
        <v>439</v>
      </c>
      <c r="P58" s="1023">
        <v>852</v>
      </c>
      <c r="Q58" s="1023">
        <f t="shared" si="3"/>
        <v>728</v>
      </c>
      <c r="R58" s="1023">
        <f t="shared" si="3"/>
        <v>1599</v>
      </c>
      <c r="S58" s="1023"/>
      <c r="T58" s="1023"/>
      <c r="U58" s="1023"/>
      <c r="V58" s="1023"/>
      <c r="W58" s="1023"/>
      <c r="X58" s="1023"/>
      <c r="Y58" s="1023"/>
      <c r="Z58" s="1023"/>
      <c r="AA58" s="1023"/>
      <c r="AB58" s="1023"/>
      <c r="AC58" s="1023"/>
      <c r="AD58" s="1024"/>
      <c r="AE58" s="1023"/>
      <c r="AF58" s="1023">
        <f t="shared" si="4"/>
        <v>0</v>
      </c>
      <c r="AG58" s="1023">
        <f t="shared" si="4"/>
        <v>0</v>
      </c>
      <c r="AH58" s="1025"/>
      <c r="AI58" s="1025"/>
      <c r="AJ58" s="1025"/>
      <c r="AK58" s="1025"/>
      <c r="AL58" s="1025"/>
      <c r="AM58" s="1025"/>
      <c r="AN58" s="1025"/>
      <c r="AO58" s="1025"/>
      <c r="AP58" s="1025"/>
      <c r="AQ58" s="1026"/>
      <c r="AR58" s="1026"/>
      <c r="AS58" s="1025"/>
      <c r="AT58" s="1025"/>
      <c r="AU58" s="1025">
        <f t="shared" si="5"/>
        <v>0</v>
      </c>
      <c r="AV58" s="1025">
        <f t="shared" si="5"/>
        <v>0</v>
      </c>
      <c r="AW58" s="1025"/>
      <c r="AX58" s="1025"/>
      <c r="AY58" s="1025"/>
      <c r="AZ58" s="1025">
        <f t="shared" si="6"/>
        <v>0</v>
      </c>
      <c r="BA58" s="1025">
        <f t="shared" si="6"/>
        <v>192</v>
      </c>
      <c r="BB58" s="1027">
        <f>SUM(F58,U58,AJ58,)</f>
        <v>511</v>
      </c>
      <c r="BC58" s="1027">
        <f>SUM(G58,V58,AK58,)</f>
        <v>0</v>
      </c>
      <c r="BD58" s="1027">
        <f>SUM(H58,W58,AL58,)</f>
        <v>0</v>
      </c>
      <c r="BE58" s="1027">
        <f>SUM(I58,X58,AM58,)</f>
        <v>0</v>
      </c>
      <c r="BF58" s="1027">
        <f>SUM(J58,Y58,AN58,)</f>
        <v>0</v>
      </c>
      <c r="BG58" s="1027">
        <f t="shared" si="10"/>
        <v>77</v>
      </c>
      <c r="BH58" s="1027">
        <f>SUM(L58,AA58,AP58,)</f>
        <v>185</v>
      </c>
      <c r="BI58" s="1027">
        <f t="shared" si="12"/>
        <v>20</v>
      </c>
      <c r="BJ58" s="1027">
        <f>SUM(N58,AC58,AR58,)</f>
        <v>51</v>
      </c>
      <c r="BK58" s="1027">
        <f>SUM(O58,AD58,AS58,)</f>
        <v>439</v>
      </c>
      <c r="BL58" s="1027">
        <f>SUM(P58,AE58,AT58,)</f>
        <v>852</v>
      </c>
      <c r="BM58" s="1027">
        <f t="shared" si="18"/>
        <v>728</v>
      </c>
      <c r="BN58" s="1027">
        <f t="shared" si="18"/>
        <v>1599</v>
      </c>
      <c r="BO58" s="951"/>
      <c r="BP58" s="1028"/>
      <c r="BQ58" s="912" t="s">
        <v>208</v>
      </c>
    </row>
    <row r="59" spans="1:80" ht="15" hidden="1" customHeight="1" x14ac:dyDescent="0.25">
      <c r="A59" s="1029"/>
      <c r="B59" s="1030"/>
      <c r="C59" s="1031"/>
      <c r="D59" s="1032"/>
      <c r="E59" s="1033"/>
      <c r="F59" s="1033"/>
      <c r="G59" s="1033"/>
      <c r="H59" s="1033"/>
      <c r="I59" s="1033"/>
      <c r="J59" s="1033"/>
      <c r="K59" s="1033"/>
      <c r="L59" s="1033"/>
      <c r="M59" s="1033"/>
      <c r="N59" s="1033"/>
      <c r="O59" s="1033"/>
      <c r="P59" s="1033"/>
      <c r="Q59" s="1034"/>
      <c r="R59" s="1035"/>
      <c r="S59" s="1036"/>
      <c r="T59" s="1037"/>
      <c r="U59" s="1038"/>
      <c r="V59" s="1039"/>
      <c r="W59" s="1039"/>
      <c r="X59" s="1039"/>
      <c r="Y59" s="1032"/>
      <c r="Z59" s="1032"/>
      <c r="AA59" s="1032"/>
      <c r="AB59" s="1032"/>
      <c r="AC59" s="1040"/>
      <c r="AD59" s="1040"/>
      <c r="AE59" s="1040"/>
      <c r="AF59" s="1034"/>
      <c r="AG59" s="1035"/>
      <c r="AH59" s="1040"/>
      <c r="AI59" s="1041"/>
      <c r="AJ59" s="1040"/>
      <c r="AK59" s="1041"/>
      <c r="AL59" s="1040"/>
      <c r="AM59" s="1040"/>
      <c r="AN59" s="1040"/>
      <c r="AO59" s="1040"/>
      <c r="AP59" s="1040"/>
      <c r="AQ59" s="1042"/>
      <c r="AR59" s="1042"/>
      <c r="AS59" s="1040"/>
      <c r="AT59" s="1040"/>
      <c r="AU59" s="1034"/>
      <c r="AV59" s="1035"/>
      <c r="AW59" s="1040"/>
      <c r="AX59" s="1040"/>
      <c r="AY59" s="1040"/>
      <c r="AZ59" s="1043"/>
      <c r="BA59" s="1044"/>
      <c r="BB59" s="1044"/>
      <c r="BC59" s="1044"/>
      <c r="BD59" s="1044"/>
      <c r="BE59" s="1044"/>
      <c r="BF59" s="1044"/>
      <c r="BG59" s="1044"/>
      <c r="BH59" s="1044"/>
      <c r="BI59" s="1044"/>
      <c r="BJ59" s="1044"/>
      <c r="BK59" s="1044"/>
      <c r="BL59" s="1044"/>
      <c r="BM59" s="1044"/>
      <c r="BN59" s="1044"/>
      <c r="BP59" s="1045"/>
    </row>
    <row r="60" spans="1:80" ht="15" hidden="1" customHeight="1" x14ac:dyDescent="0.25">
      <c r="A60" s="1029"/>
      <c r="B60" s="1030"/>
      <c r="C60" s="1046"/>
      <c r="D60" s="1032"/>
      <c r="E60" s="1033"/>
      <c r="F60" s="1033"/>
      <c r="G60" s="1033"/>
      <c r="H60" s="1033"/>
      <c r="I60" s="1033"/>
      <c r="J60" s="1033"/>
      <c r="K60" s="1033"/>
      <c r="L60" s="1033"/>
      <c r="M60" s="1033"/>
      <c r="N60" s="1033"/>
      <c r="O60" s="1033"/>
      <c r="P60" s="1033"/>
      <c r="Q60" s="1034"/>
      <c r="R60" s="1035"/>
      <c r="S60" s="1036"/>
      <c r="T60" s="1037"/>
      <c r="U60" s="1038"/>
      <c r="V60" s="1039"/>
      <c r="W60" s="1039"/>
      <c r="X60" s="1039"/>
      <c r="Y60" s="1032"/>
      <c r="Z60" s="1032"/>
      <c r="AA60" s="1032"/>
      <c r="AB60" s="1032"/>
      <c r="AC60" s="1040"/>
      <c r="AD60" s="1040"/>
      <c r="AE60" s="1040"/>
      <c r="AF60" s="1034"/>
      <c r="AG60" s="1035"/>
      <c r="AH60" s="1040"/>
      <c r="AW60" s="1047"/>
      <c r="AX60" s="1047"/>
      <c r="AY60" s="1047"/>
      <c r="BA60" s="1044"/>
      <c r="BB60" s="1044"/>
      <c r="BC60" s="1047"/>
      <c r="BD60" s="1044"/>
      <c r="BE60" s="1044"/>
      <c r="BF60" s="1044"/>
      <c r="BG60" s="1044"/>
      <c r="BH60" s="1044"/>
      <c r="BI60" s="1044"/>
      <c r="BJ60" s="1044"/>
      <c r="BK60" s="1044"/>
      <c r="BL60" s="1044"/>
      <c r="BM60" s="1044"/>
      <c r="BN60" s="1044"/>
      <c r="BO60" s="1047"/>
      <c r="BQ60" s="1035"/>
    </row>
    <row r="61" spans="1:80" ht="15.6" customHeight="1" x14ac:dyDescent="0.3">
      <c r="B61" s="1050"/>
      <c r="C61" s="1050"/>
      <c r="E61" s="1051"/>
      <c r="F61" s="1052"/>
      <c r="G61" s="1052"/>
      <c r="H61" s="1052"/>
      <c r="I61" s="1052"/>
      <c r="J61" s="1052"/>
      <c r="K61" s="1052"/>
      <c r="L61" s="1052"/>
      <c r="M61" s="1052"/>
      <c r="N61" s="1052"/>
      <c r="O61" s="1052"/>
      <c r="P61" s="1052"/>
      <c r="Q61" s="1052"/>
      <c r="R61" s="1052"/>
      <c r="S61" s="1052"/>
      <c r="T61" s="1052"/>
      <c r="U61" s="1052"/>
      <c r="V61" s="1052"/>
      <c r="W61" s="1052"/>
      <c r="X61" s="1052"/>
      <c r="Y61" s="1052"/>
      <c r="Z61" s="1052"/>
      <c r="AA61" s="1052"/>
      <c r="AB61" s="1052"/>
      <c r="AC61" s="1052"/>
      <c r="AD61" s="1052"/>
      <c r="AE61" s="1052"/>
      <c r="AF61" s="1052"/>
      <c r="AG61" s="1052"/>
      <c r="AW61" s="1053"/>
      <c r="AX61" s="1053"/>
      <c r="AY61" s="1053"/>
      <c r="BA61" s="1047"/>
      <c r="BC61" s="1053"/>
      <c r="BO61" s="1053"/>
    </row>
    <row r="62" spans="1:80" ht="15.6" customHeight="1" x14ac:dyDescent="0.3">
      <c r="B62" s="1054"/>
      <c r="C62" s="1050"/>
      <c r="AL62" s="1047"/>
      <c r="AM62" s="992"/>
      <c r="AN62" s="992"/>
      <c r="AO62" s="992"/>
      <c r="AP62" s="992"/>
      <c r="AQ62" s="1047" t="s">
        <v>234</v>
      </c>
      <c r="AY62" s="992" t="s">
        <v>117</v>
      </c>
      <c r="BA62" s="1055" t="s">
        <v>117</v>
      </c>
      <c r="BD62" s="992"/>
      <c r="BE62" s="992"/>
      <c r="BF62" s="1056" t="s">
        <v>191</v>
      </c>
      <c r="BG62" s="1044"/>
      <c r="BH62" s="1057"/>
      <c r="BI62" s="992"/>
      <c r="BK62" s="1044"/>
      <c r="BL62" s="1044"/>
    </row>
    <row r="63" spans="1:80" x14ac:dyDescent="0.3">
      <c r="AL63" s="1053"/>
      <c r="AM63" s="1057"/>
      <c r="AN63" s="1057"/>
      <c r="AO63" s="1057"/>
      <c r="AP63" s="1057"/>
      <c r="AQ63" s="1053" t="s">
        <v>235</v>
      </c>
      <c r="AY63" s="1053" t="s">
        <v>156</v>
      </c>
      <c r="BA63" s="912" t="s">
        <v>192</v>
      </c>
      <c r="BD63" s="1057"/>
      <c r="BE63" s="1057"/>
      <c r="BF63" s="912" t="s">
        <v>157</v>
      </c>
      <c r="BG63" s="992"/>
      <c r="BH63" s="1057"/>
      <c r="BI63" s="1057"/>
      <c r="BK63" s="992"/>
    </row>
    <row r="86" spans="2:80" s="1049" customFormat="1" ht="12.75" customHeight="1" x14ac:dyDescent="0.3">
      <c r="B86" s="912"/>
      <c r="C86" s="912"/>
      <c r="D86" s="912"/>
      <c r="E86" s="912"/>
      <c r="F86" s="912"/>
      <c r="G86" s="912"/>
      <c r="H86" s="912"/>
      <c r="I86" s="912"/>
      <c r="J86" s="912"/>
      <c r="K86" s="912"/>
      <c r="L86" s="912"/>
      <c r="M86" s="912"/>
      <c r="N86" s="912"/>
      <c r="O86" s="912"/>
      <c r="P86" s="912"/>
      <c r="Q86" s="912"/>
      <c r="R86" s="912"/>
      <c r="S86" s="912"/>
      <c r="T86" s="912"/>
      <c r="U86" s="912"/>
      <c r="V86" s="912"/>
      <c r="W86" s="912"/>
      <c r="X86" s="912"/>
      <c r="Y86" s="912"/>
      <c r="Z86" s="912"/>
      <c r="AA86" s="912"/>
      <c r="AB86" s="912"/>
      <c r="AC86" s="912"/>
      <c r="AD86" s="912"/>
      <c r="AE86" s="912"/>
      <c r="AF86" s="912"/>
      <c r="AG86" s="912"/>
      <c r="AH86" s="912"/>
      <c r="AI86" s="912"/>
      <c r="AJ86" s="912"/>
      <c r="AK86" s="912"/>
      <c r="AL86" s="912"/>
      <c r="AM86" s="912"/>
      <c r="AN86" s="912"/>
      <c r="AO86" s="912"/>
      <c r="AP86" s="912"/>
      <c r="AQ86" s="912"/>
      <c r="AR86" s="912"/>
      <c r="AS86" s="912"/>
      <c r="AT86" s="912"/>
      <c r="AU86" s="912"/>
      <c r="AV86" s="912"/>
      <c r="AW86" s="912"/>
      <c r="AX86" s="912"/>
      <c r="AY86" s="912"/>
      <c r="AZ86" s="912"/>
      <c r="BA86" s="912"/>
      <c r="BB86" s="912"/>
      <c r="BC86" s="912"/>
      <c r="BD86" s="912"/>
      <c r="BE86" s="912"/>
      <c r="BF86" s="912"/>
      <c r="BG86" s="912"/>
      <c r="BH86" s="912"/>
      <c r="BI86" s="912"/>
      <c r="BJ86" s="912"/>
      <c r="BK86" s="912"/>
      <c r="BL86" s="912"/>
      <c r="BM86" s="912"/>
      <c r="BN86" s="912"/>
      <c r="BO86" s="912"/>
      <c r="BP86" s="1048"/>
      <c r="BQ86" s="912"/>
      <c r="BW86" s="1058"/>
      <c r="BX86" s="1058"/>
      <c r="BY86" s="1058"/>
      <c r="BZ86" s="1058"/>
      <c r="CA86" s="1058"/>
      <c r="CB86" s="1058"/>
    </row>
  </sheetData>
  <mergeCells count="103"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I10:I12"/>
    <mergeCell ref="J10:J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</mergeCells>
  <conditionalFormatting sqref="Z33:AE33 E33:P33">
    <cfRule type="cellIs" dxfId="3" priority="2" stopIfTrue="1" operator="equal">
      <formula>0</formula>
    </cfRule>
  </conditionalFormatting>
  <conditionalFormatting sqref="AB43:AC43 E43:N43">
    <cfRule type="cellIs" dxfId="2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verticalDpi="300" r:id="rId1"/>
  <headerFooter alignWithMargins="0">
    <oddHeader>&amp;R&amp;P</oddHeader>
  </headerFooter>
  <colBreaks count="1" manualBreakCount="1">
    <brk id="33" max="62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86"/>
  <sheetViews>
    <sheetView view="pageBreakPreview" topLeftCell="A2" zoomScale="77" zoomScaleNormal="100" zoomScaleSheetLayoutView="77" workbookViewId="0">
      <pane xSplit="4" ySplit="12" topLeftCell="J26" activePane="bottomRight" state="frozen"/>
      <selection activeCell="A6" sqref="A6"/>
      <selection pane="topRight" activeCell="E6" sqref="E6"/>
      <selection pane="bottomLeft" activeCell="A14" sqref="A14"/>
      <selection pane="bottomRight" activeCell="AD36" sqref="AD36"/>
    </sheetView>
  </sheetViews>
  <sheetFormatPr defaultColWidth="8.85546875" defaultRowHeight="18.75" x14ac:dyDescent="0.3"/>
  <cols>
    <col min="1" max="1" width="14.42578125" style="1049" customWidth="1"/>
    <col min="2" max="2" width="7.7109375" style="912" customWidth="1"/>
    <col min="3" max="3" width="8.7109375" style="912" customWidth="1"/>
    <col min="4" max="4" width="16.85546875" style="912" hidden="1" customWidth="1"/>
    <col min="5" max="5" width="8" style="912" customWidth="1"/>
    <col min="6" max="6" width="6.7109375" style="912" customWidth="1"/>
    <col min="7" max="7" width="7.5703125" style="912" customWidth="1"/>
    <col min="8" max="8" width="6.7109375" style="912" customWidth="1"/>
    <col min="9" max="9" width="7.42578125" style="912" customWidth="1"/>
    <col min="10" max="10" width="6.7109375" style="912" customWidth="1"/>
    <col min="11" max="11" width="7.7109375" style="912" customWidth="1"/>
    <col min="12" max="12" width="6.7109375" style="912" customWidth="1"/>
    <col min="13" max="13" width="8.28515625" style="912" customWidth="1"/>
    <col min="14" max="14" width="6.7109375" style="912" customWidth="1"/>
    <col min="15" max="15" width="9.28515625" style="912" customWidth="1"/>
    <col min="16" max="16" width="7.7109375" style="912" customWidth="1"/>
    <col min="17" max="17" width="8" style="912" customWidth="1"/>
    <col min="18" max="18" width="6.7109375" style="912" customWidth="1"/>
    <col min="19" max="19" width="7.42578125" style="912" hidden="1" customWidth="1"/>
    <col min="20" max="20" width="7.7109375" style="912" customWidth="1"/>
    <col min="21" max="27" width="6.7109375" style="912" customWidth="1"/>
    <col min="28" max="28" width="9.7109375" style="912" customWidth="1"/>
    <col min="29" max="29" width="6.7109375" style="912" customWidth="1"/>
    <col min="30" max="30" width="7.7109375" style="912" customWidth="1"/>
    <col min="31" max="31" width="6.7109375" style="912" customWidth="1"/>
    <col min="32" max="32" width="7.85546875" style="912" customWidth="1"/>
    <col min="33" max="33" width="6.7109375" style="912" customWidth="1"/>
    <col min="34" max="34" width="6.28515625" style="912" hidden="1" customWidth="1"/>
    <col min="35" max="36" width="6.7109375" style="912" hidden="1" customWidth="1"/>
    <col min="37" max="48" width="6.7109375" style="912" customWidth="1"/>
    <col min="49" max="52" width="6.7109375" style="912" hidden="1" customWidth="1"/>
    <col min="53" max="53" width="7.7109375" style="912" customWidth="1"/>
    <col min="54" max="54" width="6.5703125" style="912" customWidth="1"/>
    <col min="55" max="58" width="6.7109375" style="912" customWidth="1"/>
    <col min="59" max="59" width="8.28515625" style="912" customWidth="1"/>
    <col min="60" max="60" width="6.5703125" style="912" customWidth="1"/>
    <col min="61" max="61" width="7.5703125" style="912" customWidth="1"/>
    <col min="62" max="64" width="6.7109375" style="912" customWidth="1"/>
    <col min="65" max="65" width="9" style="912" customWidth="1"/>
    <col min="66" max="66" width="8.7109375" style="912" customWidth="1"/>
    <col min="67" max="67" width="16.7109375" style="912" hidden="1" customWidth="1"/>
    <col min="68" max="68" width="17.28515625" style="1048" hidden="1" customWidth="1"/>
    <col min="69" max="69" width="10" style="912" hidden="1" customWidth="1"/>
    <col min="70" max="70" width="0" style="912" hidden="1" customWidth="1"/>
    <col min="71" max="71" width="8.85546875" style="912"/>
    <col min="72" max="72" width="1.7109375" style="912" customWidth="1"/>
    <col min="73" max="73" width="8.85546875" style="912" hidden="1" customWidth="1"/>
    <col min="74" max="74" width="12.7109375" style="912" customWidth="1"/>
    <col min="75" max="75" width="13.140625" style="913" customWidth="1"/>
    <col min="76" max="76" width="12.140625" style="913" customWidth="1"/>
    <col min="77" max="78" width="11.7109375" style="913" customWidth="1"/>
    <col min="79" max="79" width="23.85546875" style="913" customWidth="1"/>
    <col min="80" max="80" width="17.7109375" style="913" customWidth="1"/>
    <col min="81" max="81" width="25.28515625" style="912" customWidth="1"/>
    <col min="82" max="16384" width="8.85546875" style="912"/>
  </cols>
  <sheetData>
    <row r="1" spans="1:81" s="883" customFormat="1" ht="12.75" x14ac:dyDescent="0.2">
      <c r="A1" s="881" t="s">
        <v>111</v>
      </c>
      <c r="B1" s="882"/>
      <c r="C1" s="882"/>
      <c r="D1" s="882"/>
      <c r="E1" s="882"/>
      <c r="F1" s="882"/>
      <c r="G1" s="882"/>
      <c r="H1" s="882"/>
      <c r="I1" s="882"/>
      <c r="K1" s="882" t="s">
        <v>70</v>
      </c>
      <c r="L1" s="882"/>
      <c r="M1" s="882"/>
      <c r="N1" s="882"/>
      <c r="O1" s="882"/>
      <c r="P1" s="882"/>
      <c r="Q1" s="882"/>
      <c r="R1" s="882"/>
      <c r="S1" s="882"/>
      <c r="T1" s="882"/>
      <c r="U1" s="882"/>
      <c r="V1" s="882"/>
      <c r="W1" s="882"/>
      <c r="X1" s="882"/>
      <c r="Y1" s="882"/>
      <c r="Z1" s="882"/>
      <c r="AA1" s="882"/>
      <c r="AB1" s="882"/>
      <c r="BP1" s="884"/>
      <c r="BW1" s="885"/>
      <c r="BX1" s="885"/>
      <c r="BY1" s="885"/>
      <c r="BZ1" s="885"/>
      <c r="CA1" s="885"/>
      <c r="CB1" s="885"/>
    </row>
    <row r="2" spans="1:81" s="883" customFormat="1" ht="12.75" x14ac:dyDescent="0.2">
      <c r="B2" s="886"/>
      <c r="D2" s="886"/>
      <c r="F2" s="886"/>
      <c r="G2" s="886"/>
      <c r="H2" s="886"/>
      <c r="I2" s="886"/>
      <c r="J2" s="886"/>
      <c r="L2" s="886"/>
      <c r="M2" s="886"/>
      <c r="N2" s="886"/>
      <c r="O2" s="886"/>
      <c r="P2" s="886"/>
      <c r="Q2" s="886"/>
      <c r="R2" s="886"/>
      <c r="S2" s="886"/>
      <c r="T2" s="886"/>
      <c r="U2" s="886"/>
      <c r="V2" s="886"/>
      <c r="W2" s="886"/>
      <c r="X2" s="886"/>
      <c r="Y2" s="886"/>
      <c r="Z2" s="886"/>
      <c r="AA2" s="886"/>
      <c r="AB2" s="886"/>
      <c r="BW2" s="885"/>
      <c r="BX2" s="885"/>
      <c r="BY2" s="885"/>
      <c r="BZ2" s="885"/>
      <c r="CA2" s="885"/>
      <c r="CB2" s="885"/>
    </row>
    <row r="3" spans="1:81" s="883" customFormat="1" ht="15" customHeight="1" x14ac:dyDescent="0.2">
      <c r="A3" s="887" t="s">
        <v>71</v>
      </c>
      <c r="B3" s="888"/>
      <c r="D3" s="888"/>
      <c r="F3" s="888"/>
      <c r="G3" s="888"/>
      <c r="H3" s="888"/>
      <c r="I3" s="888"/>
      <c r="J3" s="888"/>
      <c r="L3" s="888"/>
      <c r="N3" s="888"/>
      <c r="O3" s="888"/>
      <c r="P3" s="888"/>
      <c r="Q3" s="888"/>
      <c r="R3" s="888"/>
      <c r="S3" s="888"/>
      <c r="T3" s="888"/>
      <c r="U3" s="888"/>
      <c r="V3" s="888"/>
      <c r="W3" s="888"/>
      <c r="X3" s="889"/>
      <c r="Y3" s="888"/>
      <c r="Z3" s="888"/>
      <c r="AA3" s="888"/>
      <c r="AB3" s="888"/>
      <c r="BP3" s="884"/>
      <c r="BW3" s="885"/>
      <c r="BX3" s="885"/>
      <c r="BY3" s="885"/>
      <c r="BZ3" s="885"/>
      <c r="CA3" s="885"/>
      <c r="CB3" s="885"/>
    </row>
    <row r="4" spans="1:81" s="883" customFormat="1" ht="12.75" x14ac:dyDescent="0.2">
      <c r="A4" s="888" t="s">
        <v>199</v>
      </c>
      <c r="B4" s="886" t="s">
        <v>236</v>
      </c>
      <c r="D4" s="886"/>
      <c r="F4" s="886"/>
      <c r="G4" s="886"/>
      <c r="H4" s="886"/>
      <c r="I4" s="886"/>
      <c r="J4" s="886"/>
      <c r="L4" s="886"/>
      <c r="M4" s="886"/>
      <c r="N4" s="886"/>
      <c r="O4" s="886"/>
      <c r="P4" s="886"/>
      <c r="Q4" s="886"/>
      <c r="R4" s="886"/>
      <c r="S4" s="886"/>
      <c r="T4" s="886"/>
      <c r="U4" s="886"/>
      <c r="V4" s="886"/>
      <c r="W4" s="886"/>
      <c r="X4" s="886"/>
      <c r="Y4" s="886"/>
      <c r="Z4" s="886"/>
      <c r="AA4" s="886"/>
      <c r="AB4" s="886"/>
      <c r="BP4" s="884"/>
      <c r="BW4" s="885"/>
      <c r="BX4" s="885"/>
      <c r="BY4" s="885"/>
      <c r="BZ4" s="885"/>
      <c r="CA4" s="885"/>
      <c r="CB4" s="885"/>
    </row>
    <row r="5" spans="1:81" s="883" customFormat="1" ht="12.75" x14ac:dyDescent="0.2">
      <c r="A5" s="886" t="s">
        <v>73</v>
      </c>
      <c r="B5" s="890" t="s">
        <v>74</v>
      </c>
      <c r="C5" s="891" t="s">
        <v>221</v>
      </c>
      <c r="D5" s="892" t="s">
        <v>151</v>
      </c>
      <c r="G5" s="893"/>
      <c r="H5" s="893"/>
      <c r="I5" s="893"/>
      <c r="J5" s="893"/>
      <c r="O5" s="893"/>
      <c r="P5" s="893"/>
      <c r="Q5" s="893"/>
      <c r="R5" s="893"/>
      <c r="S5" s="893"/>
      <c r="T5" s="893"/>
      <c r="U5" s="893"/>
      <c r="V5" s="893"/>
      <c r="W5" s="893"/>
      <c r="X5" s="893"/>
      <c r="Y5" s="893"/>
      <c r="Z5" s="893"/>
      <c r="AA5" s="893"/>
      <c r="AB5" s="893"/>
      <c r="BP5" s="884"/>
      <c r="BW5" s="885"/>
      <c r="BX5" s="885"/>
      <c r="BY5" s="885"/>
      <c r="BZ5" s="885"/>
      <c r="CA5" s="885"/>
      <c r="CB5" s="885"/>
    </row>
    <row r="6" spans="1:81" s="896" customFormat="1" ht="14.25" customHeight="1" x14ac:dyDescent="0.2">
      <c r="A6" s="1408" t="s">
        <v>0</v>
      </c>
      <c r="B6" s="1401"/>
      <c r="C6" s="1402"/>
      <c r="D6" s="1401" t="s">
        <v>75</v>
      </c>
      <c r="E6" s="1406"/>
      <c r="F6" s="1406"/>
      <c r="G6" s="1406"/>
      <c r="H6" s="1406"/>
      <c r="I6" s="1406"/>
      <c r="J6" s="1406"/>
      <c r="K6" s="1406"/>
      <c r="L6" s="1406"/>
      <c r="M6" s="1406"/>
      <c r="N6" s="1406"/>
      <c r="O6" s="1406"/>
      <c r="P6" s="1406"/>
      <c r="Q6" s="1406"/>
      <c r="R6" s="1402"/>
      <c r="S6" s="1411" t="s">
        <v>152</v>
      </c>
      <c r="T6" s="1412"/>
      <c r="U6" s="1412"/>
      <c r="V6" s="1412"/>
      <c r="W6" s="1412"/>
      <c r="X6" s="1412"/>
      <c r="Y6" s="1412"/>
      <c r="Z6" s="1412"/>
      <c r="AA6" s="1412"/>
      <c r="AB6" s="1412"/>
      <c r="AC6" s="1412"/>
      <c r="AD6" s="1412"/>
      <c r="AE6" s="1412"/>
      <c r="AF6" s="1412"/>
      <c r="AG6" s="1413"/>
      <c r="AH6" s="1401" t="s">
        <v>77</v>
      </c>
      <c r="AI6" s="1406"/>
      <c r="AJ6" s="1406"/>
      <c r="AK6" s="1406"/>
      <c r="AL6" s="1406"/>
      <c r="AM6" s="1406"/>
      <c r="AN6" s="1406"/>
      <c r="AO6" s="1406"/>
      <c r="AP6" s="1406"/>
      <c r="AQ6" s="1406"/>
      <c r="AR6" s="1406"/>
      <c r="AS6" s="1406"/>
      <c r="AT6" s="1406"/>
      <c r="AU6" s="1406"/>
      <c r="AV6" s="1402"/>
      <c r="AW6" s="1384" t="s">
        <v>78</v>
      </c>
      <c r="AX6" s="1417"/>
      <c r="AY6" s="1385"/>
      <c r="AZ6" s="1401" t="s">
        <v>79</v>
      </c>
      <c r="BA6" s="1406"/>
      <c r="BB6" s="1406"/>
      <c r="BC6" s="1406"/>
      <c r="BD6" s="1406"/>
      <c r="BE6" s="1406"/>
      <c r="BF6" s="1406"/>
      <c r="BG6" s="1406"/>
      <c r="BH6" s="1406"/>
      <c r="BI6" s="1406"/>
      <c r="BJ6" s="1406"/>
      <c r="BK6" s="1406"/>
      <c r="BL6" s="1406"/>
      <c r="BM6" s="1406"/>
      <c r="BN6" s="1406"/>
      <c r="BO6" s="894"/>
      <c r="BP6" s="895"/>
      <c r="BW6" s="897"/>
      <c r="BX6" s="897"/>
      <c r="BY6" s="897"/>
      <c r="BZ6" s="897"/>
      <c r="CA6" s="897"/>
      <c r="CB6" s="897"/>
    </row>
    <row r="7" spans="1:81" s="896" customFormat="1" ht="3" customHeight="1" x14ac:dyDescent="0.2">
      <c r="A7" s="1409"/>
      <c r="B7" s="1403"/>
      <c r="C7" s="1404"/>
      <c r="D7" s="1403"/>
      <c r="E7" s="1407"/>
      <c r="F7" s="1407"/>
      <c r="G7" s="1407"/>
      <c r="H7" s="1407"/>
      <c r="I7" s="1407"/>
      <c r="J7" s="1407"/>
      <c r="K7" s="1407"/>
      <c r="L7" s="1407"/>
      <c r="M7" s="1407"/>
      <c r="N7" s="1407"/>
      <c r="O7" s="1407"/>
      <c r="P7" s="1407"/>
      <c r="Q7" s="1407"/>
      <c r="R7" s="1404"/>
      <c r="S7" s="1414"/>
      <c r="T7" s="1415"/>
      <c r="U7" s="1415"/>
      <c r="V7" s="1415"/>
      <c r="W7" s="1415"/>
      <c r="X7" s="1415"/>
      <c r="Y7" s="1415"/>
      <c r="Z7" s="1415"/>
      <c r="AA7" s="1415"/>
      <c r="AB7" s="1415"/>
      <c r="AC7" s="1415"/>
      <c r="AD7" s="1415"/>
      <c r="AE7" s="1415"/>
      <c r="AF7" s="1415"/>
      <c r="AG7" s="1416"/>
      <c r="AH7" s="1403"/>
      <c r="AI7" s="1407"/>
      <c r="AJ7" s="1407"/>
      <c r="AK7" s="1407"/>
      <c r="AL7" s="1407"/>
      <c r="AM7" s="1407"/>
      <c r="AN7" s="1407"/>
      <c r="AO7" s="1407"/>
      <c r="AP7" s="1407"/>
      <c r="AQ7" s="1407"/>
      <c r="AR7" s="1407"/>
      <c r="AS7" s="1407"/>
      <c r="AT7" s="1407"/>
      <c r="AU7" s="1407"/>
      <c r="AV7" s="1404"/>
      <c r="AW7" s="1418"/>
      <c r="AX7" s="1419"/>
      <c r="AY7" s="1420"/>
      <c r="AZ7" s="1403"/>
      <c r="BA7" s="1407"/>
      <c r="BB7" s="1407"/>
      <c r="BC7" s="1407"/>
      <c r="BD7" s="1407"/>
      <c r="BE7" s="1407"/>
      <c r="BF7" s="1407"/>
      <c r="BG7" s="1407"/>
      <c r="BH7" s="1407"/>
      <c r="BI7" s="1407"/>
      <c r="BJ7" s="1407"/>
      <c r="BK7" s="1407"/>
      <c r="BL7" s="1407"/>
      <c r="BM7" s="1407"/>
      <c r="BN7" s="1407"/>
      <c r="BO7" s="894"/>
      <c r="BP7" s="898"/>
      <c r="BW7" s="897"/>
      <c r="BX7" s="897"/>
      <c r="BY7" s="897"/>
      <c r="BZ7" s="897"/>
      <c r="CA7" s="897"/>
      <c r="CB7" s="897"/>
    </row>
    <row r="8" spans="1:81" s="896" customFormat="1" ht="8.4499999999999993" customHeight="1" x14ac:dyDescent="0.2">
      <c r="A8" s="1409"/>
      <c r="B8" s="899"/>
      <c r="C8" s="899"/>
      <c r="D8" s="1398" t="s">
        <v>80</v>
      </c>
      <c r="E8" s="1401" t="s">
        <v>81</v>
      </c>
      <c r="F8" s="1402"/>
      <c r="G8" s="1380" t="s">
        <v>88</v>
      </c>
      <c r="H8" s="1405"/>
      <c r="I8" s="1405"/>
      <c r="J8" s="1381"/>
      <c r="K8" s="1384" t="s">
        <v>83</v>
      </c>
      <c r="L8" s="1385"/>
      <c r="M8" s="1384" t="s">
        <v>84</v>
      </c>
      <c r="N8" s="1385"/>
      <c r="O8" s="1384" t="s">
        <v>85</v>
      </c>
      <c r="P8" s="1385"/>
      <c r="Q8" s="1384" t="s">
        <v>86</v>
      </c>
      <c r="R8" s="1385"/>
      <c r="S8" s="1398" t="s">
        <v>80</v>
      </c>
      <c r="T8" s="1401" t="s">
        <v>81</v>
      </c>
      <c r="U8" s="1402"/>
      <c r="V8" s="1380" t="s">
        <v>82</v>
      </c>
      <c r="W8" s="1405"/>
      <c r="X8" s="1405"/>
      <c r="Y8" s="1381"/>
      <c r="Z8" s="1384" t="s">
        <v>83</v>
      </c>
      <c r="AA8" s="1385"/>
      <c r="AB8" s="1384" t="s">
        <v>84</v>
      </c>
      <c r="AC8" s="1385"/>
      <c r="AD8" s="1384" t="s">
        <v>85</v>
      </c>
      <c r="AE8" s="1385"/>
      <c r="AF8" s="1384" t="s">
        <v>86</v>
      </c>
      <c r="AG8" s="1385"/>
      <c r="AH8" s="1398" t="s">
        <v>80</v>
      </c>
      <c r="AI8" s="1401" t="s">
        <v>81</v>
      </c>
      <c r="AJ8" s="1402"/>
      <c r="AK8" s="1380" t="s">
        <v>82</v>
      </c>
      <c r="AL8" s="1405"/>
      <c r="AM8" s="1405"/>
      <c r="AN8" s="1381"/>
      <c r="AO8" s="1384" t="s">
        <v>83</v>
      </c>
      <c r="AP8" s="1385"/>
      <c r="AQ8" s="1384" t="s">
        <v>84</v>
      </c>
      <c r="AR8" s="1385"/>
      <c r="AS8" s="1384" t="s">
        <v>85</v>
      </c>
      <c r="AT8" s="1385"/>
      <c r="AU8" s="1384" t="s">
        <v>86</v>
      </c>
      <c r="AV8" s="1385"/>
      <c r="AW8" s="1418"/>
      <c r="AX8" s="1419"/>
      <c r="AY8" s="1420"/>
      <c r="AZ8" s="1388" t="s">
        <v>87</v>
      </c>
      <c r="BA8" s="1372" t="s">
        <v>81</v>
      </c>
      <c r="BB8" s="1373"/>
      <c r="BC8" s="1391" t="s">
        <v>88</v>
      </c>
      <c r="BD8" s="1392"/>
      <c r="BE8" s="1392"/>
      <c r="BF8" s="1393"/>
      <c r="BG8" s="1394" t="s">
        <v>83</v>
      </c>
      <c r="BH8" s="1395"/>
      <c r="BI8" s="1372" t="s">
        <v>84</v>
      </c>
      <c r="BJ8" s="1373"/>
      <c r="BK8" s="1372" t="s">
        <v>85</v>
      </c>
      <c r="BL8" s="1373"/>
      <c r="BM8" s="1376" t="s">
        <v>86</v>
      </c>
      <c r="BN8" s="1377"/>
      <c r="BO8" s="894"/>
      <c r="BP8" s="900"/>
      <c r="BW8" s="897"/>
      <c r="BX8" s="897"/>
      <c r="BY8" s="897"/>
      <c r="BZ8" s="897"/>
      <c r="CA8" s="897"/>
      <c r="CB8" s="897"/>
    </row>
    <row r="9" spans="1:81" s="896" customFormat="1" ht="13.15" customHeight="1" x14ac:dyDescent="0.2">
      <c r="A9" s="1409"/>
      <c r="B9" s="901"/>
      <c r="C9" s="899"/>
      <c r="D9" s="1399"/>
      <c r="E9" s="1403"/>
      <c r="F9" s="1404"/>
      <c r="G9" s="1380" t="s">
        <v>89</v>
      </c>
      <c r="H9" s="1381"/>
      <c r="I9" s="1380" t="s">
        <v>90</v>
      </c>
      <c r="J9" s="1381"/>
      <c r="K9" s="1386"/>
      <c r="L9" s="1387"/>
      <c r="M9" s="1386"/>
      <c r="N9" s="1387"/>
      <c r="O9" s="1386"/>
      <c r="P9" s="1387"/>
      <c r="Q9" s="1386"/>
      <c r="R9" s="1387"/>
      <c r="S9" s="1399"/>
      <c r="T9" s="1403"/>
      <c r="U9" s="1404"/>
      <c r="V9" s="1380" t="s">
        <v>89</v>
      </c>
      <c r="W9" s="1381"/>
      <c r="X9" s="1380" t="s">
        <v>90</v>
      </c>
      <c r="Y9" s="1381"/>
      <c r="Z9" s="1386"/>
      <c r="AA9" s="1387"/>
      <c r="AB9" s="1386"/>
      <c r="AC9" s="1387"/>
      <c r="AD9" s="1386"/>
      <c r="AE9" s="1387"/>
      <c r="AF9" s="1386"/>
      <c r="AG9" s="1387"/>
      <c r="AH9" s="1399"/>
      <c r="AI9" s="1403"/>
      <c r="AJ9" s="1404"/>
      <c r="AK9" s="1380" t="s">
        <v>89</v>
      </c>
      <c r="AL9" s="1381"/>
      <c r="AM9" s="1380" t="s">
        <v>90</v>
      </c>
      <c r="AN9" s="1381"/>
      <c r="AO9" s="1386"/>
      <c r="AP9" s="1387"/>
      <c r="AQ9" s="1386"/>
      <c r="AR9" s="1387"/>
      <c r="AS9" s="1386"/>
      <c r="AT9" s="1387"/>
      <c r="AU9" s="1386"/>
      <c r="AV9" s="1387"/>
      <c r="AW9" s="1386"/>
      <c r="AX9" s="1421"/>
      <c r="AY9" s="1387"/>
      <c r="AZ9" s="1389"/>
      <c r="BA9" s="1374"/>
      <c r="BB9" s="1375"/>
      <c r="BC9" s="1382" t="s">
        <v>91</v>
      </c>
      <c r="BD9" s="1383"/>
      <c r="BE9" s="1382" t="s">
        <v>90</v>
      </c>
      <c r="BF9" s="1383"/>
      <c r="BG9" s="1396"/>
      <c r="BH9" s="1397"/>
      <c r="BI9" s="1374"/>
      <c r="BJ9" s="1375"/>
      <c r="BK9" s="1374"/>
      <c r="BL9" s="1375"/>
      <c r="BM9" s="1378"/>
      <c r="BN9" s="1379"/>
      <c r="BO9" s="894"/>
      <c r="BP9" s="900"/>
      <c r="BW9" s="897"/>
      <c r="BX9" s="897"/>
      <c r="BY9" s="897"/>
      <c r="BZ9" s="897"/>
      <c r="CA9" s="897"/>
      <c r="CB9" s="897"/>
    </row>
    <row r="10" spans="1:81" s="896" customFormat="1" ht="14.25" customHeight="1" x14ac:dyDescent="0.2">
      <c r="A10" s="1409"/>
      <c r="B10" s="899"/>
      <c r="C10" s="899"/>
      <c r="D10" s="1399"/>
      <c r="E10" s="1361" t="s">
        <v>112</v>
      </c>
      <c r="F10" s="1361" t="s">
        <v>93</v>
      </c>
      <c r="G10" s="1361" t="s">
        <v>112</v>
      </c>
      <c r="H10" s="1361" t="s">
        <v>93</v>
      </c>
      <c r="I10" s="1361" t="s">
        <v>112</v>
      </c>
      <c r="J10" s="1361" t="s">
        <v>93</v>
      </c>
      <c r="K10" s="1361" t="s">
        <v>94</v>
      </c>
      <c r="L10" s="1361" t="s">
        <v>95</v>
      </c>
      <c r="M10" s="1361" t="s">
        <v>112</v>
      </c>
      <c r="N10" s="1361" t="s">
        <v>95</v>
      </c>
      <c r="O10" s="1361" t="s">
        <v>112</v>
      </c>
      <c r="P10" s="1361" t="s">
        <v>95</v>
      </c>
      <c r="Q10" s="1361" t="s">
        <v>112</v>
      </c>
      <c r="R10" s="1361" t="s">
        <v>93</v>
      </c>
      <c r="S10" s="1399"/>
      <c r="T10" s="1361" t="s">
        <v>112</v>
      </c>
      <c r="U10" s="1361" t="s">
        <v>93</v>
      </c>
      <c r="V10" s="1361" t="s">
        <v>112</v>
      </c>
      <c r="W10" s="1361" t="s">
        <v>93</v>
      </c>
      <c r="X10" s="1361" t="s">
        <v>112</v>
      </c>
      <c r="Y10" s="1361" t="s">
        <v>93</v>
      </c>
      <c r="Z10" s="1361" t="s">
        <v>94</v>
      </c>
      <c r="AA10" s="1361" t="s">
        <v>95</v>
      </c>
      <c r="AB10" s="1361" t="s">
        <v>112</v>
      </c>
      <c r="AC10" s="1361" t="s">
        <v>95</v>
      </c>
      <c r="AD10" s="1361" t="s">
        <v>112</v>
      </c>
      <c r="AE10" s="1361" t="s">
        <v>95</v>
      </c>
      <c r="AF10" s="1361" t="s">
        <v>112</v>
      </c>
      <c r="AG10" s="1361" t="s">
        <v>93</v>
      </c>
      <c r="AH10" s="1399"/>
      <c r="AI10" s="1361" t="s">
        <v>112</v>
      </c>
      <c r="AJ10" s="1361" t="s">
        <v>93</v>
      </c>
      <c r="AK10" s="1361" t="s">
        <v>112</v>
      </c>
      <c r="AL10" s="1361" t="s">
        <v>93</v>
      </c>
      <c r="AM10" s="1361" t="s">
        <v>112</v>
      </c>
      <c r="AN10" s="1361" t="s">
        <v>93</v>
      </c>
      <c r="AO10" s="1361" t="s">
        <v>94</v>
      </c>
      <c r="AP10" s="1361" t="s">
        <v>95</v>
      </c>
      <c r="AQ10" s="1361" t="s">
        <v>112</v>
      </c>
      <c r="AR10" s="1361" t="s">
        <v>95</v>
      </c>
      <c r="AS10" s="1361" t="s">
        <v>112</v>
      </c>
      <c r="AT10" s="1361" t="s">
        <v>95</v>
      </c>
      <c r="AU10" s="1361" t="s">
        <v>112</v>
      </c>
      <c r="AV10" s="1361" t="s">
        <v>93</v>
      </c>
      <c r="AW10" s="1361" t="s">
        <v>96</v>
      </c>
      <c r="AX10" s="1361" t="s">
        <v>112</v>
      </c>
      <c r="AY10" s="1361" t="s">
        <v>93</v>
      </c>
      <c r="AZ10" s="1389"/>
      <c r="BA10" s="1361" t="s">
        <v>112</v>
      </c>
      <c r="BB10" s="1361" t="s">
        <v>95</v>
      </c>
      <c r="BC10" s="1361" t="s">
        <v>112</v>
      </c>
      <c r="BD10" s="1361" t="s">
        <v>95</v>
      </c>
      <c r="BE10" s="1361" t="s">
        <v>112</v>
      </c>
      <c r="BF10" s="1361" t="s">
        <v>95</v>
      </c>
      <c r="BG10" s="1361" t="s">
        <v>92</v>
      </c>
      <c r="BH10" s="1361" t="s">
        <v>97</v>
      </c>
      <c r="BI10" s="1361" t="s">
        <v>112</v>
      </c>
      <c r="BJ10" s="1361" t="s">
        <v>95</v>
      </c>
      <c r="BK10" s="1361" t="s">
        <v>112</v>
      </c>
      <c r="BL10" s="1361" t="s">
        <v>95</v>
      </c>
      <c r="BM10" s="1364" t="s">
        <v>132</v>
      </c>
      <c r="BN10" s="1367" t="s">
        <v>95</v>
      </c>
      <c r="BO10" s="894"/>
      <c r="BP10" s="1370" t="s">
        <v>129</v>
      </c>
      <c r="BW10" s="897"/>
      <c r="BX10" s="897"/>
      <c r="BY10" s="897"/>
      <c r="BZ10" s="897"/>
      <c r="CA10" s="897"/>
      <c r="CB10" s="897"/>
    </row>
    <row r="11" spans="1:81" s="896" customFormat="1" ht="14.45" customHeight="1" x14ac:dyDescent="0.2">
      <c r="A11" s="1409"/>
      <c r="B11" s="899"/>
      <c r="C11" s="899"/>
      <c r="D11" s="1399"/>
      <c r="E11" s="1362"/>
      <c r="F11" s="1362"/>
      <c r="G11" s="1362"/>
      <c r="H11" s="1362"/>
      <c r="I11" s="1362"/>
      <c r="J11" s="1362"/>
      <c r="K11" s="1362"/>
      <c r="L11" s="1362"/>
      <c r="M11" s="1362"/>
      <c r="N11" s="1362"/>
      <c r="O11" s="1362"/>
      <c r="P11" s="1362"/>
      <c r="Q11" s="1362"/>
      <c r="R11" s="1362"/>
      <c r="S11" s="1399"/>
      <c r="T11" s="1362"/>
      <c r="U11" s="1362"/>
      <c r="V11" s="1362"/>
      <c r="W11" s="1362"/>
      <c r="X11" s="1362"/>
      <c r="Y11" s="1362"/>
      <c r="Z11" s="1362"/>
      <c r="AA11" s="1362"/>
      <c r="AB11" s="1362"/>
      <c r="AC11" s="1362"/>
      <c r="AD11" s="1362"/>
      <c r="AE11" s="1362"/>
      <c r="AF11" s="1362"/>
      <c r="AG11" s="1362"/>
      <c r="AH11" s="1399"/>
      <c r="AI11" s="1362"/>
      <c r="AJ11" s="1362"/>
      <c r="AK11" s="1362"/>
      <c r="AL11" s="1362"/>
      <c r="AM11" s="1362"/>
      <c r="AN11" s="1362"/>
      <c r="AO11" s="1362"/>
      <c r="AP11" s="1362"/>
      <c r="AQ11" s="1362"/>
      <c r="AR11" s="1362"/>
      <c r="AS11" s="1362"/>
      <c r="AT11" s="1362"/>
      <c r="AU11" s="1362"/>
      <c r="AV11" s="1362"/>
      <c r="AW11" s="1362"/>
      <c r="AX11" s="1362"/>
      <c r="AY11" s="1362"/>
      <c r="AZ11" s="1389"/>
      <c r="BA11" s="1362"/>
      <c r="BB11" s="1362"/>
      <c r="BC11" s="1362"/>
      <c r="BD11" s="1362"/>
      <c r="BE11" s="1362"/>
      <c r="BF11" s="1362"/>
      <c r="BG11" s="1362"/>
      <c r="BH11" s="1362"/>
      <c r="BI11" s="1362"/>
      <c r="BJ11" s="1362"/>
      <c r="BK11" s="1362"/>
      <c r="BL11" s="1362"/>
      <c r="BM11" s="1365"/>
      <c r="BN11" s="1368"/>
      <c r="BO11" s="894"/>
      <c r="BP11" s="1371"/>
      <c r="BQ11" s="896" t="s">
        <v>166</v>
      </c>
      <c r="BW11" s="897" t="s">
        <v>222</v>
      </c>
      <c r="BX11" s="897" t="s">
        <v>91</v>
      </c>
      <c r="BY11" s="897" t="s">
        <v>90</v>
      </c>
      <c r="BZ11" s="897" t="s">
        <v>223</v>
      </c>
      <c r="CA11" s="897" t="s">
        <v>224</v>
      </c>
      <c r="CB11" s="897" t="s">
        <v>225</v>
      </c>
    </row>
    <row r="12" spans="1:81" s="896" customFormat="1" ht="18" customHeight="1" x14ac:dyDescent="0.3">
      <c r="A12" s="1410"/>
      <c r="B12" s="902" t="s">
        <v>113</v>
      </c>
      <c r="C12" s="902" t="s">
        <v>114</v>
      </c>
      <c r="D12" s="1400"/>
      <c r="E12" s="1363"/>
      <c r="F12" s="1363"/>
      <c r="G12" s="1363"/>
      <c r="H12" s="1363"/>
      <c r="I12" s="1363"/>
      <c r="J12" s="1363"/>
      <c r="K12" s="1363"/>
      <c r="L12" s="1363"/>
      <c r="M12" s="1363"/>
      <c r="N12" s="1363"/>
      <c r="O12" s="1363"/>
      <c r="P12" s="1363"/>
      <c r="Q12" s="1363"/>
      <c r="R12" s="1363"/>
      <c r="S12" s="1400"/>
      <c r="T12" s="1363"/>
      <c r="U12" s="1363"/>
      <c r="V12" s="1363"/>
      <c r="W12" s="1363"/>
      <c r="X12" s="1363"/>
      <c r="Y12" s="1363"/>
      <c r="Z12" s="1363"/>
      <c r="AA12" s="1363"/>
      <c r="AB12" s="1363"/>
      <c r="AC12" s="1363"/>
      <c r="AD12" s="1363"/>
      <c r="AE12" s="1363"/>
      <c r="AF12" s="1363"/>
      <c r="AG12" s="1363"/>
      <c r="AH12" s="1400"/>
      <c r="AI12" s="1363"/>
      <c r="AJ12" s="1363"/>
      <c r="AK12" s="1363"/>
      <c r="AL12" s="1363"/>
      <c r="AM12" s="1363"/>
      <c r="AN12" s="1363"/>
      <c r="AO12" s="1363"/>
      <c r="AP12" s="1363"/>
      <c r="AQ12" s="1363"/>
      <c r="AR12" s="1363"/>
      <c r="AS12" s="1363"/>
      <c r="AT12" s="1363"/>
      <c r="AU12" s="1363"/>
      <c r="AV12" s="1363"/>
      <c r="AW12" s="1363"/>
      <c r="AX12" s="1363"/>
      <c r="AY12" s="1363"/>
      <c r="AZ12" s="1390"/>
      <c r="BA12" s="1363"/>
      <c r="BB12" s="1363"/>
      <c r="BC12" s="1363"/>
      <c r="BD12" s="1363"/>
      <c r="BE12" s="1363"/>
      <c r="BF12" s="1363"/>
      <c r="BG12" s="1363"/>
      <c r="BH12" s="1363"/>
      <c r="BI12" s="1363"/>
      <c r="BJ12" s="1363"/>
      <c r="BK12" s="1363"/>
      <c r="BL12" s="1363"/>
      <c r="BM12" s="1366"/>
      <c r="BN12" s="1369"/>
      <c r="BO12" s="903" t="s">
        <v>65</v>
      </c>
      <c r="BP12" s="904"/>
      <c r="BW12" s="897"/>
      <c r="BX12" s="897"/>
      <c r="BY12" s="897"/>
      <c r="BZ12" s="897"/>
      <c r="CA12" s="897"/>
      <c r="CB12" s="897"/>
    </row>
    <row r="13" spans="1:81" ht="15" customHeight="1" x14ac:dyDescent="0.25">
      <c r="A13" s="905" t="s">
        <v>86</v>
      </c>
      <c r="B13" s="906">
        <v>56913.205199999997</v>
      </c>
      <c r="C13" s="906">
        <f t="shared" ref="C13:C58" si="0">BM13/B13*100</f>
        <v>66.437418222932905</v>
      </c>
      <c r="D13" s="906">
        <f t="shared" ref="D13:AI13" si="1">SUM(D14:D58)</f>
        <v>0</v>
      </c>
      <c r="E13" s="907">
        <f t="shared" si="1"/>
        <v>6083.3874106000003</v>
      </c>
      <c r="F13" s="907">
        <f t="shared" si="1"/>
        <v>8894</v>
      </c>
      <c r="G13" s="907">
        <f t="shared" si="1"/>
        <v>117.7</v>
      </c>
      <c r="H13" s="907">
        <f t="shared" si="1"/>
        <v>60</v>
      </c>
      <c r="I13" s="907">
        <f t="shared" si="1"/>
        <v>76.45</v>
      </c>
      <c r="J13" s="907">
        <f t="shared" si="1"/>
        <v>107</v>
      </c>
      <c r="K13" s="907">
        <f t="shared" si="1"/>
        <v>2562.9467522</v>
      </c>
      <c r="L13" s="907">
        <f t="shared" si="1"/>
        <v>3687</v>
      </c>
      <c r="M13" s="907">
        <f t="shared" si="1"/>
        <v>5343.085</v>
      </c>
      <c r="N13" s="907">
        <f t="shared" si="1"/>
        <v>7687</v>
      </c>
      <c r="O13" s="907">
        <f t="shared" si="1"/>
        <v>5569.1750000000002</v>
      </c>
      <c r="P13" s="907">
        <f t="shared" si="1"/>
        <v>7308</v>
      </c>
      <c r="Q13" s="907">
        <f t="shared" si="1"/>
        <v>19752.744162799998</v>
      </c>
      <c r="R13" s="907">
        <f t="shared" si="1"/>
        <v>27743</v>
      </c>
      <c r="S13" s="907">
        <f t="shared" si="1"/>
        <v>0</v>
      </c>
      <c r="T13" s="907">
        <f t="shared" si="1"/>
        <v>1092.6100000000001</v>
      </c>
      <c r="U13" s="907">
        <f t="shared" si="1"/>
        <v>1970</v>
      </c>
      <c r="V13" s="908">
        <f t="shared" si="1"/>
        <v>10</v>
      </c>
      <c r="W13" s="909">
        <f t="shared" si="1"/>
        <v>3</v>
      </c>
      <c r="X13" s="909">
        <f t="shared" si="1"/>
        <v>6.55</v>
      </c>
      <c r="Y13" s="909">
        <f t="shared" si="1"/>
        <v>7</v>
      </c>
      <c r="Z13" s="909">
        <f t="shared" si="1"/>
        <v>2277.8400000000006</v>
      </c>
      <c r="AA13" s="909">
        <f t="shared" si="1"/>
        <v>2119</v>
      </c>
      <c r="AB13" s="909">
        <f t="shared" si="1"/>
        <v>2987.4100000000003</v>
      </c>
      <c r="AC13" s="909">
        <f t="shared" si="1"/>
        <v>4934</v>
      </c>
      <c r="AD13" s="909">
        <f t="shared" si="1"/>
        <v>11658.51</v>
      </c>
      <c r="AE13" s="909">
        <f t="shared" si="1"/>
        <v>17509</v>
      </c>
      <c r="AF13" s="909">
        <f t="shared" si="1"/>
        <v>18032.919999999998</v>
      </c>
      <c r="AG13" s="909">
        <f t="shared" si="1"/>
        <v>26542</v>
      </c>
      <c r="AH13" s="909">
        <f t="shared" si="1"/>
        <v>0</v>
      </c>
      <c r="AI13" s="909">
        <f t="shared" si="1"/>
        <v>0</v>
      </c>
      <c r="AJ13" s="909">
        <f t="shared" ref="AJ13:BN13" si="2">SUM(AJ14:AJ58)</f>
        <v>0</v>
      </c>
      <c r="AK13" s="909">
        <f t="shared" si="2"/>
        <v>0</v>
      </c>
      <c r="AL13" s="909">
        <f t="shared" si="2"/>
        <v>0</v>
      </c>
      <c r="AM13" s="909">
        <f t="shared" si="2"/>
        <v>0</v>
      </c>
      <c r="AN13" s="909">
        <f t="shared" si="2"/>
        <v>0</v>
      </c>
      <c r="AO13" s="909">
        <f t="shared" si="2"/>
        <v>0</v>
      </c>
      <c r="AP13" s="909">
        <f t="shared" si="2"/>
        <v>0</v>
      </c>
      <c r="AQ13" s="909">
        <f t="shared" si="2"/>
        <v>0</v>
      </c>
      <c r="AR13" s="909">
        <f t="shared" si="2"/>
        <v>0</v>
      </c>
      <c r="AS13" s="909">
        <f t="shared" si="2"/>
        <v>0</v>
      </c>
      <c r="AT13" s="909">
        <f t="shared" si="2"/>
        <v>0</v>
      </c>
      <c r="AU13" s="909">
        <f t="shared" si="2"/>
        <v>0</v>
      </c>
      <c r="AV13" s="909">
        <f t="shared" si="2"/>
        <v>0</v>
      </c>
      <c r="AW13" s="909">
        <f t="shared" si="2"/>
        <v>0</v>
      </c>
      <c r="AX13" s="909">
        <f t="shared" si="2"/>
        <v>0</v>
      </c>
      <c r="AY13" s="909">
        <f t="shared" si="2"/>
        <v>0</v>
      </c>
      <c r="AZ13" s="909">
        <f t="shared" si="2"/>
        <v>0</v>
      </c>
      <c r="BA13" s="909">
        <f t="shared" si="2"/>
        <v>7175.9974106000009</v>
      </c>
      <c r="BB13" s="910">
        <f t="shared" si="2"/>
        <v>10864</v>
      </c>
      <c r="BC13" s="910">
        <f t="shared" si="2"/>
        <v>127.7</v>
      </c>
      <c r="BD13" s="910">
        <f t="shared" si="2"/>
        <v>63</v>
      </c>
      <c r="BE13" s="910">
        <f t="shared" si="2"/>
        <v>83.000000000000014</v>
      </c>
      <c r="BF13" s="910">
        <f t="shared" si="2"/>
        <v>114</v>
      </c>
      <c r="BG13" s="910">
        <f t="shared" si="2"/>
        <v>4840.7867522000006</v>
      </c>
      <c r="BH13" s="910">
        <f t="shared" si="2"/>
        <v>5806</v>
      </c>
      <c r="BI13" s="910">
        <f t="shared" si="2"/>
        <v>8330.494999999999</v>
      </c>
      <c r="BJ13" s="910">
        <f t="shared" si="2"/>
        <v>12621</v>
      </c>
      <c r="BK13" s="910">
        <f t="shared" si="2"/>
        <v>17227.685000000001</v>
      </c>
      <c r="BL13" s="910">
        <f t="shared" si="2"/>
        <v>24817</v>
      </c>
      <c r="BM13" s="910">
        <f t="shared" si="2"/>
        <v>37811.6641628</v>
      </c>
      <c r="BN13" s="910">
        <f t="shared" si="2"/>
        <v>54285</v>
      </c>
      <c r="BO13" s="911">
        <v>30</v>
      </c>
      <c r="BP13" s="910"/>
      <c r="BQ13" s="912" t="s">
        <v>56</v>
      </c>
      <c r="BR13" s="912" t="s">
        <v>202</v>
      </c>
    </row>
    <row r="14" spans="1:81" ht="15" customHeight="1" x14ac:dyDescent="0.25">
      <c r="A14" s="914" t="s">
        <v>5</v>
      </c>
      <c r="B14" s="915">
        <v>78</v>
      </c>
      <c r="C14" s="916">
        <f t="shared" si="0"/>
        <v>19.230769230769234</v>
      </c>
      <c r="D14" s="917"/>
      <c r="E14" s="918"/>
      <c r="F14" s="918"/>
      <c r="G14" s="918"/>
      <c r="H14" s="918"/>
      <c r="I14" s="918"/>
      <c r="J14" s="918"/>
      <c r="K14" s="918"/>
      <c r="L14" s="918"/>
      <c r="M14" s="918"/>
      <c r="N14" s="918"/>
      <c r="O14" s="918"/>
      <c r="P14" s="918"/>
      <c r="Q14" s="919">
        <f t="shared" ref="Q14:R58" si="3">SUM(O14,M14,K14,I14,G14,E14)</f>
        <v>0</v>
      </c>
      <c r="R14" s="919">
        <f t="shared" si="3"/>
        <v>0</v>
      </c>
      <c r="S14" s="919"/>
      <c r="T14" s="919">
        <v>11</v>
      </c>
      <c r="U14" s="919">
        <v>25</v>
      </c>
      <c r="V14" s="919"/>
      <c r="W14" s="919"/>
      <c r="X14" s="919"/>
      <c r="Y14" s="919"/>
      <c r="Z14" s="920">
        <v>2.5</v>
      </c>
      <c r="AA14" s="920">
        <v>5</v>
      </c>
      <c r="AB14" s="919">
        <v>1.5</v>
      </c>
      <c r="AC14" s="919">
        <v>6</v>
      </c>
      <c r="AD14" s="920"/>
      <c r="AE14" s="920"/>
      <c r="AF14" s="919">
        <f t="shared" ref="AF14:AG58" si="4">SUM(AD14,AB14,Z14,X14,V14,T14)</f>
        <v>15</v>
      </c>
      <c r="AG14" s="919">
        <f t="shared" si="4"/>
        <v>36</v>
      </c>
      <c r="AH14" s="921"/>
      <c r="AI14" s="921"/>
      <c r="AJ14" s="921"/>
      <c r="AK14" s="921"/>
      <c r="AL14" s="921"/>
      <c r="AM14" s="921"/>
      <c r="AN14" s="921"/>
      <c r="AO14" s="921"/>
      <c r="AP14" s="921"/>
      <c r="AQ14" s="921"/>
      <c r="AR14" s="922"/>
      <c r="AS14" s="922"/>
      <c r="AT14" s="923"/>
      <c r="AU14" s="924">
        <f t="shared" ref="AU14:AV58" si="5">SUM(AS14,AQ14,AO14,AM14,AK14,AI14)</f>
        <v>0</v>
      </c>
      <c r="AV14" s="924">
        <f t="shared" si="5"/>
        <v>0</v>
      </c>
      <c r="AW14" s="923"/>
      <c r="AX14" s="923"/>
      <c r="AY14" s="923"/>
      <c r="AZ14" s="924">
        <f t="shared" ref="AZ14:BA58" si="6">SUM(D14,S14,AH14,)</f>
        <v>0</v>
      </c>
      <c r="BA14" s="925">
        <f t="shared" si="6"/>
        <v>11</v>
      </c>
      <c r="BB14" s="926">
        <f t="shared" ref="BB14:BB57" si="7">SUM(F14,AJ14,U14,)</f>
        <v>25</v>
      </c>
      <c r="BC14" s="926">
        <f t="shared" ref="BC14:BE57" si="8">SUM(AK14,V14,G14,)</f>
        <v>0</v>
      </c>
      <c r="BD14" s="926">
        <f t="shared" ref="BD14:BF57" si="9">SUM(AL14,W14,H14)</f>
        <v>0</v>
      </c>
      <c r="BE14" s="926">
        <f t="shared" si="8"/>
        <v>0</v>
      </c>
      <c r="BF14" s="926">
        <f t="shared" si="9"/>
        <v>0</v>
      </c>
      <c r="BG14" s="926">
        <f t="shared" ref="BG14:BG58" si="10">SUM(K14,Z14,AO14,)</f>
        <v>2.5</v>
      </c>
      <c r="BH14" s="926">
        <f t="shared" ref="BH14:BH57" si="11">SUM(L14,AP14,AA14,)</f>
        <v>5</v>
      </c>
      <c r="BI14" s="926">
        <f t="shared" ref="BI14:BI58" si="12">SUM(M14,AB14,AQ14,)</f>
        <v>1.5</v>
      </c>
      <c r="BJ14" s="926">
        <f t="shared" ref="BJ14:BJ57" si="13">SUM(N14,AR14,AC14,)</f>
        <v>6</v>
      </c>
      <c r="BK14" s="926">
        <f t="shared" ref="BK14:BL57" si="14">SUM(O14,AD14,AS14)</f>
        <v>0</v>
      </c>
      <c r="BL14" s="926">
        <f t="shared" si="14"/>
        <v>0</v>
      </c>
      <c r="BM14" s="926">
        <f t="shared" ref="BM14:BM31" si="15">SUM(Q14,AF14,AU14,BC14)</f>
        <v>15</v>
      </c>
      <c r="BN14" s="926">
        <f t="shared" ref="BN14:BN42" si="16">BB14+BD14+BF14+BH14+BJ14+BL14</f>
        <v>36</v>
      </c>
      <c r="BP14" s="927"/>
      <c r="BQ14" s="912" t="s">
        <v>203</v>
      </c>
    </row>
    <row r="15" spans="1:81" ht="15" customHeight="1" x14ac:dyDescent="0.25">
      <c r="A15" s="928" t="s">
        <v>6</v>
      </c>
      <c r="B15" s="929">
        <v>607</v>
      </c>
      <c r="C15" s="930">
        <f t="shared" si="0"/>
        <v>88.220757825370683</v>
      </c>
      <c r="D15" s="931"/>
      <c r="E15" s="918">
        <v>17</v>
      </c>
      <c r="F15" s="918">
        <v>40</v>
      </c>
      <c r="G15" s="918"/>
      <c r="H15" s="918"/>
      <c r="I15" s="918"/>
      <c r="J15" s="918"/>
      <c r="K15" s="918"/>
      <c r="L15" s="918"/>
      <c r="M15" s="918">
        <v>80.5</v>
      </c>
      <c r="N15" s="918">
        <v>73</v>
      </c>
      <c r="O15" s="919"/>
      <c r="P15" s="919"/>
      <c r="Q15" s="919">
        <f t="shared" si="3"/>
        <v>97.5</v>
      </c>
      <c r="R15" s="919">
        <f t="shared" si="3"/>
        <v>113</v>
      </c>
      <c r="S15" s="919"/>
      <c r="T15" s="919"/>
      <c r="U15" s="919"/>
      <c r="V15" s="919"/>
      <c r="W15" s="919"/>
      <c r="X15" s="919"/>
      <c r="Y15" s="919"/>
      <c r="Z15" s="920"/>
      <c r="AA15" s="920"/>
      <c r="AB15" s="919">
        <v>438</v>
      </c>
      <c r="AC15" s="919">
        <v>613</v>
      </c>
      <c r="AD15" s="919"/>
      <c r="AE15" s="919"/>
      <c r="AF15" s="919">
        <f t="shared" si="4"/>
        <v>438</v>
      </c>
      <c r="AG15" s="919">
        <f t="shared" si="4"/>
        <v>613</v>
      </c>
      <c r="AH15" s="924"/>
      <c r="AI15" s="924"/>
      <c r="AJ15" s="924"/>
      <c r="AK15" s="921"/>
      <c r="AL15" s="921"/>
      <c r="AM15" s="921"/>
      <c r="AN15" s="921"/>
      <c r="AO15" s="921"/>
      <c r="AP15" s="921"/>
      <c r="AQ15" s="921"/>
      <c r="AR15" s="924"/>
      <c r="AS15" s="924"/>
      <c r="AT15" s="924"/>
      <c r="AU15" s="924">
        <f t="shared" si="5"/>
        <v>0</v>
      </c>
      <c r="AV15" s="924">
        <f t="shared" si="5"/>
        <v>0</v>
      </c>
      <c r="AW15" s="924"/>
      <c r="AX15" s="924"/>
      <c r="AY15" s="924"/>
      <c r="AZ15" s="924">
        <f t="shared" si="6"/>
        <v>0</v>
      </c>
      <c r="BA15" s="925">
        <f t="shared" si="6"/>
        <v>17</v>
      </c>
      <c r="BB15" s="926">
        <f t="shared" si="7"/>
        <v>40</v>
      </c>
      <c r="BC15" s="926">
        <f t="shared" si="8"/>
        <v>0</v>
      </c>
      <c r="BD15" s="926">
        <f t="shared" si="9"/>
        <v>0</v>
      </c>
      <c r="BE15" s="926">
        <f t="shared" si="8"/>
        <v>0</v>
      </c>
      <c r="BF15" s="926">
        <f t="shared" si="9"/>
        <v>0</v>
      </c>
      <c r="BG15" s="926">
        <f t="shared" si="10"/>
        <v>0</v>
      </c>
      <c r="BH15" s="926">
        <f t="shared" si="11"/>
        <v>0</v>
      </c>
      <c r="BI15" s="926">
        <f t="shared" si="12"/>
        <v>518.5</v>
      </c>
      <c r="BJ15" s="926">
        <f t="shared" si="13"/>
        <v>686</v>
      </c>
      <c r="BK15" s="926">
        <f t="shared" si="14"/>
        <v>0</v>
      </c>
      <c r="BL15" s="926">
        <f t="shared" si="14"/>
        <v>0</v>
      </c>
      <c r="BM15" s="926">
        <f t="shared" si="15"/>
        <v>535.5</v>
      </c>
      <c r="BN15" s="926">
        <f t="shared" si="16"/>
        <v>726</v>
      </c>
      <c r="BO15" s="932"/>
      <c r="BP15" s="927"/>
      <c r="BQ15" s="933" t="s">
        <v>127</v>
      </c>
    </row>
    <row r="16" spans="1:81" ht="15" customHeight="1" x14ac:dyDescent="0.25">
      <c r="A16" s="928" t="s">
        <v>7</v>
      </c>
      <c r="B16" s="929">
        <v>80</v>
      </c>
      <c r="C16" s="930">
        <f t="shared" si="0"/>
        <v>0</v>
      </c>
      <c r="D16" s="934"/>
      <c r="E16" s="919"/>
      <c r="F16" s="919"/>
      <c r="G16" s="919"/>
      <c r="H16" s="919"/>
      <c r="I16" s="919"/>
      <c r="J16" s="919"/>
      <c r="K16" s="919"/>
      <c r="L16" s="919"/>
      <c r="M16" s="919"/>
      <c r="N16" s="919"/>
      <c r="O16" s="919"/>
      <c r="P16" s="919"/>
      <c r="Q16" s="919">
        <f>SUM(O16,M16,K16,I16,G16,E16)</f>
        <v>0</v>
      </c>
      <c r="R16" s="919">
        <f t="shared" si="3"/>
        <v>0</v>
      </c>
      <c r="S16" s="919"/>
      <c r="T16" s="919"/>
      <c r="U16" s="919"/>
      <c r="V16" s="919"/>
      <c r="W16" s="919"/>
      <c r="X16" s="919"/>
      <c r="Y16" s="919"/>
      <c r="Z16" s="919"/>
      <c r="AA16" s="919"/>
      <c r="AB16" s="935"/>
      <c r="AC16" s="919"/>
      <c r="AD16" s="919"/>
      <c r="AE16" s="919"/>
      <c r="AF16" s="935">
        <f t="shared" si="4"/>
        <v>0</v>
      </c>
      <c r="AG16" s="919">
        <f t="shared" si="4"/>
        <v>0</v>
      </c>
      <c r="AH16" s="924"/>
      <c r="AI16" s="924"/>
      <c r="AJ16" s="924"/>
      <c r="AK16" s="924"/>
      <c r="AL16" s="924"/>
      <c r="AM16" s="924"/>
      <c r="AN16" s="924"/>
      <c r="AO16" s="924"/>
      <c r="AP16" s="924"/>
      <c r="AQ16" s="924"/>
      <c r="AR16" s="924"/>
      <c r="AS16" s="924"/>
      <c r="AT16" s="924"/>
      <c r="AU16" s="924">
        <f t="shared" si="5"/>
        <v>0</v>
      </c>
      <c r="AV16" s="924">
        <f t="shared" si="5"/>
        <v>0</v>
      </c>
      <c r="AW16" s="924"/>
      <c r="AX16" s="924"/>
      <c r="AY16" s="924"/>
      <c r="AZ16" s="924">
        <f t="shared" si="6"/>
        <v>0</v>
      </c>
      <c r="BA16" s="925">
        <f t="shared" si="6"/>
        <v>0</v>
      </c>
      <c r="BB16" s="926">
        <f t="shared" si="7"/>
        <v>0</v>
      </c>
      <c r="BC16" s="926">
        <f t="shared" si="8"/>
        <v>0</v>
      </c>
      <c r="BD16" s="926">
        <f t="shared" si="9"/>
        <v>0</v>
      </c>
      <c r="BE16" s="926">
        <f t="shared" si="8"/>
        <v>0</v>
      </c>
      <c r="BF16" s="926">
        <f t="shared" si="9"/>
        <v>0</v>
      </c>
      <c r="BG16" s="926">
        <f>SUM(K16,Z16,AO16,)</f>
        <v>0</v>
      </c>
      <c r="BH16" s="926">
        <f t="shared" si="11"/>
        <v>0</v>
      </c>
      <c r="BI16" s="926">
        <f t="shared" si="12"/>
        <v>0</v>
      </c>
      <c r="BJ16" s="926">
        <f t="shared" si="13"/>
        <v>0</v>
      </c>
      <c r="BK16" s="926">
        <f t="shared" si="14"/>
        <v>0</v>
      </c>
      <c r="BL16" s="926">
        <f t="shared" si="14"/>
        <v>0</v>
      </c>
      <c r="BM16" s="926">
        <f t="shared" si="15"/>
        <v>0</v>
      </c>
      <c r="BN16" s="926">
        <f t="shared" si="16"/>
        <v>0</v>
      </c>
      <c r="BO16" s="932"/>
      <c r="BP16" s="927"/>
      <c r="BQ16" s="912" t="s">
        <v>127</v>
      </c>
      <c r="BV16" s="912" t="s">
        <v>226</v>
      </c>
      <c r="BW16" s="936">
        <f>BA13</f>
        <v>7175.9974106000009</v>
      </c>
      <c r="BX16" s="936">
        <f>BC13</f>
        <v>127.7</v>
      </c>
      <c r="BY16" s="936">
        <f>BE13</f>
        <v>83.000000000000014</v>
      </c>
      <c r="BZ16" s="936">
        <f>BG13</f>
        <v>4840.7867522000006</v>
      </c>
      <c r="CA16" s="936">
        <f>BI13</f>
        <v>8330.494999999999</v>
      </c>
      <c r="CB16" s="936">
        <f>BK13</f>
        <v>17227.685000000001</v>
      </c>
      <c r="CC16" s="937"/>
    </row>
    <row r="17" spans="1:80" s="948" customFormat="1" ht="15" customHeight="1" x14ac:dyDescent="0.25">
      <c r="A17" s="938" t="s">
        <v>8</v>
      </c>
      <c r="B17" s="939">
        <v>738.61</v>
      </c>
      <c r="C17" s="940">
        <f t="shared" si="0"/>
        <v>62.762486291818412</v>
      </c>
      <c r="D17" s="941"/>
      <c r="E17" s="942">
        <v>11.59</v>
      </c>
      <c r="F17" s="942"/>
      <c r="G17" s="942"/>
      <c r="H17" s="942"/>
      <c r="I17" s="942"/>
      <c r="J17" s="942"/>
      <c r="K17" s="942"/>
      <c r="L17" s="942"/>
      <c r="M17" s="942">
        <v>7.5</v>
      </c>
      <c r="N17" s="942"/>
      <c r="O17" s="942">
        <v>7.5</v>
      </c>
      <c r="P17" s="942"/>
      <c r="Q17" s="942">
        <f>SUM(O17,M17,K17,I17,G17,E17)</f>
        <v>26.59</v>
      </c>
      <c r="R17" s="942">
        <f t="shared" si="3"/>
        <v>0</v>
      </c>
      <c r="S17" s="942"/>
      <c r="T17" s="942">
        <v>20.75</v>
      </c>
      <c r="U17" s="942"/>
      <c r="V17" s="942"/>
      <c r="W17" s="942"/>
      <c r="X17" s="942"/>
      <c r="Y17" s="942"/>
      <c r="Z17" s="942"/>
      <c r="AA17" s="942"/>
      <c r="AB17" s="942"/>
      <c r="AC17" s="942"/>
      <c r="AD17" s="942">
        <v>416.23</v>
      </c>
      <c r="AE17" s="942"/>
      <c r="AF17" s="942">
        <f t="shared" si="4"/>
        <v>436.98</v>
      </c>
      <c r="AG17" s="942">
        <f t="shared" si="4"/>
        <v>0</v>
      </c>
      <c r="AH17" s="943"/>
      <c r="AI17" s="943"/>
      <c r="AJ17" s="943"/>
      <c r="AK17" s="943"/>
      <c r="AL17" s="943"/>
      <c r="AM17" s="943"/>
      <c r="AN17" s="943"/>
      <c r="AO17" s="943"/>
      <c r="AP17" s="943"/>
      <c r="AQ17" s="943"/>
      <c r="AR17" s="943"/>
      <c r="AS17" s="943"/>
      <c r="AT17" s="943"/>
      <c r="AU17" s="943">
        <f t="shared" si="5"/>
        <v>0</v>
      </c>
      <c r="AV17" s="943">
        <f t="shared" si="5"/>
        <v>0</v>
      </c>
      <c r="AW17" s="943"/>
      <c r="AX17" s="943"/>
      <c r="AY17" s="943"/>
      <c r="AZ17" s="943">
        <f t="shared" si="6"/>
        <v>0</v>
      </c>
      <c r="BA17" s="944">
        <f t="shared" si="6"/>
        <v>32.340000000000003</v>
      </c>
      <c r="BB17" s="945">
        <f t="shared" si="7"/>
        <v>0</v>
      </c>
      <c r="BC17" s="945">
        <f t="shared" si="8"/>
        <v>0</v>
      </c>
      <c r="BD17" s="945">
        <f t="shared" si="9"/>
        <v>0</v>
      </c>
      <c r="BE17" s="945">
        <f t="shared" si="8"/>
        <v>0</v>
      </c>
      <c r="BF17" s="945">
        <f t="shared" si="9"/>
        <v>0</v>
      </c>
      <c r="BG17" s="945">
        <f>SUM(K17,Z17,AO17,)</f>
        <v>0</v>
      </c>
      <c r="BH17" s="945">
        <f t="shared" si="11"/>
        <v>0</v>
      </c>
      <c r="BI17" s="945">
        <f t="shared" si="12"/>
        <v>7.5</v>
      </c>
      <c r="BJ17" s="945">
        <f t="shared" si="13"/>
        <v>0</v>
      </c>
      <c r="BK17" s="945">
        <f t="shared" si="14"/>
        <v>423.73</v>
      </c>
      <c r="BL17" s="945">
        <f t="shared" si="14"/>
        <v>0</v>
      </c>
      <c r="BM17" s="945">
        <f t="shared" si="15"/>
        <v>463.57</v>
      </c>
      <c r="BN17" s="945">
        <f t="shared" si="16"/>
        <v>0</v>
      </c>
      <c r="BO17" s="946"/>
      <c r="BP17" s="947"/>
      <c r="BQ17" s="948" t="s">
        <v>127</v>
      </c>
      <c r="BW17" s="949"/>
      <c r="BX17" s="949"/>
      <c r="BY17" s="949"/>
      <c r="BZ17" s="949"/>
      <c r="CA17" s="949"/>
      <c r="CB17" s="949"/>
    </row>
    <row r="18" spans="1:80" ht="15" customHeight="1" x14ac:dyDescent="0.25">
      <c r="A18" s="928" t="s">
        <v>9</v>
      </c>
      <c r="B18" s="929">
        <v>1294</v>
      </c>
      <c r="C18" s="930">
        <f t="shared" si="0"/>
        <v>10.834621329211744</v>
      </c>
      <c r="D18" s="931"/>
      <c r="E18" s="919">
        <v>18</v>
      </c>
      <c r="F18" s="919">
        <v>13</v>
      </c>
      <c r="G18" s="919"/>
      <c r="H18" s="919"/>
      <c r="I18" s="919"/>
      <c r="J18" s="919"/>
      <c r="K18" s="919">
        <v>10</v>
      </c>
      <c r="L18" s="919">
        <v>10</v>
      </c>
      <c r="M18" s="919"/>
      <c r="N18" s="919"/>
      <c r="O18" s="919">
        <v>57</v>
      </c>
      <c r="P18" s="919">
        <v>57</v>
      </c>
      <c r="Q18" s="919">
        <f t="shared" si="3"/>
        <v>85</v>
      </c>
      <c r="R18" s="919">
        <f t="shared" si="3"/>
        <v>80</v>
      </c>
      <c r="S18" s="919"/>
      <c r="T18" s="950">
        <v>0.6</v>
      </c>
      <c r="U18" s="919">
        <v>1</v>
      </c>
      <c r="V18" s="919"/>
      <c r="W18" s="919"/>
      <c r="X18" s="919"/>
      <c r="Y18" s="919"/>
      <c r="Z18" s="919">
        <v>7</v>
      </c>
      <c r="AA18" s="919">
        <v>7</v>
      </c>
      <c r="AB18" s="919"/>
      <c r="AC18" s="919"/>
      <c r="AD18" s="950">
        <v>47.6</v>
      </c>
      <c r="AE18" s="919">
        <v>45</v>
      </c>
      <c r="AF18" s="919">
        <f t="shared" si="4"/>
        <v>55.2</v>
      </c>
      <c r="AG18" s="919">
        <f t="shared" si="4"/>
        <v>53</v>
      </c>
      <c r="AH18" s="924"/>
      <c r="AI18" s="924"/>
      <c r="AJ18" s="924"/>
      <c r="AK18" s="924"/>
      <c r="AL18" s="924"/>
      <c r="AM18" s="924"/>
      <c r="AN18" s="924"/>
      <c r="AO18" s="924"/>
      <c r="AP18" s="924"/>
      <c r="AQ18" s="924"/>
      <c r="AR18" s="924"/>
      <c r="AS18" s="924"/>
      <c r="AT18" s="924"/>
      <c r="AU18" s="924">
        <f t="shared" si="5"/>
        <v>0</v>
      </c>
      <c r="AV18" s="924">
        <f t="shared" si="5"/>
        <v>0</v>
      </c>
      <c r="AW18" s="924"/>
      <c r="AX18" s="924"/>
      <c r="AY18" s="924"/>
      <c r="AZ18" s="924">
        <f t="shared" si="6"/>
        <v>0</v>
      </c>
      <c r="BA18" s="925">
        <f t="shared" si="6"/>
        <v>18.600000000000001</v>
      </c>
      <c r="BB18" s="926">
        <f t="shared" si="7"/>
        <v>14</v>
      </c>
      <c r="BC18" s="926">
        <f t="shared" si="8"/>
        <v>0</v>
      </c>
      <c r="BD18" s="926">
        <f t="shared" si="9"/>
        <v>0</v>
      </c>
      <c r="BE18" s="926">
        <f t="shared" si="8"/>
        <v>0</v>
      </c>
      <c r="BF18" s="926">
        <f t="shared" si="9"/>
        <v>0</v>
      </c>
      <c r="BG18" s="926">
        <f t="shared" si="10"/>
        <v>17</v>
      </c>
      <c r="BH18" s="926">
        <f t="shared" si="11"/>
        <v>17</v>
      </c>
      <c r="BI18" s="926">
        <f t="shared" si="12"/>
        <v>0</v>
      </c>
      <c r="BJ18" s="926">
        <f t="shared" si="13"/>
        <v>0</v>
      </c>
      <c r="BK18" s="926">
        <f t="shared" si="14"/>
        <v>104.6</v>
      </c>
      <c r="BL18" s="926">
        <f t="shared" si="14"/>
        <v>102</v>
      </c>
      <c r="BM18" s="926">
        <f t="shared" si="15"/>
        <v>140.19999999999999</v>
      </c>
      <c r="BN18" s="926">
        <f t="shared" si="16"/>
        <v>133</v>
      </c>
      <c r="BO18" s="951"/>
      <c r="BP18" s="927" t="s">
        <v>126</v>
      </c>
      <c r="BQ18" s="952" t="s">
        <v>204</v>
      </c>
    </row>
    <row r="19" spans="1:80" ht="15" customHeight="1" x14ac:dyDescent="0.25">
      <c r="A19" s="928" t="s">
        <v>10</v>
      </c>
      <c r="B19" s="929">
        <v>1521</v>
      </c>
      <c r="C19" s="930">
        <f t="shared" si="0"/>
        <v>101.57790927021696</v>
      </c>
      <c r="D19" s="953"/>
      <c r="E19" s="919">
        <v>72.75</v>
      </c>
      <c r="F19" s="919">
        <v>90</v>
      </c>
      <c r="G19" s="919"/>
      <c r="H19" s="919"/>
      <c r="I19" s="919"/>
      <c r="J19" s="919"/>
      <c r="K19" s="919"/>
      <c r="L19" s="919"/>
      <c r="M19" s="919"/>
      <c r="N19" s="919"/>
      <c r="O19" s="919">
        <v>24</v>
      </c>
      <c r="P19" s="919">
        <v>34</v>
      </c>
      <c r="Q19" s="919">
        <f t="shared" si="3"/>
        <v>96.75</v>
      </c>
      <c r="R19" s="919">
        <f t="shared" si="3"/>
        <v>124</v>
      </c>
      <c r="S19" s="919"/>
      <c r="T19" s="919">
        <v>132.25</v>
      </c>
      <c r="U19" s="919">
        <v>254</v>
      </c>
      <c r="V19" s="919">
        <v>8</v>
      </c>
      <c r="W19" s="919">
        <v>1</v>
      </c>
      <c r="X19" s="919"/>
      <c r="Y19" s="919"/>
      <c r="Z19" s="919">
        <v>62</v>
      </c>
      <c r="AA19" s="919">
        <v>57</v>
      </c>
      <c r="AB19" s="919"/>
      <c r="AC19" s="919"/>
      <c r="AD19" s="919">
        <v>1238</v>
      </c>
      <c r="AE19" s="919">
        <v>2169</v>
      </c>
      <c r="AF19" s="919">
        <f t="shared" si="4"/>
        <v>1440.25</v>
      </c>
      <c r="AG19" s="919">
        <f t="shared" si="4"/>
        <v>2481</v>
      </c>
      <c r="AH19" s="924"/>
      <c r="AI19" s="924"/>
      <c r="AJ19" s="924"/>
      <c r="AK19" s="924"/>
      <c r="AL19" s="924"/>
      <c r="AM19" s="924"/>
      <c r="AN19" s="924"/>
      <c r="AO19" s="924"/>
      <c r="AP19" s="954"/>
      <c r="AQ19" s="924"/>
      <c r="AR19" s="924"/>
      <c r="AS19" s="924"/>
      <c r="AT19" s="924"/>
      <c r="AU19" s="924">
        <f t="shared" si="5"/>
        <v>0</v>
      </c>
      <c r="AV19" s="924">
        <f t="shared" si="5"/>
        <v>0</v>
      </c>
      <c r="AW19" s="924"/>
      <c r="AX19" s="924"/>
      <c r="AY19" s="924"/>
      <c r="AZ19" s="924">
        <f t="shared" si="6"/>
        <v>0</v>
      </c>
      <c r="BA19" s="925">
        <f t="shared" si="6"/>
        <v>205</v>
      </c>
      <c r="BB19" s="926">
        <f t="shared" si="7"/>
        <v>344</v>
      </c>
      <c r="BC19" s="926">
        <f t="shared" si="8"/>
        <v>8</v>
      </c>
      <c r="BD19" s="926">
        <f t="shared" si="9"/>
        <v>1</v>
      </c>
      <c r="BE19" s="926">
        <f t="shared" si="8"/>
        <v>0</v>
      </c>
      <c r="BF19" s="926">
        <f t="shared" si="9"/>
        <v>0</v>
      </c>
      <c r="BG19" s="926">
        <f t="shared" si="10"/>
        <v>62</v>
      </c>
      <c r="BH19" s="926">
        <f t="shared" si="11"/>
        <v>57</v>
      </c>
      <c r="BI19" s="926">
        <f t="shared" si="12"/>
        <v>0</v>
      </c>
      <c r="BJ19" s="926">
        <f t="shared" si="13"/>
        <v>0</v>
      </c>
      <c r="BK19" s="926">
        <f t="shared" si="14"/>
        <v>1262</v>
      </c>
      <c r="BL19" s="926">
        <f t="shared" si="14"/>
        <v>2203</v>
      </c>
      <c r="BM19" s="926">
        <f t="shared" si="15"/>
        <v>1545</v>
      </c>
      <c r="BN19" s="926">
        <f t="shared" si="16"/>
        <v>2605</v>
      </c>
      <c r="BO19" s="955" t="s">
        <v>130</v>
      </c>
      <c r="BP19" s="927" t="s">
        <v>126</v>
      </c>
      <c r="BQ19" s="912" t="s">
        <v>205</v>
      </c>
    </row>
    <row r="20" spans="1:80" ht="15" customHeight="1" x14ac:dyDescent="0.25">
      <c r="A20" s="928" t="s">
        <v>11</v>
      </c>
      <c r="B20" s="929">
        <v>184</v>
      </c>
      <c r="C20" s="930">
        <f t="shared" si="0"/>
        <v>0</v>
      </c>
      <c r="D20" s="934"/>
      <c r="E20" s="956"/>
      <c r="F20" s="919"/>
      <c r="G20" s="957"/>
      <c r="H20" s="919"/>
      <c r="I20" s="919"/>
      <c r="J20" s="919"/>
      <c r="K20" s="919"/>
      <c r="L20" s="919"/>
      <c r="M20" s="957"/>
      <c r="N20" s="919"/>
      <c r="O20" s="919"/>
      <c r="P20" s="919"/>
      <c r="Q20" s="919">
        <f t="shared" si="3"/>
        <v>0</v>
      </c>
      <c r="R20" s="919">
        <f t="shared" si="3"/>
        <v>0</v>
      </c>
      <c r="S20" s="919"/>
      <c r="T20" s="935"/>
      <c r="U20" s="919"/>
      <c r="V20" s="919"/>
      <c r="W20" s="919"/>
      <c r="X20" s="919"/>
      <c r="Y20" s="919"/>
      <c r="Z20" s="919"/>
      <c r="AA20" s="919"/>
      <c r="AB20" s="919"/>
      <c r="AC20" s="919"/>
      <c r="AD20" s="919"/>
      <c r="AE20" s="919"/>
      <c r="AF20" s="919">
        <f t="shared" si="4"/>
        <v>0</v>
      </c>
      <c r="AG20" s="919">
        <f t="shared" si="4"/>
        <v>0</v>
      </c>
      <c r="AH20" s="924"/>
      <c r="AI20" s="924"/>
      <c r="AJ20" s="924"/>
      <c r="AK20" s="954"/>
      <c r="AL20" s="924"/>
      <c r="AM20" s="924"/>
      <c r="AN20" s="924"/>
      <c r="AO20" s="924"/>
      <c r="AP20" s="924"/>
      <c r="AQ20" s="924"/>
      <c r="AR20" s="924"/>
      <c r="AS20" s="924"/>
      <c r="AT20" s="924"/>
      <c r="AU20" s="924">
        <f t="shared" si="5"/>
        <v>0</v>
      </c>
      <c r="AV20" s="924">
        <f t="shared" si="5"/>
        <v>0</v>
      </c>
      <c r="AW20" s="924"/>
      <c r="AX20" s="924"/>
      <c r="AY20" s="924"/>
      <c r="AZ20" s="924">
        <f t="shared" si="6"/>
        <v>0</v>
      </c>
      <c r="BA20" s="925">
        <f t="shared" si="6"/>
        <v>0</v>
      </c>
      <c r="BB20" s="926">
        <f t="shared" si="7"/>
        <v>0</v>
      </c>
      <c r="BC20" s="926">
        <f t="shared" si="8"/>
        <v>0</v>
      </c>
      <c r="BD20" s="926">
        <f t="shared" si="9"/>
        <v>0</v>
      </c>
      <c r="BE20" s="926">
        <f t="shared" si="8"/>
        <v>0</v>
      </c>
      <c r="BF20" s="926">
        <f t="shared" si="9"/>
        <v>0</v>
      </c>
      <c r="BG20" s="926">
        <f t="shared" si="10"/>
        <v>0</v>
      </c>
      <c r="BH20" s="926">
        <f t="shared" si="11"/>
        <v>0</v>
      </c>
      <c r="BI20" s="926">
        <f t="shared" si="12"/>
        <v>0</v>
      </c>
      <c r="BJ20" s="926">
        <f t="shared" si="13"/>
        <v>0</v>
      </c>
      <c r="BK20" s="926">
        <f t="shared" si="14"/>
        <v>0</v>
      </c>
      <c r="BL20" s="926">
        <f t="shared" si="14"/>
        <v>0</v>
      </c>
      <c r="BM20" s="926">
        <f t="shared" si="15"/>
        <v>0</v>
      </c>
      <c r="BN20" s="926">
        <f t="shared" si="16"/>
        <v>0</v>
      </c>
      <c r="BO20" s="932"/>
      <c r="BP20" s="927"/>
      <c r="BV20" s="912" t="s">
        <v>227</v>
      </c>
      <c r="BW20" s="913" t="s">
        <v>228</v>
      </c>
      <c r="BX20" s="913" t="s">
        <v>229</v>
      </c>
    </row>
    <row r="21" spans="1:80" ht="15" customHeight="1" x14ac:dyDescent="0.25">
      <c r="A21" s="928" t="s">
        <v>12</v>
      </c>
      <c r="B21" s="929">
        <v>197.5</v>
      </c>
      <c r="C21" s="930">
        <f t="shared" si="0"/>
        <v>0</v>
      </c>
      <c r="D21" s="953"/>
      <c r="E21" s="919"/>
      <c r="F21" s="919"/>
      <c r="G21" s="919"/>
      <c r="H21" s="919"/>
      <c r="I21" s="919"/>
      <c r="J21" s="919"/>
      <c r="K21" s="919"/>
      <c r="L21" s="919"/>
      <c r="M21" s="957"/>
      <c r="N21" s="919"/>
      <c r="O21" s="919"/>
      <c r="P21" s="919"/>
      <c r="Q21" s="919">
        <f t="shared" si="3"/>
        <v>0</v>
      </c>
      <c r="R21" s="919">
        <f t="shared" si="3"/>
        <v>0</v>
      </c>
      <c r="S21" s="919"/>
      <c r="T21" s="919"/>
      <c r="U21" s="919"/>
      <c r="V21" s="919"/>
      <c r="W21" s="919"/>
      <c r="X21" s="919"/>
      <c r="Y21" s="919"/>
      <c r="Z21" s="919"/>
      <c r="AA21" s="919"/>
      <c r="AB21" s="919"/>
      <c r="AC21" s="919"/>
      <c r="AD21" s="919"/>
      <c r="AE21" s="919"/>
      <c r="AF21" s="919">
        <f t="shared" si="4"/>
        <v>0</v>
      </c>
      <c r="AG21" s="919">
        <f t="shared" si="4"/>
        <v>0</v>
      </c>
      <c r="AH21" s="924"/>
      <c r="AI21" s="924"/>
      <c r="AJ21" s="924"/>
      <c r="AK21" s="924"/>
      <c r="AL21" s="924"/>
      <c r="AM21" s="924"/>
      <c r="AN21" s="924"/>
      <c r="AO21" s="924"/>
      <c r="AP21" s="924"/>
      <c r="AQ21" s="924"/>
      <c r="AR21" s="924"/>
      <c r="AS21" s="924"/>
      <c r="AT21" s="924"/>
      <c r="AU21" s="924">
        <f t="shared" si="5"/>
        <v>0</v>
      </c>
      <c r="AV21" s="924">
        <f t="shared" si="5"/>
        <v>0</v>
      </c>
      <c r="AW21" s="924"/>
      <c r="AX21" s="924"/>
      <c r="AY21" s="924"/>
      <c r="AZ21" s="924">
        <f t="shared" si="6"/>
        <v>0</v>
      </c>
      <c r="BA21" s="925">
        <f t="shared" si="6"/>
        <v>0</v>
      </c>
      <c r="BB21" s="926">
        <f t="shared" si="7"/>
        <v>0</v>
      </c>
      <c r="BC21" s="926">
        <f t="shared" si="8"/>
        <v>0</v>
      </c>
      <c r="BD21" s="926">
        <f t="shared" si="9"/>
        <v>0</v>
      </c>
      <c r="BE21" s="926">
        <f t="shared" si="8"/>
        <v>0</v>
      </c>
      <c r="BF21" s="926">
        <f t="shared" si="9"/>
        <v>0</v>
      </c>
      <c r="BG21" s="926">
        <f t="shared" si="10"/>
        <v>0</v>
      </c>
      <c r="BH21" s="926">
        <f t="shared" si="11"/>
        <v>0</v>
      </c>
      <c r="BI21" s="926">
        <f t="shared" si="12"/>
        <v>0</v>
      </c>
      <c r="BJ21" s="926">
        <f t="shared" si="13"/>
        <v>0</v>
      </c>
      <c r="BK21" s="926">
        <f t="shared" si="14"/>
        <v>0</v>
      </c>
      <c r="BL21" s="926">
        <f t="shared" si="14"/>
        <v>0</v>
      </c>
      <c r="BM21" s="926">
        <f t="shared" si="15"/>
        <v>0</v>
      </c>
      <c r="BN21" s="926">
        <f t="shared" si="16"/>
        <v>0</v>
      </c>
      <c r="BO21" s="955" t="s">
        <v>130</v>
      </c>
      <c r="BP21" s="927" t="s">
        <v>126</v>
      </c>
      <c r="BV21" s="912" t="s">
        <v>176</v>
      </c>
      <c r="BW21" s="936">
        <f>Q13</f>
        <v>19752.744162799998</v>
      </c>
      <c r="BX21" s="936">
        <f>R13</f>
        <v>27743</v>
      </c>
    </row>
    <row r="22" spans="1:80" ht="15" customHeight="1" x14ac:dyDescent="0.25">
      <c r="A22" s="928" t="s">
        <v>13</v>
      </c>
      <c r="B22" s="929">
        <v>369</v>
      </c>
      <c r="C22" s="930">
        <f t="shared" si="0"/>
        <v>0</v>
      </c>
      <c r="D22" s="953"/>
      <c r="E22" s="919"/>
      <c r="F22" s="919"/>
      <c r="G22" s="919"/>
      <c r="H22" s="919"/>
      <c r="I22" s="919"/>
      <c r="J22" s="919"/>
      <c r="K22" s="919"/>
      <c r="L22" s="919"/>
      <c r="M22" s="919"/>
      <c r="N22" s="919"/>
      <c r="O22" s="919"/>
      <c r="P22" s="919"/>
      <c r="Q22" s="919">
        <f t="shared" si="3"/>
        <v>0</v>
      </c>
      <c r="R22" s="919">
        <f t="shared" si="3"/>
        <v>0</v>
      </c>
      <c r="S22" s="919"/>
      <c r="T22" s="919"/>
      <c r="U22" s="919"/>
      <c r="V22" s="919"/>
      <c r="W22" s="919"/>
      <c r="X22" s="919"/>
      <c r="Y22" s="919"/>
      <c r="Z22" s="919"/>
      <c r="AA22" s="919"/>
      <c r="AB22" s="919"/>
      <c r="AC22" s="919"/>
      <c r="AD22" s="919"/>
      <c r="AE22" s="919"/>
      <c r="AF22" s="919">
        <f t="shared" si="4"/>
        <v>0</v>
      </c>
      <c r="AG22" s="919">
        <f t="shared" si="4"/>
        <v>0</v>
      </c>
      <c r="AH22" s="924"/>
      <c r="AI22" s="924"/>
      <c r="AJ22" s="924"/>
      <c r="AK22" s="924"/>
      <c r="AL22" s="924"/>
      <c r="AM22" s="924"/>
      <c r="AN22" s="924"/>
      <c r="AO22" s="924"/>
      <c r="AP22" s="924"/>
      <c r="AQ22" s="924"/>
      <c r="AR22" s="924"/>
      <c r="AS22" s="924"/>
      <c r="AT22" s="924"/>
      <c r="AU22" s="924">
        <f t="shared" si="5"/>
        <v>0</v>
      </c>
      <c r="AV22" s="924">
        <f t="shared" si="5"/>
        <v>0</v>
      </c>
      <c r="AW22" s="924"/>
      <c r="AX22" s="924"/>
      <c r="AY22" s="924"/>
      <c r="AZ22" s="924">
        <f t="shared" si="6"/>
        <v>0</v>
      </c>
      <c r="BA22" s="925">
        <f t="shared" si="6"/>
        <v>0</v>
      </c>
      <c r="BB22" s="926">
        <f t="shared" si="7"/>
        <v>0</v>
      </c>
      <c r="BC22" s="926">
        <f t="shared" si="8"/>
        <v>0</v>
      </c>
      <c r="BD22" s="926">
        <f t="shared" si="9"/>
        <v>0</v>
      </c>
      <c r="BE22" s="926">
        <f t="shared" si="8"/>
        <v>0</v>
      </c>
      <c r="BF22" s="926">
        <f t="shared" si="9"/>
        <v>0</v>
      </c>
      <c r="BG22" s="926">
        <f t="shared" si="10"/>
        <v>0</v>
      </c>
      <c r="BH22" s="926">
        <f t="shared" si="11"/>
        <v>0</v>
      </c>
      <c r="BI22" s="926">
        <f t="shared" si="12"/>
        <v>0</v>
      </c>
      <c r="BJ22" s="926">
        <f t="shared" si="13"/>
        <v>0</v>
      </c>
      <c r="BK22" s="926">
        <f t="shared" si="14"/>
        <v>0</v>
      </c>
      <c r="BL22" s="926">
        <f t="shared" si="14"/>
        <v>0</v>
      </c>
      <c r="BM22" s="926">
        <f t="shared" si="15"/>
        <v>0</v>
      </c>
      <c r="BN22" s="926">
        <f t="shared" si="16"/>
        <v>0</v>
      </c>
      <c r="BO22" s="932"/>
      <c r="BP22" s="927"/>
      <c r="BV22" s="912" t="s">
        <v>2</v>
      </c>
      <c r="BW22" s="936">
        <f>AF13</f>
        <v>18032.919999999998</v>
      </c>
      <c r="BX22" s="936">
        <f>AG13</f>
        <v>26542</v>
      </c>
    </row>
    <row r="23" spans="1:80" ht="15" customHeight="1" x14ac:dyDescent="0.25">
      <c r="A23" s="928" t="s">
        <v>14</v>
      </c>
      <c r="B23" s="929">
        <v>146.47999999999999</v>
      </c>
      <c r="C23" s="930">
        <f t="shared" si="0"/>
        <v>13.551338066630256</v>
      </c>
      <c r="D23" s="931"/>
      <c r="E23" s="919"/>
      <c r="F23" s="919"/>
      <c r="G23" s="935"/>
      <c r="H23" s="919"/>
      <c r="I23" s="919"/>
      <c r="J23" s="919"/>
      <c r="K23" s="919"/>
      <c r="L23" s="919"/>
      <c r="M23" s="935">
        <v>18.2</v>
      </c>
      <c r="N23" s="919">
        <v>39</v>
      </c>
      <c r="O23" s="919"/>
      <c r="P23" s="919"/>
      <c r="Q23" s="919">
        <f t="shared" si="3"/>
        <v>18.2</v>
      </c>
      <c r="R23" s="919">
        <f t="shared" si="3"/>
        <v>39</v>
      </c>
      <c r="S23" s="919"/>
      <c r="T23" s="919"/>
      <c r="U23" s="919"/>
      <c r="V23" s="919"/>
      <c r="W23" s="919"/>
      <c r="X23" s="919"/>
      <c r="Y23" s="919"/>
      <c r="Z23" s="919"/>
      <c r="AA23" s="919"/>
      <c r="AB23" s="919">
        <v>1.65</v>
      </c>
      <c r="AC23" s="919">
        <v>4</v>
      </c>
      <c r="AD23" s="919"/>
      <c r="AE23" s="919"/>
      <c r="AF23" s="919">
        <f t="shared" si="4"/>
        <v>1.65</v>
      </c>
      <c r="AG23" s="919">
        <f t="shared" si="4"/>
        <v>4</v>
      </c>
      <c r="AH23" s="924"/>
      <c r="AI23" s="924"/>
      <c r="AJ23" s="924"/>
      <c r="AK23" s="924"/>
      <c r="AL23" s="924"/>
      <c r="AM23" s="924"/>
      <c r="AN23" s="924"/>
      <c r="AO23" s="924"/>
      <c r="AP23" s="924"/>
      <c r="AQ23" s="924"/>
      <c r="AR23" s="924"/>
      <c r="AS23" s="924"/>
      <c r="AT23" s="924"/>
      <c r="AU23" s="924">
        <f t="shared" si="5"/>
        <v>0</v>
      </c>
      <c r="AV23" s="924">
        <f t="shared" si="5"/>
        <v>0</v>
      </c>
      <c r="AW23" s="924"/>
      <c r="AX23" s="924"/>
      <c r="AY23" s="924"/>
      <c r="AZ23" s="924">
        <f t="shared" si="6"/>
        <v>0</v>
      </c>
      <c r="BA23" s="925">
        <f t="shared" si="6"/>
        <v>0</v>
      </c>
      <c r="BB23" s="926">
        <f t="shared" si="7"/>
        <v>0</v>
      </c>
      <c r="BC23" s="926">
        <f t="shared" si="8"/>
        <v>0</v>
      </c>
      <c r="BD23" s="926">
        <f t="shared" si="9"/>
        <v>0</v>
      </c>
      <c r="BE23" s="926">
        <f t="shared" si="8"/>
        <v>0</v>
      </c>
      <c r="BF23" s="926">
        <f t="shared" si="9"/>
        <v>0</v>
      </c>
      <c r="BG23" s="926">
        <f t="shared" si="10"/>
        <v>0</v>
      </c>
      <c r="BH23" s="926">
        <f t="shared" si="11"/>
        <v>0</v>
      </c>
      <c r="BI23" s="926">
        <f t="shared" si="12"/>
        <v>19.849999999999998</v>
      </c>
      <c r="BJ23" s="926">
        <f t="shared" si="13"/>
        <v>43</v>
      </c>
      <c r="BK23" s="926">
        <f t="shared" si="14"/>
        <v>0</v>
      </c>
      <c r="BL23" s="926">
        <f t="shared" si="14"/>
        <v>0</v>
      </c>
      <c r="BM23" s="926">
        <f t="shared" si="15"/>
        <v>19.849999999999998</v>
      </c>
      <c r="BN23" s="926">
        <f t="shared" si="16"/>
        <v>43</v>
      </c>
      <c r="BO23" s="951"/>
      <c r="BP23" s="927"/>
      <c r="BQ23" s="933" t="s">
        <v>205</v>
      </c>
      <c r="BV23" s="912" t="s">
        <v>230</v>
      </c>
      <c r="BW23" s="936">
        <f>AU13</f>
        <v>0</v>
      </c>
      <c r="BX23" s="936">
        <f>AV13</f>
        <v>0</v>
      </c>
    </row>
    <row r="24" spans="1:80" ht="15" customHeight="1" x14ac:dyDescent="0.25">
      <c r="A24" s="928" t="s">
        <v>15</v>
      </c>
      <c r="B24" s="929">
        <v>278</v>
      </c>
      <c r="C24" s="930">
        <f t="shared" si="0"/>
        <v>81.816546762589923</v>
      </c>
      <c r="D24" s="953"/>
      <c r="E24" s="919"/>
      <c r="F24" s="919"/>
      <c r="G24" s="919"/>
      <c r="H24" s="919"/>
      <c r="I24" s="919"/>
      <c r="J24" s="919"/>
      <c r="K24" s="919"/>
      <c r="L24" s="919"/>
      <c r="M24" s="919"/>
      <c r="N24" s="919"/>
      <c r="O24" s="919"/>
      <c r="P24" s="919"/>
      <c r="Q24" s="919">
        <f t="shared" si="3"/>
        <v>0</v>
      </c>
      <c r="R24" s="919">
        <f t="shared" si="3"/>
        <v>0</v>
      </c>
      <c r="S24" s="919"/>
      <c r="T24" s="919">
        <v>22.2</v>
      </c>
      <c r="U24" s="919">
        <v>56</v>
      </c>
      <c r="V24" s="919"/>
      <c r="W24" s="919"/>
      <c r="X24" s="919"/>
      <c r="Y24" s="919"/>
      <c r="Z24" s="919"/>
      <c r="AA24" s="919"/>
      <c r="AB24" s="919">
        <v>40.25</v>
      </c>
      <c r="AC24" s="919">
        <v>138</v>
      </c>
      <c r="AD24" s="919">
        <v>165</v>
      </c>
      <c r="AE24" s="919">
        <v>354</v>
      </c>
      <c r="AF24" s="919">
        <f t="shared" si="4"/>
        <v>227.45</v>
      </c>
      <c r="AG24" s="919">
        <f t="shared" si="4"/>
        <v>548</v>
      </c>
      <c r="AH24" s="924"/>
      <c r="AI24" s="924"/>
      <c r="AJ24" s="924"/>
      <c r="AK24" s="924"/>
      <c r="AL24" s="924"/>
      <c r="AM24" s="924"/>
      <c r="AN24" s="924"/>
      <c r="AO24" s="924"/>
      <c r="AP24" s="924"/>
      <c r="AQ24" s="924"/>
      <c r="AR24" s="924"/>
      <c r="AS24" s="924"/>
      <c r="AT24" s="924"/>
      <c r="AU24" s="924">
        <f t="shared" si="5"/>
        <v>0</v>
      </c>
      <c r="AV24" s="924">
        <f t="shared" si="5"/>
        <v>0</v>
      </c>
      <c r="AW24" s="924"/>
      <c r="AX24" s="924"/>
      <c r="AY24" s="924"/>
      <c r="AZ24" s="924">
        <f t="shared" si="6"/>
        <v>0</v>
      </c>
      <c r="BA24" s="925">
        <f t="shared" si="6"/>
        <v>22.2</v>
      </c>
      <c r="BB24" s="926">
        <f t="shared" si="7"/>
        <v>56</v>
      </c>
      <c r="BC24" s="926">
        <f t="shared" si="8"/>
        <v>0</v>
      </c>
      <c r="BD24" s="926">
        <f t="shared" si="9"/>
        <v>0</v>
      </c>
      <c r="BE24" s="926">
        <f t="shared" si="8"/>
        <v>0</v>
      </c>
      <c r="BF24" s="926">
        <f t="shared" si="9"/>
        <v>0</v>
      </c>
      <c r="BG24" s="926">
        <f t="shared" si="10"/>
        <v>0</v>
      </c>
      <c r="BH24" s="926">
        <f t="shared" si="11"/>
        <v>0</v>
      </c>
      <c r="BI24" s="926">
        <f t="shared" si="12"/>
        <v>40.25</v>
      </c>
      <c r="BJ24" s="926">
        <f t="shared" si="13"/>
        <v>138</v>
      </c>
      <c r="BK24" s="926">
        <f t="shared" si="14"/>
        <v>165</v>
      </c>
      <c r="BL24" s="926">
        <f t="shared" si="14"/>
        <v>354</v>
      </c>
      <c r="BM24" s="926">
        <f t="shared" si="15"/>
        <v>227.45</v>
      </c>
      <c r="BN24" s="926">
        <f t="shared" si="16"/>
        <v>548</v>
      </c>
      <c r="BO24" s="932"/>
      <c r="BP24" s="927"/>
      <c r="BQ24" s="912" t="s">
        <v>206</v>
      </c>
    </row>
    <row r="25" spans="1:80" s="952" customFormat="1" ht="15" customHeight="1" x14ac:dyDescent="0.25">
      <c r="A25" s="958" t="s">
        <v>16</v>
      </c>
      <c r="B25" s="959">
        <v>980.5</v>
      </c>
      <c r="C25" s="960">
        <f t="shared" si="0"/>
        <v>0</v>
      </c>
      <c r="D25" s="961"/>
      <c r="E25" s="962"/>
      <c r="F25" s="962"/>
      <c r="G25" s="963"/>
      <c r="H25" s="963"/>
      <c r="I25" s="963"/>
      <c r="J25" s="963"/>
      <c r="K25" s="963"/>
      <c r="L25" s="963"/>
      <c r="M25" s="963"/>
      <c r="N25" s="962"/>
      <c r="O25" s="962"/>
      <c r="P25" s="962"/>
      <c r="Q25" s="964">
        <f t="shared" si="3"/>
        <v>0</v>
      </c>
      <c r="R25" s="964">
        <f t="shared" si="3"/>
        <v>0</v>
      </c>
      <c r="S25" s="964"/>
      <c r="T25" s="965"/>
      <c r="U25" s="962"/>
      <c r="V25" s="962"/>
      <c r="W25" s="962"/>
      <c r="X25" s="962"/>
      <c r="Y25" s="962"/>
      <c r="Z25" s="962"/>
      <c r="AA25" s="962"/>
      <c r="AB25" s="966"/>
      <c r="AC25" s="966"/>
      <c r="AD25" s="962"/>
      <c r="AE25" s="962"/>
      <c r="AF25" s="964">
        <f t="shared" si="4"/>
        <v>0</v>
      </c>
      <c r="AG25" s="964">
        <f t="shared" si="4"/>
        <v>0</v>
      </c>
      <c r="AH25" s="967"/>
      <c r="AI25" s="967"/>
      <c r="AJ25" s="967"/>
      <c r="AK25" s="967"/>
      <c r="AL25" s="967"/>
      <c r="AM25" s="967"/>
      <c r="AN25" s="967"/>
      <c r="AO25" s="967"/>
      <c r="AP25" s="967"/>
      <c r="AQ25" s="967"/>
      <c r="AR25" s="967"/>
      <c r="AS25" s="967"/>
      <c r="AT25" s="967"/>
      <c r="AU25" s="967">
        <f t="shared" si="5"/>
        <v>0</v>
      </c>
      <c r="AV25" s="967">
        <f t="shared" si="5"/>
        <v>0</v>
      </c>
      <c r="AW25" s="967"/>
      <c r="AX25" s="967"/>
      <c r="AY25" s="967"/>
      <c r="AZ25" s="967">
        <f t="shared" si="6"/>
        <v>0</v>
      </c>
      <c r="BA25" s="968">
        <f t="shared" si="6"/>
        <v>0</v>
      </c>
      <c r="BB25" s="969">
        <f t="shared" si="7"/>
        <v>0</v>
      </c>
      <c r="BC25" s="969">
        <f t="shared" si="8"/>
        <v>0</v>
      </c>
      <c r="BD25" s="969">
        <f t="shared" si="9"/>
        <v>0</v>
      </c>
      <c r="BE25" s="969">
        <f t="shared" si="8"/>
        <v>0</v>
      </c>
      <c r="BF25" s="969">
        <f t="shared" si="9"/>
        <v>0</v>
      </c>
      <c r="BG25" s="969">
        <f t="shared" si="10"/>
        <v>0</v>
      </c>
      <c r="BH25" s="969">
        <f t="shared" si="11"/>
        <v>0</v>
      </c>
      <c r="BI25" s="969">
        <f t="shared" si="12"/>
        <v>0</v>
      </c>
      <c r="BJ25" s="969">
        <f t="shared" si="13"/>
        <v>0</v>
      </c>
      <c r="BK25" s="969">
        <f t="shared" si="14"/>
        <v>0</v>
      </c>
      <c r="BL25" s="969">
        <f t="shared" si="14"/>
        <v>0</v>
      </c>
      <c r="BM25" s="969">
        <f t="shared" si="15"/>
        <v>0</v>
      </c>
      <c r="BN25" s="969">
        <f t="shared" si="16"/>
        <v>0</v>
      </c>
      <c r="BO25" s="970"/>
      <c r="BP25" s="971"/>
      <c r="BQ25" s="912"/>
      <c r="BW25" s="972"/>
      <c r="BX25" s="973"/>
      <c r="BY25" s="973"/>
      <c r="BZ25" s="973"/>
      <c r="CA25" s="973"/>
      <c r="CB25" s="973"/>
    </row>
    <row r="26" spans="1:80" ht="15" customHeight="1" x14ac:dyDescent="0.25">
      <c r="A26" s="974" t="s">
        <v>18</v>
      </c>
      <c r="B26" s="929">
        <v>1250</v>
      </c>
      <c r="C26" s="930">
        <f t="shared" si="0"/>
        <v>10.02</v>
      </c>
      <c r="D26" s="934"/>
      <c r="E26" s="919"/>
      <c r="F26" s="919"/>
      <c r="G26" s="919"/>
      <c r="H26" s="919"/>
      <c r="I26" s="919"/>
      <c r="J26" s="919"/>
      <c r="K26" s="919"/>
      <c r="L26" s="919"/>
      <c r="M26" s="919"/>
      <c r="N26" s="919"/>
      <c r="O26" s="919"/>
      <c r="P26" s="919"/>
      <c r="Q26" s="919">
        <f t="shared" si="3"/>
        <v>0</v>
      </c>
      <c r="R26" s="919">
        <f t="shared" si="3"/>
        <v>0</v>
      </c>
      <c r="S26" s="919"/>
      <c r="T26" s="919"/>
      <c r="U26" s="919"/>
      <c r="V26" s="919"/>
      <c r="W26" s="919"/>
      <c r="X26" s="919"/>
      <c r="Y26" s="919"/>
      <c r="Z26" s="919"/>
      <c r="AA26" s="919"/>
      <c r="AB26" s="919"/>
      <c r="AC26" s="919"/>
      <c r="AD26" s="920">
        <v>125.25</v>
      </c>
      <c r="AE26" s="920">
        <v>119</v>
      </c>
      <c r="AF26" s="919">
        <f t="shared" si="4"/>
        <v>125.25</v>
      </c>
      <c r="AG26" s="919">
        <f t="shared" si="4"/>
        <v>119</v>
      </c>
      <c r="AH26" s="921"/>
      <c r="AI26" s="921"/>
      <c r="AJ26" s="921"/>
      <c r="AK26" s="921"/>
      <c r="AL26" s="921"/>
      <c r="AM26" s="921"/>
      <c r="AN26" s="921"/>
      <c r="AO26" s="921"/>
      <c r="AP26" s="921"/>
      <c r="AQ26" s="921"/>
      <c r="AR26" s="922"/>
      <c r="AS26" s="922"/>
      <c r="AT26" s="923"/>
      <c r="AU26" s="924">
        <f t="shared" si="5"/>
        <v>0</v>
      </c>
      <c r="AV26" s="924">
        <f t="shared" si="5"/>
        <v>0</v>
      </c>
      <c r="AW26" s="923"/>
      <c r="AX26" s="923"/>
      <c r="AY26" s="923"/>
      <c r="AZ26" s="924">
        <f t="shared" si="6"/>
        <v>0</v>
      </c>
      <c r="BA26" s="925">
        <f t="shared" si="6"/>
        <v>0</v>
      </c>
      <c r="BB26" s="926">
        <f t="shared" si="7"/>
        <v>0</v>
      </c>
      <c r="BC26" s="926">
        <f t="shared" si="8"/>
        <v>0</v>
      </c>
      <c r="BD26" s="926">
        <f t="shared" si="9"/>
        <v>0</v>
      </c>
      <c r="BE26" s="926">
        <f t="shared" si="8"/>
        <v>0</v>
      </c>
      <c r="BF26" s="926">
        <f t="shared" si="9"/>
        <v>0</v>
      </c>
      <c r="BG26" s="926">
        <f t="shared" si="10"/>
        <v>0</v>
      </c>
      <c r="BH26" s="926">
        <f t="shared" si="11"/>
        <v>0</v>
      </c>
      <c r="BI26" s="926">
        <f t="shared" si="12"/>
        <v>0</v>
      </c>
      <c r="BJ26" s="926">
        <f t="shared" si="13"/>
        <v>0</v>
      </c>
      <c r="BK26" s="926">
        <f t="shared" si="14"/>
        <v>125.25</v>
      </c>
      <c r="BL26" s="926">
        <f t="shared" si="14"/>
        <v>119</v>
      </c>
      <c r="BM26" s="926">
        <f t="shared" si="15"/>
        <v>125.25</v>
      </c>
      <c r="BN26" s="926">
        <f t="shared" si="16"/>
        <v>119</v>
      </c>
      <c r="BO26" s="955"/>
      <c r="BP26" s="927"/>
    </row>
    <row r="27" spans="1:80" ht="15" customHeight="1" x14ac:dyDescent="0.25">
      <c r="A27" s="974" t="s">
        <v>19</v>
      </c>
      <c r="B27" s="929">
        <v>608.35</v>
      </c>
      <c r="C27" s="930">
        <f t="shared" si="0"/>
        <v>72.943207035423683</v>
      </c>
      <c r="D27" s="931"/>
      <c r="E27" s="919">
        <v>13</v>
      </c>
      <c r="F27" s="919">
        <v>34</v>
      </c>
      <c r="G27" s="919"/>
      <c r="H27" s="919"/>
      <c r="I27" s="919"/>
      <c r="J27" s="919"/>
      <c r="K27" s="919">
        <v>1</v>
      </c>
      <c r="L27" s="919">
        <v>2</v>
      </c>
      <c r="M27" s="919"/>
      <c r="N27" s="919"/>
      <c r="O27" s="919">
        <v>27</v>
      </c>
      <c r="P27" s="919">
        <v>46</v>
      </c>
      <c r="Q27" s="919">
        <f t="shared" si="3"/>
        <v>41</v>
      </c>
      <c r="R27" s="919">
        <f t="shared" si="3"/>
        <v>82</v>
      </c>
      <c r="S27" s="919"/>
      <c r="T27" s="919">
        <v>47</v>
      </c>
      <c r="U27" s="919">
        <v>126</v>
      </c>
      <c r="V27" s="919">
        <v>1</v>
      </c>
      <c r="W27" s="919">
        <v>1</v>
      </c>
      <c r="X27" s="919">
        <v>2</v>
      </c>
      <c r="Y27" s="919">
        <v>4</v>
      </c>
      <c r="Z27" s="919">
        <v>13</v>
      </c>
      <c r="AA27" s="919">
        <v>12</v>
      </c>
      <c r="AB27" s="919">
        <v>2.25</v>
      </c>
      <c r="AC27" s="919">
        <v>3</v>
      </c>
      <c r="AD27" s="919">
        <v>336.5</v>
      </c>
      <c r="AE27" s="919">
        <v>1022</v>
      </c>
      <c r="AF27" s="919">
        <f t="shared" si="4"/>
        <v>401.75</v>
      </c>
      <c r="AG27" s="919">
        <f t="shared" si="4"/>
        <v>1168</v>
      </c>
      <c r="AH27" s="924"/>
      <c r="AI27" s="924"/>
      <c r="AJ27" s="924"/>
      <c r="AK27" s="921"/>
      <c r="AL27" s="921"/>
      <c r="AM27" s="921"/>
      <c r="AN27" s="921"/>
      <c r="AO27" s="921"/>
      <c r="AP27" s="921"/>
      <c r="AQ27" s="921"/>
      <c r="AR27" s="924"/>
      <c r="AS27" s="924"/>
      <c r="AT27" s="924"/>
      <c r="AU27" s="924">
        <f t="shared" si="5"/>
        <v>0</v>
      </c>
      <c r="AV27" s="924">
        <f t="shared" si="5"/>
        <v>0</v>
      </c>
      <c r="AW27" s="924"/>
      <c r="AX27" s="924"/>
      <c r="AY27" s="924"/>
      <c r="AZ27" s="924">
        <f t="shared" si="6"/>
        <v>0</v>
      </c>
      <c r="BA27" s="925">
        <f t="shared" si="6"/>
        <v>60</v>
      </c>
      <c r="BB27" s="926">
        <f t="shared" si="7"/>
        <v>160</v>
      </c>
      <c r="BC27" s="926">
        <f t="shared" si="8"/>
        <v>1</v>
      </c>
      <c r="BD27" s="926">
        <f t="shared" si="9"/>
        <v>1</v>
      </c>
      <c r="BE27" s="926">
        <f t="shared" si="8"/>
        <v>2</v>
      </c>
      <c r="BF27" s="926">
        <f t="shared" si="9"/>
        <v>4</v>
      </c>
      <c r="BG27" s="926">
        <f t="shared" si="10"/>
        <v>14</v>
      </c>
      <c r="BH27" s="926">
        <f t="shared" si="11"/>
        <v>14</v>
      </c>
      <c r="BI27" s="926">
        <f t="shared" si="12"/>
        <v>2.25</v>
      </c>
      <c r="BJ27" s="926">
        <f t="shared" si="13"/>
        <v>3</v>
      </c>
      <c r="BK27" s="926">
        <f t="shared" si="14"/>
        <v>363.5</v>
      </c>
      <c r="BL27" s="926">
        <f t="shared" si="14"/>
        <v>1068</v>
      </c>
      <c r="BM27" s="926">
        <f t="shared" si="15"/>
        <v>443.75</v>
      </c>
      <c r="BN27" s="926">
        <f t="shared" si="16"/>
        <v>1250</v>
      </c>
      <c r="BO27" s="951"/>
      <c r="BP27" s="927"/>
    </row>
    <row r="28" spans="1:80" ht="15" customHeight="1" x14ac:dyDescent="0.25">
      <c r="A28" s="975" t="s">
        <v>20</v>
      </c>
      <c r="B28" s="976">
        <v>324.49</v>
      </c>
      <c r="C28" s="930">
        <f t="shared" si="0"/>
        <v>89.756232857715176</v>
      </c>
      <c r="D28" s="934"/>
      <c r="E28" s="919">
        <v>60.99</v>
      </c>
      <c r="F28" s="919">
        <v>87</v>
      </c>
      <c r="G28" s="919"/>
      <c r="H28" s="919"/>
      <c r="I28" s="919"/>
      <c r="J28" s="919"/>
      <c r="K28" s="919">
        <v>16</v>
      </c>
      <c r="L28" s="919">
        <v>92</v>
      </c>
      <c r="M28" s="919"/>
      <c r="N28" s="919"/>
      <c r="O28" s="919">
        <v>72.83</v>
      </c>
      <c r="P28" s="919">
        <v>232</v>
      </c>
      <c r="Q28" s="919">
        <f t="shared" si="3"/>
        <v>149.82</v>
      </c>
      <c r="R28" s="919">
        <f t="shared" si="3"/>
        <v>411</v>
      </c>
      <c r="S28" s="919"/>
      <c r="T28" s="919">
        <v>74</v>
      </c>
      <c r="U28" s="919">
        <v>234</v>
      </c>
      <c r="V28" s="919"/>
      <c r="W28" s="919"/>
      <c r="X28" s="919"/>
      <c r="Y28" s="919"/>
      <c r="Z28" s="919"/>
      <c r="AA28" s="919"/>
      <c r="AB28" s="919"/>
      <c r="AC28" s="919"/>
      <c r="AD28" s="919">
        <v>67.430000000000007</v>
      </c>
      <c r="AE28" s="919">
        <v>182</v>
      </c>
      <c r="AF28" s="919">
        <f t="shared" si="4"/>
        <v>141.43</v>
      </c>
      <c r="AG28" s="919">
        <f t="shared" si="4"/>
        <v>416</v>
      </c>
      <c r="AH28" s="924"/>
      <c r="AI28" s="924"/>
      <c r="AJ28" s="924"/>
      <c r="AK28" s="924"/>
      <c r="AL28" s="924"/>
      <c r="AM28" s="924"/>
      <c r="AN28" s="924"/>
      <c r="AO28" s="924"/>
      <c r="AP28" s="924"/>
      <c r="AQ28" s="924"/>
      <c r="AR28" s="924"/>
      <c r="AS28" s="924"/>
      <c r="AT28" s="924"/>
      <c r="AU28" s="924">
        <f t="shared" si="5"/>
        <v>0</v>
      </c>
      <c r="AV28" s="924">
        <f t="shared" si="5"/>
        <v>0</v>
      </c>
      <c r="AW28" s="924"/>
      <c r="AX28" s="924"/>
      <c r="AY28" s="924"/>
      <c r="AZ28" s="924">
        <f t="shared" si="6"/>
        <v>0</v>
      </c>
      <c r="BA28" s="925">
        <f t="shared" si="6"/>
        <v>134.99</v>
      </c>
      <c r="BB28" s="926">
        <f t="shared" si="7"/>
        <v>321</v>
      </c>
      <c r="BC28" s="926">
        <f t="shared" si="8"/>
        <v>0</v>
      </c>
      <c r="BD28" s="926">
        <f t="shared" si="9"/>
        <v>0</v>
      </c>
      <c r="BE28" s="926">
        <f t="shared" si="8"/>
        <v>0</v>
      </c>
      <c r="BF28" s="926">
        <f t="shared" si="9"/>
        <v>0</v>
      </c>
      <c r="BG28" s="926">
        <f t="shared" si="10"/>
        <v>16</v>
      </c>
      <c r="BH28" s="926">
        <f t="shared" si="11"/>
        <v>92</v>
      </c>
      <c r="BI28" s="926">
        <f t="shared" si="12"/>
        <v>0</v>
      </c>
      <c r="BJ28" s="926">
        <f t="shared" si="13"/>
        <v>0</v>
      </c>
      <c r="BK28" s="926">
        <f t="shared" si="14"/>
        <v>140.26</v>
      </c>
      <c r="BL28" s="926">
        <f t="shared" si="14"/>
        <v>414</v>
      </c>
      <c r="BM28" s="926">
        <f t="shared" si="15"/>
        <v>291.25</v>
      </c>
      <c r="BN28" s="926">
        <f t="shared" si="16"/>
        <v>827</v>
      </c>
      <c r="BO28" s="932"/>
      <c r="BP28" s="927"/>
    </row>
    <row r="29" spans="1:80" ht="15" customHeight="1" x14ac:dyDescent="0.25">
      <c r="A29" s="975" t="s">
        <v>21</v>
      </c>
      <c r="B29" s="976">
        <v>4130</v>
      </c>
      <c r="C29" s="930">
        <f t="shared" si="0"/>
        <v>100.56900726392253</v>
      </c>
      <c r="D29" s="977"/>
      <c r="E29" s="978">
        <v>323.60000000000002</v>
      </c>
      <c r="F29" s="979">
        <v>333</v>
      </c>
      <c r="G29" s="978">
        <v>17</v>
      </c>
      <c r="H29" s="979">
        <v>5</v>
      </c>
      <c r="I29" s="978"/>
      <c r="J29" s="979"/>
      <c r="K29" s="978">
        <v>577</v>
      </c>
      <c r="L29" s="979">
        <v>529</v>
      </c>
      <c r="M29" s="978"/>
      <c r="N29" s="979"/>
      <c r="O29" s="978">
        <v>1860.4</v>
      </c>
      <c r="P29" s="979">
        <v>1674</v>
      </c>
      <c r="Q29" s="919">
        <f t="shared" si="3"/>
        <v>2778</v>
      </c>
      <c r="R29" s="919">
        <f t="shared" si="3"/>
        <v>2541</v>
      </c>
      <c r="S29" s="919"/>
      <c r="T29" s="978"/>
      <c r="U29" s="979"/>
      <c r="V29" s="978"/>
      <c r="W29" s="979"/>
      <c r="X29" s="978"/>
      <c r="Y29" s="979"/>
      <c r="Z29" s="978">
        <v>67</v>
      </c>
      <c r="AA29" s="979">
        <v>71</v>
      </c>
      <c r="AB29" s="978"/>
      <c r="AC29" s="979"/>
      <c r="AD29" s="980">
        <v>1291.5</v>
      </c>
      <c r="AE29" s="981">
        <v>1268</v>
      </c>
      <c r="AF29" s="919">
        <f t="shared" si="4"/>
        <v>1358.5</v>
      </c>
      <c r="AG29" s="919">
        <f t="shared" si="4"/>
        <v>1339</v>
      </c>
      <c r="AH29" s="924"/>
      <c r="AI29" s="924"/>
      <c r="AJ29" s="924"/>
      <c r="AK29" s="924"/>
      <c r="AL29" s="924"/>
      <c r="AM29" s="924"/>
      <c r="AN29" s="924"/>
      <c r="AO29" s="924"/>
      <c r="AP29" s="924"/>
      <c r="AQ29" s="924"/>
      <c r="AR29" s="924"/>
      <c r="AS29" s="924"/>
      <c r="AT29" s="924"/>
      <c r="AU29" s="924">
        <f t="shared" si="5"/>
        <v>0</v>
      </c>
      <c r="AV29" s="924">
        <f t="shared" si="5"/>
        <v>0</v>
      </c>
      <c r="AW29" s="924"/>
      <c r="AX29" s="924"/>
      <c r="AY29" s="924"/>
      <c r="AZ29" s="924">
        <f t="shared" si="6"/>
        <v>0</v>
      </c>
      <c r="BA29" s="925">
        <f t="shared" si="6"/>
        <v>323.60000000000002</v>
      </c>
      <c r="BB29" s="926">
        <f t="shared" si="7"/>
        <v>333</v>
      </c>
      <c r="BC29" s="926">
        <f t="shared" si="8"/>
        <v>17</v>
      </c>
      <c r="BD29" s="926">
        <f t="shared" si="9"/>
        <v>5</v>
      </c>
      <c r="BE29" s="926">
        <f t="shared" si="8"/>
        <v>0</v>
      </c>
      <c r="BF29" s="926">
        <f t="shared" si="9"/>
        <v>0</v>
      </c>
      <c r="BG29" s="926">
        <f t="shared" si="10"/>
        <v>644</v>
      </c>
      <c r="BH29" s="926">
        <f t="shared" si="11"/>
        <v>600</v>
      </c>
      <c r="BI29" s="926">
        <f t="shared" si="12"/>
        <v>0</v>
      </c>
      <c r="BJ29" s="926">
        <f t="shared" si="13"/>
        <v>0</v>
      </c>
      <c r="BK29" s="926">
        <f t="shared" si="14"/>
        <v>3151.9</v>
      </c>
      <c r="BL29" s="926">
        <f t="shared" si="14"/>
        <v>2942</v>
      </c>
      <c r="BM29" s="926">
        <f t="shared" si="15"/>
        <v>4153.5</v>
      </c>
      <c r="BN29" s="926">
        <f t="shared" si="16"/>
        <v>3880</v>
      </c>
      <c r="BO29" s="932"/>
      <c r="BP29" s="927"/>
      <c r="BQ29" s="933" t="s">
        <v>127</v>
      </c>
    </row>
    <row r="30" spans="1:80" ht="15" customHeight="1" x14ac:dyDescent="0.25">
      <c r="A30" s="975" t="s">
        <v>22</v>
      </c>
      <c r="B30" s="976">
        <v>926</v>
      </c>
      <c r="C30" s="930">
        <f t="shared" si="0"/>
        <v>89.406047516198711</v>
      </c>
      <c r="D30" s="931"/>
      <c r="E30" s="982">
        <v>45.75</v>
      </c>
      <c r="F30" s="983">
        <v>72</v>
      </c>
      <c r="G30" s="983"/>
      <c r="H30" s="983"/>
      <c r="I30" s="983">
        <v>0</v>
      </c>
      <c r="J30" s="983"/>
      <c r="K30" s="982">
        <v>35.299999999999997</v>
      </c>
      <c r="L30" s="983">
        <v>66</v>
      </c>
      <c r="M30" s="983">
        <v>1</v>
      </c>
      <c r="N30" s="983">
        <v>2</v>
      </c>
      <c r="O30" s="983">
        <v>161.14999999999998</v>
      </c>
      <c r="P30" s="983">
        <v>159</v>
      </c>
      <c r="Q30" s="919">
        <f t="shared" si="3"/>
        <v>243.2</v>
      </c>
      <c r="R30" s="919">
        <f t="shared" si="3"/>
        <v>299</v>
      </c>
      <c r="S30" s="919"/>
      <c r="T30" s="983">
        <v>27.25</v>
      </c>
      <c r="U30" s="983">
        <v>40</v>
      </c>
      <c r="V30" s="983"/>
      <c r="W30" s="983"/>
      <c r="X30" s="983"/>
      <c r="Y30" s="983"/>
      <c r="Z30" s="983">
        <v>51.05</v>
      </c>
      <c r="AA30" s="983">
        <v>81</v>
      </c>
      <c r="AB30" s="983">
        <v>12.5</v>
      </c>
      <c r="AC30" s="983">
        <v>24</v>
      </c>
      <c r="AD30" s="983">
        <v>493.90000000000003</v>
      </c>
      <c r="AE30" s="983">
        <v>594</v>
      </c>
      <c r="AF30" s="919">
        <f t="shared" si="4"/>
        <v>584.70000000000005</v>
      </c>
      <c r="AG30" s="919">
        <f t="shared" si="4"/>
        <v>739</v>
      </c>
      <c r="AH30" s="924"/>
      <c r="AI30" s="924"/>
      <c r="AJ30" s="924"/>
      <c r="AK30" s="924"/>
      <c r="AL30" s="924"/>
      <c r="AM30" s="924"/>
      <c r="AN30" s="924"/>
      <c r="AO30" s="984"/>
      <c r="AP30" s="984"/>
      <c r="AQ30" s="924"/>
      <c r="AR30" s="924"/>
      <c r="AS30" s="924"/>
      <c r="AT30" s="924"/>
      <c r="AU30" s="924">
        <f t="shared" si="5"/>
        <v>0</v>
      </c>
      <c r="AV30" s="924">
        <f t="shared" si="5"/>
        <v>0</v>
      </c>
      <c r="AW30" s="924"/>
      <c r="AX30" s="924"/>
      <c r="AY30" s="924"/>
      <c r="AZ30" s="924">
        <f t="shared" si="6"/>
        <v>0</v>
      </c>
      <c r="BA30" s="925">
        <f t="shared" si="6"/>
        <v>73</v>
      </c>
      <c r="BB30" s="926">
        <f t="shared" si="7"/>
        <v>112</v>
      </c>
      <c r="BC30" s="926">
        <f t="shared" si="8"/>
        <v>0</v>
      </c>
      <c r="BD30" s="926">
        <f t="shared" si="9"/>
        <v>0</v>
      </c>
      <c r="BE30" s="926">
        <f t="shared" si="8"/>
        <v>0</v>
      </c>
      <c r="BF30" s="926">
        <f t="shared" si="9"/>
        <v>0</v>
      </c>
      <c r="BG30" s="926">
        <f t="shared" si="10"/>
        <v>86.35</v>
      </c>
      <c r="BH30" s="926">
        <f t="shared" si="11"/>
        <v>147</v>
      </c>
      <c r="BI30" s="926">
        <f t="shared" si="12"/>
        <v>13.5</v>
      </c>
      <c r="BJ30" s="926">
        <f t="shared" si="13"/>
        <v>26</v>
      </c>
      <c r="BK30" s="926">
        <f t="shared" si="14"/>
        <v>655.04999999999995</v>
      </c>
      <c r="BL30" s="926">
        <f t="shared" si="14"/>
        <v>753</v>
      </c>
      <c r="BM30" s="926">
        <f t="shared" si="15"/>
        <v>827.90000000000009</v>
      </c>
      <c r="BN30" s="926">
        <f t="shared" si="16"/>
        <v>1038</v>
      </c>
      <c r="BO30" s="932"/>
      <c r="BP30" s="927"/>
    </row>
    <row r="31" spans="1:80" ht="15" customHeight="1" x14ac:dyDescent="0.25">
      <c r="A31" s="975" t="s">
        <v>23</v>
      </c>
      <c r="B31" s="976">
        <v>529</v>
      </c>
      <c r="C31" s="930">
        <f t="shared" si="0"/>
        <v>78.969754253308139</v>
      </c>
      <c r="D31" s="953"/>
      <c r="E31" s="919"/>
      <c r="F31" s="919"/>
      <c r="G31" s="919"/>
      <c r="H31" s="919"/>
      <c r="I31" s="919"/>
      <c r="J31" s="919"/>
      <c r="K31" s="919"/>
      <c r="L31" s="919"/>
      <c r="M31" s="919"/>
      <c r="N31" s="919"/>
      <c r="O31" s="919"/>
      <c r="P31" s="919"/>
      <c r="Q31" s="919">
        <f t="shared" si="3"/>
        <v>0</v>
      </c>
      <c r="R31" s="919">
        <f t="shared" si="3"/>
        <v>0</v>
      </c>
      <c r="S31" s="919"/>
      <c r="T31" s="919">
        <v>0.75</v>
      </c>
      <c r="U31" s="919">
        <v>3</v>
      </c>
      <c r="V31" s="919"/>
      <c r="W31" s="919"/>
      <c r="X31" s="919"/>
      <c r="Y31" s="919"/>
      <c r="Z31" s="919">
        <v>4</v>
      </c>
      <c r="AA31" s="919">
        <v>4</v>
      </c>
      <c r="AB31" s="919">
        <v>23</v>
      </c>
      <c r="AC31" s="919">
        <v>27</v>
      </c>
      <c r="AD31" s="919">
        <v>390</v>
      </c>
      <c r="AE31" s="919">
        <v>539</v>
      </c>
      <c r="AF31" s="919">
        <f t="shared" si="4"/>
        <v>417.75</v>
      </c>
      <c r="AG31" s="919">
        <f t="shared" si="4"/>
        <v>573</v>
      </c>
      <c r="AH31" s="924"/>
      <c r="AI31" s="924"/>
      <c r="AJ31" s="924"/>
      <c r="AK31" s="924"/>
      <c r="AL31" s="924"/>
      <c r="AM31" s="924"/>
      <c r="AN31" s="924"/>
      <c r="AO31" s="924"/>
      <c r="AP31" s="954"/>
      <c r="AQ31" s="924"/>
      <c r="AR31" s="924"/>
      <c r="AS31" s="924"/>
      <c r="AT31" s="924"/>
      <c r="AU31" s="924">
        <f t="shared" si="5"/>
        <v>0</v>
      </c>
      <c r="AV31" s="924">
        <f t="shared" si="5"/>
        <v>0</v>
      </c>
      <c r="AW31" s="924"/>
      <c r="AX31" s="924"/>
      <c r="AY31" s="924"/>
      <c r="AZ31" s="924">
        <f t="shared" si="6"/>
        <v>0</v>
      </c>
      <c r="BA31" s="925">
        <f t="shared" si="6"/>
        <v>0.75</v>
      </c>
      <c r="BB31" s="926">
        <f t="shared" si="7"/>
        <v>3</v>
      </c>
      <c r="BC31" s="926">
        <f t="shared" si="8"/>
        <v>0</v>
      </c>
      <c r="BD31" s="926">
        <f t="shared" si="9"/>
        <v>0</v>
      </c>
      <c r="BE31" s="926">
        <f t="shared" si="8"/>
        <v>0</v>
      </c>
      <c r="BF31" s="926">
        <f t="shared" si="9"/>
        <v>0</v>
      </c>
      <c r="BG31" s="926">
        <f t="shared" si="10"/>
        <v>4</v>
      </c>
      <c r="BH31" s="926">
        <f t="shared" si="11"/>
        <v>4</v>
      </c>
      <c r="BI31" s="926">
        <f t="shared" si="12"/>
        <v>23</v>
      </c>
      <c r="BJ31" s="926">
        <f t="shared" si="13"/>
        <v>27</v>
      </c>
      <c r="BK31" s="926">
        <f t="shared" si="14"/>
        <v>390</v>
      </c>
      <c r="BL31" s="926">
        <f t="shared" si="14"/>
        <v>539</v>
      </c>
      <c r="BM31" s="926">
        <f t="shared" si="15"/>
        <v>417.75</v>
      </c>
      <c r="BN31" s="926">
        <f t="shared" si="16"/>
        <v>573</v>
      </c>
      <c r="BO31" s="951"/>
      <c r="BP31" s="927"/>
      <c r="BQ31" s="985"/>
    </row>
    <row r="32" spans="1:80" ht="15" customHeight="1" x14ac:dyDescent="0.25">
      <c r="A32" s="975" t="s">
        <v>24</v>
      </c>
      <c r="B32" s="976">
        <v>547</v>
      </c>
      <c r="C32" s="930">
        <f t="shared" si="0"/>
        <v>73.308957952468006</v>
      </c>
      <c r="D32" s="934"/>
      <c r="E32" s="956">
        <v>19</v>
      </c>
      <c r="F32" s="919">
        <v>19</v>
      </c>
      <c r="G32" s="956"/>
      <c r="H32" s="919"/>
      <c r="I32" s="919"/>
      <c r="J32" s="919"/>
      <c r="K32" s="919"/>
      <c r="L32" s="919"/>
      <c r="M32" s="957">
        <v>1</v>
      </c>
      <c r="N32" s="919">
        <v>1</v>
      </c>
      <c r="O32" s="919">
        <v>67</v>
      </c>
      <c r="P32" s="919">
        <v>80</v>
      </c>
      <c r="Q32" s="919">
        <f t="shared" si="3"/>
        <v>87</v>
      </c>
      <c r="R32" s="919">
        <f t="shared" si="3"/>
        <v>100</v>
      </c>
      <c r="S32" s="919"/>
      <c r="T32" s="919"/>
      <c r="U32" s="919"/>
      <c r="V32" s="919"/>
      <c r="W32" s="919"/>
      <c r="X32" s="919"/>
      <c r="Y32" s="919"/>
      <c r="Z32" s="919"/>
      <c r="AA32" s="919"/>
      <c r="AB32" s="919">
        <v>23</v>
      </c>
      <c r="AC32" s="919">
        <v>23</v>
      </c>
      <c r="AD32" s="919">
        <v>291</v>
      </c>
      <c r="AE32" s="919">
        <v>390</v>
      </c>
      <c r="AF32" s="919">
        <f t="shared" si="4"/>
        <v>314</v>
      </c>
      <c r="AG32" s="919">
        <f t="shared" si="4"/>
        <v>413</v>
      </c>
      <c r="AH32" s="924"/>
      <c r="AI32" s="924"/>
      <c r="AJ32" s="924"/>
      <c r="AK32" s="954"/>
      <c r="AL32" s="924"/>
      <c r="AM32" s="924"/>
      <c r="AN32" s="924"/>
      <c r="AO32" s="924"/>
      <c r="AP32" s="924"/>
      <c r="AQ32" s="924"/>
      <c r="AR32" s="924"/>
      <c r="AS32" s="924"/>
      <c r="AT32" s="924"/>
      <c r="AU32" s="924">
        <f t="shared" si="5"/>
        <v>0</v>
      </c>
      <c r="AV32" s="924">
        <f t="shared" si="5"/>
        <v>0</v>
      </c>
      <c r="AW32" s="924"/>
      <c r="AX32" s="924"/>
      <c r="AY32" s="924"/>
      <c r="AZ32" s="924">
        <f t="shared" si="6"/>
        <v>0</v>
      </c>
      <c r="BA32" s="925">
        <f t="shared" si="6"/>
        <v>19</v>
      </c>
      <c r="BB32" s="926">
        <f t="shared" si="7"/>
        <v>19</v>
      </c>
      <c r="BC32" s="926">
        <f t="shared" si="8"/>
        <v>0</v>
      </c>
      <c r="BD32" s="926">
        <f t="shared" si="9"/>
        <v>0</v>
      </c>
      <c r="BE32" s="926">
        <f t="shared" si="8"/>
        <v>0</v>
      </c>
      <c r="BF32" s="926">
        <f t="shared" si="9"/>
        <v>0</v>
      </c>
      <c r="BG32" s="926">
        <f t="shared" si="10"/>
        <v>0</v>
      </c>
      <c r="BH32" s="926">
        <f t="shared" si="11"/>
        <v>0</v>
      </c>
      <c r="BI32" s="926">
        <f t="shared" si="12"/>
        <v>24</v>
      </c>
      <c r="BJ32" s="926">
        <f t="shared" si="13"/>
        <v>24</v>
      </c>
      <c r="BK32" s="926">
        <f t="shared" si="14"/>
        <v>358</v>
      </c>
      <c r="BL32" s="926">
        <f t="shared" si="14"/>
        <v>470</v>
      </c>
      <c r="BM32" s="926">
        <f t="shared" ref="BM32:BN47" si="17">BA32+BC32+BE32+BG32+BI32+BK32</f>
        <v>401</v>
      </c>
      <c r="BN32" s="926">
        <f t="shared" si="16"/>
        <v>513</v>
      </c>
      <c r="BO32" s="955" t="s">
        <v>130</v>
      </c>
      <c r="BP32" s="927" t="s">
        <v>126</v>
      </c>
    </row>
    <row r="33" spans="1:80" ht="15" customHeight="1" x14ac:dyDescent="0.25">
      <c r="A33" s="975" t="s">
        <v>100</v>
      </c>
      <c r="B33" s="976">
        <v>461</v>
      </c>
      <c r="C33" s="930">
        <f t="shared" si="0"/>
        <v>13.347071583514101</v>
      </c>
      <c r="D33" s="953"/>
      <c r="E33" s="986"/>
      <c r="F33" s="987"/>
      <c r="G33" s="986"/>
      <c r="H33" s="987"/>
      <c r="I33" s="986"/>
      <c r="J33" s="987"/>
      <c r="K33" s="986"/>
      <c r="L33" s="987"/>
      <c r="M33" s="986"/>
      <c r="N33" s="987"/>
      <c r="O33" s="986"/>
      <c r="P33" s="987"/>
      <c r="Q33" s="919">
        <f t="shared" si="3"/>
        <v>0</v>
      </c>
      <c r="R33" s="919">
        <f t="shared" si="3"/>
        <v>0</v>
      </c>
      <c r="S33" s="919"/>
      <c r="T33" s="919">
        <v>2.5</v>
      </c>
      <c r="U33" s="919">
        <v>3</v>
      </c>
      <c r="V33" s="919"/>
      <c r="W33" s="919"/>
      <c r="X33" s="919"/>
      <c r="Y33" s="919"/>
      <c r="Z33" s="918">
        <v>7.48</v>
      </c>
      <c r="AA33" s="987">
        <v>8</v>
      </c>
      <c r="AB33" s="988"/>
      <c r="AC33" s="989"/>
      <c r="AD33" s="988">
        <v>51.55</v>
      </c>
      <c r="AE33" s="989">
        <v>70</v>
      </c>
      <c r="AF33" s="919">
        <f t="shared" si="4"/>
        <v>61.53</v>
      </c>
      <c r="AG33" s="919">
        <f t="shared" si="4"/>
        <v>81</v>
      </c>
      <c r="AH33" s="924"/>
      <c r="AI33" s="924"/>
      <c r="AJ33" s="924"/>
      <c r="AK33" s="924"/>
      <c r="AL33" s="924"/>
      <c r="AM33" s="924"/>
      <c r="AN33" s="924"/>
      <c r="AO33" s="924"/>
      <c r="AP33" s="924"/>
      <c r="AQ33" s="924"/>
      <c r="AR33" s="924"/>
      <c r="AS33" s="924"/>
      <c r="AT33" s="924"/>
      <c r="AU33" s="924">
        <f t="shared" si="5"/>
        <v>0</v>
      </c>
      <c r="AV33" s="924">
        <f t="shared" si="5"/>
        <v>0</v>
      </c>
      <c r="AW33" s="924"/>
      <c r="AX33" s="924"/>
      <c r="AY33" s="924"/>
      <c r="AZ33" s="924">
        <f t="shared" si="6"/>
        <v>0</v>
      </c>
      <c r="BA33" s="925">
        <f t="shared" si="6"/>
        <v>2.5</v>
      </c>
      <c r="BB33" s="926">
        <f t="shared" si="7"/>
        <v>3</v>
      </c>
      <c r="BC33" s="926">
        <f t="shared" si="8"/>
        <v>0</v>
      </c>
      <c r="BD33" s="926">
        <f t="shared" si="9"/>
        <v>0</v>
      </c>
      <c r="BE33" s="926">
        <f t="shared" si="8"/>
        <v>0</v>
      </c>
      <c r="BF33" s="926">
        <f t="shared" si="9"/>
        <v>0</v>
      </c>
      <c r="BG33" s="926">
        <f t="shared" si="10"/>
        <v>7.48</v>
      </c>
      <c r="BH33" s="926">
        <f t="shared" si="11"/>
        <v>8</v>
      </c>
      <c r="BI33" s="926">
        <f t="shared" si="12"/>
        <v>0</v>
      </c>
      <c r="BJ33" s="926">
        <f t="shared" si="13"/>
        <v>0</v>
      </c>
      <c r="BK33" s="926">
        <f t="shared" si="14"/>
        <v>51.55</v>
      </c>
      <c r="BL33" s="926">
        <f t="shared" si="14"/>
        <v>70</v>
      </c>
      <c r="BM33" s="926">
        <f t="shared" si="17"/>
        <v>61.53</v>
      </c>
      <c r="BN33" s="926">
        <f t="shared" si="16"/>
        <v>81</v>
      </c>
      <c r="BO33" s="951"/>
      <c r="BP33" s="927"/>
      <c r="BQ33" s="990" t="s">
        <v>205</v>
      </c>
    </row>
    <row r="34" spans="1:80" ht="15" customHeight="1" x14ac:dyDescent="0.25">
      <c r="A34" s="975" t="s">
        <v>26</v>
      </c>
      <c r="B34" s="976">
        <v>984.53</v>
      </c>
      <c r="C34" s="930">
        <f t="shared" si="0"/>
        <v>52.131473901252377</v>
      </c>
      <c r="D34" s="931"/>
      <c r="E34" s="919">
        <v>11.25</v>
      </c>
      <c r="F34" s="919">
        <v>21</v>
      </c>
      <c r="G34" s="919"/>
      <c r="H34" s="919"/>
      <c r="I34" s="919"/>
      <c r="J34" s="919"/>
      <c r="K34" s="919">
        <v>15</v>
      </c>
      <c r="L34" s="919">
        <v>15</v>
      </c>
      <c r="M34" s="919"/>
      <c r="N34" s="919"/>
      <c r="O34" s="919"/>
      <c r="P34" s="919"/>
      <c r="Q34" s="919">
        <f t="shared" si="3"/>
        <v>26.25</v>
      </c>
      <c r="R34" s="919">
        <f t="shared" si="3"/>
        <v>36</v>
      </c>
      <c r="S34" s="919"/>
      <c r="T34" s="919"/>
      <c r="U34" s="919"/>
      <c r="V34" s="919"/>
      <c r="W34" s="919"/>
      <c r="X34" s="919"/>
      <c r="Y34" s="919"/>
      <c r="Z34" s="919">
        <v>149</v>
      </c>
      <c r="AA34" s="919">
        <v>154</v>
      </c>
      <c r="AB34" s="919">
        <v>72</v>
      </c>
      <c r="AC34" s="919">
        <v>113</v>
      </c>
      <c r="AD34" s="919">
        <v>266</v>
      </c>
      <c r="AE34" s="919">
        <v>409</v>
      </c>
      <c r="AF34" s="919">
        <f t="shared" si="4"/>
        <v>487</v>
      </c>
      <c r="AG34" s="919">
        <f t="shared" si="4"/>
        <v>676</v>
      </c>
      <c r="AH34" s="924"/>
      <c r="AI34" s="924"/>
      <c r="AJ34" s="924"/>
      <c r="AK34" s="924"/>
      <c r="AL34" s="924"/>
      <c r="AM34" s="924"/>
      <c r="AN34" s="924"/>
      <c r="AO34" s="924"/>
      <c r="AP34" s="924"/>
      <c r="AQ34" s="924"/>
      <c r="AR34" s="924"/>
      <c r="AS34" s="924"/>
      <c r="AT34" s="924"/>
      <c r="AU34" s="924">
        <f t="shared" si="5"/>
        <v>0</v>
      </c>
      <c r="AV34" s="924">
        <f t="shared" si="5"/>
        <v>0</v>
      </c>
      <c r="AW34" s="924"/>
      <c r="AX34" s="924"/>
      <c r="AY34" s="924"/>
      <c r="AZ34" s="924">
        <f t="shared" si="6"/>
        <v>0</v>
      </c>
      <c r="BA34" s="925">
        <f t="shared" si="6"/>
        <v>11.25</v>
      </c>
      <c r="BB34" s="926">
        <f t="shared" si="7"/>
        <v>21</v>
      </c>
      <c r="BC34" s="926">
        <f t="shared" si="8"/>
        <v>0</v>
      </c>
      <c r="BD34" s="926">
        <f t="shared" si="9"/>
        <v>0</v>
      </c>
      <c r="BE34" s="926">
        <f t="shared" si="8"/>
        <v>0</v>
      </c>
      <c r="BF34" s="926">
        <f t="shared" si="9"/>
        <v>0</v>
      </c>
      <c r="BG34" s="926">
        <f t="shared" si="10"/>
        <v>164</v>
      </c>
      <c r="BH34" s="926">
        <f t="shared" si="11"/>
        <v>169</v>
      </c>
      <c r="BI34" s="926">
        <f t="shared" si="12"/>
        <v>72</v>
      </c>
      <c r="BJ34" s="926">
        <f t="shared" si="13"/>
        <v>113</v>
      </c>
      <c r="BK34" s="926">
        <f t="shared" si="14"/>
        <v>266</v>
      </c>
      <c r="BL34" s="926">
        <f t="shared" si="14"/>
        <v>409</v>
      </c>
      <c r="BM34" s="926">
        <f t="shared" si="17"/>
        <v>513.25</v>
      </c>
      <c r="BN34" s="926">
        <f t="shared" si="16"/>
        <v>712</v>
      </c>
      <c r="BO34" s="932"/>
      <c r="BP34" s="927"/>
      <c r="BQ34" s="990" t="s">
        <v>127</v>
      </c>
    </row>
    <row r="35" spans="1:80" ht="15" customHeight="1" x14ac:dyDescent="0.25">
      <c r="A35" s="975" t="s">
        <v>27</v>
      </c>
      <c r="B35" s="976">
        <v>590</v>
      </c>
      <c r="C35" s="930">
        <f t="shared" si="0"/>
        <v>60</v>
      </c>
      <c r="D35" s="953"/>
      <c r="E35" s="919"/>
      <c r="F35" s="919"/>
      <c r="G35" s="919"/>
      <c r="H35" s="919"/>
      <c r="I35" s="919"/>
      <c r="J35" s="919"/>
      <c r="K35" s="919"/>
      <c r="L35" s="919"/>
      <c r="M35" s="919"/>
      <c r="N35" s="919"/>
      <c r="O35" s="919"/>
      <c r="P35" s="919"/>
      <c r="Q35" s="919">
        <f t="shared" si="3"/>
        <v>0</v>
      </c>
      <c r="R35" s="919">
        <f t="shared" si="3"/>
        <v>0</v>
      </c>
      <c r="S35" s="919"/>
      <c r="T35" s="919">
        <v>4</v>
      </c>
      <c r="U35" s="919">
        <v>16</v>
      </c>
      <c r="V35" s="919"/>
      <c r="W35" s="919"/>
      <c r="X35" s="919"/>
      <c r="Y35" s="919"/>
      <c r="Z35" s="919"/>
      <c r="AA35" s="919"/>
      <c r="AB35" s="919"/>
      <c r="AC35" s="919"/>
      <c r="AD35" s="919">
        <v>350</v>
      </c>
      <c r="AE35" s="919">
        <v>937</v>
      </c>
      <c r="AF35" s="919">
        <f t="shared" si="4"/>
        <v>354</v>
      </c>
      <c r="AG35" s="919">
        <f t="shared" si="4"/>
        <v>953</v>
      </c>
      <c r="AH35" s="924"/>
      <c r="AI35" s="924"/>
      <c r="AJ35" s="924"/>
      <c r="AK35" s="924"/>
      <c r="AL35" s="924"/>
      <c r="AM35" s="924"/>
      <c r="AN35" s="924"/>
      <c r="AO35" s="924"/>
      <c r="AP35" s="924"/>
      <c r="AQ35" s="924"/>
      <c r="AR35" s="924"/>
      <c r="AS35" s="924"/>
      <c r="AT35" s="924"/>
      <c r="AU35" s="924">
        <f t="shared" si="5"/>
        <v>0</v>
      </c>
      <c r="AV35" s="924">
        <f t="shared" si="5"/>
        <v>0</v>
      </c>
      <c r="AW35" s="924"/>
      <c r="AX35" s="924"/>
      <c r="AY35" s="924"/>
      <c r="AZ35" s="924">
        <f t="shared" si="6"/>
        <v>0</v>
      </c>
      <c r="BA35" s="925">
        <f t="shared" si="6"/>
        <v>4</v>
      </c>
      <c r="BB35" s="926">
        <f t="shared" si="7"/>
        <v>16</v>
      </c>
      <c r="BC35" s="926">
        <f t="shared" si="8"/>
        <v>0</v>
      </c>
      <c r="BD35" s="926">
        <f t="shared" si="9"/>
        <v>0</v>
      </c>
      <c r="BE35" s="926">
        <f t="shared" si="8"/>
        <v>0</v>
      </c>
      <c r="BF35" s="926">
        <f t="shared" si="9"/>
        <v>0</v>
      </c>
      <c r="BG35" s="926">
        <f t="shared" si="10"/>
        <v>0</v>
      </c>
      <c r="BH35" s="926">
        <f t="shared" si="11"/>
        <v>0</v>
      </c>
      <c r="BI35" s="926">
        <f t="shared" si="12"/>
        <v>0</v>
      </c>
      <c r="BJ35" s="926">
        <f t="shared" si="13"/>
        <v>0</v>
      </c>
      <c r="BK35" s="926">
        <f t="shared" si="14"/>
        <v>350</v>
      </c>
      <c r="BL35" s="926">
        <f t="shared" si="14"/>
        <v>937</v>
      </c>
      <c r="BM35" s="926">
        <f t="shared" si="17"/>
        <v>354</v>
      </c>
      <c r="BN35" s="926">
        <f t="shared" si="16"/>
        <v>953</v>
      </c>
      <c r="BO35" s="932"/>
      <c r="BP35" s="927"/>
      <c r="BQ35" s="990" t="s">
        <v>127</v>
      </c>
    </row>
    <row r="36" spans="1:80" ht="15" customHeight="1" x14ac:dyDescent="0.25">
      <c r="A36" s="975" t="s">
        <v>28</v>
      </c>
      <c r="B36" s="976">
        <v>3649.92</v>
      </c>
      <c r="C36" s="930">
        <f t="shared" si="0"/>
        <v>89.607717429423118</v>
      </c>
      <c r="D36" s="953"/>
      <c r="E36" s="918">
        <v>746</v>
      </c>
      <c r="F36" s="918">
        <v>504</v>
      </c>
      <c r="G36" s="918">
        <v>42</v>
      </c>
      <c r="H36" s="918">
        <v>15</v>
      </c>
      <c r="I36" s="918">
        <v>3</v>
      </c>
      <c r="J36" s="918">
        <v>1</v>
      </c>
      <c r="K36" s="918">
        <v>218</v>
      </c>
      <c r="L36" s="918">
        <v>172</v>
      </c>
      <c r="M36" s="918">
        <v>1322</v>
      </c>
      <c r="N36" s="918">
        <v>1190</v>
      </c>
      <c r="O36" s="918"/>
      <c r="P36" s="918"/>
      <c r="Q36" s="919">
        <f t="shared" si="3"/>
        <v>2331</v>
      </c>
      <c r="R36" s="919">
        <f t="shared" si="3"/>
        <v>1882</v>
      </c>
      <c r="S36" s="919"/>
      <c r="T36" s="918">
        <v>101</v>
      </c>
      <c r="U36" s="918">
        <v>161</v>
      </c>
      <c r="V36" s="918">
        <v>1</v>
      </c>
      <c r="W36" s="918">
        <v>1</v>
      </c>
      <c r="X36" s="918">
        <v>2</v>
      </c>
      <c r="Y36" s="918">
        <v>1</v>
      </c>
      <c r="Z36" s="918">
        <v>158</v>
      </c>
      <c r="AA36" s="918">
        <v>255</v>
      </c>
      <c r="AB36" s="918">
        <v>621</v>
      </c>
      <c r="AC36" s="918">
        <v>1321</v>
      </c>
      <c r="AD36" s="918">
        <v>56.61</v>
      </c>
      <c r="AE36" s="918">
        <v>121</v>
      </c>
      <c r="AF36" s="919">
        <f t="shared" si="4"/>
        <v>939.61</v>
      </c>
      <c r="AG36" s="919">
        <f t="shared" si="4"/>
        <v>1860</v>
      </c>
      <c r="AH36" s="924"/>
      <c r="AI36" s="924"/>
      <c r="AJ36" s="924"/>
      <c r="AK36" s="924"/>
      <c r="AL36" s="924"/>
      <c r="AM36" s="924"/>
      <c r="AN36" s="924"/>
      <c r="AO36" s="924"/>
      <c r="AP36" s="924"/>
      <c r="AQ36" s="924"/>
      <c r="AR36" s="924"/>
      <c r="AS36" s="924"/>
      <c r="AT36" s="924"/>
      <c r="AU36" s="924">
        <f t="shared" si="5"/>
        <v>0</v>
      </c>
      <c r="AV36" s="924">
        <f t="shared" si="5"/>
        <v>0</v>
      </c>
      <c r="AW36" s="924"/>
      <c r="AX36" s="924"/>
      <c r="AY36" s="924"/>
      <c r="AZ36" s="924">
        <f t="shared" si="6"/>
        <v>0</v>
      </c>
      <c r="BA36" s="925">
        <f t="shared" si="6"/>
        <v>847</v>
      </c>
      <c r="BB36" s="926">
        <f t="shared" si="7"/>
        <v>665</v>
      </c>
      <c r="BC36" s="926">
        <f t="shared" si="8"/>
        <v>43</v>
      </c>
      <c r="BD36" s="926">
        <f t="shared" si="9"/>
        <v>16</v>
      </c>
      <c r="BE36" s="926">
        <f t="shared" si="8"/>
        <v>5</v>
      </c>
      <c r="BF36" s="926">
        <f t="shared" si="9"/>
        <v>2</v>
      </c>
      <c r="BG36" s="926">
        <f t="shared" si="10"/>
        <v>376</v>
      </c>
      <c r="BH36" s="926">
        <f t="shared" si="11"/>
        <v>427</v>
      </c>
      <c r="BI36" s="926">
        <f t="shared" si="12"/>
        <v>1943</v>
      </c>
      <c r="BJ36" s="926">
        <f t="shared" si="13"/>
        <v>2511</v>
      </c>
      <c r="BK36" s="926">
        <f t="shared" si="14"/>
        <v>56.61</v>
      </c>
      <c r="BL36" s="926">
        <f t="shared" si="14"/>
        <v>121</v>
      </c>
      <c r="BM36" s="926">
        <f t="shared" si="17"/>
        <v>3270.61</v>
      </c>
      <c r="BN36" s="926">
        <f t="shared" si="16"/>
        <v>3742</v>
      </c>
      <c r="BO36" s="951"/>
      <c r="BP36" s="927"/>
    </row>
    <row r="37" spans="1:80" s="992" customFormat="1" ht="15" customHeight="1" x14ac:dyDescent="0.25">
      <c r="A37" s="975" t="s">
        <v>29</v>
      </c>
      <c r="B37" s="976">
        <v>2527</v>
      </c>
      <c r="C37" s="930">
        <f t="shared" si="0"/>
        <v>77.692125049465773</v>
      </c>
      <c r="D37" s="953"/>
      <c r="E37" s="987">
        <v>583.53</v>
      </c>
      <c r="F37" s="987">
        <v>1453</v>
      </c>
      <c r="G37" s="987">
        <v>12.5</v>
      </c>
      <c r="H37" s="987">
        <v>19</v>
      </c>
      <c r="I37" s="987">
        <v>25.25</v>
      </c>
      <c r="J37" s="987">
        <v>21</v>
      </c>
      <c r="K37" s="987">
        <v>134</v>
      </c>
      <c r="L37" s="987">
        <v>114</v>
      </c>
      <c r="M37" s="987"/>
      <c r="N37" s="991"/>
      <c r="O37" s="991"/>
      <c r="P37" s="991"/>
      <c r="Q37" s="919">
        <f t="shared" si="3"/>
        <v>755.28</v>
      </c>
      <c r="R37" s="919">
        <f t="shared" si="3"/>
        <v>1607</v>
      </c>
      <c r="S37" s="987"/>
      <c r="T37" s="987"/>
      <c r="U37" s="987"/>
      <c r="V37" s="987"/>
      <c r="W37" s="987"/>
      <c r="X37" s="987"/>
      <c r="Y37" s="987"/>
      <c r="Z37" s="987">
        <v>1208</v>
      </c>
      <c r="AA37" s="987">
        <v>643</v>
      </c>
      <c r="AB37" s="991"/>
      <c r="AC37" s="991"/>
      <c r="AD37" s="991"/>
      <c r="AE37" s="991"/>
      <c r="AF37" s="919">
        <f t="shared" si="4"/>
        <v>1208</v>
      </c>
      <c r="AG37" s="919">
        <f t="shared" si="4"/>
        <v>643</v>
      </c>
      <c r="AH37" s="924"/>
      <c r="AI37" s="924"/>
      <c r="AJ37" s="924"/>
      <c r="AK37" s="924"/>
      <c r="AL37" s="924"/>
      <c r="AM37" s="924"/>
      <c r="AN37" s="924"/>
      <c r="AO37" s="924"/>
      <c r="AP37" s="924"/>
      <c r="AQ37" s="924"/>
      <c r="AR37" s="924"/>
      <c r="AS37" s="924"/>
      <c r="AT37" s="924"/>
      <c r="AU37" s="924">
        <f t="shared" si="5"/>
        <v>0</v>
      </c>
      <c r="AV37" s="924">
        <f t="shared" si="5"/>
        <v>0</v>
      </c>
      <c r="AW37" s="924"/>
      <c r="AX37" s="924"/>
      <c r="AY37" s="924"/>
      <c r="AZ37" s="924">
        <f t="shared" si="6"/>
        <v>0</v>
      </c>
      <c r="BA37" s="925">
        <f t="shared" si="6"/>
        <v>583.53</v>
      </c>
      <c r="BB37" s="926">
        <f t="shared" si="7"/>
        <v>1453</v>
      </c>
      <c r="BC37" s="926">
        <f t="shared" si="8"/>
        <v>12.5</v>
      </c>
      <c r="BD37" s="926">
        <f t="shared" si="9"/>
        <v>19</v>
      </c>
      <c r="BE37" s="926">
        <f t="shared" si="8"/>
        <v>25.25</v>
      </c>
      <c r="BF37" s="926">
        <f t="shared" si="9"/>
        <v>21</v>
      </c>
      <c r="BG37" s="926">
        <f t="shared" si="10"/>
        <v>1342</v>
      </c>
      <c r="BH37" s="926">
        <f t="shared" si="11"/>
        <v>757</v>
      </c>
      <c r="BI37" s="926">
        <f t="shared" si="12"/>
        <v>0</v>
      </c>
      <c r="BJ37" s="926">
        <f t="shared" si="13"/>
        <v>0</v>
      </c>
      <c r="BK37" s="926">
        <f t="shared" si="14"/>
        <v>0</v>
      </c>
      <c r="BL37" s="926">
        <f t="shared" si="14"/>
        <v>0</v>
      </c>
      <c r="BM37" s="926">
        <f t="shared" si="17"/>
        <v>1963.28</v>
      </c>
      <c r="BN37" s="926">
        <f t="shared" si="16"/>
        <v>2250</v>
      </c>
      <c r="BO37" s="951"/>
      <c r="BP37" s="927"/>
      <c r="BW37" s="993"/>
      <c r="BX37" s="993"/>
      <c r="BY37" s="993"/>
      <c r="BZ37" s="993"/>
      <c r="CA37" s="993"/>
      <c r="CB37" s="993"/>
    </row>
    <row r="38" spans="1:80" ht="15" customHeight="1" x14ac:dyDescent="0.25">
      <c r="A38" s="975" t="s">
        <v>30</v>
      </c>
      <c r="B38" s="976">
        <v>2182.5</v>
      </c>
      <c r="C38" s="930">
        <f t="shared" si="0"/>
        <v>83.046964490263463</v>
      </c>
      <c r="D38" s="934"/>
      <c r="E38" s="919">
        <v>11</v>
      </c>
      <c r="F38" s="919">
        <v>18</v>
      </c>
      <c r="G38" s="919"/>
      <c r="H38" s="919"/>
      <c r="I38" s="919"/>
      <c r="J38" s="919"/>
      <c r="K38" s="919">
        <v>7</v>
      </c>
      <c r="L38" s="919">
        <v>3</v>
      </c>
      <c r="M38" s="919">
        <v>5</v>
      </c>
      <c r="N38" s="919">
        <v>7</v>
      </c>
      <c r="O38" s="919">
        <v>19</v>
      </c>
      <c r="P38" s="919">
        <v>27</v>
      </c>
      <c r="Q38" s="919">
        <f t="shared" si="3"/>
        <v>42</v>
      </c>
      <c r="R38" s="919">
        <f t="shared" si="3"/>
        <v>55</v>
      </c>
      <c r="S38" s="919"/>
      <c r="T38" s="919">
        <v>201.5</v>
      </c>
      <c r="U38" s="919">
        <v>315</v>
      </c>
      <c r="V38" s="919"/>
      <c r="W38" s="919"/>
      <c r="X38" s="919"/>
      <c r="Y38" s="919"/>
      <c r="Z38" s="919">
        <v>117</v>
      </c>
      <c r="AA38" s="919">
        <v>145</v>
      </c>
      <c r="AB38" s="919">
        <v>15</v>
      </c>
      <c r="AC38" s="919">
        <v>20</v>
      </c>
      <c r="AD38" s="920">
        <v>1437</v>
      </c>
      <c r="AE38" s="920">
        <v>2045</v>
      </c>
      <c r="AF38" s="919">
        <f t="shared" si="4"/>
        <v>1770.5</v>
      </c>
      <c r="AG38" s="919">
        <f t="shared" si="4"/>
        <v>2525</v>
      </c>
      <c r="AH38" s="921"/>
      <c r="AI38" s="921"/>
      <c r="AJ38" s="921"/>
      <c r="AK38" s="921"/>
      <c r="AL38" s="921"/>
      <c r="AM38" s="921"/>
      <c r="AN38" s="921"/>
      <c r="AO38" s="921"/>
      <c r="AP38" s="921"/>
      <c r="AQ38" s="921"/>
      <c r="AR38" s="922"/>
      <c r="AS38" s="922"/>
      <c r="AT38" s="923"/>
      <c r="AU38" s="924">
        <f t="shared" si="5"/>
        <v>0</v>
      </c>
      <c r="AV38" s="924">
        <f t="shared" si="5"/>
        <v>0</v>
      </c>
      <c r="AW38" s="923"/>
      <c r="AX38" s="923"/>
      <c r="AY38" s="923"/>
      <c r="AZ38" s="924">
        <f t="shared" si="6"/>
        <v>0</v>
      </c>
      <c r="BA38" s="925">
        <f t="shared" si="6"/>
        <v>212.5</v>
      </c>
      <c r="BB38" s="926">
        <f t="shared" si="7"/>
        <v>333</v>
      </c>
      <c r="BC38" s="926">
        <f t="shared" si="8"/>
        <v>0</v>
      </c>
      <c r="BD38" s="926">
        <f t="shared" si="9"/>
        <v>0</v>
      </c>
      <c r="BE38" s="926">
        <f t="shared" si="8"/>
        <v>0</v>
      </c>
      <c r="BF38" s="926">
        <f t="shared" si="9"/>
        <v>0</v>
      </c>
      <c r="BG38" s="926">
        <f t="shared" si="10"/>
        <v>124</v>
      </c>
      <c r="BH38" s="926">
        <f t="shared" si="11"/>
        <v>148</v>
      </c>
      <c r="BI38" s="926">
        <f t="shared" si="12"/>
        <v>20</v>
      </c>
      <c r="BJ38" s="926">
        <f t="shared" si="13"/>
        <v>27</v>
      </c>
      <c r="BK38" s="926">
        <f t="shared" si="14"/>
        <v>1456</v>
      </c>
      <c r="BL38" s="926">
        <f t="shared" si="14"/>
        <v>2072</v>
      </c>
      <c r="BM38" s="926">
        <f t="shared" si="17"/>
        <v>1812.5</v>
      </c>
      <c r="BN38" s="926">
        <f t="shared" si="16"/>
        <v>2580</v>
      </c>
      <c r="BO38" s="932"/>
      <c r="BP38" s="927"/>
      <c r="BQ38" s="912" t="s">
        <v>203</v>
      </c>
    </row>
    <row r="39" spans="1:80" s="952" customFormat="1" ht="15" customHeight="1" x14ac:dyDescent="0.25">
      <c r="A39" s="994" t="s">
        <v>31</v>
      </c>
      <c r="B39" s="995">
        <v>7199</v>
      </c>
      <c r="C39" s="960">
        <f t="shared" si="0"/>
        <v>6.2147520488956793</v>
      </c>
      <c r="D39" s="996"/>
      <c r="E39" s="962">
        <v>128</v>
      </c>
      <c r="F39" s="962">
        <v>107</v>
      </c>
      <c r="G39" s="962">
        <v>28.2</v>
      </c>
      <c r="H39" s="962">
        <v>9</v>
      </c>
      <c r="I39" s="962">
        <v>18.899999999999999</v>
      </c>
      <c r="J39" s="962">
        <v>20</v>
      </c>
      <c r="K39" s="962">
        <v>176</v>
      </c>
      <c r="L39" s="962">
        <v>172</v>
      </c>
      <c r="M39" s="962">
        <v>26.45</v>
      </c>
      <c r="N39" s="962">
        <v>35</v>
      </c>
      <c r="O39" s="962">
        <v>26.9</v>
      </c>
      <c r="P39" s="962">
        <v>32</v>
      </c>
      <c r="Q39" s="964">
        <f t="shared" si="3"/>
        <v>404.45</v>
      </c>
      <c r="R39" s="964">
        <f t="shared" si="3"/>
        <v>375</v>
      </c>
      <c r="S39" s="964"/>
      <c r="T39" s="962">
        <v>8</v>
      </c>
      <c r="U39" s="962">
        <v>7</v>
      </c>
      <c r="V39" s="962"/>
      <c r="W39" s="962"/>
      <c r="X39" s="962">
        <v>2.5499999999999998</v>
      </c>
      <c r="Y39" s="962">
        <v>2</v>
      </c>
      <c r="Z39" s="962">
        <v>5.4</v>
      </c>
      <c r="AA39" s="962">
        <v>8</v>
      </c>
      <c r="AB39" s="962">
        <v>7.5</v>
      </c>
      <c r="AC39" s="962">
        <v>12</v>
      </c>
      <c r="AD39" s="962">
        <v>19.5</v>
      </c>
      <c r="AE39" s="962">
        <v>27</v>
      </c>
      <c r="AF39" s="964">
        <f t="shared" si="4"/>
        <v>42.949999999999996</v>
      </c>
      <c r="AG39" s="964">
        <f t="shared" si="4"/>
        <v>56</v>
      </c>
      <c r="AH39" s="967"/>
      <c r="AI39" s="967"/>
      <c r="AJ39" s="967"/>
      <c r="AK39" s="997"/>
      <c r="AL39" s="997"/>
      <c r="AM39" s="997"/>
      <c r="AN39" s="997"/>
      <c r="AO39" s="997"/>
      <c r="AP39" s="997"/>
      <c r="AQ39" s="997"/>
      <c r="AR39" s="967"/>
      <c r="AS39" s="967"/>
      <c r="AT39" s="967"/>
      <c r="AU39" s="967">
        <f t="shared" si="5"/>
        <v>0</v>
      </c>
      <c r="AV39" s="967">
        <f t="shared" si="5"/>
        <v>0</v>
      </c>
      <c r="AW39" s="967"/>
      <c r="AX39" s="967"/>
      <c r="AY39" s="967"/>
      <c r="AZ39" s="967">
        <f t="shared" si="6"/>
        <v>0</v>
      </c>
      <c r="BA39" s="968">
        <f t="shared" si="6"/>
        <v>136</v>
      </c>
      <c r="BB39" s="969">
        <f t="shared" si="7"/>
        <v>114</v>
      </c>
      <c r="BC39" s="969">
        <f t="shared" si="8"/>
        <v>28.2</v>
      </c>
      <c r="BD39" s="969">
        <f t="shared" si="9"/>
        <v>9</v>
      </c>
      <c r="BE39" s="969">
        <f t="shared" si="8"/>
        <v>21.45</v>
      </c>
      <c r="BF39" s="969">
        <f t="shared" si="9"/>
        <v>22</v>
      </c>
      <c r="BG39" s="969">
        <f t="shared" si="10"/>
        <v>181.4</v>
      </c>
      <c r="BH39" s="969">
        <f t="shared" si="11"/>
        <v>180</v>
      </c>
      <c r="BI39" s="969">
        <f t="shared" si="12"/>
        <v>33.950000000000003</v>
      </c>
      <c r="BJ39" s="969">
        <f t="shared" si="13"/>
        <v>47</v>
      </c>
      <c r="BK39" s="969">
        <f t="shared" si="14"/>
        <v>46.4</v>
      </c>
      <c r="BL39" s="969">
        <f t="shared" si="14"/>
        <v>59</v>
      </c>
      <c r="BM39" s="969">
        <f t="shared" si="17"/>
        <v>447.39999999999992</v>
      </c>
      <c r="BN39" s="969">
        <f t="shared" si="16"/>
        <v>431</v>
      </c>
      <c r="BO39" s="998"/>
      <c r="BP39" s="971"/>
      <c r="BQ39" s="952" t="s">
        <v>203</v>
      </c>
      <c r="BW39" s="973"/>
      <c r="BX39" s="973"/>
      <c r="BY39" s="973"/>
      <c r="BZ39" s="973"/>
      <c r="CA39" s="973"/>
      <c r="CB39" s="973"/>
    </row>
    <row r="40" spans="1:80" ht="15" customHeight="1" x14ac:dyDescent="0.25">
      <c r="A40" s="999" t="s">
        <v>33</v>
      </c>
      <c r="B40" s="976">
        <v>1701</v>
      </c>
      <c r="C40" s="930">
        <f t="shared" si="0"/>
        <v>86.36096413874192</v>
      </c>
      <c r="D40" s="934"/>
      <c r="E40" s="919">
        <v>200</v>
      </c>
      <c r="F40" s="919">
        <v>194</v>
      </c>
      <c r="G40" s="919">
        <v>7</v>
      </c>
      <c r="H40" s="919">
        <v>4</v>
      </c>
      <c r="I40" s="919"/>
      <c r="J40" s="919"/>
      <c r="K40" s="919">
        <v>182</v>
      </c>
      <c r="L40" s="919">
        <v>194</v>
      </c>
      <c r="M40" s="919">
        <v>1080</v>
      </c>
      <c r="N40" s="919">
        <v>1143</v>
      </c>
      <c r="O40" s="919"/>
      <c r="P40" s="919"/>
      <c r="Q40" s="919">
        <f t="shared" si="3"/>
        <v>1469</v>
      </c>
      <c r="R40" s="919">
        <f t="shared" si="3"/>
        <v>1535</v>
      </c>
      <c r="S40" s="919"/>
      <c r="T40" s="919"/>
      <c r="U40" s="919"/>
      <c r="V40" s="919"/>
      <c r="W40" s="919"/>
      <c r="X40" s="919"/>
      <c r="Y40" s="919"/>
      <c r="Z40" s="919"/>
      <c r="AA40" s="919"/>
      <c r="AB40" s="919"/>
      <c r="AC40" s="919"/>
      <c r="AD40" s="919"/>
      <c r="AE40" s="919"/>
      <c r="AF40" s="919">
        <f t="shared" si="4"/>
        <v>0</v>
      </c>
      <c r="AG40" s="919">
        <f t="shared" si="4"/>
        <v>0</v>
      </c>
      <c r="AH40" s="924"/>
      <c r="AI40" s="924"/>
      <c r="AJ40" s="924"/>
      <c r="AK40" s="924"/>
      <c r="AL40" s="924"/>
      <c r="AM40" s="924"/>
      <c r="AN40" s="924"/>
      <c r="AO40" s="924"/>
      <c r="AP40" s="924"/>
      <c r="AQ40" s="924"/>
      <c r="AR40" s="924"/>
      <c r="AS40" s="924"/>
      <c r="AT40" s="924"/>
      <c r="AU40" s="924">
        <f t="shared" si="5"/>
        <v>0</v>
      </c>
      <c r="AV40" s="924">
        <f t="shared" si="5"/>
        <v>0</v>
      </c>
      <c r="AW40" s="924"/>
      <c r="AX40" s="924"/>
      <c r="AY40" s="924"/>
      <c r="AZ40" s="924">
        <f t="shared" si="6"/>
        <v>0</v>
      </c>
      <c r="BA40" s="925">
        <f t="shared" si="6"/>
        <v>200</v>
      </c>
      <c r="BB40" s="926">
        <f t="shared" si="7"/>
        <v>194</v>
      </c>
      <c r="BC40" s="926">
        <f t="shared" si="8"/>
        <v>7</v>
      </c>
      <c r="BD40" s="926">
        <f t="shared" si="9"/>
        <v>4</v>
      </c>
      <c r="BE40" s="926">
        <f t="shared" si="8"/>
        <v>0</v>
      </c>
      <c r="BF40" s="926">
        <f t="shared" si="9"/>
        <v>0</v>
      </c>
      <c r="BG40" s="926">
        <f t="shared" si="10"/>
        <v>182</v>
      </c>
      <c r="BH40" s="926">
        <f t="shared" si="11"/>
        <v>194</v>
      </c>
      <c r="BI40" s="926">
        <f t="shared" si="12"/>
        <v>1080</v>
      </c>
      <c r="BJ40" s="926">
        <f t="shared" si="13"/>
        <v>1143</v>
      </c>
      <c r="BK40" s="926">
        <f t="shared" si="14"/>
        <v>0</v>
      </c>
      <c r="BL40" s="926">
        <f t="shared" si="14"/>
        <v>0</v>
      </c>
      <c r="BM40" s="926">
        <f t="shared" si="17"/>
        <v>1469</v>
      </c>
      <c r="BN40" s="926">
        <f t="shared" si="16"/>
        <v>1535</v>
      </c>
      <c r="BO40" s="951"/>
      <c r="BP40" s="927"/>
    </row>
    <row r="41" spans="1:80" ht="15" customHeight="1" x14ac:dyDescent="0.25">
      <c r="A41" s="999" t="s">
        <v>34</v>
      </c>
      <c r="B41" s="976">
        <v>166.57</v>
      </c>
      <c r="C41" s="930">
        <f t="shared" si="0"/>
        <v>11.886894398751277</v>
      </c>
      <c r="D41" s="977"/>
      <c r="E41" s="919"/>
      <c r="F41" s="919"/>
      <c r="G41" s="919"/>
      <c r="H41" s="919"/>
      <c r="I41" s="919"/>
      <c r="J41" s="919"/>
      <c r="K41" s="919"/>
      <c r="L41" s="919"/>
      <c r="M41" s="919"/>
      <c r="N41" s="919"/>
      <c r="O41" s="919"/>
      <c r="P41" s="919"/>
      <c r="Q41" s="919">
        <f t="shared" si="3"/>
        <v>0</v>
      </c>
      <c r="R41" s="919">
        <f t="shared" si="3"/>
        <v>0</v>
      </c>
      <c r="S41" s="919"/>
      <c r="T41" s="919"/>
      <c r="U41" s="919"/>
      <c r="V41" s="919"/>
      <c r="W41" s="919"/>
      <c r="X41" s="919"/>
      <c r="Y41" s="919"/>
      <c r="Z41" s="919">
        <v>19.8</v>
      </c>
      <c r="AA41" s="919">
        <v>51</v>
      </c>
      <c r="AB41" s="919"/>
      <c r="AC41" s="919"/>
      <c r="AD41" s="919"/>
      <c r="AE41" s="919"/>
      <c r="AF41" s="919">
        <f t="shared" si="4"/>
        <v>19.8</v>
      </c>
      <c r="AG41" s="919">
        <f t="shared" si="4"/>
        <v>51</v>
      </c>
      <c r="AH41" s="924"/>
      <c r="AI41" s="924"/>
      <c r="AJ41" s="924"/>
      <c r="AK41" s="924"/>
      <c r="AL41" s="924"/>
      <c r="AM41" s="924"/>
      <c r="AN41" s="924"/>
      <c r="AO41" s="924"/>
      <c r="AP41" s="924"/>
      <c r="AQ41" s="924"/>
      <c r="AR41" s="924"/>
      <c r="AS41" s="924"/>
      <c r="AT41" s="924"/>
      <c r="AU41" s="924">
        <f t="shared" si="5"/>
        <v>0</v>
      </c>
      <c r="AV41" s="924">
        <f t="shared" si="5"/>
        <v>0</v>
      </c>
      <c r="AW41" s="924"/>
      <c r="AX41" s="924"/>
      <c r="AY41" s="924"/>
      <c r="AZ41" s="924">
        <f t="shared" si="6"/>
        <v>0</v>
      </c>
      <c r="BA41" s="925">
        <f t="shared" si="6"/>
        <v>0</v>
      </c>
      <c r="BB41" s="926">
        <f t="shared" si="7"/>
        <v>0</v>
      </c>
      <c r="BC41" s="926">
        <f t="shared" si="8"/>
        <v>0</v>
      </c>
      <c r="BD41" s="926">
        <f t="shared" si="9"/>
        <v>0</v>
      </c>
      <c r="BE41" s="926">
        <f t="shared" si="8"/>
        <v>0</v>
      </c>
      <c r="BF41" s="926">
        <f t="shared" si="9"/>
        <v>0</v>
      </c>
      <c r="BG41" s="926">
        <f t="shared" si="10"/>
        <v>19.8</v>
      </c>
      <c r="BH41" s="926">
        <f t="shared" si="11"/>
        <v>51</v>
      </c>
      <c r="BI41" s="926">
        <f t="shared" si="12"/>
        <v>0</v>
      </c>
      <c r="BJ41" s="926">
        <f t="shared" si="13"/>
        <v>0</v>
      </c>
      <c r="BK41" s="926">
        <f t="shared" si="14"/>
        <v>0</v>
      </c>
      <c r="BL41" s="926">
        <f t="shared" si="14"/>
        <v>0</v>
      </c>
      <c r="BM41" s="926">
        <f t="shared" si="17"/>
        <v>19.8</v>
      </c>
      <c r="BN41" s="926">
        <f t="shared" si="16"/>
        <v>51</v>
      </c>
      <c r="BO41" s="932"/>
      <c r="BP41" s="927"/>
    </row>
    <row r="42" spans="1:80" ht="15" customHeight="1" x14ac:dyDescent="0.25">
      <c r="A42" s="999" t="s">
        <v>35</v>
      </c>
      <c r="B42" s="976">
        <v>1008</v>
      </c>
      <c r="C42" s="930">
        <f t="shared" si="0"/>
        <v>91.716269841269835</v>
      </c>
      <c r="D42" s="931"/>
      <c r="E42" s="919">
        <v>122</v>
      </c>
      <c r="F42" s="919">
        <v>249</v>
      </c>
      <c r="G42" s="919"/>
      <c r="H42" s="919"/>
      <c r="I42" s="919"/>
      <c r="J42" s="919"/>
      <c r="K42" s="919"/>
      <c r="L42" s="919"/>
      <c r="M42" s="919"/>
      <c r="N42" s="919"/>
      <c r="O42" s="919">
        <v>236</v>
      </c>
      <c r="P42" s="919">
        <v>414</v>
      </c>
      <c r="Q42" s="919">
        <f t="shared" si="3"/>
        <v>358</v>
      </c>
      <c r="R42" s="919">
        <f t="shared" si="3"/>
        <v>663</v>
      </c>
      <c r="S42" s="919"/>
      <c r="T42" s="919">
        <v>55.5</v>
      </c>
      <c r="U42" s="919">
        <v>87</v>
      </c>
      <c r="V42" s="919"/>
      <c r="W42" s="919"/>
      <c r="X42" s="919"/>
      <c r="Y42" s="919"/>
      <c r="Z42" s="919">
        <v>38</v>
      </c>
      <c r="AA42" s="919">
        <v>60</v>
      </c>
      <c r="AB42" s="919"/>
      <c r="AC42" s="919"/>
      <c r="AD42" s="919">
        <v>473</v>
      </c>
      <c r="AE42" s="919">
        <v>850</v>
      </c>
      <c r="AF42" s="919">
        <f t="shared" si="4"/>
        <v>566.5</v>
      </c>
      <c r="AG42" s="919">
        <f t="shared" si="4"/>
        <v>997</v>
      </c>
      <c r="AH42" s="924"/>
      <c r="AI42" s="924"/>
      <c r="AJ42" s="924"/>
      <c r="AK42" s="924"/>
      <c r="AL42" s="924"/>
      <c r="AM42" s="924"/>
      <c r="AN42" s="924"/>
      <c r="AO42" s="924"/>
      <c r="AP42" s="924"/>
      <c r="AQ42" s="924"/>
      <c r="AR42" s="924"/>
      <c r="AS42" s="924"/>
      <c r="AT42" s="924"/>
      <c r="AU42" s="924">
        <f t="shared" si="5"/>
        <v>0</v>
      </c>
      <c r="AV42" s="924">
        <f t="shared" si="5"/>
        <v>0</v>
      </c>
      <c r="AW42" s="924"/>
      <c r="AX42" s="924"/>
      <c r="AY42" s="924"/>
      <c r="AZ42" s="924">
        <f t="shared" si="6"/>
        <v>0</v>
      </c>
      <c r="BA42" s="925">
        <f t="shared" si="6"/>
        <v>177.5</v>
      </c>
      <c r="BB42" s="926">
        <f t="shared" si="7"/>
        <v>336</v>
      </c>
      <c r="BC42" s="926">
        <f t="shared" si="8"/>
        <v>0</v>
      </c>
      <c r="BD42" s="926">
        <f t="shared" si="9"/>
        <v>0</v>
      </c>
      <c r="BE42" s="926">
        <f t="shared" si="8"/>
        <v>0</v>
      </c>
      <c r="BF42" s="926">
        <f t="shared" si="9"/>
        <v>0</v>
      </c>
      <c r="BG42" s="926">
        <f t="shared" si="10"/>
        <v>38</v>
      </c>
      <c r="BH42" s="926">
        <f t="shared" si="11"/>
        <v>60</v>
      </c>
      <c r="BI42" s="926">
        <f t="shared" si="12"/>
        <v>0</v>
      </c>
      <c r="BJ42" s="926">
        <f t="shared" si="13"/>
        <v>0</v>
      </c>
      <c r="BK42" s="926">
        <f t="shared" si="14"/>
        <v>709</v>
      </c>
      <c r="BL42" s="926">
        <f t="shared" si="14"/>
        <v>1264</v>
      </c>
      <c r="BM42" s="926">
        <f t="shared" si="17"/>
        <v>924.5</v>
      </c>
      <c r="BN42" s="926">
        <f t="shared" si="16"/>
        <v>1660</v>
      </c>
      <c r="BO42" s="932"/>
      <c r="BP42" s="927"/>
      <c r="BQ42" s="912" t="s">
        <v>127</v>
      </c>
    </row>
    <row r="43" spans="1:80" ht="15" customHeight="1" x14ac:dyDescent="0.25">
      <c r="A43" s="999" t="s">
        <v>36</v>
      </c>
      <c r="B43" s="976">
        <v>1140.8399999999999</v>
      </c>
      <c r="C43" s="930">
        <f t="shared" si="0"/>
        <v>97.610532590021407</v>
      </c>
      <c r="D43" s="953"/>
      <c r="E43" s="1000">
        <v>384</v>
      </c>
      <c r="F43" s="979">
        <v>469</v>
      </c>
      <c r="G43" s="978"/>
      <c r="H43" s="979"/>
      <c r="I43" s="978"/>
      <c r="J43" s="979"/>
      <c r="K43" s="1001">
        <v>53.79</v>
      </c>
      <c r="L43" s="979">
        <v>66</v>
      </c>
      <c r="M43" s="978">
        <v>380</v>
      </c>
      <c r="N43" s="979">
        <v>726</v>
      </c>
      <c r="O43" s="919">
        <v>98.42</v>
      </c>
      <c r="P43" s="919">
        <v>164</v>
      </c>
      <c r="Q43" s="919">
        <f t="shared" si="3"/>
        <v>916.21</v>
      </c>
      <c r="R43" s="919">
        <f t="shared" si="3"/>
        <v>1425</v>
      </c>
      <c r="S43" s="919"/>
      <c r="T43" s="919">
        <v>7.76</v>
      </c>
      <c r="U43" s="919">
        <v>18</v>
      </c>
      <c r="V43" s="919"/>
      <c r="W43" s="919"/>
      <c r="X43" s="919"/>
      <c r="Y43" s="919"/>
      <c r="Z43" s="919">
        <v>18.38</v>
      </c>
      <c r="AA43" s="919">
        <v>31</v>
      </c>
      <c r="AB43" s="978">
        <v>149</v>
      </c>
      <c r="AC43" s="979">
        <v>371</v>
      </c>
      <c r="AD43" s="919">
        <v>22.23</v>
      </c>
      <c r="AE43" s="919">
        <v>34</v>
      </c>
      <c r="AF43" s="919">
        <f t="shared" si="4"/>
        <v>197.36999999999998</v>
      </c>
      <c r="AG43" s="919">
        <f t="shared" si="4"/>
        <v>454</v>
      </c>
      <c r="AH43" s="924"/>
      <c r="AI43" s="924"/>
      <c r="AJ43" s="924"/>
      <c r="AK43" s="924"/>
      <c r="AL43" s="924"/>
      <c r="AM43" s="924"/>
      <c r="AN43" s="924"/>
      <c r="AO43" s="924"/>
      <c r="AP43" s="954"/>
      <c r="AQ43" s="924"/>
      <c r="AR43" s="924"/>
      <c r="AS43" s="924"/>
      <c r="AT43" s="924"/>
      <c r="AU43" s="924">
        <f t="shared" si="5"/>
        <v>0</v>
      </c>
      <c r="AV43" s="924">
        <f t="shared" si="5"/>
        <v>0</v>
      </c>
      <c r="AW43" s="924"/>
      <c r="AX43" s="924"/>
      <c r="AY43" s="924"/>
      <c r="AZ43" s="924">
        <f t="shared" si="6"/>
        <v>0</v>
      </c>
      <c r="BA43" s="925">
        <f t="shared" si="6"/>
        <v>391.76</v>
      </c>
      <c r="BB43" s="926">
        <f t="shared" si="7"/>
        <v>487</v>
      </c>
      <c r="BC43" s="926">
        <f t="shared" si="8"/>
        <v>0</v>
      </c>
      <c r="BD43" s="926">
        <f t="shared" si="9"/>
        <v>0</v>
      </c>
      <c r="BE43" s="926">
        <f t="shared" si="8"/>
        <v>0</v>
      </c>
      <c r="BF43" s="926">
        <f t="shared" si="9"/>
        <v>0</v>
      </c>
      <c r="BG43" s="926">
        <f t="shared" si="10"/>
        <v>72.17</v>
      </c>
      <c r="BH43" s="926">
        <f t="shared" si="11"/>
        <v>97</v>
      </c>
      <c r="BI43" s="926">
        <f t="shared" si="12"/>
        <v>529</v>
      </c>
      <c r="BJ43" s="926">
        <f t="shared" si="13"/>
        <v>1097</v>
      </c>
      <c r="BK43" s="926">
        <f t="shared" si="14"/>
        <v>120.65</v>
      </c>
      <c r="BL43" s="926">
        <f t="shared" si="14"/>
        <v>198</v>
      </c>
      <c r="BM43" s="926">
        <f t="shared" si="17"/>
        <v>1113.5800000000002</v>
      </c>
      <c r="BN43" s="926">
        <f t="shared" si="17"/>
        <v>1879</v>
      </c>
      <c r="BO43" s="951"/>
      <c r="BP43" s="927"/>
      <c r="BQ43" s="912" t="s">
        <v>207</v>
      </c>
    </row>
    <row r="44" spans="1:80" ht="15" customHeight="1" x14ac:dyDescent="0.25">
      <c r="A44" s="999" t="s">
        <v>37</v>
      </c>
      <c r="B44" s="976">
        <v>1657</v>
      </c>
      <c r="C44" s="930">
        <f t="shared" si="0"/>
        <v>88.92576946288473</v>
      </c>
      <c r="D44" s="934"/>
      <c r="E44" s="978">
        <v>356</v>
      </c>
      <c r="F44" s="979">
        <v>626</v>
      </c>
      <c r="G44" s="978">
        <v>0.5</v>
      </c>
      <c r="H44" s="979">
        <v>1</v>
      </c>
      <c r="I44" s="978">
        <v>1</v>
      </c>
      <c r="J44" s="979">
        <v>1</v>
      </c>
      <c r="K44" s="978">
        <v>89</v>
      </c>
      <c r="L44" s="979">
        <v>176</v>
      </c>
      <c r="M44" s="978">
        <v>827</v>
      </c>
      <c r="N44" s="979">
        <v>1877</v>
      </c>
      <c r="O44" s="919"/>
      <c r="P44" s="919"/>
      <c r="Q44" s="919">
        <f t="shared" si="3"/>
        <v>1273.5</v>
      </c>
      <c r="R44" s="919">
        <f t="shared" si="3"/>
        <v>2681</v>
      </c>
      <c r="S44" s="919"/>
      <c r="T44" s="978"/>
      <c r="U44" s="979"/>
      <c r="V44" s="978"/>
      <c r="W44" s="979"/>
      <c r="X44" s="978"/>
      <c r="Y44" s="979"/>
      <c r="Z44" s="978"/>
      <c r="AA44" s="979"/>
      <c r="AB44" s="978">
        <v>200</v>
      </c>
      <c r="AC44" s="979">
        <v>448</v>
      </c>
      <c r="AD44" s="919"/>
      <c r="AE44" s="919"/>
      <c r="AF44" s="919">
        <f t="shared" si="4"/>
        <v>200</v>
      </c>
      <c r="AG44" s="919">
        <f t="shared" si="4"/>
        <v>448</v>
      </c>
      <c r="AH44" s="924"/>
      <c r="AI44" s="924"/>
      <c r="AJ44" s="924"/>
      <c r="AK44" s="954"/>
      <c r="AL44" s="924"/>
      <c r="AM44" s="924"/>
      <c r="AN44" s="924"/>
      <c r="AO44" s="924"/>
      <c r="AP44" s="924"/>
      <c r="AQ44" s="924"/>
      <c r="AR44" s="924"/>
      <c r="AS44" s="924"/>
      <c r="AT44" s="924"/>
      <c r="AU44" s="924">
        <f t="shared" si="5"/>
        <v>0</v>
      </c>
      <c r="AV44" s="924">
        <f t="shared" si="5"/>
        <v>0</v>
      </c>
      <c r="AW44" s="924"/>
      <c r="AX44" s="924"/>
      <c r="AY44" s="924"/>
      <c r="AZ44" s="924">
        <f t="shared" si="6"/>
        <v>0</v>
      </c>
      <c r="BA44" s="925">
        <f t="shared" si="6"/>
        <v>356</v>
      </c>
      <c r="BB44" s="926">
        <f t="shared" si="7"/>
        <v>626</v>
      </c>
      <c r="BC44" s="926">
        <f t="shared" si="8"/>
        <v>0.5</v>
      </c>
      <c r="BD44" s="926">
        <f t="shared" si="9"/>
        <v>1</v>
      </c>
      <c r="BE44" s="926">
        <f t="shared" si="8"/>
        <v>1</v>
      </c>
      <c r="BF44" s="926">
        <f t="shared" si="9"/>
        <v>1</v>
      </c>
      <c r="BG44" s="926">
        <f t="shared" si="10"/>
        <v>89</v>
      </c>
      <c r="BH44" s="926">
        <f t="shared" si="11"/>
        <v>176</v>
      </c>
      <c r="BI44" s="926">
        <f t="shared" si="12"/>
        <v>1027</v>
      </c>
      <c r="BJ44" s="926">
        <f t="shared" si="13"/>
        <v>2325</v>
      </c>
      <c r="BK44" s="926">
        <f t="shared" si="14"/>
        <v>0</v>
      </c>
      <c r="BL44" s="926">
        <f t="shared" si="14"/>
        <v>0</v>
      </c>
      <c r="BM44" s="926">
        <f t="shared" si="17"/>
        <v>1473.5</v>
      </c>
      <c r="BN44" s="926">
        <f t="shared" si="17"/>
        <v>3129</v>
      </c>
      <c r="BO44" s="932"/>
      <c r="BP44" s="927"/>
      <c r="BQ44" s="985" t="s">
        <v>127</v>
      </c>
    </row>
    <row r="45" spans="1:80" s="883" customFormat="1" ht="15" customHeight="1" x14ac:dyDescent="0.25">
      <c r="A45" s="1002" t="s">
        <v>38</v>
      </c>
      <c r="B45" s="976">
        <v>3677.73</v>
      </c>
      <c r="C45" s="930">
        <f t="shared" si="0"/>
        <v>79.385925557341068</v>
      </c>
      <c r="D45" s="953"/>
      <c r="E45" s="1003">
        <v>234</v>
      </c>
      <c r="F45" s="1004">
        <v>315</v>
      </c>
      <c r="G45" s="1005">
        <v>2.5</v>
      </c>
      <c r="H45" s="1005">
        <v>4</v>
      </c>
      <c r="I45" s="1005">
        <v>7.1</v>
      </c>
      <c r="J45" s="1005">
        <v>20</v>
      </c>
      <c r="K45" s="1005">
        <v>327</v>
      </c>
      <c r="L45" s="1005">
        <v>419</v>
      </c>
      <c r="M45" s="919">
        <v>141</v>
      </c>
      <c r="N45" s="919">
        <v>187</v>
      </c>
      <c r="O45" s="1003">
        <v>581</v>
      </c>
      <c r="P45" s="1004">
        <v>654</v>
      </c>
      <c r="Q45" s="919">
        <f t="shared" si="3"/>
        <v>1292.5999999999999</v>
      </c>
      <c r="R45" s="919">
        <f t="shared" si="3"/>
        <v>1599</v>
      </c>
      <c r="S45" s="919"/>
      <c r="T45" s="919"/>
      <c r="U45" s="919"/>
      <c r="V45" s="919"/>
      <c r="W45" s="919"/>
      <c r="X45" s="1003"/>
      <c r="Y45" s="1004"/>
      <c r="Z45" s="1003">
        <v>205</v>
      </c>
      <c r="AA45" s="1004">
        <v>243</v>
      </c>
      <c r="AB45" s="1003"/>
      <c r="AC45" s="1004"/>
      <c r="AD45" s="1006">
        <v>1422</v>
      </c>
      <c r="AE45" s="1004">
        <v>1537</v>
      </c>
      <c r="AF45" s="919">
        <f t="shared" si="4"/>
        <v>1627</v>
      </c>
      <c r="AG45" s="919">
        <f t="shared" si="4"/>
        <v>1780</v>
      </c>
      <c r="AH45" s="924"/>
      <c r="AI45" s="924"/>
      <c r="AJ45" s="924"/>
      <c r="AK45" s="1007"/>
      <c r="AL45" s="1007"/>
      <c r="AM45" s="1007"/>
      <c r="AN45" s="1007"/>
      <c r="AO45" s="1007"/>
      <c r="AP45" s="1007"/>
      <c r="AQ45" s="924"/>
      <c r="AR45" s="924"/>
      <c r="AS45" s="924"/>
      <c r="AT45" s="924"/>
      <c r="AU45" s="924">
        <f t="shared" si="5"/>
        <v>0</v>
      </c>
      <c r="AV45" s="924">
        <f t="shared" si="5"/>
        <v>0</v>
      </c>
      <c r="AW45" s="924"/>
      <c r="AX45" s="924"/>
      <c r="AY45" s="924"/>
      <c r="AZ45" s="924">
        <f t="shared" si="6"/>
        <v>0</v>
      </c>
      <c r="BA45" s="925">
        <f t="shared" si="6"/>
        <v>234</v>
      </c>
      <c r="BB45" s="926">
        <f t="shared" si="7"/>
        <v>315</v>
      </c>
      <c r="BC45" s="926">
        <f t="shared" si="8"/>
        <v>2.5</v>
      </c>
      <c r="BD45" s="926">
        <f t="shared" si="9"/>
        <v>4</v>
      </c>
      <c r="BE45" s="926">
        <f t="shared" si="8"/>
        <v>7.1</v>
      </c>
      <c r="BF45" s="926">
        <f t="shared" si="9"/>
        <v>20</v>
      </c>
      <c r="BG45" s="926">
        <f t="shared" si="10"/>
        <v>532</v>
      </c>
      <c r="BH45" s="926">
        <f t="shared" si="11"/>
        <v>662</v>
      </c>
      <c r="BI45" s="926">
        <f t="shared" si="12"/>
        <v>141</v>
      </c>
      <c r="BJ45" s="926">
        <f t="shared" si="13"/>
        <v>187</v>
      </c>
      <c r="BK45" s="926">
        <f t="shared" si="14"/>
        <v>2003</v>
      </c>
      <c r="BL45" s="926">
        <f t="shared" si="14"/>
        <v>2191</v>
      </c>
      <c r="BM45" s="926">
        <f t="shared" si="17"/>
        <v>2919.6</v>
      </c>
      <c r="BN45" s="926">
        <f t="shared" si="17"/>
        <v>3379</v>
      </c>
      <c r="BO45" s="951"/>
      <c r="BP45" s="927"/>
      <c r="BQ45" s="1008"/>
      <c r="BW45" s="885"/>
      <c r="BX45" s="885"/>
      <c r="BY45" s="885"/>
      <c r="BZ45" s="885"/>
      <c r="CA45" s="885"/>
      <c r="CB45" s="885"/>
    </row>
    <row r="46" spans="1:80" ht="15" customHeight="1" x14ac:dyDescent="0.25">
      <c r="A46" s="999" t="s">
        <v>39</v>
      </c>
      <c r="B46" s="976">
        <v>506.5</v>
      </c>
      <c r="C46" s="930">
        <f t="shared" si="0"/>
        <v>98.420533070088851</v>
      </c>
      <c r="D46" s="953"/>
      <c r="E46" s="919">
        <v>126.5</v>
      </c>
      <c r="F46" s="919">
        <v>231</v>
      </c>
      <c r="G46" s="919"/>
      <c r="H46" s="919"/>
      <c r="I46" s="919"/>
      <c r="J46" s="919"/>
      <c r="K46" s="919">
        <v>22</v>
      </c>
      <c r="L46" s="919">
        <v>132</v>
      </c>
      <c r="M46" s="919"/>
      <c r="N46" s="919"/>
      <c r="O46" s="919">
        <v>144</v>
      </c>
      <c r="P46" s="919">
        <v>133</v>
      </c>
      <c r="Q46" s="919">
        <f t="shared" si="3"/>
        <v>292.5</v>
      </c>
      <c r="R46" s="919">
        <f t="shared" si="3"/>
        <v>496</v>
      </c>
      <c r="S46" s="919"/>
      <c r="T46" s="919">
        <v>55</v>
      </c>
      <c r="U46" s="919">
        <v>112</v>
      </c>
      <c r="V46" s="919"/>
      <c r="W46" s="919"/>
      <c r="X46" s="919"/>
      <c r="Y46" s="919"/>
      <c r="Z46" s="919">
        <v>24</v>
      </c>
      <c r="AA46" s="919">
        <v>79</v>
      </c>
      <c r="AB46" s="919"/>
      <c r="AC46" s="919"/>
      <c r="AD46" s="919">
        <v>127</v>
      </c>
      <c r="AE46" s="919">
        <v>202</v>
      </c>
      <c r="AF46" s="919">
        <f t="shared" si="4"/>
        <v>206</v>
      </c>
      <c r="AG46" s="919">
        <f t="shared" si="4"/>
        <v>393</v>
      </c>
      <c r="AH46" s="924"/>
      <c r="AI46" s="924"/>
      <c r="AJ46" s="924"/>
      <c r="AK46" s="924"/>
      <c r="AL46" s="924"/>
      <c r="AM46" s="924"/>
      <c r="AN46" s="924"/>
      <c r="AO46" s="924"/>
      <c r="AP46" s="924"/>
      <c r="AQ46" s="924"/>
      <c r="AR46" s="924"/>
      <c r="AS46" s="924"/>
      <c r="AT46" s="924"/>
      <c r="AU46" s="924">
        <f t="shared" si="5"/>
        <v>0</v>
      </c>
      <c r="AV46" s="924">
        <f t="shared" si="5"/>
        <v>0</v>
      </c>
      <c r="AW46" s="924"/>
      <c r="AX46" s="924"/>
      <c r="AY46" s="924"/>
      <c r="AZ46" s="924">
        <f t="shared" si="6"/>
        <v>0</v>
      </c>
      <c r="BA46" s="925">
        <f t="shared" si="6"/>
        <v>181.5</v>
      </c>
      <c r="BB46" s="926">
        <f t="shared" si="7"/>
        <v>343</v>
      </c>
      <c r="BC46" s="926">
        <f t="shared" si="8"/>
        <v>0</v>
      </c>
      <c r="BD46" s="926">
        <f t="shared" si="9"/>
        <v>0</v>
      </c>
      <c r="BE46" s="926">
        <f t="shared" si="8"/>
        <v>0</v>
      </c>
      <c r="BF46" s="926">
        <f t="shared" si="9"/>
        <v>0</v>
      </c>
      <c r="BG46" s="926">
        <f t="shared" si="10"/>
        <v>46</v>
      </c>
      <c r="BH46" s="926">
        <f t="shared" si="11"/>
        <v>211</v>
      </c>
      <c r="BI46" s="926">
        <f t="shared" si="12"/>
        <v>0</v>
      </c>
      <c r="BJ46" s="926">
        <f t="shared" si="13"/>
        <v>0</v>
      </c>
      <c r="BK46" s="926">
        <f t="shared" si="14"/>
        <v>271</v>
      </c>
      <c r="BL46" s="926">
        <f t="shared" si="14"/>
        <v>335</v>
      </c>
      <c r="BM46" s="926">
        <f t="shared" si="17"/>
        <v>498.5</v>
      </c>
      <c r="BN46" s="926">
        <f t="shared" si="17"/>
        <v>889</v>
      </c>
      <c r="BO46" s="951"/>
      <c r="BP46" s="927"/>
      <c r="BQ46" s="912" t="s">
        <v>203</v>
      </c>
    </row>
    <row r="47" spans="1:80" ht="15" customHeight="1" x14ac:dyDescent="0.25">
      <c r="A47" s="999" t="s">
        <v>40</v>
      </c>
      <c r="B47" s="976">
        <v>572</v>
      </c>
      <c r="C47" s="930">
        <f t="shared" si="0"/>
        <v>63.294434055944052</v>
      </c>
      <c r="D47" s="953"/>
      <c r="E47" s="978">
        <v>182.88741059999998</v>
      </c>
      <c r="F47" s="979">
        <v>462</v>
      </c>
      <c r="G47" s="919"/>
      <c r="H47" s="919"/>
      <c r="I47" s="919"/>
      <c r="J47" s="919"/>
      <c r="K47" s="978">
        <v>90.226752200000007</v>
      </c>
      <c r="L47" s="979">
        <v>304</v>
      </c>
      <c r="M47" s="978">
        <v>70.72999999999999</v>
      </c>
      <c r="N47" s="979">
        <v>160</v>
      </c>
      <c r="O47" s="919"/>
      <c r="P47" s="919"/>
      <c r="Q47" s="919">
        <f t="shared" si="3"/>
        <v>343.84416279999994</v>
      </c>
      <c r="R47" s="919">
        <f t="shared" si="3"/>
        <v>926</v>
      </c>
      <c r="S47" s="919"/>
      <c r="T47" s="919"/>
      <c r="U47" s="919"/>
      <c r="V47" s="919"/>
      <c r="W47" s="919"/>
      <c r="X47" s="919"/>
      <c r="Y47" s="919"/>
      <c r="Z47" s="919">
        <v>17.57</v>
      </c>
      <c r="AA47" s="919">
        <v>73</v>
      </c>
      <c r="AB47" s="919">
        <v>0.63</v>
      </c>
      <c r="AC47" s="919">
        <v>5</v>
      </c>
      <c r="AD47" s="919"/>
      <c r="AE47" s="919"/>
      <c r="AF47" s="919">
        <f t="shared" si="4"/>
        <v>18.2</v>
      </c>
      <c r="AG47" s="919">
        <f t="shared" si="4"/>
        <v>78</v>
      </c>
      <c r="AH47" s="924"/>
      <c r="AI47" s="924"/>
      <c r="AJ47" s="924"/>
      <c r="AK47" s="924"/>
      <c r="AL47" s="924"/>
      <c r="AM47" s="924"/>
      <c r="AN47" s="924"/>
      <c r="AO47" s="1009"/>
      <c r="AP47" s="1010"/>
      <c r="AQ47" s="1009"/>
      <c r="AR47" s="1010"/>
      <c r="AS47" s="924"/>
      <c r="AT47" s="924"/>
      <c r="AU47" s="924">
        <f t="shared" si="5"/>
        <v>0</v>
      </c>
      <c r="AV47" s="924">
        <f t="shared" si="5"/>
        <v>0</v>
      </c>
      <c r="AW47" s="924"/>
      <c r="AX47" s="924"/>
      <c r="AY47" s="924"/>
      <c r="AZ47" s="924">
        <f t="shared" si="6"/>
        <v>0</v>
      </c>
      <c r="BA47" s="925">
        <f t="shared" si="6"/>
        <v>182.88741059999998</v>
      </c>
      <c r="BB47" s="926">
        <f t="shared" si="7"/>
        <v>462</v>
      </c>
      <c r="BC47" s="926">
        <f t="shared" si="8"/>
        <v>0</v>
      </c>
      <c r="BD47" s="926">
        <f t="shared" si="9"/>
        <v>0</v>
      </c>
      <c r="BE47" s="926">
        <f t="shared" si="8"/>
        <v>0</v>
      </c>
      <c r="BF47" s="926">
        <f t="shared" si="9"/>
        <v>0</v>
      </c>
      <c r="BG47" s="926">
        <f t="shared" si="10"/>
        <v>107.79675220000001</v>
      </c>
      <c r="BH47" s="926">
        <f t="shared" si="11"/>
        <v>377</v>
      </c>
      <c r="BI47" s="926">
        <f t="shared" si="12"/>
        <v>71.359999999999985</v>
      </c>
      <c r="BJ47" s="926">
        <f t="shared" si="13"/>
        <v>165</v>
      </c>
      <c r="BK47" s="926">
        <f t="shared" si="14"/>
        <v>0</v>
      </c>
      <c r="BL47" s="926">
        <f t="shared" si="14"/>
        <v>0</v>
      </c>
      <c r="BM47" s="926">
        <f t="shared" si="17"/>
        <v>362.04416279999998</v>
      </c>
      <c r="BN47" s="926">
        <f t="shared" si="17"/>
        <v>1004</v>
      </c>
      <c r="BO47" s="951"/>
      <c r="BP47" s="927"/>
      <c r="BR47" s="912" t="s">
        <v>207</v>
      </c>
    </row>
    <row r="48" spans="1:80" ht="15" customHeight="1" x14ac:dyDescent="0.25">
      <c r="A48" s="999" t="s">
        <v>98</v>
      </c>
      <c r="B48" s="976">
        <v>1050</v>
      </c>
      <c r="C48" s="930">
        <f t="shared" si="0"/>
        <v>49.333333333333336</v>
      </c>
      <c r="D48" s="953"/>
      <c r="E48" s="919">
        <v>271</v>
      </c>
      <c r="F48" s="919">
        <v>444</v>
      </c>
      <c r="G48" s="919"/>
      <c r="H48" s="919"/>
      <c r="I48" s="919"/>
      <c r="J48" s="919"/>
      <c r="K48" s="919">
        <v>53</v>
      </c>
      <c r="L48" s="919">
        <v>104</v>
      </c>
      <c r="M48" s="919">
        <v>47</v>
      </c>
      <c r="N48" s="919">
        <v>81</v>
      </c>
      <c r="O48" s="919">
        <v>147</v>
      </c>
      <c r="P48" s="919">
        <v>287</v>
      </c>
      <c r="Q48" s="919">
        <f t="shared" si="3"/>
        <v>518</v>
      </c>
      <c r="R48" s="919">
        <f t="shared" si="3"/>
        <v>916</v>
      </c>
      <c r="S48" s="919"/>
      <c r="T48" s="919"/>
      <c r="U48" s="919"/>
      <c r="V48" s="919"/>
      <c r="W48" s="919"/>
      <c r="X48" s="919"/>
      <c r="Y48" s="919"/>
      <c r="Z48" s="919"/>
      <c r="AA48" s="919"/>
      <c r="AB48" s="919"/>
      <c r="AC48" s="919"/>
      <c r="AD48" s="919"/>
      <c r="AE48" s="919"/>
      <c r="AF48" s="919">
        <f t="shared" si="4"/>
        <v>0</v>
      </c>
      <c r="AG48" s="919">
        <f t="shared" si="4"/>
        <v>0</v>
      </c>
      <c r="AH48" s="924"/>
      <c r="AI48" s="924"/>
      <c r="AJ48" s="924"/>
      <c r="AK48" s="924"/>
      <c r="AL48" s="924"/>
      <c r="AM48" s="924"/>
      <c r="AN48" s="924"/>
      <c r="AO48" s="924"/>
      <c r="AP48" s="924"/>
      <c r="AQ48" s="924"/>
      <c r="AR48" s="924"/>
      <c r="AS48" s="924"/>
      <c r="AT48" s="924"/>
      <c r="AU48" s="924">
        <f t="shared" si="5"/>
        <v>0</v>
      </c>
      <c r="AV48" s="924">
        <f t="shared" si="5"/>
        <v>0</v>
      </c>
      <c r="AW48" s="924"/>
      <c r="AX48" s="924"/>
      <c r="AY48" s="924"/>
      <c r="AZ48" s="924">
        <f t="shared" si="6"/>
        <v>0</v>
      </c>
      <c r="BA48" s="925">
        <f t="shared" si="6"/>
        <v>271</v>
      </c>
      <c r="BB48" s="926">
        <f t="shared" si="7"/>
        <v>444</v>
      </c>
      <c r="BC48" s="926">
        <f t="shared" si="8"/>
        <v>0</v>
      </c>
      <c r="BD48" s="926">
        <f t="shared" si="9"/>
        <v>0</v>
      </c>
      <c r="BE48" s="926">
        <f t="shared" si="8"/>
        <v>0</v>
      </c>
      <c r="BF48" s="926">
        <f t="shared" si="9"/>
        <v>0</v>
      </c>
      <c r="BG48" s="926">
        <f t="shared" si="10"/>
        <v>53</v>
      </c>
      <c r="BH48" s="926">
        <f t="shared" si="11"/>
        <v>104</v>
      </c>
      <c r="BI48" s="926">
        <f t="shared" si="12"/>
        <v>47</v>
      </c>
      <c r="BJ48" s="926">
        <f t="shared" si="13"/>
        <v>81</v>
      </c>
      <c r="BK48" s="926">
        <f t="shared" si="14"/>
        <v>147</v>
      </c>
      <c r="BL48" s="926">
        <f t="shared" si="14"/>
        <v>287</v>
      </c>
      <c r="BM48" s="926">
        <f t="shared" ref="BM48:BN58" si="18">BA48+BC48+BE48+BG48+BI48+BK48</f>
        <v>518</v>
      </c>
      <c r="BN48" s="926">
        <f t="shared" si="18"/>
        <v>916</v>
      </c>
      <c r="BO48" s="951"/>
      <c r="BP48" s="927"/>
      <c r="BQ48" s="912" t="s">
        <v>127</v>
      </c>
    </row>
    <row r="49" spans="1:80" ht="15" customHeight="1" x14ac:dyDescent="0.25">
      <c r="A49" s="999" t="s">
        <v>42</v>
      </c>
      <c r="B49" s="976">
        <v>2479.4499999999998</v>
      </c>
      <c r="C49" s="930">
        <f t="shared" si="0"/>
        <v>32.135352598358509</v>
      </c>
      <c r="D49" s="953"/>
      <c r="E49" s="962">
        <v>148</v>
      </c>
      <c r="F49" s="962">
        <v>266</v>
      </c>
      <c r="G49" s="962"/>
      <c r="H49" s="962"/>
      <c r="I49" s="962">
        <v>3</v>
      </c>
      <c r="J49" s="962">
        <v>1</v>
      </c>
      <c r="K49" s="962">
        <v>66</v>
      </c>
      <c r="L49" s="962">
        <v>214</v>
      </c>
      <c r="M49" s="962">
        <v>1</v>
      </c>
      <c r="N49" s="962">
        <v>1</v>
      </c>
      <c r="O49" s="962">
        <v>407</v>
      </c>
      <c r="P49" s="962">
        <v>926</v>
      </c>
      <c r="Q49" s="919">
        <f t="shared" si="3"/>
        <v>625</v>
      </c>
      <c r="R49" s="919">
        <f t="shared" si="3"/>
        <v>1408</v>
      </c>
      <c r="S49" s="919"/>
      <c r="T49" s="962">
        <v>5.27</v>
      </c>
      <c r="U49" s="962">
        <v>10</v>
      </c>
      <c r="V49" s="962"/>
      <c r="W49" s="962"/>
      <c r="X49" s="962"/>
      <c r="Y49" s="962"/>
      <c r="Z49" s="962">
        <v>15.51</v>
      </c>
      <c r="AA49" s="962">
        <v>19</v>
      </c>
      <c r="AB49" s="1011"/>
      <c r="AC49" s="1011"/>
      <c r="AD49" s="962">
        <v>151</v>
      </c>
      <c r="AE49" s="962">
        <v>429</v>
      </c>
      <c r="AF49" s="919">
        <f t="shared" si="4"/>
        <v>171.78</v>
      </c>
      <c r="AG49" s="919">
        <f t="shared" si="4"/>
        <v>458</v>
      </c>
      <c r="AH49" s="924"/>
      <c r="AI49" s="924"/>
      <c r="AJ49" s="924"/>
      <c r="AK49" s="924"/>
      <c r="AL49" s="924"/>
      <c r="AM49" s="924"/>
      <c r="AN49" s="924"/>
      <c r="AO49" s="924"/>
      <c r="AP49" s="924"/>
      <c r="AQ49" s="924"/>
      <c r="AR49" s="924"/>
      <c r="AS49" s="924"/>
      <c r="AT49" s="924"/>
      <c r="AU49" s="924">
        <f t="shared" si="5"/>
        <v>0</v>
      </c>
      <c r="AV49" s="924">
        <f t="shared" si="5"/>
        <v>0</v>
      </c>
      <c r="AW49" s="924"/>
      <c r="AX49" s="924"/>
      <c r="AY49" s="924"/>
      <c r="AZ49" s="924">
        <f t="shared" si="6"/>
        <v>0</v>
      </c>
      <c r="BA49" s="925">
        <f t="shared" si="6"/>
        <v>153.27000000000001</v>
      </c>
      <c r="BB49" s="926">
        <f t="shared" si="7"/>
        <v>276</v>
      </c>
      <c r="BC49" s="926">
        <f t="shared" si="8"/>
        <v>0</v>
      </c>
      <c r="BD49" s="926">
        <f t="shared" si="9"/>
        <v>0</v>
      </c>
      <c r="BE49" s="926">
        <f t="shared" si="8"/>
        <v>3</v>
      </c>
      <c r="BF49" s="926">
        <f t="shared" si="9"/>
        <v>1</v>
      </c>
      <c r="BG49" s="926">
        <f t="shared" si="10"/>
        <v>81.510000000000005</v>
      </c>
      <c r="BH49" s="926">
        <f t="shared" si="11"/>
        <v>233</v>
      </c>
      <c r="BI49" s="926">
        <f t="shared" si="12"/>
        <v>1</v>
      </c>
      <c r="BJ49" s="926">
        <f t="shared" si="13"/>
        <v>1</v>
      </c>
      <c r="BK49" s="926">
        <f t="shared" si="14"/>
        <v>558</v>
      </c>
      <c r="BL49" s="926">
        <f t="shared" si="14"/>
        <v>1355</v>
      </c>
      <c r="BM49" s="926">
        <f t="shared" si="18"/>
        <v>796.78</v>
      </c>
      <c r="BN49" s="926">
        <f t="shared" si="18"/>
        <v>1866</v>
      </c>
      <c r="BO49" s="951"/>
      <c r="BP49" s="927"/>
      <c r="BQ49" s="985"/>
    </row>
    <row r="50" spans="1:80" ht="15" customHeight="1" x14ac:dyDescent="0.25">
      <c r="A50" s="999" t="s">
        <v>43</v>
      </c>
      <c r="B50" s="976">
        <v>849.88</v>
      </c>
      <c r="C50" s="930">
        <f t="shared" si="0"/>
        <v>77.188544265072736</v>
      </c>
      <c r="D50" s="934"/>
      <c r="E50" s="1012">
        <v>135.83000000000001</v>
      </c>
      <c r="F50" s="1012">
        <v>329</v>
      </c>
      <c r="G50" s="1012"/>
      <c r="H50" s="1012"/>
      <c r="I50" s="1012"/>
      <c r="J50" s="1012"/>
      <c r="K50" s="1012">
        <v>5.68</v>
      </c>
      <c r="L50" s="1012">
        <v>260</v>
      </c>
      <c r="M50" s="1012">
        <v>299.94</v>
      </c>
      <c r="N50" s="1012">
        <v>692</v>
      </c>
      <c r="O50" s="1012">
        <v>43.95</v>
      </c>
      <c r="P50" s="1012">
        <v>99</v>
      </c>
      <c r="Q50" s="919">
        <f t="shared" si="3"/>
        <v>485.4</v>
      </c>
      <c r="R50" s="919">
        <f t="shared" si="3"/>
        <v>1380</v>
      </c>
      <c r="S50" s="919"/>
      <c r="T50" s="1012">
        <v>22.88</v>
      </c>
      <c r="U50" s="1012">
        <v>54</v>
      </c>
      <c r="V50" s="1012"/>
      <c r="W50" s="1012"/>
      <c r="X50" s="1012"/>
      <c r="Y50" s="1012"/>
      <c r="Z50" s="1012">
        <v>1.65</v>
      </c>
      <c r="AA50" s="1012">
        <v>3</v>
      </c>
      <c r="AB50" s="1012">
        <v>76.459999999999994</v>
      </c>
      <c r="AC50" s="1012">
        <v>170</v>
      </c>
      <c r="AD50" s="1012">
        <v>69.62</v>
      </c>
      <c r="AE50" s="1012">
        <v>169</v>
      </c>
      <c r="AF50" s="919">
        <f t="shared" si="4"/>
        <v>170.60999999999999</v>
      </c>
      <c r="AG50" s="919">
        <f t="shared" si="4"/>
        <v>396</v>
      </c>
      <c r="AH50" s="924"/>
      <c r="AI50" s="924"/>
      <c r="AJ50" s="924"/>
      <c r="AK50" s="924"/>
      <c r="AL50" s="924"/>
      <c r="AM50" s="924"/>
      <c r="AN50" s="924"/>
      <c r="AO50" s="924"/>
      <c r="AP50" s="924"/>
      <c r="AQ50" s="924"/>
      <c r="AR50" s="924"/>
      <c r="AS50" s="924"/>
      <c r="AT50" s="924"/>
      <c r="AU50" s="924">
        <f t="shared" si="5"/>
        <v>0</v>
      </c>
      <c r="AV50" s="924">
        <f t="shared" si="5"/>
        <v>0</v>
      </c>
      <c r="AW50" s="924"/>
      <c r="AX50" s="924"/>
      <c r="AY50" s="924"/>
      <c r="AZ50" s="924">
        <f t="shared" si="6"/>
        <v>0</v>
      </c>
      <c r="BA50" s="925">
        <f t="shared" si="6"/>
        <v>158.71</v>
      </c>
      <c r="BB50" s="926">
        <f t="shared" si="7"/>
        <v>383</v>
      </c>
      <c r="BC50" s="926">
        <f t="shared" si="8"/>
        <v>0</v>
      </c>
      <c r="BD50" s="926">
        <f t="shared" si="9"/>
        <v>0</v>
      </c>
      <c r="BE50" s="926">
        <f t="shared" si="8"/>
        <v>0</v>
      </c>
      <c r="BF50" s="926">
        <f t="shared" si="9"/>
        <v>0</v>
      </c>
      <c r="BG50" s="926">
        <f t="shared" si="10"/>
        <v>7.33</v>
      </c>
      <c r="BH50" s="926">
        <f t="shared" si="11"/>
        <v>263</v>
      </c>
      <c r="BI50" s="926">
        <f t="shared" si="12"/>
        <v>376.4</v>
      </c>
      <c r="BJ50" s="926">
        <f t="shared" si="13"/>
        <v>862</v>
      </c>
      <c r="BK50" s="926">
        <f t="shared" si="14"/>
        <v>113.57000000000001</v>
      </c>
      <c r="BL50" s="926">
        <f t="shared" si="14"/>
        <v>268</v>
      </c>
      <c r="BM50" s="926">
        <f t="shared" si="18"/>
        <v>656.0100000000001</v>
      </c>
      <c r="BN50" s="926">
        <f t="shared" si="18"/>
        <v>1776</v>
      </c>
      <c r="BO50" s="951"/>
      <c r="BP50" s="927"/>
    </row>
    <row r="51" spans="1:80" ht="15" customHeight="1" x14ac:dyDescent="0.25">
      <c r="A51" s="999" t="s">
        <v>44</v>
      </c>
      <c r="B51" s="976">
        <v>84</v>
      </c>
      <c r="C51" s="930">
        <f t="shared" si="0"/>
        <v>90.595238095238088</v>
      </c>
      <c r="D51" s="977"/>
      <c r="E51" s="919">
        <v>67.8</v>
      </c>
      <c r="F51" s="919">
        <v>186</v>
      </c>
      <c r="G51" s="919"/>
      <c r="H51" s="919"/>
      <c r="I51" s="919">
        <v>3.5</v>
      </c>
      <c r="J51" s="919">
        <v>11</v>
      </c>
      <c r="K51" s="919">
        <v>4.8</v>
      </c>
      <c r="L51" s="919"/>
      <c r="M51" s="919"/>
      <c r="N51" s="919"/>
      <c r="O51" s="919"/>
      <c r="P51" s="919"/>
      <c r="Q51" s="919">
        <f t="shared" si="3"/>
        <v>76.099999999999994</v>
      </c>
      <c r="R51" s="919">
        <f t="shared" si="3"/>
        <v>197</v>
      </c>
      <c r="S51" s="1013"/>
      <c r="T51" s="919"/>
      <c r="U51" s="919"/>
      <c r="V51" s="919"/>
      <c r="W51" s="919"/>
      <c r="X51" s="919"/>
      <c r="Y51" s="919"/>
      <c r="Z51" s="919"/>
      <c r="AA51" s="919"/>
      <c r="AB51" s="919"/>
      <c r="AC51" s="919"/>
      <c r="AD51" s="919"/>
      <c r="AE51" s="919"/>
      <c r="AF51" s="919">
        <f t="shared" si="4"/>
        <v>0</v>
      </c>
      <c r="AG51" s="919">
        <f t="shared" si="4"/>
        <v>0</v>
      </c>
      <c r="AH51" s="924"/>
      <c r="AI51" s="924"/>
      <c r="AJ51" s="924"/>
      <c r="AK51" s="924"/>
      <c r="AL51" s="924"/>
      <c r="AM51" s="924"/>
      <c r="AN51" s="924"/>
      <c r="AO51" s="924"/>
      <c r="AP51" s="924"/>
      <c r="AQ51" s="924"/>
      <c r="AR51" s="924"/>
      <c r="AS51" s="924"/>
      <c r="AT51" s="924"/>
      <c r="AU51" s="924">
        <f t="shared" si="5"/>
        <v>0</v>
      </c>
      <c r="AV51" s="924">
        <f t="shared" si="5"/>
        <v>0</v>
      </c>
      <c r="AW51" s="924"/>
      <c r="AX51" s="924"/>
      <c r="AY51" s="924"/>
      <c r="AZ51" s="924">
        <f t="shared" si="6"/>
        <v>0</v>
      </c>
      <c r="BA51" s="925">
        <f t="shared" si="6"/>
        <v>67.8</v>
      </c>
      <c r="BB51" s="926">
        <f t="shared" si="7"/>
        <v>186</v>
      </c>
      <c r="BC51" s="926">
        <f t="shared" si="8"/>
        <v>0</v>
      </c>
      <c r="BD51" s="926">
        <f t="shared" si="9"/>
        <v>0</v>
      </c>
      <c r="BE51" s="926">
        <f t="shared" si="8"/>
        <v>3.5</v>
      </c>
      <c r="BF51" s="926">
        <f t="shared" si="9"/>
        <v>11</v>
      </c>
      <c r="BG51" s="926">
        <f t="shared" si="10"/>
        <v>4.8</v>
      </c>
      <c r="BH51" s="926">
        <f t="shared" si="11"/>
        <v>0</v>
      </c>
      <c r="BI51" s="926">
        <f t="shared" si="12"/>
        <v>0</v>
      </c>
      <c r="BJ51" s="926">
        <f t="shared" si="13"/>
        <v>0</v>
      </c>
      <c r="BK51" s="926">
        <f t="shared" si="14"/>
        <v>0</v>
      </c>
      <c r="BL51" s="926">
        <f t="shared" si="14"/>
        <v>0</v>
      </c>
      <c r="BM51" s="926">
        <f t="shared" si="18"/>
        <v>76.099999999999994</v>
      </c>
      <c r="BN51" s="926">
        <f t="shared" si="18"/>
        <v>197</v>
      </c>
      <c r="BO51" s="951"/>
      <c r="BP51" s="927"/>
      <c r="BQ51" s="933" t="s">
        <v>127</v>
      </c>
    </row>
    <row r="52" spans="1:80" ht="15" customHeight="1" x14ac:dyDescent="0.25">
      <c r="A52" s="999" t="s">
        <v>45</v>
      </c>
      <c r="B52" s="976">
        <v>130</v>
      </c>
      <c r="C52" s="930">
        <f t="shared" si="0"/>
        <v>14.053846153846154</v>
      </c>
      <c r="D52" s="934"/>
      <c r="E52" s="978"/>
      <c r="F52" s="979"/>
      <c r="G52" s="978"/>
      <c r="H52" s="979"/>
      <c r="I52" s="978"/>
      <c r="J52" s="979"/>
      <c r="K52" s="978"/>
      <c r="L52" s="979"/>
      <c r="M52" s="978">
        <v>10</v>
      </c>
      <c r="N52" s="979">
        <v>18</v>
      </c>
      <c r="O52" s="978">
        <v>8.27</v>
      </c>
      <c r="P52" s="979">
        <v>28</v>
      </c>
      <c r="Q52" s="919">
        <f t="shared" si="3"/>
        <v>18.27</v>
      </c>
      <c r="R52" s="919">
        <f t="shared" si="3"/>
        <v>46</v>
      </c>
      <c r="S52" s="919"/>
      <c r="T52" s="978"/>
      <c r="U52" s="979"/>
      <c r="V52" s="978"/>
      <c r="W52" s="979"/>
      <c r="X52" s="978"/>
      <c r="Y52" s="979"/>
      <c r="Z52" s="978"/>
      <c r="AA52" s="979"/>
      <c r="AB52" s="978"/>
      <c r="AC52" s="979"/>
      <c r="AD52" s="978"/>
      <c r="AE52" s="979"/>
      <c r="AF52" s="919">
        <f t="shared" si="4"/>
        <v>0</v>
      </c>
      <c r="AG52" s="919">
        <f t="shared" si="4"/>
        <v>0</v>
      </c>
      <c r="AH52" s="924"/>
      <c r="AI52" s="924"/>
      <c r="AJ52" s="924"/>
      <c r="AK52" s="924"/>
      <c r="AL52" s="924"/>
      <c r="AM52" s="924"/>
      <c r="AN52" s="924"/>
      <c r="AO52" s="924"/>
      <c r="AP52" s="924"/>
      <c r="AQ52" s="924"/>
      <c r="AR52" s="924"/>
      <c r="AS52" s="924"/>
      <c r="AT52" s="924"/>
      <c r="AU52" s="924">
        <f t="shared" si="5"/>
        <v>0</v>
      </c>
      <c r="AV52" s="924">
        <f t="shared" si="5"/>
        <v>0</v>
      </c>
      <c r="AW52" s="924"/>
      <c r="AX52" s="924"/>
      <c r="AY52" s="924"/>
      <c r="AZ52" s="924">
        <f t="shared" si="6"/>
        <v>0</v>
      </c>
      <c r="BA52" s="925">
        <f t="shared" si="6"/>
        <v>0</v>
      </c>
      <c r="BB52" s="926">
        <f t="shared" si="7"/>
        <v>0</v>
      </c>
      <c r="BC52" s="926">
        <f t="shared" si="8"/>
        <v>0</v>
      </c>
      <c r="BD52" s="926">
        <f t="shared" si="9"/>
        <v>0</v>
      </c>
      <c r="BE52" s="926">
        <f t="shared" si="8"/>
        <v>0</v>
      </c>
      <c r="BF52" s="926">
        <f t="shared" si="9"/>
        <v>0</v>
      </c>
      <c r="BG52" s="926">
        <f t="shared" si="10"/>
        <v>0</v>
      </c>
      <c r="BH52" s="926">
        <f t="shared" si="11"/>
        <v>0</v>
      </c>
      <c r="BI52" s="926">
        <f t="shared" si="12"/>
        <v>10</v>
      </c>
      <c r="BJ52" s="926">
        <f t="shared" si="13"/>
        <v>18</v>
      </c>
      <c r="BK52" s="926">
        <f t="shared" si="14"/>
        <v>8.27</v>
      </c>
      <c r="BL52" s="926">
        <f t="shared" si="14"/>
        <v>28</v>
      </c>
      <c r="BM52" s="926">
        <f t="shared" si="18"/>
        <v>18.27</v>
      </c>
      <c r="BN52" s="926">
        <f t="shared" si="18"/>
        <v>46</v>
      </c>
      <c r="BO52" s="932"/>
      <c r="BP52" s="927"/>
    </row>
    <row r="53" spans="1:80" ht="15" customHeight="1" x14ac:dyDescent="0.25">
      <c r="A53" s="999" t="s">
        <v>46</v>
      </c>
      <c r="B53" s="976">
        <v>391.65</v>
      </c>
      <c r="C53" s="930">
        <f t="shared" si="0"/>
        <v>87.833524830843871</v>
      </c>
      <c r="D53" s="953"/>
      <c r="E53" s="919">
        <v>12</v>
      </c>
      <c r="F53" s="919">
        <v>45</v>
      </c>
      <c r="G53" s="919"/>
      <c r="H53" s="919"/>
      <c r="I53" s="919">
        <v>14</v>
      </c>
      <c r="J53" s="919">
        <v>31</v>
      </c>
      <c r="K53" s="919">
        <v>5</v>
      </c>
      <c r="L53" s="919">
        <v>10</v>
      </c>
      <c r="M53" s="919">
        <v>39</v>
      </c>
      <c r="N53" s="919">
        <v>90</v>
      </c>
      <c r="O53" s="919">
        <v>10</v>
      </c>
      <c r="P53" s="919">
        <v>22</v>
      </c>
      <c r="Q53" s="919">
        <f t="shared" si="3"/>
        <v>80</v>
      </c>
      <c r="R53" s="919">
        <f t="shared" si="3"/>
        <v>198</v>
      </c>
      <c r="S53" s="919"/>
      <c r="T53" s="919">
        <v>6</v>
      </c>
      <c r="U53" s="919">
        <v>26</v>
      </c>
      <c r="V53" s="935"/>
      <c r="W53" s="919"/>
      <c r="X53" s="919"/>
      <c r="Y53" s="919"/>
      <c r="Z53" s="919">
        <v>5</v>
      </c>
      <c r="AA53" s="919">
        <v>10</v>
      </c>
      <c r="AB53" s="919">
        <v>146</v>
      </c>
      <c r="AC53" s="919">
        <v>197</v>
      </c>
      <c r="AD53" s="919">
        <v>107</v>
      </c>
      <c r="AE53" s="919">
        <v>165</v>
      </c>
      <c r="AF53" s="919">
        <f t="shared" si="4"/>
        <v>264</v>
      </c>
      <c r="AG53" s="919">
        <f t="shared" si="4"/>
        <v>398</v>
      </c>
      <c r="AH53" s="924"/>
      <c r="AI53" s="924"/>
      <c r="AJ53" s="924"/>
      <c r="AK53" s="924"/>
      <c r="AL53" s="924"/>
      <c r="AM53" s="924"/>
      <c r="AN53" s="924"/>
      <c r="AO53" s="924"/>
      <c r="AP53" s="954"/>
      <c r="AQ53" s="924"/>
      <c r="AR53" s="924"/>
      <c r="AS53" s="924"/>
      <c r="AT53" s="924"/>
      <c r="AU53" s="924">
        <f t="shared" si="5"/>
        <v>0</v>
      </c>
      <c r="AV53" s="924">
        <f t="shared" si="5"/>
        <v>0</v>
      </c>
      <c r="AW53" s="924"/>
      <c r="AX53" s="924"/>
      <c r="AY53" s="924"/>
      <c r="AZ53" s="924">
        <f t="shared" si="6"/>
        <v>0</v>
      </c>
      <c r="BA53" s="925">
        <f t="shared" si="6"/>
        <v>18</v>
      </c>
      <c r="BB53" s="926">
        <f t="shared" si="7"/>
        <v>71</v>
      </c>
      <c r="BC53" s="926">
        <f t="shared" si="8"/>
        <v>0</v>
      </c>
      <c r="BD53" s="926">
        <f t="shared" si="9"/>
        <v>0</v>
      </c>
      <c r="BE53" s="926">
        <f t="shared" si="8"/>
        <v>14</v>
      </c>
      <c r="BF53" s="926">
        <f t="shared" si="9"/>
        <v>31</v>
      </c>
      <c r="BG53" s="926">
        <f t="shared" si="10"/>
        <v>10</v>
      </c>
      <c r="BH53" s="926">
        <f t="shared" si="11"/>
        <v>20</v>
      </c>
      <c r="BI53" s="926">
        <f t="shared" si="12"/>
        <v>185</v>
      </c>
      <c r="BJ53" s="926">
        <f t="shared" si="13"/>
        <v>287</v>
      </c>
      <c r="BK53" s="926">
        <f t="shared" si="14"/>
        <v>117</v>
      </c>
      <c r="BL53" s="926">
        <f t="shared" si="14"/>
        <v>187</v>
      </c>
      <c r="BM53" s="926">
        <f t="shared" si="18"/>
        <v>344</v>
      </c>
      <c r="BN53" s="926">
        <f t="shared" si="18"/>
        <v>596</v>
      </c>
      <c r="BO53" s="932"/>
      <c r="BP53" s="927"/>
      <c r="BQ53" s="1014"/>
    </row>
    <row r="54" spans="1:80" s="883" customFormat="1" ht="15" customHeight="1" x14ac:dyDescent="0.25">
      <c r="A54" s="1002" t="s">
        <v>47</v>
      </c>
      <c r="B54" s="976">
        <v>1406.05</v>
      </c>
      <c r="C54" s="930">
        <f t="shared" si="0"/>
        <v>89.033106930763481</v>
      </c>
      <c r="D54" s="934"/>
      <c r="E54" s="1015">
        <v>29.419999999999998</v>
      </c>
      <c r="F54" s="1016">
        <v>79</v>
      </c>
      <c r="G54" s="1015"/>
      <c r="H54" s="1016"/>
      <c r="I54" s="1015"/>
      <c r="J54" s="1016"/>
      <c r="K54" s="1015">
        <v>17</v>
      </c>
      <c r="L54" s="1016">
        <v>19</v>
      </c>
      <c r="M54" s="1015">
        <v>200.67</v>
      </c>
      <c r="N54" s="1016">
        <v>191</v>
      </c>
      <c r="O54" s="919"/>
      <c r="P54" s="919"/>
      <c r="Q54" s="919">
        <f t="shared" si="3"/>
        <v>247.08999999999997</v>
      </c>
      <c r="R54" s="919">
        <f t="shared" si="3"/>
        <v>289</v>
      </c>
      <c r="S54" s="919"/>
      <c r="T54" s="1015">
        <v>5.94</v>
      </c>
      <c r="U54" s="1016">
        <v>15</v>
      </c>
      <c r="V54" s="1015"/>
      <c r="W54" s="1016"/>
      <c r="X54" s="1015"/>
      <c r="Y54" s="1016"/>
      <c r="Z54" s="1015">
        <v>24</v>
      </c>
      <c r="AA54" s="1016">
        <v>28</v>
      </c>
      <c r="AB54" s="1015">
        <v>974.82</v>
      </c>
      <c r="AC54" s="1017">
        <v>1123</v>
      </c>
      <c r="AD54" s="919"/>
      <c r="AE54" s="919"/>
      <c r="AF54" s="919">
        <f t="shared" si="4"/>
        <v>1004.7600000000001</v>
      </c>
      <c r="AG54" s="919">
        <f t="shared" si="4"/>
        <v>1166</v>
      </c>
      <c r="AH54" s="924"/>
      <c r="AI54" s="924"/>
      <c r="AJ54" s="924"/>
      <c r="AK54" s="954"/>
      <c r="AL54" s="924"/>
      <c r="AM54" s="924"/>
      <c r="AN54" s="924"/>
      <c r="AO54" s="924"/>
      <c r="AP54" s="924"/>
      <c r="AQ54" s="924"/>
      <c r="AR54" s="924"/>
      <c r="AS54" s="924"/>
      <c r="AT54" s="924"/>
      <c r="AU54" s="924">
        <f t="shared" si="5"/>
        <v>0</v>
      </c>
      <c r="AV54" s="924">
        <f t="shared" si="5"/>
        <v>0</v>
      </c>
      <c r="AW54" s="924"/>
      <c r="AX54" s="924"/>
      <c r="AY54" s="924"/>
      <c r="AZ54" s="924">
        <f t="shared" si="6"/>
        <v>0</v>
      </c>
      <c r="BA54" s="925">
        <f t="shared" si="6"/>
        <v>35.36</v>
      </c>
      <c r="BB54" s="926">
        <f t="shared" si="7"/>
        <v>94</v>
      </c>
      <c r="BC54" s="926">
        <f t="shared" si="8"/>
        <v>0</v>
      </c>
      <c r="BD54" s="926">
        <f t="shared" si="9"/>
        <v>0</v>
      </c>
      <c r="BE54" s="926">
        <f t="shared" si="8"/>
        <v>0</v>
      </c>
      <c r="BF54" s="926">
        <f t="shared" si="9"/>
        <v>0</v>
      </c>
      <c r="BG54" s="926">
        <f t="shared" si="10"/>
        <v>41</v>
      </c>
      <c r="BH54" s="926">
        <f t="shared" si="11"/>
        <v>47</v>
      </c>
      <c r="BI54" s="926">
        <f t="shared" si="12"/>
        <v>1175.49</v>
      </c>
      <c r="BJ54" s="926">
        <f t="shared" si="13"/>
        <v>1314</v>
      </c>
      <c r="BK54" s="926">
        <f t="shared" si="14"/>
        <v>0</v>
      </c>
      <c r="BL54" s="926">
        <f t="shared" si="14"/>
        <v>0</v>
      </c>
      <c r="BM54" s="926">
        <f t="shared" si="18"/>
        <v>1251.8499999999999</v>
      </c>
      <c r="BN54" s="926">
        <f t="shared" si="18"/>
        <v>1455</v>
      </c>
      <c r="BO54" s="951"/>
      <c r="BP54" s="927"/>
      <c r="BQ54" s="1018" t="s">
        <v>127</v>
      </c>
      <c r="BW54" s="885"/>
      <c r="BX54" s="885"/>
      <c r="BY54" s="885"/>
      <c r="BZ54" s="885"/>
      <c r="CA54" s="885"/>
      <c r="CB54" s="885"/>
    </row>
    <row r="55" spans="1:80" ht="15" customHeight="1" x14ac:dyDescent="0.25">
      <c r="A55" s="999" t="s">
        <v>48</v>
      </c>
      <c r="B55" s="976">
        <v>3944.61</v>
      </c>
      <c r="C55" s="930">
        <f t="shared" si="0"/>
        <v>101.55554034492637</v>
      </c>
      <c r="D55" s="953"/>
      <c r="E55" s="1019">
        <v>1321</v>
      </c>
      <c r="F55" s="1020">
        <v>1182</v>
      </c>
      <c r="G55" s="1019"/>
      <c r="H55" s="1020"/>
      <c r="I55" s="1019"/>
      <c r="J55" s="1020"/>
      <c r="K55" s="1019">
        <v>311.25</v>
      </c>
      <c r="L55" s="1020">
        <v>292</v>
      </c>
      <c r="M55" s="1021">
        <v>98</v>
      </c>
      <c r="N55" s="1020">
        <v>85</v>
      </c>
      <c r="O55" s="1019">
        <v>776.13000000000011</v>
      </c>
      <c r="P55" s="1020">
        <v>783</v>
      </c>
      <c r="Q55" s="919">
        <f t="shared" si="3"/>
        <v>2506.38</v>
      </c>
      <c r="R55" s="919">
        <f t="shared" si="3"/>
        <v>2342</v>
      </c>
      <c r="S55" s="919"/>
      <c r="T55" s="1019">
        <v>213</v>
      </c>
      <c r="U55" s="1020">
        <v>254</v>
      </c>
      <c r="V55" s="1019"/>
      <c r="W55" s="1020"/>
      <c r="X55" s="1019"/>
      <c r="Y55" s="1020"/>
      <c r="Z55" s="1019">
        <v>40.5</v>
      </c>
      <c r="AA55" s="1020">
        <v>42</v>
      </c>
      <c r="AB55" s="1019">
        <v>61.95</v>
      </c>
      <c r="AC55" s="1020">
        <v>73</v>
      </c>
      <c r="AD55" s="1019">
        <v>1184.1400000000001</v>
      </c>
      <c r="AE55" s="1020">
        <v>1192</v>
      </c>
      <c r="AF55" s="919">
        <f t="shared" si="4"/>
        <v>1499.5900000000001</v>
      </c>
      <c r="AG55" s="919">
        <f t="shared" si="4"/>
        <v>1561</v>
      </c>
      <c r="AH55" s="924"/>
      <c r="AI55" s="924"/>
      <c r="AJ55" s="924"/>
      <c r="AK55" s="924"/>
      <c r="AL55" s="924"/>
      <c r="AM55" s="924"/>
      <c r="AN55" s="924"/>
      <c r="AO55" s="924"/>
      <c r="AP55" s="924"/>
      <c r="AQ55" s="924"/>
      <c r="AR55" s="924"/>
      <c r="AS55" s="924"/>
      <c r="AT55" s="924"/>
      <c r="AU55" s="924">
        <f t="shared" si="5"/>
        <v>0</v>
      </c>
      <c r="AV55" s="924">
        <f t="shared" si="5"/>
        <v>0</v>
      </c>
      <c r="AW55" s="924"/>
      <c r="AX55" s="924"/>
      <c r="AY55" s="924"/>
      <c r="AZ55" s="924">
        <f t="shared" si="6"/>
        <v>0</v>
      </c>
      <c r="BA55" s="925">
        <f t="shared" si="6"/>
        <v>1534</v>
      </c>
      <c r="BB55" s="926">
        <f t="shared" si="7"/>
        <v>1436</v>
      </c>
      <c r="BC55" s="926">
        <f t="shared" si="8"/>
        <v>0</v>
      </c>
      <c r="BD55" s="926">
        <f t="shared" si="9"/>
        <v>0</v>
      </c>
      <c r="BE55" s="926">
        <f t="shared" si="8"/>
        <v>0</v>
      </c>
      <c r="BF55" s="926">
        <f t="shared" si="9"/>
        <v>0</v>
      </c>
      <c r="BG55" s="926">
        <f t="shared" si="10"/>
        <v>351.75</v>
      </c>
      <c r="BH55" s="926">
        <f t="shared" si="11"/>
        <v>334</v>
      </c>
      <c r="BI55" s="926">
        <f t="shared" si="12"/>
        <v>159.94999999999999</v>
      </c>
      <c r="BJ55" s="926">
        <f t="shared" si="13"/>
        <v>158</v>
      </c>
      <c r="BK55" s="926">
        <f t="shared" si="14"/>
        <v>1960.2700000000002</v>
      </c>
      <c r="BL55" s="926">
        <f t="shared" si="14"/>
        <v>1975</v>
      </c>
      <c r="BM55" s="926">
        <f t="shared" si="18"/>
        <v>4005.9700000000003</v>
      </c>
      <c r="BN55" s="926">
        <f t="shared" si="18"/>
        <v>3903</v>
      </c>
      <c r="BO55" s="951"/>
      <c r="BP55" s="927"/>
      <c r="BQ55" s="985"/>
    </row>
    <row r="56" spans="1:80" ht="15" customHeight="1" x14ac:dyDescent="0.25">
      <c r="A56" s="999" t="s">
        <v>49</v>
      </c>
      <c r="B56" s="976">
        <v>558</v>
      </c>
      <c r="C56" s="930">
        <f t="shared" si="0"/>
        <v>98.152329749103927</v>
      </c>
      <c r="D56" s="953"/>
      <c r="E56" s="919"/>
      <c r="F56" s="919"/>
      <c r="G56" s="919"/>
      <c r="H56" s="919"/>
      <c r="I56" s="919"/>
      <c r="J56" s="919"/>
      <c r="K56" s="919"/>
      <c r="L56" s="919"/>
      <c r="M56" s="919"/>
      <c r="N56" s="919"/>
      <c r="O56" s="919"/>
      <c r="P56" s="919"/>
      <c r="Q56" s="919">
        <f t="shared" si="3"/>
        <v>0</v>
      </c>
      <c r="R56" s="919">
        <f t="shared" si="3"/>
        <v>0</v>
      </c>
      <c r="S56" s="919"/>
      <c r="T56" s="950">
        <v>25.26</v>
      </c>
      <c r="U56" s="919">
        <v>49</v>
      </c>
      <c r="V56" s="919"/>
      <c r="W56" s="919"/>
      <c r="X56" s="919"/>
      <c r="Y56" s="919"/>
      <c r="Z56" s="919"/>
      <c r="AA56" s="919"/>
      <c r="AB56" s="919"/>
      <c r="AC56" s="919"/>
      <c r="AD56" s="919">
        <v>522.42999999999995</v>
      </c>
      <c r="AE56" s="919">
        <v>1742</v>
      </c>
      <c r="AF56" s="919">
        <f t="shared" si="4"/>
        <v>547.68999999999994</v>
      </c>
      <c r="AG56" s="919">
        <f t="shared" si="4"/>
        <v>1791</v>
      </c>
      <c r="AH56" s="924"/>
      <c r="AI56" s="924"/>
      <c r="AJ56" s="924"/>
      <c r="AK56" s="924"/>
      <c r="AL56" s="924"/>
      <c r="AM56" s="924"/>
      <c r="AN56" s="924"/>
      <c r="AO56" s="924"/>
      <c r="AP56" s="924"/>
      <c r="AQ56" s="924"/>
      <c r="AR56" s="924"/>
      <c r="AS56" s="924"/>
      <c r="AT56" s="924"/>
      <c r="AU56" s="924">
        <f t="shared" si="5"/>
        <v>0</v>
      </c>
      <c r="AV56" s="924">
        <f t="shared" si="5"/>
        <v>0</v>
      </c>
      <c r="AW56" s="924"/>
      <c r="AX56" s="924"/>
      <c r="AY56" s="924"/>
      <c r="AZ56" s="924">
        <f t="shared" si="6"/>
        <v>0</v>
      </c>
      <c r="BA56" s="925">
        <f t="shared" si="6"/>
        <v>25.26</v>
      </c>
      <c r="BB56" s="926">
        <f t="shared" si="7"/>
        <v>49</v>
      </c>
      <c r="BC56" s="926">
        <f t="shared" si="8"/>
        <v>0</v>
      </c>
      <c r="BD56" s="926">
        <f t="shared" si="9"/>
        <v>0</v>
      </c>
      <c r="BE56" s="926">
        <f t="shared" si="8"/>
        <v>0</v>
      </c>
      <c r="BF56" s="926">
        <f t="shared" si="9"/>
        <v>0</v>
      </c>
      <c r="BG56" s="926">
        <f t="shared" si="10"/>
        <v>0</v>
      </c>
      <c r="BH56" s="926">
        <f t="shared" si="11"/>
        <v>0</v>
      </c>
      <c r="BI56" s="926">
        <f t="shared" si="12"/>
        <v>0</v>
      </c>
      <c r="BJ56" s="926">
        <f t="shared" si="13"/>
        <v>0</v>
      </c>
      <c r="BK56" s="926">
        <f t="shared" si="14"/>
        <v>522.42999999999995</v>
      </c>
      <c r="BL56" s="926">
        <f t="shared" si="14"/>
        <v>1742</v>
      </c>
      <c r="BM56" s="926">
        <f t="shared" si="18"/>
        <v>547.68999999999994</v>
      </c>
      <c r="BN56" s="926">
        <f t="shared" si="18"/>
        <v>1791</v>
      </c>
      <c r="BO56" s="932"/>
      <c r="BP56" s="927"/>
      <c r="BQ56" s="933" t="s">
        <v>127</v>
      </c>
    </row>
    <row r="57" spans="1:80" ht="15" customHeight="1" thickBot="1" x14ac:dyDescent="0.3">
      <c r="A57" s="999" t="s">
        <v>50</v>
      </c>
      <c r="B57" s="976">
        <v>2431.71</v>
      </c>
      <c r="C57" s="930">
        <f t="shared" si="0"/>
        <v>82.335887091799592</v>
      </c>
      <c r="D57" s="953"/>
      <c r="E57" s="912">
        <v>234.25</v>
      </c>
      <c r="F57" s="912">
        <v>501</v>
      </c>
      <c r="G57" s="912">
        <v>8</v>
      </c>
      <c r="H57" s="912">
        <v>3</v>
      </c>
      <c r="I57" s="912">
        <v>0.7</v>
      </c>
      <c r="J57" s="912">
        <v>1</v>
      </c>
      <c r="K57" s="912">
        <v>68.25</v>
      </c>
      <c r="L57" s="912">
        <v>136</v>
      </c>
      <c r="M57" s="912">
        <v>661.22</v>
      </c>
      <c r="N57" s="912">
        <v>1022</v>
      </c>
      <c r="O57" s="912">
        <v>311.63</v>
      </c>
      <c r="P57" s="912">
        <v>541</v>
      </c>
      <c r="Q57" s="919">
        <f t="shared" si="3"/>
        <v>1284.05</v>
      </c>
      <c r="R57" s="919">
        <f t="shared" si="3"/>
        <v>2204</v>
      </c>
      <c r="S57" s="919"/>
      <c r="T57" s="912">
        <v>43.2</v>
      </c>
      <c r="U57" s="912">
        <v>104</v>
      </c>
      <c r="V57" s="912">
        <v>0</v>
      </c>
      <c r="W57" s="912">
        <v>0</v>
      </c>
      <c r="X57" s="912">
        <v>0</v>
      </c>
      <c r="Y57" s="912">
        <v>0</v>
      </c>
      <c r="Z57" s="912">
        <v>17</v>
      </c>
      <c r="AA57" s="912">
        <v>30</v>
      </c>
      <c r="AB57" s="912">
        <v>120.9</v>
      </c>
      <c r="AC57" s="912">
        <v>243</v>
      </c>
      <c r="AD57" s="912">
        <v>537.02</v>
      </c>
      <c r="AE57" s="912">
        <v>898</v>
      </c>
      <c r="AF57" s="919">
        <f t="shared" si="4"/>
        <v>718.12</v>
      </c>
      <c r="AG57" s="919">
        <f t="shared" si="4"/>
        <v>1275</v>
      </c>
      <c r="AH57" s="924"/>
      <c r="AI57" s="924"/>
      <c r="AJ57" s="924"/>
      <c r="AK57" s="924"/>
      <c r="AL57" s="924"/>
      <c r="AM57" s="924"/>
      <c r="AN57" s="924"/>
      <c r="AO57" s="924"/>
      <c r="AP57" s="924"/>
      <c r="AQ57" s="924"/>
      <c r="AR57" s="924"/>
      <c r="AS57" s="924"/>
      <c r="AT57" s="924"/>
      <c r="AU57" s="924">
        <f t="shared" si="5"/>
        <v>0</v>
      </c>
      <c r="AV57" s="924">
        <f t="shared" si="5"/>
        <v>0</v>
      </c>
      <c r="AW57" s="924"/>
      <c r="AX57" s="924"/>
      <c r="AY57" s="924"/>
      <c r="AZ57" s="924">
        <f t="shared" si="6"/>
        <v>0</v>
      </c>
      <c r="BA57" s="925">
        <f t="shared" si="6"/>
        <v>277.45</v>
      </c>
      <c r="BB57" s="926">
        <f t="shared" si="7"/>
        <v>605</v>
      </c>
      <c r="BC57" s="926">
        <f t="shared" si="8"/>
        <v>8</v>
      </c>
      <c r="BD57" s="926">
        <f t="shared" si="9"/>
        <v>3</v>
      </c>
      <c r="BE57" s="926">
        <f t="shared" si="8"/>
        <v>0.7</v>
      </c>
      <c r="BF57" s="926">
        <f t="shared" si="9"/>
        <v>1</v>
      </c>
      <c r="BG57" s="926">
        <f t="shared" si="10"/>
        <v>85.25</v>
      </c>
      <c r="BH57" s="926">
        <f t="shared" si="11"/>
        <v>166</v>
      </c>
      <c r="BI57" s="926">
        <f t="shared" si="12"/>
        <v>782.12</v>
      </c>
      <c r="BJ57" s="926">
        <f t="shared" si="13"/>
        <v>1265</v>
      </c>
      <c r="BK57" s="926">
        <f t="shared" si="14"/>
        <v>848.65</v>
      </c>
      <c r="BL57" s="926">
        <f t="shared" si="14"/>
        <v>1439</v>
      </c>
      <c r="BM57" s="926">
        <f t="shared" si="18"/>
        <v>2002.17</v>
      </c>
      <c r="BN57" s="926">
        <f t="shared" si="18"/>
        <v>3479</v>
      </c>
      <c r="BO57" s="932"/>
      <c r="BP57" s="927"/>
    </row>
    <row r="58" spans="1:80" ht="15" customHeight="1" thickBot="1" x14ac:dyDescent="0.3">
      <c r="A58" s="999" t="s">
        <v>51</v>
      </c>
      <c r="B58" s="976">
        <v>818.06</v>
      </c>
      <c r="C58" s="930">
        <f t="shared" si="0"/>
        <v>95.92939393198543</v>
      </c>
      <c r="D58" s="1022"/>
      <c r="E58" s="1059">
        <v>197.24</v>
      </c>
      <c r="F58" s="1060">
        <v>525</v>
      </c>
      <c r="G58" s="1060"/>
      <c r="H58" s="1060"/>
      <c r="I58" s="1060"/>
      <c r="J58" s="1060"/>
      <c r="K58" s="1060">
        <v>78.650000000000006</v>
      </c>
      <c r="L58" s="1060">
        <v>186</v>
      </c>
      <c r="M58" s="1060">
        <v>25.875</v>
      </c>
      <c r="N58" s="1060">
        <v>67</v>
      </c>
      <c r="O58" s="1060">
        <v>482.995</v>
      </c>
      <c r="P58" s="1060">
        <v>916</v>
      </c>
      <c r="Q58" s="1023">
        <f t="shared" si="3"/>
        <v>784.76</v>
      </c>
      <c r="R58" s="1023">
        <f t="shared" si="3"/>
        <v>1694</v>
      </c>
      <c r="S58" s="1023"/>
      <c r="T58" s="1023"/>
      <c r="U58" s="1023"/>
      <c r="V58" s="1023"/>
      <c r="W58" s="1023"/>
      <c r="X58" s="1023"/>
      <c r="Y58" s="1023"/>
      <c r="Z58" s="1023"/>
      <c r="AA58" s="1023"/>
      <c r="AB58" s="1023"/>
      <c r="AC58" s="1023"/>
      <c r="AD58" s="1024"/>
      <c r="AE58" s="1023"/>
      <c r="AF58" s="1023">
        <f t="shared" si="4"/>
        <v>0</v>
      </c>
      <c r="AG58" s="1023">
        <f t="shared" si="4"/>
        <v>0</v>
      </c>
      <c r="AH58" s="1025"/>
      <c r="AI58" s="1025"/>
      <c r="AJ58" s="1025"/>
      <c r="AK58" s="1025"/>
      <c r="AL58" s="1025"/>
      <c r="AM58" s="1025"/>
      <c r="AN58" s="1025"/>
      <c r="AO58" s="1025"/>
      <c r="AP58" s="1025"/>
      <c r="AQ58" s="1026"/>
      <c r="AR58" s="1026"/>
      <c r="AS58" s="1025"/>
      <c r="AT58" s="1025"/>
      <c r="AU58" s="1025">
        <f t="shared" si="5"/>
        <v>0</v>
      </c>
      <c r="AV58" s="1025">
        <f t="shared" si="5"/>
        <v>0</v>
      </c>
      <c r="AW58" s="1025"/>
      <c r="AX58" s="1025"/>
      <c r="AY58" s="1025"/>
      <c r="AZ58" s="1025">
        <f t="shared" si="6"/>
        <v>0</v>
      </c>
      <c r="BA58" s="1025">
        <f t="shared" si="6"/>
        <v>197.24</v>
      </c>
      <c r="BB58" s="1027">
        <f>SUM(F58,U58,AJ58,)</f>
        <v>525</v>
      </c>
      <c r="BC58" s="1027">
        <f>SUM(G58,V58,AK58,)</f>
        <v>0</v>
      </c>
      <c r="BD58" s="1027">
        <f>SUM(H58,W58,AL58,)</f>
        <v>0</v>
      </c>
      <c r="BE58" s="1027">
        <f>SUM(I58,X58,AM58,)</f>
        <v>0</v>
      </c>
      <c r="BF58" s="1027">
        <f>SUM(J58,Y58,AN58,)</f>
        <v>0</v>
      </c>
      <c r="BG58" s="1027">
        <f t="shared" si="10"/>
        <v>78.650000000000006</v>
      </c>
      <c r="BH58" s="1027">
        <f>SUM(L58,AA58,AP58,)</f>
        <v>186</v>
      </c>
      <c r="BI58" s="1027">
        <f t="shared" si="12"/>
        <v>25.875</v>
      </c>
      <c r="BJ58" s="1027">
        <f>SUM(N58,AC58,AR58,)</f>
        <v>67</v>
      </c>
      <c r="BK58" s="1027">
        <f>SUM(O58,AD58,AS58,)</f>
        <v>482.995</v>
      </c>
      <c r="BL58" s="1027">
        <f>SUM(P58,AE58,AT58,)</f>
        <v>916</v>
      </c>
      <c r="BM58" s="1027">
        <f t="shared" si="18"/>
        <v>784.76</v>
      </c>
      <c r="BN58" s="1027">
        <f t="shared" si="18"/>
        <v>1694</v>
      </c>
      <c r="BO58" s="951"/>
      <c r="BP58" s="1028"/>
      <c r="BQ58" s="912" t="s">
        <v>208</v>
      </c>
    </row>
    <row r="59" spans="1:80" ht="15" hidden="1" customHeight="1" x14ac:dyDescent="0.25">
      <c r="A59" s="1029"/>
      <c r="B59" s="1030"/>
      <c r="C59" s="1031"/>
      <c r="D59" s="1032"/>
      <c r="E59" s="1033"/>
      <c r="F59" s="1033"/>
      <c r="G59" s="1033"/>
      <c r="H59" s="1033"/>
      <c r="I59" s="1033"/>
      <c r="J59" s="1033"/>
      <c r="K59" s="1033"/>
      <c r="L59" s="1033"/>
      <c r="M59" s="1033"/>
      <c r="N59" s="1033"/>
      <c r="O59" s="1033"/>
      <c r="P59" s="1033"/>
      <c r="Q59" s="1034"/>
      <c r="R59" s="1035"/>
      <c r="S59" s="1036"/>
      <c r="T59" s="1037"/>
      <c r="U59" s="1038"/>
      <c r="V59" s="1039"/>
      <c r="W59" s="1039"/>
      <c r="X59" s="1039"/>
      <c r="Y59" s="1032"/>
      <c r="Z59" s="1032"/>
      <c r="AA59" s="1032"/>
      <c r="AB59" s="1032"/>
      <c r="AC59" s="1040"/>
      <c r="AD59" s="1040"/>
      <c r="AE59" s="1040"/>
      <c r="AF59" s="1034"/>
      <c r="AG59" s="1035"/>
      <c r="AH59" s="1040"/>
      <c r="AI59" s="1041"/>
      <c r="AJ59" s="1040"/>
      <c r="AK59" s="1041"/>
      <c r="AL59" s="1040"/>
      <c r="AM59" s="1040"/>
      <c r="AN59" s="1040"/>
      <c r="AO59" s="1040"/>
      <c r="AP59" s="1040"/>
      <c r="AQ59" s="1042"/>
      <c r="AR59" s="1042"/>
      <c r="AS59" s="1040"/>
      <c r="AT59" s="1040"/>
      <c r="AU59" s="1034"/>
      <c r="AV59" s="1035"/>
      <c r="AW59" s="1040"/>
      <c r="AX59" s="1040"/>
      <c r="AY59" s="1040"/>
      <c r="AZ59" s="1043"/>
      <c r="BA59" s="1044"/>
      <c r="BB59" s="1044"/>
      <c r="BC59" s="1044"/>
      <c r="BD59" s="1044"/>
      <c r="BE59" s="1044"/>
      <c r="BF59" s="1044"/>
      <c r="BG59" s="1044"/>
      <c r="BH59" s="1044"/>
      <c r="BI59" s="1044"/>
      <c r="BJ59" s="1044"/>
      <c r="BK59" s="1044"/>
      <c r="BL59" s="1044"/>
      <c r="BM59" s="1044"/>
      <c r="BN59" s="1044"/>
      <c r="BP59" s="1045"/>
    </row>
    <row r="60" spans="1:80" ht="15" hidden="1" customHeight="1" x14ac:dyDescent="0.25">
      <c r="A60" s="1029"/>
      <c r="B60" s="1030"/>
      <c r="C60" s="1046"/>
      <c r="D60" s="1032"/>
      <c r="E60" s="1033"/>
      <c r="F60" s="1033"/>
      <c r="G60" s="1033"/>
      <c r="H60" s="1033"/>
      <c r="I60" s="1033"/>
      <c r="J60" s="1033"/>
      <c r="K60" s="1033"/>
      <c r="L60" s="1033"/>
      <c r="M60" s="1033"/>
      <c r="N60" s="1033"/>
      <c r="O60" s="1033"/>
      <c r="P60" s="1033"/>
      <c r="Q60" s="1034"/>
      <c r="R60" s="1035"/>
      <c r="S60" s="1036"/>
      <c r="T60" s="1037"/>
      <c r="U60" s="1038"/>
      <c r="V60" s="1039"/>
      <c r="W60" s="1039"/>
      <c r="X60" s="1039"/>
      <c r="Y60" s="1032"/>
      <c r="Z60" s="1032"/>
      <c r="AA60" s="1032"/>
      <c r="AB60" s="1032"/>
      <c r="AC60" s="1040"/>
      <c r="AD60" s="1040"/>
      <c r="AE60" s="1040"/>
      <c r="AF60" s="1034"/>
      <c r="AG60" s="1035"/>
      <c r="AH60" s="1040"/>
      <c r="AW60" s="1047"/>
      <c r="AX60" s="1047"/>
      <c r="AY60" s="1047"/>
      <c r="BA60" s="1044"/>
      <c r="BB60" s="1044"/>
      <c r="BC60" s="1047"/>
      <c r="BD60" s="1044"/>
      <c r="BE60" s="1044"/>
      <c r="BF60" s="1044"/>
      <c r="BG60" s="1044"/>
      <c r="BH60" s="1044"/>
      <c r="BI60" s="1044"/>
      <c r="BJ60" s="1044"/>
      <c r="BK60" s="1044"/>
      <c r="BL60" s="1044"/>
      <c r="BM60" s="1044"/>
      <c r="BN60" s="1044"/>
      <c r="BO60" s="1047"/>
      <c r="BQ60" s="1035"/>
    </row>
    <row r="61" spans="1:80" ht="15.6" customHeight="1" x14ac:dyDescent="0.3">
      <c r="B61" s="1050"/>
      <c r="C61" s="1050"/>
      <c r="Q61" s="1052"/>
      <c r="R61" s="1052"/>
      <c r="S61" s="1052"/>
      <c r="T61" s="1052"/>
      <c r="U61" s="1052"/>
      <c r="V61" s="1052"/>
      <c r="W61" s="1052"/>
      <c r="X61" s="1052"/>
      <c r="Y61" s="1052"/>
      <c r="Z61" s="1052"/>
      <c r="AA61" s="1052"/>
      <c r="AB61" s="1052"/>
      <c r="AC61" s="1052"/>
      <c r="AD61" s="1052"/>
      <c r="AE61" s="1052"/>
      <c r="AF61" s="1052"/>
      <c r="AG61" s="1052"/>
      <c r="AW61" s="1053"/>
      <c r="AX61" s="1053"/>
      <c r="AY61" s="1053"/>
      <c r="BA61" s="1047"/>
      <c r="BC61" s="1053"/>
      <c r="BO61" s="1053"/>
    </row>
    <row r="62" spans="1:80" ht="15.6" customHeight="1" x14ac:dyDescent="0.3">
      <c r="B62" s="1054"/>
      <c r="C62" s="1050"/>
      <c r="E62" s="1061"/>
      <c r="F62" s="1061"/>
      <c r="G62" s="1061"/>
      <c r="H62" s="1061"/>
      <c r="I62" s="1061"/>
      <c r="J62" s="1061"/>
      <c r="K62" s="1061"/>
      <c r="L62" s="1061"/>
      <c r="M62" s="1061"/>
      <c r="N62" s="1061"/>
      <c r="O62" s="1061"/>
      <c r="P62" s="1061"/>
      <c r="AL62" s="1047"/>
      <c r="AM62" s="992"/>
      <c r="AN62" s="992"/>
      <c r="AO62" s="992"/>
      <c r="AP62" s="992"/>
      <c r="AQ62" s="1047" t="s">
        <v>234</v>
      </c>
      <c r="AY62" s="992" t="s">
        <v>117</v>
      </c>
      <c r="BA62" s="1055" t="s">
        <v>117</v>
      </c>
      <c r="BD62" s="992"/>
      <c r="BE62" s="992"/>
      <c r="BF62" s="1056" t="s">
        <v>191</v>
      </c>
      <c r="BG62" s="1044"/>
      <c r="BH62" s="1057"/>
      <c r="BI62" s="992"/>
      <c r="BK62" s="1044"/>
      <c r="BL62" s="1044"/>
    </row>
    <row r="63" spans="1:80" x14ac:dyDescent="0.3">
      <c r="Q63" s="1061"/>
      <c r="R63" s="1061"/>
      <c r="S63" s="1061"/>
      <c r="T63" s="1061"/>
      <c r="U63" s="1061"/>
      <c r="V63" s="1061"/>
      <c r="W63" s="1061"/>
      <c r="X63" s="1061"/>
      <c r="Y63" s="1061"/>
      <c r="Z63" s="1061"/>
      <c r="AA63" s="1061"/>
      <c r="AB63" s="1061"/>
      <c r="AC63" s="1061"/>
      <c r="AD63" s="1061"/>
      <c r="AE63" s="1061"/>
      <c r="AL63" s="1053"/>
      <c r="AM63" s="1057"/>
      <c r="AN63" s="1057"/>
      <c r="AO63" s="1057"/>
      <c r="AP63" s="1057"/>
      <c r="AQ63" s="1053" t="s">
        <v>235</v>
      </c>
      <c r="AY63" s="1053" t="s">
        <v>156</v>
      </c>
      <c r="BA63" s="912" t="s">
        <v>192</v>
      </c>
      <c r="BD63" s="1057"/>
      <c r="BE63" s="1057"/>
      <c r="BF63" s="912" t="s">
        <v>157</v>
      </c>
      <c r="BG63" s="992"/>
      <c r="BH63" s="1057"/>
      <c r="BI63" s="1057"/>
      <c r="BK63" s="992"/>
    </row>
    <row r="80" ht="19.5" thickBot="1" x14ac:dyDescent="0.35"/>
    <row r="81" spans="2:80" ht="19.5" thickBot="1" x14ac:dyDescent="0.35">
      <c r="BW81" s="1062">
        <v>42236.01</v>
      </c>
      <c r="BX81" s="1062">
        <v>135323.51</v>
      </c>
    </row>
    <row r="82" spans="2:80" ht="20.25" thickTop="1" thickBot="1" x14ac:dyDescent="0.35">
      <c r="BW82" s="1063">
        <v>4920.34</v>
      </c>
      <c r="BX82" s="1064">
        <v>17455.22</v>
      </c>
    </row>
    <row r="83" spans="2:80" ht="19.5" thickBot="1" x14ac:dyDescent="0.35">
      <c r="BW83" s="1065">
        <v>32.369999999999997</v>
      </c>
      <c r="BX83" s="1065">
        <v>82.91</v>
      </c>
    </row>
    <row r="84" spans="2:80" ht="19.5" thickBot="1" x14ac:dyDescent="0.35">
      <c r="BW84" s="1066">
        <v>57.23</v>
      </c>
      <c r="BX84" s="1066">
        <v>222.57</v>
      </c>
    </row>
    <row r="85" spans="2:80" x14ac:dyDescent="0.3">
      <c r="BW85" s="1067">
        <f>SUM(BW81:BW84)</f>
        <v>47245.950000000012</v>
      </c>
      <c r="BX85" s="1067">
        <f>SUM(BX81:BX84)</f>
        <v>153084.21000000002</v>
      </c>
      <c r="BY85" s="913">
        <f>BX85/BW85</f>
        <v>3.2401551879049948</v>
      </c>
    </row>
    <row r="86" spans="2:80" s="1049" customFormat="1" ht="12.75" customHeight="1" x14ac:dyDescent="0.3">
      <c r="B86" s="912"/>
      <c r="C86" s="912"/>
      <c r="D86" s="912"/>
      <c r="E86" s="912"/>
      <c r="F86" s="912"/>
      <c r="G86" s="912"/>
      <c r="H86" s="912"/>
      <c r="I86" s="912"/>
      <c r="J86" s="912"/>
      <c r="K86" s="912"/>
      <c r="L86" s="912"/>
      <c r="M86" s="912"/>
      <c r="N86" s="912"/>
      <c r="O86" s="912"/>
      <c r="P86" s="912"/>
      <c r="Q86" s="912"/>
      <c r="R86" s="912"/>
      <c r="S86" s="912"/>
      <c r="T86" s="912"/>
      <c r="U86" s="912"/>
      <c r="V86" s="912"/>
      <c r="W86" s="912"/>
      <c r="X86" s="912"/>
      <c r="Y86" s="912"/>
      <c r="Z86" s="912"/>
      <c r="AA86" s="912"/>
      <c r="AB86" s="912"/>
      <c r="AC86" s="912"/>
      <c r="AD86" s="912"/>
      <c r="AE86" s="912"/>
      <c r="AF86" s="912"/>
      <c r="AG86" s="912"/>
      <c r="AH86" s="912"/>
      <c r="AI86" s="912"/>
      <c r="AJ86" s="912"/>
      <c r="AK86" s="912"/>
      <c r="AL86" s="912"/>
      <c r="AM86" s="912"/>
      <c r="AN86" s="912"/>
      <c r="AO86" s="912"/>
      <c r="AP86" s="912"/>
      <c r="AQ86" s="912"/>
      <c r="AR86" s="912"/>
      <c r="AS86" s="912"/>
      <c r="AT86" s="912"/>
      <c r="AU86" s="912"/>
      <c r="AV86" s="912"/>
      <c r="AW86" s="912"/>
      <c r="AX86" s="912"/>
      <c r="AY86" s="912"/>
      <c r="AZ86" s="912"/>
      <c r="BA86" s="912"/>
      <c r="BB86" s="912"/>
      <c r="BC86" s="912"/>
      <c r="BD86" s="912"/>
      <c r="BE86" s="912"/>
      <c r="BF86" s="912"/>
      <c r="BG86" s="912"/>
      <c r="BH86" s="912"/>
      <c r="BI86" s="912"/>
      <c r="BJ86" s="912"/>
      <c r="BK86" s="912"/>
      <c r="BL86" s="912"/>
      <c r="BM86" s="912"/>
      <c r="BN86" s="912"/>
      <c r="BO86" s="912"/>
      <c r="BP86" s="1048"/>
      <c r="BQ86" s="912"/>
      <c r="BW86" s="1058"/>
      <c r="BX86" s="1058"/>
      <c r="BY86" s="1058"/>
      <c r="BZ86" s="1058"/>
      <c r="CA86" s="1058"/>
      <c r="CB86" s="1058"/>
    </row>
  </sheetData>
  <mergeCells count="103">
    <mergeCell ref="A6:A12"/>
    <mergeCell ref="B6:C7"/>
    <mergeCell ref="D6:R7"/>
    <mergeCell ref="S6:AG7"/>
    <mergeCell ref="AH6:AV7"/>
    <mergeCell ref="AW6:AY9"/>
    <mergeCell ref="V8:Y8"/>
    <mergeCell ref="Z8:AA9"/>
    <mergeCell ref="AB8:AC9"/>
    <mergeCell ref="AD8:AE9"/>
    <mergeCell ref="AZ6:BN7"/>
    <mergeCell ref="D8:D12"/>
    <mergeCell ref="E8:F9"/>
    <mergeCell ref="G8:J8"/>
    <mergeCell ref="K8:L9"/>
    <mergeCell ref="M8:N9"/>
    <mergeCell ref="O8:P9"/>
    <mergeCell ref="Q8:R9"/>
    <mergeCell ref="S8:S12"/>
    <mergeCell ref="T8:U9"/>
    <mergeCell ref="AF8:AG9"/>
    <mergeCell ref="AH8:AH12"/>
    <mergeCell ref="AI8:AJ9"/>
    <mergeCell ref="AK8:AN8"/>
    <mergeCell ref="AO8:AP9"/>
    <mergeCell ref="AQ8:AR9"/>
    <mergeCell ref="AK10:AK12"/>
    <mergeCell ref="AL10:AL12"/>
    <mergeCell ref="AM10:AM12"/>
    <mergeCell ref="AN10:AN12"/>
    <mergeCell ref="E10:E12"/>
    <mergeCell ref="F10:F12"/>
    <mergeCell ref="G10:G12"/>
    <mergeCell ref="H10:H12"/>
    <mergeCell ref="I10:I12"/>
    <mergeCell ref="J10:J12"/>
    <mergeCell ref="BI8:BJ9"/>
    <mergeCell ref="BK8:BL9"/>
    <mergeCell ref="BM8:BN9"/>
    <mergeCell ref="G9:H9"/>
    <mergeCell ref="I9:J9"/>
    <mergeCell ref="V9:W9"/>
    <mergeCell ref="X9:Y9"/>
    <mergeCell ref="AK9:AL9"/>
    <mergeCell ref="AM9:AN9"/>
    <mergeCell ref="BC9:BD9"/>
    <mergeCell ref="AS8:AT9"/>
    <mergeCell ref="AU8:AV9"/>
    <mergeCell ref="AZ8:AZ12"/>
    <mergeCell ref="BA8:BB9"/>
    <mergeCell ref="BC8:BF8"/>
    <mergeCell ref="BG8:BH9"/>
    <mergeCell ref="BE9:BF9"/>
    <mergeCell ref="AU10:AU12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AD10:AD12"/>
    <mergeCell ref="AE10:AE12"/>
    <mergeCell ref="AF10:AF12"/>
    <mergeCell ref="AG10:AG12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AX10:AX12"/>
    <mergeCell ref="AY10:AY12"/>
    <mergeCell ref="BA10:BA12"/>
    <mergeCell ref="BB10:BB12"/>
    <mergeCell ref="BC10:BC12"/>
    <mergeCell ref="BD10:BD12"/>
    <mergeCell ref="AO10:AO12"/>
    <mergeCell ref="AP10:AP12"/>
    <mergeCell ref="AQ10:AQ12"/>
    <mergeCell ref="AR10:AR12"/>
    <mergeCell ref="AS10:AS12"/>
    <mergeCell ref="AT10:AT12"/>
    <mergeCell ref="AV10:AV12"/>
    <mergeCell ref="AW10:AW12"/>
    <mergeCell ref="BK10:BK12"/>
    <mergeCell ref="BL10:BL12"/>
    <mergeCell ref="BM10:BM12"/>
    <mergeCell ref="BN10:BN12"/>
    <mergeCell ref="BP10:BP11"/>
    <mergeCell ref="BE10:BE12"/>
    <mergeCell ref="BF10:BF12"/>
    <mergeCell ref="BG10:BG12"/>
    <mergeCell ref="BH10:BH12"/>
    <mergeCell ref="BI10:BI12"/>
    <mergeCell ref="BJ10:BJ12"/>
  </mergeCells>
  <conditionalFormatting sqref="Z33:AE33 E33:P33">
    <cfRule type="cellIs" dxfId="1" priority="2" stopIfTrue="1" operator="equal">
      <formula>0</formula>
    </cfRule>
  </conditionalFormatting>
  <conditionalFormatting sqref="AB43:AC43 E43:N43">
    <cfRule type="cellIs" dxfId="0" priority="1" operator="equal">
      <formula>0</formula>
    </cfRule>
  </conditionalFormatting>
  <printOptions horizontalCentered="1"/>
  <pageMargins left="0.25" right="0.75" top="0.53" bottom="0.24" header="0.3" footer="0.17"/>
  <pageSetup paperSize="5" scale="61" orientation="landscape" verticalDpi="300" r:id="rId1"/>
  <headerFooter alignWithMargins="0">
    <oddHeader>&amp;R&amp;P</oddHeader>
  </headerFooter>
  <colBreaks count="1" manualBreakCount="1">
    <brk id="33" max="6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C72"/>
  <sheetViews>
    <sheetView topLeftCell="A5" zoomScale="115" zoomScaleNormal="115" zoomScaleSheetLayoutView="12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7" sqref="C7:E55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5" width="12.7109375" style="3" customWidth="1"/>
    <col min="6" max="6" width="12.42578125" style="3" customWidth="1"/>
    <col min="7" max="12" width="12.5703125" style="1" customWidth="1"/>
    <col min="13" max="13" width="12.5703125" style="3" customWidth="1"/>
    <col min="14" max="19" width="12.5703125" style="1" customWidth="1"/>
    <col min="20" max="20" width="12.5703125" style="3" customWidth="1"/>
    <col min="21" max="29" width="12.5703125" style="1" customWidth="1"/>
    <col min="30" max="16384" width="9.140625" style="1"/>
  </cols>
  <sheetData>
    <row r="1" spans="1:29" ht="15.75" x14ac:dyDescent="0.2">
      <c r="A1" s="1070" t="s">
        <v>55</v>
      </c>
      <c r="B1" s="1070"/>
      <c r="C1" s="1070"/>
      <c r="D1" s="1070"/>
      <c r="E1" s="1070"/>
      <c r="F1" s="1070"/>
      <c r="G1" s="1070"/>
      <c r="H1" s="1070"/>
      <c r="I1" s="1070"/>
      <c r="J1" s="1070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</row>
    <row r="2" spans="1:29" ht="15.75" x14ac:dyDescent="0.2">
      <c r="A2" s="1070" t="s">
        <v>54</v>
      </c>
      <c r="B2" s="1070"/>
      <c r="C2" s="1070"/>
      <c r="D2" s="1070"/>
      <c r="E2" s="1070"/>
      <c r="F2" s="1070"/>
      <c r="G2" s="1070"/>
      <c r="H2" s="1070"/>
      <c r="I2" s="1070"/>
      <c r="J2" s="1070"/>
      <c r="K2" s="1070"/>
      <c r="L2" s="1070"/>
      <c r="M2" s="1070"/>
      <c r="N2" s="1070"/>
      <c r="O2" s="1070"/>
      <c r="P2" s="1070"/>
      <c r="Q2" s="1070"/>
      <c r="R2" s="1070"/>
      <c r="S2" s="1070"/>
      <c r="T2" s="1070"/>
      <c r="U2" s="1070"/>
      <c r="V2" s="1070"/>
      <c r="W2" s="1070"/>
      <c r="X2" s="1070"/>
      <c r="Y2" s="1070"/>
      <c r="Z2" s="1070"/>
      <c r="AA2" s="1070"/>
      <c r="AB2" s="1070"/>
      <c r="AC2" s="1070"/>
    </row>
    <row r="3" spans="1:29" ht="15.75" x14ac:dyDescent="0.2">
      <c r="A3" s="1071" t="s">
        <v>69</v>
      </c>
      <c r="B3" s="1071"/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</row>
    <row r="4" spans="1:29" ht="15" customHeight="1" x14ac:dyDescent="0.2">
      <c r="A4" s="2"/>
      <c r="D4" s="4"/>
    </row>
    <row r="5" spans="1:29" ht="16.149999999999999" customHeight="1" x14ac:dyDescent="0.2">
      <c r="A5" s="1068" t="s">
        <v>0</v>
      </c>
      <c r="B5" s="1068"/>
      <c r="C5" s="1069" t="s">
        <v>1</v>
      </c>
      <c r="D5" s="1069"/>
      <c r="E5" s="1069"/>
      <c r="F5" s="1072" t="s">
        <v>53</v>
      </c>
      <c r="G5" s="1073"/>
      <c r="H5" s="1073"/>
      <c r="I5" s="1073"/>
      <c r="J5" s="1073"/>
      <c r="K5" s="1073"/>
      <c r="L5" s="1073"/>
      <c r="M5" s="1073"/>
      <c r="N5" s="1073"/>
      <c r="O5" s="1073"/>
      <c r="P5" s="1073"/>
      <c r="Q5" s="1073"/>
      <c r="R5" s="1075" t="s">
        <v>68</v>
      </c>
      <c r="S5" s="1076"/>
      <c r="T5" s="1076"/>
      <c r="U5" s="1076"/>
      <c r="V5" s="1076"/>
      <c r="W5" s="1076"/>
      <c r="X5" s="1076"/>
      <c r="Y5" s="1076"/>
      <c r="Z5" s="1076"/>
      <c r="AA5" s="1076"/>
      <c r="AB5" s="1076"/>
      <c r="AC5" s="1076"/>
    </row>
    <row r="6" spans="1:29" ht="16.149999999999999" customHeight="1" x14ac:dyDescent="0.2">
      <c r="A6" s="1068"/>
      <c r="B6" s="1068"/>
      <c r="C6" s="13" t="s">
        <v>52</v>
      </c>
      <c r="D6" s="13" t="s">
        <v>2</v>
      </c>
      <c r="E6" s="13" t="s">
        <v>3</v>
      </c>
      <c r="F6" s="74" t="s">
        <v>58</v>
      </c>
      <c r="G6" s="75" t="s">
        <v>59</v>
      </c>
      <c r="H6" s="75" t="s">
        <v>60</v>
      </c>
      <c r="I6" s="75" t="s">
        <v>61</v>
      </c>
      <c r="J6" s="75" t="s">
        <v>56</v>
      </c>
      <c r="K6" s="75" t="s">
        <v>57</v>
      </c>
      <c r="L6" s="75" t="s">
        <v>62</v>
      </c>
      <c r="M6" s="74" t="s">
        <v>63</v>
      </c>
      <c r="N6" s="75" t="s">
        <v>64</v>
      </c>
      <c r="O6" s="75" t="s">
        <v>65</v>
      </c>
      <c r="P6" s="75" t="s">
        <v>66</v>
      </c>
      <c r="Q6" s="75" t="s">
        <v>67</v>
      </c>
      <c r="R6" s="76" t="s">
        <v>58</v>
      </c>
      <c r="S6" s="76" t="s">
        <v>59</v>
      </c>
      <c r="T6" s="77" t="s">
        <v>60</v>
      </c>
      <c r="U6" s="76" t="s">
        <v>61</v>
      </c>
      <c r="V6" s="76" t="s">
        <v>56</v>
      </c>
      <c r="W6" s="76" t="s">
        <v>57</v>
      </c>
      <c r="X6" s="76" t="s">
        <v>62</v>
      </c>
      <c r="Y6" s="76" t="s">
        <v>63</v>
      </c>
      <c r="Z6" s="76" t="s">
        <v>64</v>
      </c>
      <c r="AA6" s="76" t="s">
        <v>65</v>
      </c>
      <c r="AB6" s="76" t="s">
        <v>66</v>
      </c>
      <c r="AC6" s="76" t="s">
        <v>67</v>
      </c>
    </row>
    <row r="7" spans="1:29" s="26" customFormat="1" ht="14.45" customHeight="1" x14ac:dyDescent="0.25">
      <c r="A7" s="23"/>
      <c r="B7" s="24" t="s">
        <v>3</v>
      </c>
      <c r="C7" s="25">
        <f t="shared" ref="C7:H7" si="0">C8+C21+C36</f>
        <v>23041.438583801275</v>
      </c>
      <c r="D7" s="25">
        <f t="shared" si="0"/>
        <v>24336.071416198723</v>
      </c>
      <c r="E7" s="25">
        <f t="shared" si="0"/>
        <v>47377.51</v>
      </c>
      <c r="F7" s="25">
        <f t="shared" si="0"/>
        <v>0</v>
      </c>
      <c r="G7" s="25">
        <f t="shared" si="0"/>
        <v>0</v>
      </c>
      <c r="H7" s="25">
        <f t="shared" si="0"/>
        <v>0</v>
      </c>
      <c r="I7" s="25">
        <f t="shared" ref="I7:AC7" si="1">I8+I21+I36</f>
        <v>0</v>
      </c>
      <c r="J7" s="25">
        <f t="shared" si="1"/>
        <v>0</v>
      </c>
      <c r="K7" s="25">
        <f t="shared" si="1"/>
        <v>0</v>
      </c>
      <c r="L7" s="25">
        <f t="shared" si="1"/>
        <v>0</v>
      </c>
      <c r="M7" s="25">
        <f t="shared" si="1"/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37">
        <f t="shared" si="1"/>
        <v>0</v>
      </c>
      <c r="R7" s="60">
        <f t="shared" si="1"/>
        <v>0</v>
      </c>
      <c r="S7" s="25">
        <f t="shared" si="1"/>
        <v>0</v>
      </c>
      <c r="T7" s="25">
        <f t="shared" si="1"/>
        <v>0</v>
      </c>
      <c r="U7" s="25">
        <f t="shared" si="1"/>
        <v>0</v>
      </c>
      <c r="V7" s="25">
        <f t="shared" si="1"/>
        <v>0</v>
      </c>
      <c r="W7" s="25">
        <f t="shared" si="1"/>
        <v>0</v>
      </c>
      <c r="X7" s="25">
        <f t="shared" si="1"/>
        <v>0</v>
      </c>
      <c r="Y7" s="25">
        <f t="shared" si="1"/>
        <v>0</v>
      </c>
      <c r="Z7" s="25">
        <f t="shared" si="1"/>
        <v>0</v>
      </c>
      <c r="AA7" s="25">
        <f t="shared" si="1"/>
        <v>0</v>
      </c>
      <c r="AB7" s="25">
        <f t="shared" si="1"/>
        <v>0</v>
      </c>
      <c r="AC7" s="37">
        <f t="shared" si="1"/>
        <v>0</v>
      </c>
    </row>
    <row r="8" spans="1:29" s="55" customFormat="1" ht="15.6" customHeight="1" x14ac:dyDescent="0.25">
      <c r="A8" s="27" t="s">
        <v>4</v>
      </c>
      <c r="B8" s="28">
        <v>12</v>
      </c>
      <c r="C8" s="29">
        <f t="shared" ref="C8:H8" si="2">SUM(C9:C20)</f>
        <v>1141.9625725706671</v>
      </c>
      <c r="D8" s="29">
        <f t="shared" si="2"/>
        <v>4227.5374274293326</v>
      </c>
      <c r="E8" s="29">
        <f t="shared" si="2"/>
        <v>5369.5</v>
      </c>
      <c r="F8" s="29">
        <f t="shared" si="2"/>
        <v>0</v>
      </c>
      <c r="G8" s="29">
        <f t="shared" si="2"/>
        <v>0</v>
      </c>
      <c r="H8" s="29">
        <f t="shared" si="2"/>
        <v>0</v>
      </c>
      <c r="I8" s="29">
        <f t="shared" ref="I8:Q8" si="3">SUM(I9:I20)</f>
        <v>0</v>
      </c>
      <c r="J8" s="29">
        <f t="shared" si="3"/>
        <v>0</v>
      </c>
      <c r="K8" s="29">
        <f t="shared" si="3"/>
        <v>0</v>
      </c>
      <c r="L8" s="29">
        <f t="shared" si="3"/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38">
        <f t="shared" si="3"/>
        <v>0</v>
      </c>
      <c r="R8" s="79">
        <f>SUM(R9:R20)</f>
        <v>0</v>
      </c>
      <c r="S8" s="51">
        <f t="shared" ref="S8:AC8" si="4">SUM(S9:S20)</f>
        <v>0</v>
      </c>
      <c r="T8" s="51">
        <f t="shared" si="4"/>
        <v>0</v>
      </c>
      <c r="U8" s="51">
        <f t="shared" si="4"/>
        <v>0</v>
      </c>
      <c r="V8" s="51">
        <f>SUM(V9:V20)</f>
        <v>0</v>
      </c>
      <c r="W8" s="51">
        <f t="shared" si="4"/>
        <v>0</v>
      </c>
      <c r="X8" s="51">
        <f t="shared" si="4"/>
        <v>0</v>
      </c>
      <c r="Y8" s="51">
        <f t="shared" si="4"/>
        <v>0</v>
      </c>
      <c r="Z8" s="51">
        <f t="shared" si="4"/>
        <v>0</v>
      </c>
      <c r="AA8" s="51">
        <f t="shared" si="4"/>
        <v>0</v>
      </c>
      <c r="AB8" s="51">
        <f t="shared" si="4"/>
        <v>0</v>
      </c>
      <c r="AC8" s="89">
        <f t="shared" si="4"/>
        <v>0</v>
      </c>
    </row>
    <row r="9" spans="1:29" ht="15.75" x14ac:dyDescent="0.25">
      <c r="A9" s="14">
        <v>1</v>
      </c>
      <c r="B9" s="15" t="s">
        <v>5</v>
      </c>
      <c r="C9" s="46">
        <v>1.64468925478253</v>
      </c>
      <c r="D9" s="46">
        <v>112.85531074521748</v>
      </c>
      <c r="E9" s="46">
        <v>114.5</v>
      </c>
      <c r="F9" s="46"/>
      <c r="G9" s="46"/>
      <c r="H9" s="46"/>
      <c r="I9" s="46"/>
      <c r="J9" s="46"/>
      <c r="K9" s="46"/>
      <c r="L9" s="48"/>
      <c r="M9" s="46"/>
      <c r="N9" s="46"/>
      <c r="O9" s="47"/>
      <c r="P9" s="47"/>
      <c r="Q9" s="65"/>
      <c r="R9" s="62"/>
      <c r="S9" s="46"/>
      <c r="T9" s="46"/>
      <c r="U9" s="46"/>
      <c r="V9" s="46"/>
      <c r="W9" s="46"/>
      <c r="X9" s="46"/>
      <c r="Y9" s="46"/>
      <c r="Z9" s="46"/>
      <c r="AA9" s="46"/>
      <c r="AB9" s="46"/>
      <c r="AC9" s="72"/>
    </row>
    <row r="10" spans="1:29" ht="15.75" x14ac:dyDescent="0.25">
      <c r="A10" s="14">
        <v>2</v>
      </c>
      <c r="B10" s="15" t="s">
        <v>6</v>
      </c>
      <c r="C10" s="46">
        <v>82.2344627391263</v>
      </c>
      <c r="D10" s="46">
        <v>419.76553726087371</v>
      </c>
      <c r="E10" s="46">
        <v>502</v>
      </c>
      <c r="F10" s="46"/>
      <c r="G10" s="46"/>
      <c r="H10" s="46"/>
      <c r="I10" s="46"/>
      <c r="J10" s="46"/>
      <c r="K10" s="46"/>
      <c r="L10" s="48"/>
      <c r="M10" s="46"/>
      <c r="N10" s="46"/>
      <c r="O10" s="47"/>
      <c r="P10" s="47"/>
      <c r="Q10" s="65"/>
      <c r="R10" s="62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72"/>
    </row>
    <row r="11" spans="1:29" ht="15.75" x14ac:dyDescent="0.25">
      <c r="A11" s="14">
        <v>3</v>
      </c>
      <c r="B11" s="15" t="s">
        <v>7</v>
      </c>
      <c r="C11" s="46">
        <v>0</v>
      </c>
      <c r="D11" s="46">
        <v>89</v>
      </c>
      <c r="E11" s="46">
        <v>89</v>
      </c>
      <c r="F11" s="46"/>
      <c r="G11" s="46"/>
      <c r="H11" s="46"/>
      <c r="I11" s="46"/>
      <c r="J11" s="46"/>
      <c r="K11" s="46"/>
      <c r="L11" s="48"/>
      <c r="M11" s="46"/>
      <c r="N11" s="46"/>
      <c r="O11" s="47"/>
      <c r="P11" s="47"/>
      <c r="Q11" s="65"/>
      <c r="R11" s="62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72"/>
    </row>
    <row r="12" spans="1:29" ht="15.75" x14ac:dyDescent="0.25">
      <c r="A12" s="14">
        <v>4</v>
      </c>
      <c r="B12" s="15" t="s">
        <v>8</v>
      </c>
      <c r="C12" s="46">
        <v>116.77293708955935</v>
      </c>
      <c r="D12" s="46">
        <v>478.72706291044062</v>
      </c>
      <c r="E12" s="46">
        <v>595.5</v>
      </c>
      <c r="F12" s="46"/>
      <c r="G12" s="46"/>
      <c r="H12" s="46"/>
      <c r="I12" s="46"/>
      <c r="J12" s="46"/>
      <c r="K12" s="46"/>
      <c r="L12" s="48"/>
      <c r="M12" s="46"/>
      <c r="N12" s="46"/>
      <c r="O12" s="47"/>
      <c r="P12" s="47"/>
      <c r="Q12" s="65"/>
      <c r="R12" s="62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72"/>
    </row>
    <row r="13" spans="1:29" ht="15.75" x14ac:dyDescent="0.25">
      <c r="A13" s="14">
        <v>5</v>
      </c>
      <c r="B13" s="15" t="s">
        <v>9</v>
      </c>
      <c r="C13" s="46">
        <v>236.83525268868374</v>
      </c>
      <c r="D13" s="46">
        <v>812.16474731131621</v>
      </c>
      <c r="E13" s="46">
        <v>1049</v>
      </c>
      <c r="F13" s="46"/>
      <c r="G13" s="46"/>
      <c r="H13" s="46"/>
      <c r="I13" s="46"/>
      <c r="J13" s="46"/>
      <c r="K13" s="46"/>
      <c r="L13" s="48"/>
      <c r="M13" s="46"/>
      <c r="N13" s="46"/>
      <c r="O13" s="47"/>
      <c r="P13" s="47"/>
      <c r="Q13" s="65"/>
      <c r="R13" s="62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72"/>
    </row>
    <row r="14" spans="1:29" ht="15.75" x14ac:dyDescent="0.25">
      <c r="A14" s="14">
        <v>6</v>
      </c>
      <c r="B14" s="15" t="s">
        <v>10</v>
      </c>
      <c r="C14" s="46">
        <v>106.35657180927001</v>
      </c>
      <c r="D14" s="46">
        <v>1213.64342819073</v>
      </c>
      <c r="E14" s="46">
        <v>1320</v>
      </c>
      <c r="F14" s="46"/>
      <c r="G14" s="46"/>
      <c r="H14" s="46"/>
      <c r="I14" s="46"/>
      <c r="J14" s="46"/>
      <c r="K14" s="46"/>
      <c r="L14" s="48"/>
      <c r="M14" s="46"/>
      <c r="N14" s="46"/>
      <c r="O14" s="47"/>
      <c r="P14" s="47"/>
      <c r="Q14" s="65"/>
      <c r="R14" s="62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72"/>
    </row>
    <row r="15" spans="1:29" ht="15.75" x14ac:dyDescent="0.25">
      <c r="A15" s="14">
        <v>7</v>
      </c>
      <c r="B15" s="15" t="s">
        <v>11</v>
      </c>
      <c r="C15" s="46">
        <v>0</v>
      </c>
      <c r="D15" s="46">
        <v>86</v>
      </c>
      <c r="E15" s="46">
        <v>86</v>
      </c>
      <c r="F15" s="46"/>
      <c r="G15" s="46"/>
      <c r="H15" s="46"/>
      <c r="I15" s="46"/>
      <c r="J15" s="46"/>
      <c r="K15" s="46"/>
      <c r="L15" s="48"/>
      <c r="M15" s="46"/>
      <c r="N15" s="46"/>
      <c r="O15" s="47"/>
      <c r="P15" s="47"/>
      <c r="Q15" s="65"/>
      <c r="R15" s="62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72"/>
    </row>
    <row r="16" spans="1:29" ht="15.75" x14ac:dyDescent="0.25">
      <c r="A16" s="14">
        <v>8</v>
      </c>
      <c r="B16" s="15" t="s">
        <v>12</v>
      </c>
      <c r="C16" s="46">
        <v>3.837608261159227</v>
      </c>
      <c r="D16" s="46">
        <v>109.66239173884077</v>
      </c>
      <c r="E16" s="46">
        <v>113.5</v>
      </c>
      <c r="F16" s="46"/>
      <c r="G16" s="46"/>
      <c r="H16" s="46"/>
      <c r="I16" s="46"/>
      <c r="J16" s="46"/>
      <c r="K16" s="46"/>
      <c r="L16" s="48"/>
      <c r="M16" s="46"/>
      <c r="N16" s="46"/>
      <c r="O16" s="47"/>
      <c r="P16" s="47"/>
      <c r="Q16" s="65"/>
      <c r="R16" s="62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72"/>
    </row>
    <row r="17" spans="1:29" ht="15.75" x14ac:dyDescent="0.25">
      <c r="A17" s="14">
        <v>9</v>
      </c>
      <c r="B17" s="15" t="s">
        <v>13</v>
      </c>
      <c r="C17" s="46">
        <v>0</v>
      </c>
      <c r="D17" s="46">
        <v>373</v>
      </c>
      <c r="E17" s="46">
        <v>373</v>
      </c>
      <c r="F17" s="46"/>
      <c r="G17" s="46"/>
      <c r="H17" s="46"/>
      <c r="I17" s="46"/>
      <c r="J17" s="46"/>
      <c r="K17" s="46"/>
      <c r="L17" s="48"/>
      <c r="M17" s="46"/>
      <c r="N17" s="46"/>
      <c r="O17" s="47"/>
      <c r="P17" s="47"/>
      <c r="Q17" s="65"/>
      <c r="R17" s="62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72"/>
    </row>
    <row r="18" spans="1:29" ht="15.75" x14ac:dyDescent="0.25">
      <c r="A18" s="14">
        <v>10</v>
      </c>
      <c r="B18" s="15" t="s">
        <v>14</v>
      </c>
      <c r="C18" s="46">
        <v>138.70212715332636</v>
      </c>
      <c r="D18" s="46">
        <v>47.797872846673641</v>
      </c>
      <c r="E18" s="46">
        <v>186.5</v>
      </c>
      <c r="F18" s="46"/>
      <c r="G18" s="46"/>
      <c r="H18" s="46"/>
      <c r="I18" s="46"/>
      <c r="J18" s="46"/>
      <c r="K18" s="46"/>
      <c r="L18" s="48"/>
      <c r="M18" s="46"/>
      <c r="N18" s="46"/>
      <c r="O18" s="47"/>
      <c r="P18" s="47"/>
      <c r="Q18" s="65"/>
      <c r="R18" s="62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72"/>
    </row>
    <row r="19" spans="1:29" ht="15.75" x14ac:dyDescent="0.25">
      <c r="A19" s="14">
        <v>11</v>
      </c>
      <c r="B19" s="15" t="s">
        <v>15</v>
      </c>
      <c r="C19" s="46">
        <v>0</v>
      </c>
      <c r="D19" s="46">
        <v>247</v>
      </c>
      <c r="E19" s="46">
        <v>247</v>
      </c>
      <c r="F19" s="46"/>
      <c r="G19" s="46"/>
      <c r="H19" s="46"/>
      <c r="I19" s="46"/>
      <c r="J19" s="46"/>
      <c r="K19" s="46"/>
      <c r="L19" s="48"/>
      <c r="M19" s="46"/>
      <c r="N19" s="46"/>
      <c r="O19" s="47"/>
      <c r="P19" s="47"/>
      <c r="Q19" s="65"/>
      <c r="R19" s="62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72"/>
    </row>
    <row r="20" spans="1:29" ht="15.75" x14ac:dyDescent="0.25">
      <c r="A20" s="14">
        <v>12</v>
      </c>
      <c r="B20" s="15" t="s">
        <v>16</v>
      </c>
      <c r="C20" s="46">
        <v>455.57892357475964</v>
      </c>
      <c r="D20" s="46">
        <v>237.92107642524036</v>
      </c>
      <c r="E20" s="46">
        <v>693.5</v>
      </c>
      <c r="F20" s="46"/>
      <c r="G20" s="46"/>
      <c r="H20" s="46"/>
      <c r="I20" s="46"/>
      <c r="J20" s="46"/>
      <c r="K20" s="46"/>
      <c r="L20" s="48"/>
      <c r="M20" s="46"/>
      <c r="N20" s="46"/>
      <c r="O20" s="47"/>
      <c r="P20" s="47"/>
      <c r="Q20" s="65"/>
      <c r="R20" s="62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72"/>
    </row>
    <row r="21" spans="1:29" s="55" customFormat="1" ht="15.75" x14ac:dyDescent="0.25">
      <c r="A21" s="30" t="s">
        <v>17</v>
      </c>
      <c r="B21" s="31">
        <v>14</v>
      </c>
      <c r="C21" s="32">
        <f>SUM(C22:C35)</f>
        <v>10693.111658894071</v>
      </c>
      <c r="D21" s="32">
        <f t="shared" ref="D21:E21" si="5">SUM(D22:D35)</f>
        <v>12058.398341105929</v>
      </c>
      <c r="E21" s="32">
        <f t="shared" si="5"/>
        <v>22751.510000000002</v>
      </c>
      <c r="F21" s="33">
        <f>SUM(F22:F35)</f>
        <v>0</v>
      </c>
      <c r="G21" s="33">
        <f>SUM(G22:G35)</f>
        <v>0</v>
      </c>
      <c r="H21" s="33">
        <f t="shared" ref="H21:Q21" si="6">SUM(H22:H35)</f>
        <v>0</v>
      </c>
      <c r="I21" s="33">
        <f t="shared" si="6"/>
        <v>0</v>
      </c>
      <c r="J21" s="33">
        <f t="shared" si="6"/>
        <v>0</v>
      </c>
      <c r="K21" s="33">
        <f t="shared" si="6"/>
        <v>0</v>
      </c>
      <c r="L21" s="33">
        <f t="shared" si="6"/>
        <v>0</v>
      </c>
      <c r="M21" s="33">
        <f t="shared" si="6"/>
        <v>0</v>
      </c>
      <c r="N21" s="33">
        <f t="shared" si="6"/>
        <v>0</v>
      </c>
      <c r="O21" s="33">
        <f t="shared" si="6"/>
        <v>0</v>
      </c>
      <c r="P21" s="33">
        <f t="shared" si="6"/>
        <v>0</v>
      </c>
      <c r="Q21" s="64">
        <f t="shared" si="6"/>
        <v>0</v>
      </c>
      <c r="R21" s="80">
        <f>SUM(R22:R35)</f>
        <v>0</v>
      </c>
      <c r="S21" s="54">
        <f t="shared" ref="S21:AC21" si="7">SUM(S22:S35)</f>
        <v>0</v>
      </c>
      <c r="T21" s="54">
        <f t="shared" si="7"/>
        <v>0</v>
      </c>
      <c r="U21" s="54">
        <f t="shared" si="7"/>
        <v>0</v>
      </c>
      <c r="V21" s="54">
        <f t="shared" si="7"/>
        <v>0</v>
      </c>
      <c r="W21" s="54">
        <f t="shared" si="7"/>
        <v>0</v>
      </c>
      <c r="X21" s="54">
        <f t="shared" si="7"/>
        <v>0</v>
      </c>
      <c r="Y21" s="54">
        <f t="shared" si="7"/>
        <v>0</v>
      </c>
      <c r="Z21" s="54">
        <f t="shared" si="7"/>
        <v>0</v>
      </c>
      <c r="AA21" s="54">
        <f t="shared" si="7"/>
        <v>0</v>
      </c>
      <c r="AB21" s="54">
        <f t="shared" si="7"/>
        <v>0</v>
      </c>
      <c r="AC21" s="95">
        <f t="shared" si="7"/>
        <v>0</v>
      </c>
    </row>
    <row r="22" spans="1:29" ht="15.75" x14ac:dyDescent="0.25">
      <c r="A22" s="14">
        <v>1</v>
      </c>
      <c r="B22" s="15" t="s">
        <v>18</v>
      </c>
      <c r="C22" s="46">
        <v>10.964595031883507</v>
      </c>
      <c r="D22" s="46">
        <v>885.45540496811645</v>
      </c>
      <c r="E22" s="46">
        <v>896.42</v>
      </c>
      <c r="F22" s="46"/>
      <c r="G22" s="46"/>
      <c r="H22" s="46"/>
      <c r="I22" s="46"/>
      <c r="J22" s="46"/>
      <c r="K22" s="46"/>
      <c r="L22" s="46"/>
      <c r="M22" s="46"/>
      <c r="N22" s="46"/>
      <c r="O22" s="5"/>
      <c r="P22" s="5"/>
      <c r="Q22" s="63"/>
      <c r="R22" s="62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72"/>
    </row>
    <row r="23" spans="1:29" ht="15.75" x14ac:dyDescent="0.25">
      <c r="A23" s="14">
        <v>2</v>
      </c>
      <c r="B23" s="15" t="s">
        <v>19</v>
      </c>
      <c r="C23" s="46">
        <v>32.893785095650514</v>
      </c>
      <c r="D23" s="46">
        <v>691.75621490434946</v>
      </c>
      <c r="E23" s="46">
        <v>724.65</v>
      </c>
      <c r="F23" s="46"/>
      <c r="G23" s="46"/>
      <c r="H23" s="46"/>
      <c r="I23" s="46"/>
      <c r="J23" s="46"/>
      <c r="K23" s="46"/>
      <c r="L23" s="46"/>
      <c r="M23" s="46"/>
      <c r="N23" s="46"/>
      <c r="O23" s="5"/>
      <c r="P23" s="5"/>
      <c r="Q23" s="63"/>
      <c r="R23" s="62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72"/>
    </row>
    <row r="24" spans="1:29" ht="15.75" x14ac:dyDescent="0.25">
      <c r="A24" s="14">
        <v>3</v>
      </c>
      <c r="B24" s="15" t="s">
        <v>20</v>
      </c>
      <c r="C24" s="46">
        <v>197.03377272294659</v>
      </c>
      <c r="D24" s="46">
        <v>127.45622727705342</v>
      </c>
      <c r="E24" s="46">
        <v>324.49</v>
      </c>
      <c r="F24" s="46"/>
      <c r="G24" s="46"/>
      <c r="H24" s="46"/>
      <c r="I24" s="46"/>
      <c r="J24" s="46"/>
      <c r="K24" s="46"/>
      <c r="L24" s="46"/>
      <c r="M24" s="46"/>
      <c r="N24" s="46"/>
      <c r="O24" s="5"/>
      <c r="P24" s="5"/>
      <c r="Q24" s="63"/>
      <c r="R24" s="62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72"/>
    </row>
    <row r="25" spans="1:29" ht="15.75" x14ac:dyDescent="0.25">
      <c r="A25" s="14">
        <v>4</v>
      </c>
      <c r="B25" s="15" t="s">
        <v>21</v>
      </c>
      <c r="C25" s="46">
        <v>2768.5602455505855</v>
      </c>
      <c r="D25" s="46">
        <v>46.869754449414359</v>
      </c>
      <c r="E25" s="46">
        <v>2815.43</v>
      </c>
      <c r="F25" s="46"/>
      <c r="G25" s="46"/>
      <c r="H25" s="46"/>
      <c r="I25" s="46"/>
      <c r="J25" s="46"/>
      <c r="K25" s="46"/>
      <c r="L25" s="46"/>
      <c r="M25" s="46"/>
      <c r="N25" s="46"/>
      <c r="O25" s="5"/>
      <c r="P25" s="5"/>
      <c r="Q25" s="63"/>
      <c r="R25" s="62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72"/>
    </row>
    <row r="26" spans="1:29" ht="15.75" x14ac:dyDescent="0.25">
      <c r="A26" s="14">
        <v>5</v>
      </c>
      <c r="B26" s="15" t="s">
        <v>22</v>
      </c>
      <c r="C26" s="46">
        <v>99.448876939183407</v>
      </c>
      <c r="D26" s="46">
        <v>597.07112306081672</v>
      </c>
      <c r="E26" s="46">
        <v>696.5200000000001</v>
      </c>
      <c r="F26" s="46"/>
      <c r="G26" s="46"/>
      <c r="H26" s="46"/>
      <c r="I26" s="46"/>
      <c r="J26" s="46"/>
      <c r="K26" s="46"/>
      <c r="L26" s="46"/>
      <c r="M26" s="46"/>
      <c r="N26" s="46"/>
      <c r="O26" s="5"/>
      <c r="P26" s="5"/>
      <c r="Q26" s="63"/>
      <c r="R26" s="62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72"/>
    </row>
    <row r="27" spans="1:29" ht="15.75" x14ac:dyDescent="0.25">
      <c r="A27" s="14">
        <v>6</v>
      </c>
      <c r="B27" s="15" t="s">
        <v>23</v>
      </c>
      <c r="C27" s="46">
        <v>15.898662796231084</v>
      </c>
      <c r="D27" s="46">
        <v>396.60133720376894</v>
      </c>
      <c r="E27" s="46">
        <v>412.5</v>
      </c>
      <c r="F27" s="46"/>
      <c r="G27" s="46"/>
      <c r="H27" s="46"/>
      <c r="I27" s="46"/>
      <c r="J27" s="46"/>
      <c r="K27" s="46"/>
      <c r="L27" s="46"/>
      <c r="M27" s="46"/>
      <c r="N27" s="46"/>
      <c r="O27" s="5"/>
      <c r="P27" s="5"/>
      <c r="Q27" s="63"/>
      <c r="R27" s="62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72"/>
    </row>
    <row r="28" spans="1:29" ht="15.75" x14ac:dyDescent="0.25">
      <c r="A28" s="14">
        <v>7</v>
      </c>
      <c r="B28" s="15" t="s">
        <v>24</v>
      </c>
      <c r="C28" s="46">
        <v>196.26625107071476</v>
      </c>
      <c r="D28" s="46">
        <v>350.73374892928524</v>
      </c>
      <c r="E28" s="46">
        <v>547</v>
      </c>
      <c r="F28" s="46"/>
      <c r="G28" s="46"/>
      <c r="H28" s="46"/>
      <c r="I28" s="46"/>
      <c r="J28" s="46"/>
      <c r="K28" s="46"/>
      <c r="L28" s="46"/>
      <c r="M28" s="46"/>
      <c r="N28" s="46"/>
      <c r="O28" s="5"/>
      <c r="P28" s="5"/>
      <c r="Q28" s="63"/>
      <c r="R28" s="62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72"/>
    </row>
    <row r="29" spans="1:29" ht="15.75" x14ac:dyDescent="0.25">
      <c r="A29" s="14">
        <v>8</v>
      </c>
      <c r="B29" s="15" t="s">
        <v>25</v>
      </c>
      <c r="C29" s="46">
        <v>0</v>
      </c>
      <c r="D29" s="46">
        <v>325</v>
      </c>
      <c r="E29" s="46">
        <v>325</v>
      </c>
      <c r="F29" s="46"/>
      <c r="G29" s="46"/>
      <c r="H29" s="46"/>
      <c r="I29" s="46"/>
      <c r="J29" s="46"/>
      <c r="K29" s="46"/>
      <c r="L29" s="46"/>
      <c r="M29" s="46"/>
      <c r="N29" s="46"/>
      <c r="O29" s="5"/>
      <c r="P29" s="5"/>
      <c r="Q29" s="63"/>
      <c r="R29" s="62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72"/>
    </row>
    <row r="30" spans="1:29" ht="15.75" x14ac:dyDescent="0.25">
      <c r="A30" s="14">
        <v>9</v>
      </c>
      <c r="B30" s="15" t="s">
        <v>26</v>
      </c>
      <c r="C30" s="46">
        <v>188.59103454839629</v>
      </c>
      <c r="D30" s="46">
        <v>530.40896545160376</v>
      </c>
      <c r="E30" s="46">
        <v>719</v>
      </c>
      <c r="F30" s="46"/>
      <c r="G30" s="46"/>
      <c r="H30" s="46"/>
      <c r="I30" s="46"/>
      <c r="J30" s="46"/>
      <c r="K30" s="46"/>
      <c r="L30" s="46"/>
      <c r="M30" s="46"/>
      <c r="N30" s="46"/>
      <c r="O30" s="5"/>
      <c r="P30" s="5"/>
      <c r="Q30" s="63"/>
      <c r="R30" s="62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72"/>
    </row>
    <row r="31" spans="1:29" ht="15.75" x14ac:dyDescent="0.25">
      <c r="A31" s="14">
        <v>10</v>
      </c>
      <c r="B31" s="15" t="s">
        <v>27</v>
      </c>
      <c r="C31" s="46">
        <v>29.056176834491293</v>
      </c>
      <c r="D31" s="46">
        <v>376.44382316550872</v>
      </c>
      <c r="E31" s="46">
        <v>405.5</v>
      </c>
      <c r="F31" s="46"/>
      <c r="G31" s="46"/>
      <c r="H31" s="46"/>
      <c r="I31" s="46"/>
      <c r="J31" s="46"/>
      <c r="K31" s="46"/>
      <c r="L31" s="46"/>
      <c r="M31" s="46"/>
      <c r="N31" s="46"/>
      <c r="O31" s="5"/>
      <c r="P31" s="5"/>
      <c r="Q31" s="63"/>
      <c r="R31" s="62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72"/>
    </row>
    <row r="32" spans="1:29" ht="15.75" x14ac:dyDescent="0.25">
      <c r="A32" s="14">
        <v>11</v>
      </c>
      <c r="B32" s="15" t="s">
        <v>28</v>
      </c>
      <c r="C32" s="46">
        <v>1741.1776910631008</v>
      </c>
      <c r="D32" s="46">
        <v>540.82230893689916</v>
      </c>
      <c r="E32" s="46">
        <v>2282</v>
      </c>
      <c r="F32" s="46"/>
      <c r="G32" s="46"/>
      <c r="H32" s="46"/>
      <c r="I32" s="46"/>
      <c r="J32" s="46"/>
      <c r="K32" s="46"/>
      <c r="L32" s="46"/>
      <c r="M32" s="46"/>
      <c r="N32" s="46"/>
      <c r="O32" s="5"/>
      <c r="P32" s="5"/>
      <c r="Q32" s="63"/>
      <c r="R32" s="62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72"/>
    </row>
    <row r="33" spans="1:29" ht="15.75" x14ac:dyDescent="0.25">
      <c r="A33" s="14">
        <v>12</v>
      </c>
      <c r="B33" s="15" t="s">
        <v>29</v>
      </c>
      <c r="C33" s="46">
        <v>286.72416008375365</v>
      </c>
      <c r="D33" s="46">
        <v>2448.7758399162462</v>
      </c>
      <c r="E33" s="46">
        <v>2735.5</v>
      </c>
      <c r="F33" s="46"/>
      <c r="G33" s="46"/>
      <c r="H33" s="46"/>
      <c r="I33" s="46"/>
      <c r="J33" s="46"/>
      <c r="K33" s="46"/>
      <c r="L33" s="46"/>
      <c r="M33" s="46"/>
      <c r="N33" s="46"/>
      <c r="O33" s="5"/>
      <c r="P33" s="5"/>
      <c r="Q33" s="63"/>
      <c r="R33" s="62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72"/>
    </row>
    <row r="34" spans="1:29" ht="15.75" x14ac:dyDescent="0.25">
      <c r="A34" s="14">
        <v>13</v>
      </c>
      <c r="B34" s="15" t="s">
        <v>30</v>
      </c>
      <c r="C34" s="46">
        <v>590.44344246692674</v>
      </c>
      <c r="D34" s="46">
        <v>3212.0565575330734</v>
      </c>
      <c r="E34" s="46">
        <v>3802.5</v>
      </c>
      <c r="F34" s="46"/>
      <c r="G34" s="46"/>
      <c r="H34" s="46"/>
      <c r="I34" s="46"/>
      <c r="J34" s="46"/>
      <c r="K34" s="46"/>
      <c r="L34" s="46"/>
      <c r="M34" s="46"/>
      <c r="N34" s="46"/>
      <c r="O34" s="5"/>
      <c r="P34" s="5"/>
      <c r="Q34" s="63"/>
      <c r="R34" s="6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72"/>
    </row>
    <row r="35" spans="1:29" ht="15.75" x14ac:dyDescent="0.25">
      <c r="A35" s="14">
        <v>14</v>
      </c>
      <c r="B35" s="15" t="s">
        <v>31</v>
      </c>
      <c r="C35" s="46">
        <v>4536.0529646902069</v>
      </c>
      <c r="D35" s="46">
        <v>1528.9470353097931</v>
      </c>
      <c r="E35" s="46">
        <v>6065</v>
      </c>
      <c r="F35" s="46"/>
      <c r="G35" s="46"/>
      <c r="H35" s="46"/>
      <c r="I35" s="46"/>
      <c r="J35" s="46"/>
      <c r="K35" s="46"/>
      <c r="L35" s="46"/>
      <c r="M35" s="46"/>
      <c r="N35" s="46"/>
      <c r="O35" s="5"/>
      <c r="P35" s="5"/>
      <c r="Q35" s="63"/>
      <c r="R35" s="62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72"/>
    </row>
    <row r="36" spans="1:29" s="53" customFormat="1" x14ac:dyDescent="0.25">
      <c r="A36" s="27" t="s">
        <v>32</v>
      </c>
      <c r="B36" s="34">
        <v>19</v>
      </c>
      <c r="C36" s="29">
        <f>SUM(C37:C55)</f>
        <v>11206.364352336535</v>
      </c>
      <c r="D36" s="29">
        <f t="shared" ref="D36" si="8">SUM(D37:D55)</f>
        <v>8050.1356476634619</v>
      </c>
      <c r="E36" s="29">
        <f>SUM(E37:E55)</f>
        <v>19256.5</v>
      </c>
      <c r="F36" s="35">
        <f>SUM(F37:F55)</f>
        <v>0</v>
      </c>
      <c r="G36" s="35">
        <f>SUM(G37:G55)</f>
        <v>0</v>
      </c>
      <c r="H36" s="35">
        <f t="shared" ref="H36:AC36" si="9">SUM(H37:H55)</f>
        <v>0</v>
      </c>
      <c r="I36" s="35">
        <f t="shared" si="9"/>
        <v>0</v>
      </c>
      <c r="J36" s="35">
        <f t="shared" si="9"/>
        <v>0</v>
      </c>
      <c r="K36" s="35">
        <f t="shared" si="9"/>
        <v>0</v>
      </c>
      <c r="L36" s="35">
        <f t="shared" si="9"/>
        <v>0</v>
      </c>
      <c r="M36" s="35">
        <f t="shared" si="9"/>
        <v>0</v>
      </c>
      <c r="N36" s="35">
        <f t="shared" si="9"/>
        <v>0</v>
      </c>
      <c r="O36" s="35">
        <f t="shared" si="9"/>
        <v>0</v>
      </c>
      <c r="P36" s="35">
        <f t="shared" si="9"/>
        <v>0</v>
      </c>
      <c r="Q36" s="66">
        <f t="shared" si="9"/>
        <v>0</v>
      </c>
      <c r="R36" s="81">
        <f t="shared" si="9"/>
        <v>0</v>
      </c>
      <c r="S36" s="52">
        <f t="shared" si="9"/>
        <v>0</v>
      </c>
      <c r="T36" s="52">
        <f t="shared" si="9"/>
        <v>0</v>
      </c>
      <c r="U36" s="52">
        <f t="shared" si="9"/>
        <v>0</v>
      </c>
      <c r="V36" s="52">
        <f t="shared" si="9"/>
        <v>0</v>
      </c>
      <c r="W36" s="52">
        <f t="shared" si="9"/>
        <v>0</v>
      </c>
      <c r="X36" s="52">
        <f t="shared" si="9"/>
        <v>0</v>
      </c>
      <c r="Y36" s="52">
        <f t="shared" si="9"/>
        <v>0</v>
      </c>
      <c r="Z36" s="52">
        <f t="shared" si="9"/>
        <v>0</v>
      </c>
      <c r="AA36" s="52">
        <f t="shared" si="9"/>
        <v>0</v>
      </c>
      <c r="AB36" s="52">
        <f t="shared" si="9"/>
        <v>0</v>
      </c>
      <c r="AC36" s="102">
        <f t="shared" si="9"/>
        <v>0</v>
      </c>
    </row>
    <row r="37" spans="1:29" ht="15.75" x14ac:dyDescent="0.25">
      <c r="A37" s="14">
        <v>1</v>
      </c>
      <c r="B37" s="15" t="s">
        <v>33</v>
      </c>
      <c r="C37" s="46">
        <v>1436.3619491767392</v>
      </c>
      <c r="D37" s="46">
        <v>764.63805082326076</v>
      </c>
      <c r="E37" s="46">
        <v>2201</v>
      </c>
      <c r="F37" s="46"/>
      <c r="G37" s="46"/>
      <c r="H37" s="46"/>
      <c r="I37" s="46"/>
      <c r="J37" s="46"/>
      <c r="K37" s="46"/>
      <c r="L37" s="46"/>
      <c r="M37" s="46"/>
      <c r="N37" s="46"/>
      <c r="O37" s="5"/>
      <c r="P37" s="5"/>
      <c r="Q37" s="63"/>
      <c r="R37" s="62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72"/>
    </row>
    <row r="38" spans="1:29" ht="15.75" x14ac:dyDescent="0.25">
      <c r="A38" s="14">
        <v>2</v>
      </c>
      <c r="B38" s="15" t="s">
        <v>34</v>
      </c>
      <c r="C38" s="46">
        <v>21.929190063767013</v>
      </c>
      <c r="D38" s="46">
        <v>61.07080993623299</v>
      </c>
      <c r="E38" s="46">
        <v>83</v>
      </c>
      <c r="F38" s="46"/>
      <c r="G38" s="46"/>
      <c r="H38" s="46"/>
      <c r="I38" s="46"/>
      <c r="J38" s="46"/>
      <c r="K38" s="46"/>
      <c r="L38" s="46"/>
      <c r="M38" s="46"/>
      <c r="N38" s="46"/>
      <c r="O38" s="5"/>
      <c r="P38" s="5"/>
      <c r="Q38" s="63"/>
      <c r="R38" s="62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72"/>
    </row>
    <row r="39" spans="1:29" ht="15.75" x14ac:dyDescent="0.25">
      <c r="A39" s="14">
        <v>3</v>
      </c>
      <c r="B39" s="15" t="s">
        <v>35</v>
      </c>
      <c r="C39" s="46">
        <v>165.56538498144096</v>
      </c>
      <c r="D39" s="46">
        <v>813.43461501855904</v>
      </c>
      <c r="E39" s="46">
        <v>979</v>
      </c>
      <c r="F39" s="46"/>
      <c r="G39" s="46"/>
      <c r="H39" s="46"/>
      <c r="I39" s="46"/>
      <c r="J39" s="46"/>
      <c r="K39" s="46"/>
      <c r="L39" s="46"/>
      <c r="M39" s="46"/>
      <c r="N39" s="46"/>
      <c r="O39" s="5"/>
      <c r="P39" s="5"/>
      <c r="Q39" s="63"/>
      <c r="R39" s="62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72"/>
    </row>
    <row r="40" spans="1:29" ht="15.75" x14ac:dyDescent="0.25">
      <c r="A40" s="14">
        <v>4</v>
      </c>
      <c r="B40" s="15" t="s">
        <v>36</v>
      </c>
      <c r="C40" s="46">
        <v>811.92826211097361</v>
      </c>
      <c r="D40" s="46">
        <v>109.57173788902639</v>
      </c>
      <c r="E40" s="46">
        <v>921.5</v>
      </c>
      <c r="F40" s="46"/>
      <c r="G40" s="46"/>
      <c r="H40" s="46"/>
      <c r="I40" s="46"/>
      <c r="J40" s="46"/>
      <c r="K40" s="46"/>
      <c r="L40" s="46"/>
      <c r="M40" s="46"/>
      <c r="N40" s="46"/>
      <c r="O40" s="5"/>
      <c r="P40" s="5"/>
      <c r="Q40" s="63"/>
      <c r="R40" s="62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72"/>
    </row>
    <row r="41" spans="1:29" ht="15.75" x14ac:dyDescent="0.25">
      <c r="A41" s="14">
        <v>5</v>
      </c>
      <c r="B41" s="15" t="s">
        <v>37</v>
      </c>
      <c r="C41" s="46">
        <v>1485.7026268202151</v>
      </c>
      <c r="D41" s="46">
        <v>181.29737317978493</v>
      </c>
      <c r="E41" s="46">
        <v>1667</v>
      </c>
      <c r="F41" s="46"/>
      <c r="G41" s="46"/>
      <c r="H41" s="46"/>
      <c r="I41" s="46"/>
      <c r="J41" s="46"/>
      <c r="K41" s="46"/>
      <c r="L41" s="46"/>
      <c r="M41" s="46"/>
      <c r="N41" s="46"/>
      <c r="O41" s="5"/>
      <c r="P41" s="5"/>
      <c r="Q41" s="63"/>
      <c r="R41" s="62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72"/>
    </row>
    <row r="42" spans="1:29" ht="15.75" x14ac:dyDescent="0.25">
      <c r="A42" s="14">
        <v>6</v>
      </c>
      <c r="B42" s="15" t="s">
        <v>38</v>
      </c>
      <c r="C42" s="46">
        <v>803.70481583706101</v>
      </c>
      <c r="D42" s="46">
        <v>2082.2951841629392</v>
      </c>
      <c r="E42" s="46">
        <v>2886</v>
      </c>
      <c r="F42" s="46"/>
      <c r="G42" s="46"/>
      <c r="H42" s="46"/>
      <c r="I42" s="46"/>
      <c r="J42" s="46"/>
      <c r="K42" s="46"/>
      <c r="L42" s="46"/>
      <c r="M42" s="46"/>
      <c r="N42" s="46"/>
      <c r="O42" s="5"/>
      <c r="P42" s="5"/>
      <c r="Q42" s="63"/>
      <c r="R42" s="62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72"/>
    </row>
    <row r="43" spans="1:29" ht="15.75" x14ac:dyDescent="0.25">
      <c r="A43" s="14">
        <v>7</v>
      </c>
      <c r="B43" s="15" t="s">
        <v>39</v>
      </c>
      <c r="C43" s="46">
        <v>200.65208908346816</v>
      </c>
      <c r="D43" s="46">
        <v>126.34791091653184</v>
      </c>
      <c r="E43" s="46">
        <v>327</v>
      </c>
      <c r="F43" s="46"/>
      <c r="G43" s="46"/>
      <c r="H43" s="46"/>
      <c r="I43" s="46"/>
      <c r="J43" s="46"/>
      <c r="K43" s="46"/>
      <c r="L43" s="46"/>
      <c r="M43" s="46"/>
      <c r="N43" s="46"/>
      <c r="O43" s="5"/>
      <c r="P43" s="5"/>
      <c r="Q43" s="63"/>
      <c r="R43" s="62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72"/>
    </row>
    <row r="44" spans="1:29" ht="15.75" x14ac:dyDescent="0.25">
      <c r="A44" s="14">
        <v>8</v>
      </c>
      <c r="B44" s="15" t="s">
        <v>40</v>
      </c>
      <c r="C44" s="46">
        <v>581.12353668982587</v>
      </c>
      <c r="D44" s="46">
        <v>198.87646331017413</v>
      </c>
      <c r="E44" s="46">
        <v>780</v>
      </c>
      <c r="F44" s="46"/>
      <c r="G44" s="46"/>
      <c r="H44" s="46"/>
      <c r="I44" s="46"/>
      <c r="J44" s="46"/>
      <c r="K44" s="46"/>
      <c r="L44" s="46"/>
      <c r="M44" s="46"/>
      <c r="N44" s="46"/>
      <c r="O44" s="5"/>
      <c r="P44" s="5"/>
      <c r="Q44" s="63"/>
      <c r="R44" s="62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72"/>
    </row>
    <row r="45" spans="1:29" ht="15.75" x14ac:dyDescent="0.25">
      <c r="A45" s="14">
        <v>9</v>
      </c>
      <c r="B45" s="15" t="s">
        <v>41</v>
      </c>
      <c r="C45" s="46">
        <v>578.38238793185496</v>
      </c>
      <c r="D45" s="46">
        <v>113.11761206814504</v>
      </c>
      <c r="E45" s="46">
        <v>691.5</v>
      </c>
      <c r="F45" s="46"/>
      <c r="G45" s="46"/>
      <c r="H45" s="46"/>
      <c r="I45" s="46"/>
      <c r="J45" s="46"/>
      <c r="K45" s="46"/>
      <c r="L45" s="46"/>
      <c r="M45" s="46"/>
      <c r="N45" s="46"/>
      <c r="O45" s="5"/>
      <c r="P45" s="5"/>
      <c r="Q45" s="63"/>
      <c r="R45" s="62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72"/>
    </row>
    <row r="46" spans="1:29" ht="15.75" x14ac:dyDescent="0.25">
      <c r="A46" s="14">
        <v>10</v>
      </c>
      <c r="B46" s="15" t="s">
        <v>42</v>
      </c>
      <c r="C46" s="46">
        <v>329.48608070809939</v>
      </c>
      <c r="D46" s="46">
        <v>525.01391929190061</v>
      </c>
      <c r="E46" s="46">
        <v>854.5</v>
      </c>
      <c r="F46" s="46"/>
      <c r="G46" s="46"/>
      <c r="H46" s="46"/>
      <c r="I46" s="46"/>
      <c r="J46" s="46"/>
      <c r="K46" s="46"/>
      <c r="L46" s="46"/>
      <c r="M46" s="46"/>
      <c r="N46" s="46"/>
      <c r="O46" s="5"/>
      <c r="P46" s="5"/>
      <c r="Q46" s="63"/>
      <c r="R46" s="62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72"/>
    </row>
    <row r="47" spans="1:29" ht="15.75" x14ac:dyDescent="0.25">
      <c r="A47" s="14">
        <v>11</v>
      </c>
      <c r="B47" s="15" t="s">
        <v>43</v>
      </c>
      <c r="C47" s="46">
        <v>393.08073189302371</v>
      </c>
      <c r="D47" s="46">
        <v>289.41926810697629</v>
      </c>
      <c r="E47" s="46">
        <v>682.5</v>
      </c>
      <c r="F47" s="46"/>
      <c r="G47" s="46"/>
      <c r="H47" s="46"/>
      <c r="I47" s="46"/>
      <c r="J47" s="46"/>
      <c r="K47" s="46"/>
      <c r="L47" s="46"/>
      <c r="M47" s="46"/>
      <c r="N47" s="46"/>
      <c r="O47" s="5"/>
      <c r="P47" s="5"/>
      <c r="Q47" s="63"/>
      <c r="R47" s="62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72"/>
    </row>
    <row r="48" spans="1:29" ht="15.75" x14ac:dyDescent="0.25">
      <c r="A48" s="14">
        <v>12</v>
      </c>
      <c r="B48" s="15" t="s">
        <v>44</v>
      </c>
      <c r="C48" s="46">
        <v>37.279623108403925</v>
      </c>
      <c r="D48" s="46">
        <v>46.720376891596075</v>
      </c>
      <c r="E48" s="46">
        <v>84</v>
      </c>
      <c r="F48" s="46"/>
      <c r="G48" s="46"/>
      <c r="H48" s="46"/>
      <c r="I48" s="46"/>
      <c r="J48" s="46"/>
      <c r="K48" s="46"/>
      <c r="L48" s="46"/>
      <c r="M48" s="46"/>
      <c r="N48" s="46"/>
      <c r="O48" s="5"/>
      <c r="P48" s="5"/>
      <c r="Q48" s="63"/>
      <c r="R48" s="62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72"/>
    </row>
    <row r="49" spans="1:29" ht="15.75" x14ac:dyDescent="0.25">
      <c r="A49" s="14">
        <v>13</v>
      </c>
      <c r="B49" s="15" t="s">
        <v>45</v>
      </c>
      <c r="C49" s="46">
        <v>66.884029694489385</v>
      </c>
      <c r="D49" s="46">
        <v>63.115970305510615</v>
      </c>
      <c r="E49" s="46">
        <v>130</v>
      </c>
      <c r="F49" s="46"/>
      <c r="G49" s="46"/>
      <c r="H49" s="46"/>
      <c r="I49" s="46"/>
      <c r="J49" s="46"/>
      <c r="K49" s="46"/>
      <c r="L49" s="46"/>
      <c r="M49" s="46"/>
      <c r="N49" s="46"/>
      <c r="O49" s="5"/>
      <c r="P49" s="5"/>
      <c r="Q49" s="63"/>
      <c r="R49" s="62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72"/>
    </row>
    <row r="50" spans="1:29" ht="15.75" x14ac:dyDescent="0.25">
      <c r="A50" s="14">
        <v>14</v>
      </c>
      <c r="B50" s="15" t="s">
        <v>46</v>
      </c>
      <c r="C50" s="46">
        <v>131.57514038260206</v>
      </c>
      <c r="D50" s="46">
        <v>293.42485961739794</v>
      </c>
      <c r="E50" s="46">
        <v>425</v>
      </c>
      <c r="F50" s="46"/>
      <c r="G50" s="46"/>
      <c r="H50" s="46"/>
      <c r="I50" s="46"/>
      <c r="J50" s="46"/>
      <c r="K50" s="46"/>
      <c r="L50" s="46"/>
      <c r="M50" s="46"/>
      <c r="N50" s="46"/>
      <c r="O50" s="5"/>
      <c r="P50" s="5"/>
      <c r="Q50" s="63"/>
      <c r="R50" s="62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72"/>
    </row>
    <row r="51" spans="1:29" ht="15.75" x14ac:dyDescent="0.25">
      <c r="A51" s="14">
        <v>15</v>
      </c>
      <c r="B51" s="15" t="s">
        <v>47</v>
      </c>
      <c r="C51" s="46">
        <v>124.4481536118778</v>
      </c>
      <c r="D51" s="46">
        <v>1011.0518463881222</v>
      </c>
      <c r="E51" s="46">
        <v>1135.5</v>
      </c>
      <c r="F51" s="46"/>
      <c r="G51" s="46"/>
      <c r="H51" s="46"/>
      <c r="I51" s="46"/>
      <c r="J51" s="46"/>
      <c r="K51" s="46"/>
      <c r="L51" s="46"/>
      <c r="M51" s="46"/>
      <c r="N51" s="46"/>
      <c r="O51" s="5"/>
      <c r="P51" s="5"/>
      <c r="Q51" s="63"/>
      <c r="R51" s="62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72"/>
    </row>
    <row r="52" spans="1:29" ht="15.75" x14ac:dyDescent="0.25">
      <c r="A52" s="14">
        <v>16</v>
      </c>
      <c r="B52" s="15" t="s">
        <v>48</v>
      </c>
      <c r="C52" s="46">
        <v>2680.8434852955174</v>
      </c>
      <c r="D52" s="46">
        <v>174.15651470448256</v>
      </c>
      <c r="E52" s="46">
        <v>2855</v>
      </c>
      <c r="F52" s="46"/>
      <c r="G52" s="46"/>
      <c r="H52" s="46"/>
      <c r="I52" s="46"/>
      <c r="J52" s="46"/>
      <c r="K52" s="46"/>
      <c r="L52" s="46"/>
      <c r="M52" s="46"/>
      <c r="N52" s="46"/>
      <c r="O52" s="5"/>
      <c r="P52" s="5"/>
      <c r="Q52" s="63"/>
      <c r="R52" s="62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72"/>
    </row>
    <row r="53" spans="1:29" ht="15.75" x14ac:dyDescent="0.25">
      <c r="A53" s="14">
        <v>17</v>
      </c>
      <c r="B53" s="15" t="s">
        <v>49</v>
      </c>
      <c r="C53" s="46">
        <v>21.929190063767013</v>
      </c>
      <c r="D53" s="46">
        <v>536.07080993623299</v>
      </c>
      <c r="E53" s="46">
        <v>558</v>
      </c>
      <c r="F53" s="46"/>
      <c r="G53" s="46"/>
      <c r="H53" s="46"/>
      <c r="I53" s="46"/>
      <c r="J53" s="46"/>
      <c r="K53" s="46"/>
      <c r="L53" s="46"/>
      <c r="M53" s="46"/>
      <c r="N53" s="46"/>
      <c r="O53" s="5"/>
      <c r="P53" s="5"/>
      <c r="Q53" s="63"/>
      <c r="R53" s="62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72"/>
    </row>
    <row r="54" spans="1:29" ht="15.75" x14ac:dyDescent="0.25">
      <c r="A54" s="14">
        <v>18</v>
      </c>
      <c r="B54" s="15" t="s">
        <v>50</v>
      </c>
      <c r="C54" s="46">
        <v>840.98443894546494</v>
      </c>
      <c r="D54" s="46">
        <v>358.01556105453506</v>
      </c>
      <c r="E54" s="46">
        <v>1199</v>
      </c>
      <c r="F54" s="46"/>
      <c r="G54" s="46"/>
      <c r="H54" s="46"/>
      <c r="I54" s="46"/>
      <c r="J54" s="46"/>
      <c r="K54" s="46"/>
      <c r="L54" s="46"/>
      <c r="M54" s="46"/>
      <c r="N54" s="46"/>
      <c r="O54" s="5"/>
      <c r="P54" s="5"/>
      <c r="Q54" s="63"/>
      <c r="R54" s="62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72"/>
    </row>
    <row r="55" spans="1:29" ht="15.75" x14ac:dyDescent="0.25">
      <c r="A55" s="16">
        <v>19</v>
      </c>
      <c r="B55" s="17" t="s">
        <v>51</v>
      </c>
      <c r="C55" s="49">
        <v>494.50323593794616</v>
      </c>
      <c r="D55" s="49">
        <v>302.49676406205384</v>
      </c>
      <c r="E55" s="49">
        <v>797</v>
      </c>
      <c r="F55" s="46"/>
      <c r="G55" s="46"/>
      <c r="H55" s="46"/>
      <c r="I55" s="46"/>
      <c r="J55" s="46"/>
      <c r="K55" s="46"/>
      <c r="L55" s="46"/>
      <c r="M55" s="46"/>
      <c r="N55" s="46"/>
      <c r="O55" s="12"/>
      <c r="P55" s="12"/>
      <c r="Q55" s="101"/>
      <c r="R55" s="69"/>
      <c r="S55" s="46"/>
      <c r="T55" s="46"/>
      <c r="U55" s="46"/>
      <c r="V55" s="46"/>
      <c r="W55" s="46"/>
      <c r="X55" s="46"/>
      <c r="Y55" s="46"/>
      <c r="Z55" s="46"/>
      <c r="AA55" s="49"/>
      <c r="AB55" s="49"/>
      <c r="AC55" s="73"/>
    </row>
    <row r="58" spans="1:29" x14ac:dyDescent="0.2">
      <c r="A58" s="6"/>
    </row>
    <row r="59" spans="1:29" x14ac:dyDescent="0.2">
      <c r="A59" s="7"/>
    </row>
    <row r="60" spans="1:29" x14ac:dyDescent="0.2">
      <c r="A60" s="7"/>
    </row>
    <row r="61" spans="1:29" x14ac:dyDescent="0.2">
      <c r="A61" s="7"/>
    </row>
    <row r="62" spans="1:29" x14ac:dyDescent="0.2">
      <c r="A62" s="8"/>
      <c r="D62" s="9"/>
    </row>
    <row r="63" spans="1:29" x14ac:dyDescent="0.2">
      <c r="A63" s="8"/>
      <c r="D63" s="9"/>
    </row>
    <row r="64" spans="1:29" s="3" customFormat="1" x14ac:dyDescent="0.2">
      <c r="A64" s="8"/>
      <c r="B64" s="1"/>
      <c r="D64" s="9"/>
      <c r="G64" s="1"/>
      <c r="H64" s="1"/>
      <c r="I64" s="1"/>
      <c r="J64" s="1"/>
      <c r="K64" s="1"/>
      <c r="L64" s="1"/>
    </row>
    <row r="65" spans="1:12" s="3" customFormat="1" x14ac:dyDescent="0.2">
      <c r="A65" s="1"/>
      <c r="B65" s="1"/>
      <c r="D65" s="9"/>
      <c r="G65" s="1"/>
      <c r="H65" s="1"/>
      <c r="I65" s="1"/>
      <c r="J65" s="1"/>
      <c r="K65" s="1"/>
      <c r="L65" s="1"/>
    </row>
    <row r="66" spans="1:12" s="3" customFormat="1" x14ac:dyDescent="0.2">
      <c r="A66" s="1"/>
      <c r="B66" s="1"/>
      <c r="G66" s="1"/>
      <c r="H66" s="1"/>
      <c r="I66" s="1"/>
      <c r="J66" s="1"/>
      <c r="K66" s="1"/>
      <c r="L66" s="1"/>
    </row>
    <row r="67" spans="1:12" s="3" customFormat="1" x14ac:dyDescent="0.2">
      <c r="A67" s="1"/>
      <c r="B67" s="1"/>
      <c r="G67" s="1"/>
      <c r="H67" s="1"/>
      <c r="I67" s="1"/>
      <c r="J67" s="1"/>
      <c r="K67" s="1"/>
      <c r="L67" s="1"/>
    </row>
    <row r="68" spans="1:12" s="3" customFormat="1" x14ac:dyDescent="0.2">
      <c r="A68" s="1"/>
      <c r="B68" s="1"/>
      <c r="G68" s="1"/>
      <c r="H68" s="1"/>
      <c r="I68" s="1"/>
      <c r="J68" s="1"/>
      <c r="K68" s="1"/>
      <c r="L68" s="1"/>
    </row>
    <row r="69" spans="1:12" s="3" customFormat="1" x14ac:dyDescent="0.2">
      <c r="A69" s="8"/>
      <c r="B69" s="1"/>
      <c r="D69" s="9"/>
      <c r="G69" s="1"/>
      <c r="H69" s="1"/>
      <c r="I69" s="1"/>
      <c r="J69" s="1"/>
      <c r="K69" s="1"/>
      <c r="L69" s="1"/>
    </row>
    <row r="70" spans="1:12" s="3" customFormat="1" x14ac:dyDescent="0.2">
      <c r="A70" s="8"/>
      <c r="B70" s="1"/>
      <c r="D70" s="9"/>
      <c r="G70" s="1"/>
      <c r="H70" s="1"/>
      <c r="I70" s="1"/>
      <c r="J70" s="1"/>
      <c r="K70" s="1"/>
      <c r="L70" s="1"/>
    </row>
    <row r="71" spans="1:12" s="3" customFormat="1" x14ac:dyDescent="0.2">
      <c r="A71" s="8"/>
      <c r="B71" s="1"/>
      <c r="D71" s="10"/>
      <c r="G71" s="1"/>
      <c r="H71" s="1"/>
      <c r="I71" s="1"/>
      <c r="J71" s="1"/>
      <c r="K71" s="1"/>
      <c r="L71" s="1"/>
    </row>
    <row r="72" spans="1:12" s="3" customFormat="1" x14ac:dyDescent="0.2">
      <c r="A72" s="1"/>
      <c r="B72" s="1"/>
      <c r="G72" s="1"/>
      <c r="H72" s="1"/>
      <c r="I72" s="1"/>
      <c r="J72" s="1"/>
      <c r="K72" s="1"/>
      <c r="L72" s="1"/>
    </row>
  </sheetData>
  <mergeCells count="7">
    <mergeCell ref="A1:AC1"/>
    <mergeCell ref="A2:AC2"/>
    <mergeCell ref="A3:AC3"/>
    <mergeCell ref="A5:B6"/>
    <mergeCell ref="C5:E5"/>
    <mergeCell ref="F5:Q5"/>
    <mergeCell ref="R5:AC5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0" max="16383" man="1"/>
    <brk id="35" max="16383" man="1"/>
    <brk id="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V73"/>
  <sheetViews>
    <sheetView tabSelected="1" topLeftCell="A5" zoomScale="115" zoomScaleNormal="115" zoomScaleSheetLayoutView="120" workbookViewId="0">
      <pane xSplit="2" ySplit="4" topLeftCell="C9" activePane="bottomRight" state="frozen"/>
      <selection activeCell="A5" sqref="A5"/>
      <selection pane="topRight" activeCell="C5" sqref="C5"/>
      <selection pane="bottomLeft" activeCell="A8" sqref="A8"/>
      <selection pane="bottomRight" activeCell="J8" sqref="J8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3" width="10.7109375" style="3" customWidth="1"/>
    <col min="4" max="4" width="10.85546875" style="3" customWidth="1"/>
    <col min="5" max="12" width="11" style="3" customWidth="1"/>
    <col min="13" max="13" width="10.5703125" style="3" customWidth="1"/>
    <col min="14" max="14" width="13" style="1" hidden="1" customWidth="1"/>
    <col min="15" max="15" width="9.5703125" style="1" hidden="1" customWidth="1"/>
    <col min="16" max="16" width="8.42578125" style="1" hidden="1" customWidth="1"/>
    <col min="17" max="18" width="12.5703125" style="1" hidden="1" customWidth="1"/>
    <col min="19" max="19" width="12.5703125" style="3" hidden="1" customWidth="1"/>
    <col min="20" max="23" width="12.5703125" style="1" hidden="1" customWidth="1"/>
    <col min="24" max="24" width="11" style="3" customWidth="1"/>
    <col min="25" max="25" width="10.5703125" style="3" customWidth="1"/>
    <col min="26" max="26" width="12.42578125" style="1" customWidth="1"/>
    <col min="27" max="27" width="13.140625" style="1" customWidth="1"/>
    <col min="28" max="35" width="12.5703125" style="1" customWidth="1"/>
    <col min="36" max="36" width="12.5703125" style="1" hidden="1" customWidth="1"/>
    <col min="37" max="37" width="12.5703125" style="3" hidden="1" customWidth="1"/>
    <col min="38" max="46" width="12.5703125" style="1" hidden="1" customWidth="1"/>
    <col min="47" max="48" width="12.5703125" style="1" customWidth="1"/>
    <col min="49" max="16384" width="9.140625" style="1"/>
  </cols>
  <sheetData>
    <row r="1" spans="1:48" ht="15.75" x14ac:dyDescent="0.2">
      <c r="A1" s="1070" t="s">
        <v>55</v>
      </c>
      <c r="B1" s="1070"/>
      <c r="C1" s="1070"/>
      <c r="D1" s="1070"/>
      <c r="E1" s="1070"/>
      <c r="F1" s="1070"/>
      <c r="G1" s="1070"/>
      <c r="H1" s="1070"/>
      <c r="I1" s="1070"/>
      <c r="J1" s="1070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  <c r="AD1" s="1070"/>
      <c r="AE1" s="1070"/>
      <c r="AF1" s="1070"/>
      <c r="AG1" s="1070"/>
      <c r="AH1" s="1070"/>
      <c r="AI1" s="1070"/>
      <c r="AJ1" s="1070"/>
      <c r="AK1" s="1070"/>
      <c r="AL1" s="1070"/>
      <c r="AM1" s="1070"/>
      <c r="AN1" s="1070"/>
      <c r="AO1" s="1070"/>
      <c r="AP1" s="1070"/>
      <c r="AQ1" s="1070"/>
      <c r="AR1" s="1070"/>
      <c r="AS1" s="1070"/>
      <c r="AT1" s="1070"/>
      <c r="AU1" s="458"/>
    </row>
    <row r="2" spans="1:48" ht="15.75" x14ac:dyDescent="0.2">
      <c r="A2" s="1070" t="s">
        <v>54</v>
      </c>
      <c r="B2" s="1070"/>
      <c r="C2" s="1070"/>
      <c r="D2" s="1070"/>
      <c r="E2" s="1070"/>
      <c r="F2" s="1070"/>
      <c r="G2" s="1070"/>
      <c r="H2" s="1070"/>
      <c r="I2" s="1070"/>
      <c r="J2" s="1070"/>
      <c r="K2" s="1070"/>
      <c r="L2" s="1070"/>
      <c r="M2" s="1070"/>
      <c r="N2" s="1070"/>
      <c r="O2" s="1070"/>
      <c r="P2" s="1070"/>
      <c r="Q2" s="1070"/>
      <c r="R2" s="1070"/>
      <c r="S2" s="1070"/>
      <c r="T2" s="1070"/>
      <c r="U2" s="1070"/>
      <c r="V2" s="1070"/>
      <c r="W2" s="1070"/>
      <c r="X2" s="1070"/>
      <c r="Y2" s="1070"/>
      <c r="Z2" s="1070"/>
      <c r="AA2" s="1070"/>
      <c r="AB2" s="1070"/>
      <c r="AC2" s="1070"/>
      <c r="AD2" s="1070"/>
      <c r="AE2" s="1070"/>
      <c r="AF2" s="1070"/>
      <c r="AG2" s="1070"/>
      <c r="AH2" s="1070"/>
      <c r="AI2" s="1070"/>
      <c r="AJ2" s="1070"/>
      <c r="AK2" s="1070"/>
      <c r="AL2" s="1070"/>
      <c r="AM2" s="1070"/>
      <c r="AN2" s="1070"/>
      <c r="AO2" s="1070"/>
      <c r="AP2" s="1070"/>
      <c r="AQ2" s="1070"/>
      <c r="AR2" s="1070"/>
      <c r="AS2" s="1070"/>
      <c r="AT2" s="1070"/>
      <c r="AU2" s="458"/>
    </row>
    <row r="3" spans="1:48" ht="15.75" x14ac:dyDescent="0.2">
      <c r="A3" s="1071" t="s">
        <v>69</v>
      </c>
      <c r="B3" s="1071"/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071"/>
      <c r="AK3" s="1071"/>
      <c r="AL3" s="1071"/>
      <c r="AM3" s="1071"/>
      <c r="AN3" s="1071"/>
      <c r="AO3" s="1071"/>
      <c r="AP3" s="1071"/>
      <c r="AQ3" s="1071"/>
      <c r="AR3" s="1071"/>
      <c r="AS3" s="1071"/>
      <c r="AT3" s="1071"/>
      <c r="AU3" s="459"/>
    </row>
    <row r="4" spans="1:48" ht="15" customHeight="1" x14ac:dyDescent="0.2">
      <c r="A4" s="2"/>
      <c r="D4" s="4"/>
    </row>
    <row r="5" spans="1:48" ht="16.149999999999999" customHeight="1" x14ac:dyDescent="0.2">
      <c r="A5" s="1068" t="s">
        <v>0</v>
      </c>
      <c r="B5" s="1068"/>
      <c r="C5" s="1069" t="s">
        <v>1</v>
      </c>
      <c r="D5" s="1069"/>
      <c r="E5" s="1069"/>
      <c r="F5" s="1072" t="s">
        <v>53</v>
      </c>
      <c r="G5" s="1073"/>
      <c r="H5" s="1073"/>
      <c r="I5" s="1073"/>
      <c r="J5" s="1073"/>
      <c r="K5" s="1073"/>
      <c r="L5" s="1073"/>
      <c r="M5" s="1073"/>
      <c r="N5" s="1073"/>
      <c r="O5" s="1073"/>
      <c r="P5" s="1073"/>
      <c r="Q5" s="1073"/>
      <c r="R5" s="1073"/>
      <c r="S5" s="1073"/>
      <c r="T5" s="1073"/>
      <c r="U5" s="1073"/>
      <c r="V5" s="1073"/>
      <c r="W5" s="1073"/>
      <c r="X5" s="1073"/>
      <c r="Y5" s="1073"/>
      <c r="Z5" s="1073"/>
      <c r="AA5" s="1074"/>
      <c r="AB5" s="1075" t="s">
        <v>68</v>
      </c>
      <c r="AC5" s="1076"/>
      <c r="AD5" s="1076"/>
      <c r="AE5" s="1076"/>
      <c r="AF5" s="1076"/>
      <c r="AG5" s="1076"/>
      <c r="AH5" s="1076"/>
      <c r="AI5" s="1076"/>
      <c r="AJ5" s="1076"/>
      <c r="AK5" s="1076"/>
      <c r="AL5" s="1076"/>
      <c r="AM5" s="1076"/>
      <c r="AN5" s="1076"/>
      <c r="AO5" s="1076"/>
      <c r="AP5" s="1076"/>
      <c r="AQ5" s="1076"/>
      <c r="AR5" s="1076"/>
      <c r="AS5" s="1076"/>
      <c r="AT5" s="1076"/>
      <c r="AU5" s="1076"/>
      <c r="AV5" s="1076"/>
    </row>
    <row r="6" spans="1:48" ht="16.149999999999999" customHeight="1" x14ac:dyDescent="0.2">
      <c r="A6" s="1068"/>
      <c r="B6" s="1068"/>
      <c r="C6" s="13" t="s">
        <v>52</v>
      </c>
      <c r="D6" s="13" t="s">
        <v>2</v>
      </c>
      <c r="E6" s="13" t="s">
        <v>3</v>
      </c>
      <c r="F6" s="1077" t="s">
        <v>56</v>
      </c>
      <c r="G6" s="1078"/>
      <c r="H6" s="1077" t="s">
        <v>231</v>
      </c>
      <c r="I6" s="1078"/>
      <c r="J6" s="1077" t="s">
        <v>232</v>
      </c>
      <c r="K6" s="1078"/>
      <c r="L6" s="1079" t="s">
        <v>238</v>
      </c>
      <c r="M6" s="1080"/>
      <c r="N6" s="75" t="s">
        <v>60</v>
      </c>
      <c r="O6" s="75" t="s">
        <v>61</v>
      </c>
      <c r="P6" s="75" t="s">
        <v>56</v>
      </c>
      <c r="Q6" s="75" t="s">
        <v>57</v>
      </c>
      <c r="R6" s="75" t="s">
        <v>62</v>
      </c>
      <c r="S6" s="74" t="s">
        <v>63</v>
      </c>
      <c r="T6" s="75" t="s">
        <v>64</v>
      </c>
      <c r="U6" s="75" t="s">
        <v>65</v>
      </c>
      <c r="V6" s="75" t="s">
        <v>66</v>
      </c>
      <c r="W6" s="75" t="s">
        <v>67</v>
      </c>
      <c r="X6" s="1079" t="s">
        <v>239</v>
      </c>
      <c r="Y6" s="1080"/>
      <c r="Z6" s="1072" t="s">
        <v>3</v>
      </c>
      <c r="AA6" s="1074"/>
      <c r="AB6" s="1081">
        <v>41913</v>
      </c>
      <c r="AC6" s="1082"/>
      <c r="AD6" s="1081">
        <v>41944</v>
      </c>
      <c r="AE6" s="1082"/>
      <c r="AF6" s="1081">
        <v>41974</v>
      </c>
      <c r="AG6" s="1082"/>
      <c r="AH6" s="1075" t="s">
        <v>58</v>
      </c>
      <c r="AI6" s="1083"/>
      <c r="AJ6" s="76" t="s">
        <v>59</v>
      </c>
      <c r="AK6" s="77" t="s">
        <v>60</v>
      </c>
      <c r="AL6" s="76" t="s">
        <v>61</v>
      </c>
      <c r="AM6" s="76" t="s">
        <v>56</v>
      </c>
      <c r="AN6" s="76" t="s">
        <v>57</v>
      </c>
      <c r="AO6" s="76" t="s">
        <v>62</v>
      </c>
      <c r="AP6" s="76" t="s">
        <v>63</v>
      </c>
      <c r="AQ6" s="76" t="s">
        <v>64</v>
      </c>
      <c r="AR6" s="76" t="s">
        <v>65</v>
      </c>
      <c r="AS6" s="76" t="s">
        <v>66</v>
      </c>
      <c r="AT6" s="76" t="s">
        <v>67</v>
      </c>
      <c r="AU6" s="1084" t="s">
        <v>3</v>
      </c>
      <c r="AV6" s="1085"/>
    </row>
    <row r="7" spans="1:48" ht="16.149999999999999" customHeight="1" x14ac:dyDescent="0.2">
      <c r="A7" s="461"/>
      <c r="B7" s="462"/>
      <c r="C7" s="463"/>
      <c r="D7" s="463"/>
      <c r="E7" s="463"/>
      <c r="F7" s="472" t="s">
        <v>176</v>
      </c>
      <c r="G7" s="460" t="s">
        <v>2</v>
      </c>
      <c r="H7" s="460" t="s">
        <v>176</v>
      </c>
      <c r="I7" s="460" t="s">
        <v>2</v>
      </c>
      <c r="J7" s="460" t="s">
        <v>176</v>
      </c>
      <c r="K7" s="460" t="s">
        <v>2</v>
      </c>
      <c r="L7" s="460" t="s">
        <v>176</v>
      </c>
      <c r="M7" s="467" t="s">
        <v>2</v>
      </c>
      <c r="N7" s="468"/>
      <c r="O7" s="468"/>
      <c r="P7" s="468"/>
      <c r="Q7" s="468"/>
      <c r="R7" s="468"/>
      <c r="S7" s="467"/>
      <c r="T7" s="468"/>
      <c r="U7" s="468"/>
      <c r="V7" s="468"/>
      <c r="W7" s="468"/>
      <c r="X7" s="879" t="s">
        <v>176</v>
      </c>
      <c r="Y7" s="878" t="s">
        <v>2</v>
      </c>
      <c r="Z7" s="468" t="s">
        <v>176</v>
      </c>
      <c r="AA7" s="468" t="s">
        <v>2</v>
      </c>
      <c r="AB7" s="76" t="s">
        <v>176</v>
      </c>
      <c r="AC7" s="136" t="s">
        <v>2</v>
      </c>
      <c r="AD7" s="136" t="s">
        <v>176</v>
      </c>
      <c r="AE7" s="136" t="s">
        <v>2</v>
      </c>
      <c r="AF7" s="136" t="s">
        <v>176</v>
      </c>
      <c r="AG7" s="136" t="s">
        <v>2</v>
      </c>
      <c r="AH7" s="136" t="s">
        <v>176</v>
      </c>
      <c r="AI7" s="76" t="s">
        <v>2</v>
      </c>
      <c r="AJ7" s="76"/>
      <c r="AK7" s="77"/>
      <c r="AL7" s="76"/>
      <c r="AM7" s="76"/>
      <c r="AN7" s="76"/>
      <c r="AO7" s="76"/>
      <c r="AP7" s="76"/>
      <c r="AQ7" s="76"/>
      <c r="AR7" s="76"/>
      <c r="AS7" s="76"/>
      <c r="AT7" s="76"/>
      <c r="AU7" s="76" t="s">
        <v>176</v>
      </c>
      <c r="AV7" s="76" t="s">
        <v>2</v>
      </c>
    </row>
    <row r="8" spans="1:48" s="53" customFormat="1" ht="14.45" customHeight="1" x14ac:dyDescent="0.25">
      <c r="A8" s="23"/>
      <c r="B8" s="24" t="s">
        <v>3</v>
      </c>
      <c r="C8" s="25">
        <f>C9+C22+C37</f>
        <v>23041.438583801275</v>
      </c>
      <c r="D8" s="25">
        <f>D9+D22+D37</f>
        <v>24336.071416198723</v>
      </c>
      <c r="E8" s="25">
        <f>E9+E22+E37</f>
        <v>47377.51</v>
      </c>
      <c r="F8" s="25">
        <f>F9+F22+F37</f>
        <v>32.090000000000003</v>
      </c>
      <c r="G8" s="25">
        <f t="shared" ref="G8:Z8" si="0">G9+G22+G37</f>
        <v>20.2</v>
      </c>
      <c r="H8" s="25">
        <f t="shared" si="0"/>
        <v>613.64</v>
      </c>
      <c r="I8" s="25">
        <f t="shared" si="0"/>
        <v>6.75</v>
      </c>
      <c r="J8" s="25">
        <f t="shared" si="0"/>
        <v>3588.77</v>
      </c>
      <c r="K8" s="25">
        <f t="shared" si="0"/>
        <v>2946.89</v>
      </c>
      <c r="L8" s="25">
        <f t="shared" si="0"/>
        <v>13871.5941628</v>
      </c>
      <c r="M8" s="25">
        <f t="shared" si="0"/>
        <v>13762.720000000001</v>
      </c>
      <c r="N8" s="25">
        <f t="shared" si="0"/>
        <v>0</v>
      </c>
      <c r="O8" s="25">
        <f t="shared" si="0"/>
        <v>0</v>
      </c>
      <c r="P8" s="25">
        <f t="shared" si="0"/>
        <v>0</v>
      </c>
      <c r="Q8" s="25">
        <f t="shared" si="0"/>
        <v>0</v>
      </c>
      <c r="R8" s="25">
        <f t="shared" si="0"/>
        <v>0</v>
      </c>
      <c r="S8" s="25">
        <f t="shared" si="0"/>
        <v>0</v>
      </c>
      <c r="T8" s="25">
        <f t="shared" si="0"/>
        <v>0</v>
      </c>
      <c r="U8" s="25">
        <f t="shared" si="0"/>
        <v>0</v>
      </c>
      <c r="V8" s="25">
        <f t="shared" si="0"/>
        <v>0</v>
      </c>
      <c r="W8" s="25">
        <f t="shared" si="0"/>
        <v>0</v>
      </c>
      <c r="X8" s="25">
        <f>X9+X22+X37</f>
        <v>1827.4999999999998</v>
      </c>
      <c r="Y8" s="25">
        <f t="shared" ref="Y8" si="1">Y9+Y22+Y37</f>
        <v>1856.3600000000001</v>
      </c>
      <c r="Z8" s="25">
        <f t="shared" si="0"/>
        <v>18106.0941628</v>
      </c>
      <c r="AA8" s="25">
        <f>AA9+AA22+AA37</f>
        <v>16736.560000000005</v>
      </c>
      <c r="AB8" s="25">
        <f t="shared" ref="AB8:AV8" si="2">AB9+AB22+AB37</f>
        <v>0</v>
      </c>
      <c r="AC8" s="25">
        <f t="shared" si="2"/>
        <v>0</v>
      </c>
      <c r="AD8" s="25">
        <f t="shared" si="2"/>
        <v>0</v>
      </c>
      <c r="AE8" s="25">
        <f t="shared" si="2"/>
        <v>0</v>
      </c>
      <c r="AF8" s="25">
        <f t="shared" si="2"/>
        <v>0</v>
      </c>
      <c r="AG8" s="25">
        <f t="shared" si="2"/>
        <v>0</v>
      </c>
      <c r="AH8" s="25">
        <f t="shared" si="2"/>
        <v>0</v>
      </c>
      <c r="AI8" s="25">
        <f t="shared" si="2"/>
        <v>0</v>
      </c>
      <c r="AJ8" s="25">
        <f t="shared" si="2"/>
        <v>0</v>
      </c>
      <c r="AK8" s="25">
        <f t="shared" si="2"/>
        <v>0</v>
      </c>
      <c r="AL8" s="25">
        <f t="shared" si="2"/>
        <v>0</v>
      </c>
      <c r="AM8" s="25">
        <f t="shared" si="2"/>
        <v>0</v>
      </c>
      <c r="AN8" s="25">
        <f t="shared" si="2"/>
        <v>0</v>
      </c>
      <c r="AO8" s="25">
        <f t="shared" si="2"/>
        <v>0</v>
      </c>
      <c r="AP8" s="25">
        <f t="shared" si="2"/>
        <v>0</v>
      </c>
      <c r="AQ8" s="25">
        <f t="shared" si="2"/>
        <v>0</v>
      </c>
      <c r="AR8" s="25">
        <f t="shared" si="2"/>
        <v>0</v>
      </c>
      <c r="AS8" s="25">
        <f t="shared" si="2"/>
        <v>0</v>
      </c>
      <c r="AT8" s="25">
        <f t="shared" si="2"/>
        <v>0</v>
      </c>
      <c r="AU8" s="25">
        <f t="shared" si="2"/>
        <v>0</v>
      </c>
      <c r="AV8" s="25">
        <f t="shared" si="2"/>
        <v>0</v>
      </c>
    </row>
    <row r="9" spans="1:48" s="91" customFormat="1" ht="15.6" customHeight="1" x14ac:dyDescent="0.2">
      <c r="A9" s="27" t="s">
        <v>4</v>
      </c>
      <c r="B9" s="28">
        <v>12</v>
      </c>
      <c r="C9" s="29">
        <f>SUM(C10:C21)</f>
        <v>1141.9625725706671</v>
      </c>
      <c r="D9" s="29">
        <f>SUM(D10:D21)</f>
        <v>4227.5374274293326</v>
      </c>
      <c r="E9" s="29">
        <f>SUM(E10:E21)</f>
        <v>5369.5</v>
      </c>
      <c r="F9" s="29">
        <f>SUM(F10:F21)</f>
        <v>0</v>
      </c>
      <c r="G9" s="29">
        <f t="shared" ref="G9:AV9" si="3">SUM(G10:G21)</f>
        <v>2</v>
      </c>
      <c r="H9" s="29">
        <f t="shared" si="3"/>
        <v>61.5</v>
      </c>
      <c r="I9" s="29">
        <f t="shared" si="3"/>
        <v>2.2000000000000002</v>
      </c>
      <c r="J9" s="29">
        <f t="shared" si="3"/>
        <v>137.5</v>
      </c>
      <c r="K9" s="29">
        <f t="shared" si="3"/>
        <v>806.5</v>
      </c>
      <c r="L9" s="29">
        <f t="shared" si="3"/>
        <v>125.04</v>
      </c>
      <c r="M9" s="29">
        <f t="shared" si="3"/>
        <v>1723.7800000000002</v>
      </c>
      <c r="N9" s="29">
        <f t="shared" si="3"/>
        <v>0</v>
      </c>
      <c r="O9" s="29">
        <f t="shared" si="3"/>
        <v>0</v>
      </c>
      <c r="P9" s="29">
        <f t="shared" si="3"/>
        <v>0</v>
      </c>
      <c r="Q9" s="29">
        <f t="shared" si="3"/>
        <v>0</v>
      </c>
      <c r="R9" s="29">
        <f t="shared" si="3"/>
        <v>0</v>
      </c>
      <c r="S9" s="29">
        <f t="shared" si="3"/>
        <v>0</v>
      </c>
      <c r="T9" s="29">
        <f t="shared" si="3"/>
        <v>0</v>
      </c>
      <c r="U9" s="29">
        <f t="shared" si="3"/>
        <v>0</v>
      </c>
      <c r="V9" s="29">
        <f t="shared" si="3"/>
        <v>0</v>
      </c>
      <c r="W9" s="29">
        <f t="shared" si="3"/>
        <v>0</v>
      </c>
      <c r="X9" s="29">
        <f t="shared" ref="X9:Y9" si="4">SUM(X10:X21)</f>
        <v>0</v>
      </c>
      <c r="Y9" s="29">
        <f t="shared" si="4"/>
        <v>80.049999999999983</v>
      </c>
      <c r="Z9" s="29">
        <f t="shared" si="3"/>
        <v>324.04000000000002</v>
      </c>
      <c r="AA9" s="29">
        <f t="shared" si="3"/>
        <v>2534.4800000000005</v>
      </c>
      <c r="AB9" s="29">
        <f t="shared" si="3"/>
        <v>0</v>
      </c>
      <c r="AC9" s="29">
        <f t="shared" si="3"/>
        <v>0</v>
      </c>
      <c r="AD9" s="29">
        <f t="shared" si="3"/>
        <v>0</v>
      </c>
      <c r="AE9" s="29">
        <f t="shared" si="3"/>
        <v>0</v>
      </c>
      <c r="AF9" s="29">
        <f t="shared" si="3"/>
        <v>0</v>
      </c>
      <c r="AG9" s="29">
        <f t="shared" si="3"/>
        <v>0</v>
      </c>
      <c r="AH9" s="29">
        <f t="shared" si="3"/>
        <v>0</v>
      </c>
      <c r="AI9" s="29">
        <f>SUM(AI10:AI21)</f>
        <v>0</v>
      </c>
      <c r="AJ9" s="29">
        <f t="shared" si="3"/>
        <v>0</v>
      </c>
      <c r="AK9" s="29">
        <f t="shared" si="3"/>
        <v>0</v>
      </c>
      <c r="AL9" s="29">
        <f t="shared" si="3"/>
        <v>0</v>
      </c>
      <c r="AM9" s="29">
        <f t="shared" si="3"/>
        <v>0</v>
      </c>
      <c r="AN9" s="29">
        <f t="shared" si="3"/>
        <v>0</v>
      </c>
      <c r="AO9" s="29">
        <f t="shared" si="3"/>
        <v>0</v>
      </c>
      <c r="AP9" s="29">
        <f t="shared" si="3"/>
        <v>0</v>
      </c>
      <c r="AQ9" s="29">
        <f t="shared" si="3"/>
        <v>0</v>
      </c>
      <c r="AR9" s="29">
        <f t="shared" si="3"/>
        <v>0</v>
      </c>
      <c r="AS9" s="29">
        <f t="shared" si="3"/>
        <v>0</v>
      </c>
      <c r="AT9" s="29">
        <f t="shared" si="3"/>
        <v>0</v>
      </c>
      <c r="AU9" s="29">
        <f t="shared" si="3"/>
        <v>0</v>
      </c>
      <c r="AV9" s="29">
        <f t="shared" si="3"/>
        <v>0</v>
      </c>
    </row>
    <row r="10" spans="1:48" ht="15.75" x14ac:dyDescent="0.25">
      <c r="A10" s="14">
        <v>1</v>
      </c>
      <c r="B10" s="15" t="s">
        <v>5</v>
      </c>
      <c r="C10" s="46">
        <v>1.64468925478253</v>
      </c>
      <c r="D10" s="46">
        <v>112.85531074521748</v>
      </c>
      <c r="E10" s="46">
        <v>114.5</v>
      </c>
      <c r="F10" s="46">
        <f>'Sumarry rain irri 924'!F10</f>
        <v>0</v>
      </c>
      <c r="G10" s="46">
        <f>'Sumarry rain irri 924'!G10</f>
        <v>0</v>
      </c>
      <c r="H10" s="46">
        <f>'Sumarry rain irri 924'!H10 - F10</f>
        <v>0</v>
      </c>
      <c r="I10" s="46">
        <f>'Sumarry rain irri 924'!I10 - G10</f>
        <v>0</v>
      </c>
      <c r="J10" s="46">
        <f>'Sumarry rain irri 924'!J10 - (F10 + H10)</f>
        <v>0</v>
      </c>
      <c r="K10" s="46">
        <f>'Sumarry rain irri 924'!K10 - (G10+I10)</f>
        <v>0</v>
      </c>
      <c r="L10" s="46">
        <f>'Sumarry rain irri 924'!L10 - (F10+H10+J10)</f>
        <v>0</v>
      </c>
      <c r="M10" s="46">
        <f>'Sumarry rain irri 924'!M10 - (G10+I10+K10)</f>
        <v>15</v>
      </c>
      <c r="N10" s="46"/>
      <c r="O10" s="46"/>
      <c r="P10" s="46"/>
      <c r="Q10" s="46"/>
      <c r="R10" s="46"/>
      <c r="S10" s="46"/>
      <c r="T10" s="46"/>
      <c r="U10" s="46"/>
      <c r="V10" s="46"/>
      <c r="W10" s="47"/>
      <c r="X10" s="46">
        <f>'Sumarry rain irri 924'!N10 - (F10+H10+J10+L10)</f>
        <v>0</v>
      </c>
      <c r="Y10" s="46">
        <f>'Sumarry rain irri 924'!O10 - (G10+I10+K10+M10)</f>
        <v>0</v>
      </c>
      <c r="Z10" s="474">
        <f>F10+H10+J10+L10</f>
        <v>0</v>
      </c>
      <c r="AA10" s="475">
        <f>G10+I10+K10+M10</f>
        <v>15</v>
      </c>
      <c r="AB10" s="476"/>
      <c r="AC10" s="476"/>
      <c r="AD10" s="476"/>
      <c r="AE10" s="476"/>
      <c r="AF10" s="476"/>
      <c r="AG10" s="476"/>
      <c r="AH10" s="476"/>
      <c r="AI10" s="62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74">
        <f>AB10+AD10+AF10+AH10</f>
        <v>0</v>
      </c>
      <c r="AV10" s="475">
        <f>AC10+AE10+AG10+AI10</f>
        <v>0</v>
      </c>
    </row>
    <row r="11" spans="1:48" ht="15.75" x14ac:dyDescent="0.25">
      <c r="A11" s="14">
        <v>2</v>
      </c>
      <c r="B11" s="15" t="s">
        <v>6</v>
      </c>
      <c r="C11" s="46">
        <v>82.2344627391263</v>
      </c>
      <c r="D11" s="46">
        <v>419.76553726087371</v>
      </c>
      <c r="E11" s="46">
        <v>502</v>
      </c>
      <c r="F11" s="46">
        <f>'Sumarry rain irri 924'!F11</f>
        <v>0</v>
      </c>
      <c r="G11" s="46">
        <f>'Sumarry rain irri 924'!G11</f>
        <v>0</v>
      </c>
      <c r="H11" s="46">
        <f>'Sumarry rain irri 924'!H11 - F11</f>
        <v>58.5</v>
      </c>
      <c r="I11" s="46">
        <f>'Sumarry rain irri 924'!I11 - G11</f>
        <v>0</v>
      </c>
      <c r="J11" s="46">
        <f>'Sumarry rain irri 924'!J11 - (F11 + H11)</f>
        <v>39</v>
      </c>
      <c r="K11" s="46">
        <f>'Sumarry rain irri 924'!K11 - (G11+I11)</f>
        <v>438</v>
      </c>
      <c r="L11" s="46">
        <f>'Sumarry rain irri 924'!L11 - (F11+H11+J11)</f>
        <v>0</v>
      </c>
      <c r="M11" s="46">
        <f>'Sumarry rain irri 924'!M11 - (G11+I11+K11)</f>
        <v>0</v>
      </c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46">
        <f>'Sumarry rain irri 924'!N11 - (F11+H11+J11+L11)</f>
        <v>0</v>
      </c>
      <c r="Y11" s="46">
        <f>'Sumarry rain irri 924'!O11 - (G11+I11+K11+M11)</f>
        <v>0</v>
      </c>
      <c r="Z11" s="474">
        <f t="shared" ref="Z11:Z20" si="5">F11+H11+J11+L11</f>
        <v>97.5</v>
      </c>
      <c r="AA11" s="475">
        <f t="shared" ref="AA11:AA20" si="6">G11+I11+K11+M11</f>
        <v>438</v>
      </c>
      <c r="AB11" s="476"/>
      <c r="AC11" s="476"/>
      <c r="AD11" s="476"/>
      <c r="AE11" s="476"/>
      <c r="AF11" s="476"/>
      <c r="AG11" s="476"/>
      <c r="AH11" s="476"/>
      <c r="AI11" s="62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74">
        <f t="shared" ref="AU11:AU21" si="7">AB11+AD11+AF11+AH11</f>
        <v>0</v>
      </c>
      <c r="AV11" s="475">
        <f t="shared" ref="AV11:AV21" si="8">AC11+AE11+AG11+AI11</f>
        <v>0</v>
      </c>
    </row>
    <row r="12" spans="1:48" ht="15.75" x14ac:dyDescent="0.25">
      <c r="A12" s="14">
        <v>3</v>
      </c>
      <c r="B12" s="15" t="s">
        <v>7</v>
      </c>
      <c r="C12" s="46">
        <v>0</v>
      </c>
      <c r="D12" s="46">
        <v>89</v>
      </c>
      <c r="E12" s="46">
        <v>89</v>
      </c>
      <c r="F12" s="46">
        <f>'Sumarry rain irri 924'!F12</f>
        <v>0</v>
      </c>
      <c r="G12" s="46">
        <f>'Sumarry rain irri 924'!G12</f>
        <v>0</v>
      </c>
      <c r="H12" s="46">
        <f>'Sumarry rain irri 924'!H12 - F12</f>
        <v>0</v>
      </c>
      <c r="I12" s="46">
        <f>'Sumarry rain irri 924'!I12 - G12</f>
        <v>0</v>
      </c>
      <c r="J12" s="46">
        <f>'Sumarry rain irri 924'!J12 - (F12 + H12)</f>
        <v>0</v>
      </c>
      <c r="K12" s="46">
        <f>'Sumarry rain irri 924'!K12 - (G12+I12)</f>
        <v>0</v>
      </c>
      <c r="L12" s="46">
        <f>'Sumarry rain irri 924'!L12 - (F12+H12+J12)</f>
        <v>0</v>
      </c>
      <c r="M12" s="46">
        <f>'Sumarry rain irri 924'!M12 - (G12+I12+K12)</f>
        <v>0</v>
      </c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46">
        <f>'Sumarry rain irri 924'!N12 - (F12+H12+J12+L12)</f>
        <v>0</v>
      </c>
      <c r="Y12" s="46">
        <f>'Sumarry rain irri 924'!O12 - (G12+I12+K12+M12)</f>
        <v>0</v>
      </c>
      <c r="Z12" s="474">
        <f t="shared" si="5"/>
        <v>0</v>
      </c>
      <c r="AA12" s="475">
        <f t="shared" si="6"/>
        <v>0</v>
      </c>
      <c r="AB12" s="476"/>
      <c r="AC12" s="476"/>
      <c r="AD12" s="476"/>
      <c r="AE12" s="476"/>
      <c r="AF12" s="476"/>
      <c r="AG12" s="476"/>
      <c r="AH12" s="476"/>
      <c r="AI12" s="62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74">
        <f t="shared" si="7"/>
        <v>0</v>
      </c>
      <c r="AV12" s="475">
        <f t="shared" si="8"/>
        <v>0</v>
      </c>
    </row>
    <row r="13" spans="1:48" ht="15.75" x14ac:dyDescent="0.25">
      <c r="A13" s="14">
        <v>4</v>
      </c>
      <c r="B13" s="15" t="s">
        <v>8</v>
      </c>
      <c r="C13" s="46">
        <v>116.77293708955935</v>
      </c>
      <c r="D13" s="46">
        <v>478.72706291044062</v>
      </c>
      <c r="E13" s="46">
        <v>595.5</v>
      </c>
      <c r="F13" s="46">
        <f>'Sumarry rain irri 924'!F13</f>
        <v>0</v>
      </c>
      <c r="G13" s="46">
        <f>'Sumarry rain irri 924'!G13</f>
        <v>0</v>
      </c>
      <c r="H13" s="46">
        <f>'Sumarry rain irri 924'!H13 - F13</f>
        <v>0</v>
      </c>
      <c r="I13" s="46">
        <f>'Sumarry rain irri 924'!I13 - G13</f>
        <v>0</v>
      </c>
      <c r="J13" s="46">
        <f>'Sumarry rain irri 924'!J13 - (F13 + H13)</f>
        <v>16.5</v>
      </c>
      <c r="K13" s="46">
        <f>'Sumarry rain irri 924'!K13 - (G13+I13)</f>
        <v>317.5</v>
      </c>
      <c r="L13" s="46">
        <f>'Sumarry rain irri 924'!L13 - (F13+H13+J13)</f>
        <v>10.09</v>
      </c>
      <c r="M13" s="46">
        <f>'Sumarry rain irri 924'!M13 - (G13+I13+K13)</f>
        <v>119.48000000000002</v>
      </c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6">
        <f>'Sumarry rain irri 924'!N13 - (F13+H13+J13+L13)</f>
        <v>0</v>
      </c>
      <c r="Y13" s="46">
        <f>'Sumarry rain irri 924'!O13 - (G13+I13+K13+M13)</f>
        <v>0</v>
      </c>
      <c r="Z13" s="474">
        <f t="shared" si="5"/>
        <v>26.59</v>
      </c>
      <c r="AA13" s="475">
        <f t="shared" si="6"/>
        <v>436.98</v>
      </c>
      <c r="AB13" s="476"/>
      <c r="AC13" s="476"/>
      <c r="AD13" s="476"/>
      <c r="AE13" s="476"/>
      <c r="AF13" s="476"/>
      <c r="AG13" s="476"/>
      <c r="AH13" s="476"/>
      <c r="AI13" s="62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74">
        <f t="shared" si="7"/>
        <v>0</v>
      </c>
      <c r="AV13" s="475">
        <f t="shared" si="8"/>
        <v>0</v>
      </c>
    </row>
    <row r="14" spans="1:48" ht="15.75" x14ac:dyDescent="0.25">
      <c r="A14" s="14">
        <v>5</v>
      </c>
      <c r="B14" s="15" t="s">
        <v>9</v>
      </c>
      <c r="C14" s="46">
        <v>236.83525268868374</v>
      </c>
      <c r="D14" s="46">
        <v>812.16474731131621</v>
      </c>
      <c r="E14" s="46">
        <v>1049</v>
      </c>
      <c r="F14" s="46">
        <f>'Sumarry rain irri 924'!F14</f>
        <v>0</v>
      </c>
      <c r="G14" s="46">
        <f>'Sumarry rain irri 924'!G14</f>
        <v>2</v>
      </c>
      <c r="H14" s="46">
        <f>'Sumarry rain irri 924'!H14 - F14</f>
        <v>3</v>
      </c>
      <c r="I14" s="46">
        <f>'Sumarry rain irri 924'!I14 - G14</f>
        <v>2.2000000000000002</v>
      </c>
      <c r="J14" s="46">
        <f>'Sumarry rain irri 924'!J14 - (F14 + H14)</f>
        <v>82</v>
      </c>
      <c r="K14" s="46">
        <f>'Sumarry rain irri 924'!K14 - (G14+I14)</f>
        <v>51</v>
      </c>
      <c r="L14" s="46">
        <f>'Sumarry rain irri 924'!L14 - (F14+H14+J14)</f>
        <v>0</v>
      </c>
      <c r="M14" s="46">
        <f>'Sumarry rain irri 924'!M14 - (G14+I14+K14)</f>
        <v>0</v>
      </c>
      <c r="N14" s="46"/>
      <c r="O14" s="46"/>
      <c r="P14" s="46"/>
      <c r="Q14" s="46"/>
      <c r="R14" s="46"/>
      <c r="S14" s="46"/>
      <c r="T14" s="46"/>
      <c r="U14" s="46"/>
      <c r="V14" s="46"/>
      <c r="W14" s="47"/>
      <c r="X14" s="46">
        <f>'Sumarry rain irri 924'!N14 - (F14+H14+J14+L14)</f>
        <v>0</v>
      </c>
      <c r="Y14" s="46">
        <f>'Sumarry rain irri 924'!O14 - (G14+I14+K14+M14)</f>
        <v>0</v>
      </c>
      <c r="Z14" s="474">
        <f t="shared" si="5"/>
        <v>85</v>
      </c>
      <c r="AA14" s="475">
        <f t="shared" si="6"/>
        <v>55.2</v>
      </c>
      <c r="AB14" s="476"/>
      <c r="AC14" s="476"/>
      <c r="AD14" s="476"/>
      <c r="AE14" s="476"/>
      <c r="AF14" s="476"/>
      <c r="AG14" s="476"/>
      <c r="AH14" s="476"/>
      <c r="AI14" s="62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74">
        <f t="shared" si="7"/>
        <v>0</v>
      </c>
      <c r="AV14" s="475">
        <f t="shared" si="8"/>
        <v>0</v>
      </c>
    </row>
    <row r="15" spans="1:48" ht="15.75" x14ac:dyDescent="0.25">
      <c r="A15" s="14">
        <v>6</v>
      </c>
      <c r="B15" s="15" t="s">
        <v>10</v>
      </c>
      <c r="C15" s="46">
        <v>106.35657180927001</v>
      </c>
      <c r="D15" s="46">
        <v>1213.64342819073</v>
      </c>
      <c r="E15" s="46">
        <v>1320</v>
      </c>
      <c r="F15" s="46">
        <f>'Sumarry rain irri 924'!F15</f>
        <v>0</v>
      </c>
      <c r="G15" s="46">
        <f>'Sumarry rain irri 924'!G15</f>
        <v>0</v>
      </c>
      <c r="H15" s="46">
        <f>'Sumarry rain irri 924'!H15 - F15</f>
        <v>0</v>
      </c>
      <c r="I15" s="46">
        <f>'Sumarry rain irri 924'!I15 - G15</f>
        <v>0</v>
      </c>
      <c r="J15" s="46">
        <f>'Sumarry rain irri 924'!J15 - (F15 + H15)</f>
        <v>0</v>
      </c>
      <c r="K15" s="46">
        <f>'Sumarry rain irri 924'!K15 - (G15+I15)</f>
        <v>0</v>
      </c>
      <c r="L15" s="46">
        <f>'Sumarry rain irri 924'!L15 - (F15+H15+J15)</f>
        <v>96.75</v>
      </c>
      <c r="M15" s="46">
        <f>'Sumarry rain irri 924'!M15 - (G15+I15+K15)</f>
        <v>1440.25</v>
      </c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46">
        <f>'Sumarry rain irri 924'!N15 - (F15+H15+J15+L15)</f>
        <v>0</v>
      </c>
      <c r="Y15" s="46">
        <f>'Sumarry rain irri 924'!O15 - (G15+I15+K15+M15)</f>
        <v>0</v>
      </c>
      <c r="Z15" s="474">
        <f t="shared" si="5"/>
        <v>96.75</v>
      </c>
      <c r="AA15" s="475">
        <f t="shared" si="6"/>
        <v>1440.25</v>
      </c>
      <c r="AB15" s="476"/>
      <c r="AC15" s="476"/>
      <c r="AD15" s="476"/>
      <c r="AE15" s="476"/>
      <c r="AF15" s="476"/>
      <c r="AG15" s="476"/>
      <c r="AH15" s="476"/>
      <c r="AI15" s="62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74">
        <f t="shared" si="7"/>
        <v>0</v>
      </c>
      <c r="AV15" s="475">
        <f t="shared" si="8"/>
        <v>0</v>
      </c>
    </row>
    <row r="16" spans="1:48" ht="15.75" x14ac:dyDescent="0.25">
      <c r="A16" s="14">
        <v>7</v>
      </c>
      <c r="B16" s="15" t="s">
        <v>11</v>
      </c>
      <c r="C16" s="46">
        <v>0</v>
      </c>
      <c r="D16" s="46">
        <v>86</v>
      </c>
      <c r="E16" s="46">
        <v>86</v>
      </c>
      <c r="F16" s="46">
        <f>'Sumarry rain irri 924'!F16</f>
        <v>0</v>
      </c>
      <c r="G16" s="46">
        <f>'Sumarry rain irri 924'!G16</f>
        <v>0</v>
      </c>
      <c r="H16" s="46">
        <f>'Sumarry rain irri 924'!H16 - F16</f>
        <v>0</v>
      </c>
      <c r="I16" s="46">
        <f>'Sumarry rain irri 924'!I16 - G16</f>
        <v>0</v>
      </c>
      <c r="J16" s="46">
        <f>'Sumarry rain irri 924'!J16 - (F16 + H16)</f>
        <v>0</v>
      </c>
      <c r="K16" s="46">
        <f>'Sumarry rain irri 924'!K16 - (G16+I16)</f>
        <v>0</v>
      </c>
      <c r="L16" s="46">
        <f>'Sumarry rain irri 924'!L16 - (F16+H16+J16)</f>
        <v>0</v>
      </c>
      <c r="M16" s="46">
        <f>'Sumarry rain irri 924'!M16 - (G16+I16+K16)</f>
        <v>0</v>
      </c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46">
        <f>'Sumarry rain irri 924'!N16 - (F16+H16+J16+L16)</f>
        <v>0</v>
      </c>
      <c r="Y16" s="46">
        <f>'Sumarry rain irri 924'!O16 - (G16+I16+K16+M16)</f>
        <v>0</v>
      </c>
      <c r="Z16" s="474">
        <f t="shared" si="5"/>
        <v>0</v>
      </c>
      <c r="AA16" s="475">
        <f t="shared" si="6"/>
        <v>0</v>
      </c>
      <c r="AB16" s="476"/>
      <c r="AC16" s="476"/>
      <c r="AD16" s="476"/>
      <c r="AE16" s="476"/>
      <c r="AF16" s="476"/>
      <c r="AG16" s="476"/>
      <c r="AH16" s="476"/>
      <c r="AI16" s="62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74">
        <f t="shared" si="7"/>
        <v>0</v>
      </c>
      <c r="AV16" s="475">
        <f t="shared" si="8"/>
        <v>0</v>
      </c>
    </row>
    <row r="17" spans="1:48" ht="15.75" x14ac:dyDescent="0.25">
      <c r="A17" s="14">
        <v>8</v>
      </c>
      <c r="B17" s="15" t="s">
        <v>12</v>
      </c>
      <c r="C17" s="46">
        <v>3.837608261159227</v>
      </c>
      <c r="D17" s="46">
        <v>109.66239173884077</v>
      </c>
      <c r="E17" s="46">
        <v>113.5</v>
      </c>
      <c r="F17" s="46">
        <f>'Sumarry rain irri 924'!F17</f>
        <v>0</v>
      </c>
      <c r="G17" s="46">
        <f>'Sumarry rain irri 924'!G17</f>
        <v>0</v>
      </c>
      <c r="H17" s="46">
        <f>'Sumarry rain irri 924'!H17 - F17</f>
        <v>0</v>
      </c>
      <c r="I17" s="46">
        <f>'Sumarry rain irri 924'!I17 - G17</f>
        <v>0</v>
      </c>
      <c r="J17" s="46">
        <f>'Sumarry rain irri 924'!J17 - (F17 + H17)</f>
        <v>0</v>
      </c>
      <c r="K17" s="46">
        <f>'Sumarry rain irri 924'!K17 - (G17+I17)</f>
        <v>0</v>
      </c>
      <c r="L17" s="46">
        <f>'Sumarry rain irri 924'!L17 - (F17+H17+J17)</f>
        <v>0</v>
      </c>
      <c r="M17" s="46">
        <f>'Sumarry rain irri 924'!M17 - (G17+I17+K17)</f>
        <v>0</v>
      </c>
      <c r="N17" s="46"/>
      <c r="O17" s="46"/>
      <c r="P17" s="46"/>
      <c r="Q17" s="46"/>
      <c r="R17" s="46"/>
      <c r="S17" s="46"/>
      <c r="T17" s="46"/>
      <c r="U17" s="46"/>
      <c r="V17" s="46"/>
      <c r="W17" s="47"/>
      <c r="X17" s="46">
        <f>'Sumarry rain irri 924'!N17 - (F17+H17+J17+L17)</f>
        <v>0</v>
      </c>
      <c r="Y17" s="46">
        <f>'Sumarry rain irri 924'!O17 - (G17+I17+K17+M17)</f>
        <v>0</v>
      </c>
      <c r="Z17" s="474">
        <f t="shared" si="5"/>
        <v>0</v>
      </c>
      <c r="AA17" s="475">
        <f t="shared" si="6"/>
        <v>0</v>
      </c>
      <c r="AB17" s="476"/>
      <c r="AC17" s="476"/>
      <c r="AD17" s="476"/>
      <c r="AE17" s="476"/>
      <c r="AF17" s="476"/>
      <c r="AG17" s="476"/>
      <c r="AH17" s="476"/>
      <c r="AI17" s="62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74">
        <f t="shared" si="7"/>
        <v>0</v>
      </c>
      <c r="AV17" s="475">
        <f t="shared" si="8"/>
        <v>0</v>
      </c>
    </row>
    <row r="18" spans="1:48" ht="15.75" x14ac:dyDescent="0.25">
      <c r="A18" s="14">
        <v>9</v>
      </c>
      <c r="B18" s="15" t="s">
        <v>13</v>
      </c>
      <c r="C18" s="46">
        <v>0</v>
      </c>
      <c r="D18" s="46">
        <v>373</v>
      </c>
      <c r="E18" s="46">
        <v>373</v>
      </c>
      <c r="F18" s="46">
        <f>'Sumarry rain irri 924'!F18</f>
        <v>0</v>
      </c>
      <c r="G18" s="46">
        <f>'Sumarry rain irri 924'!G18</f>
        <v>0</v>
      </c>
      <c r="H18" s="46">
        <f>'Sumarry rain irri 924'!H18 - F18</f>
        <v>0</v>
      </c>
      <c r="I18" s="46">
        <f>'Sumarry rain irri 924'!I18 - G18</f>
        <v>0</v>
      </c>
      <c r="J18" s="46">
        <f>'Sumarry rain irri 924'!J18 - (F18 + H18)</f>
        <v>0</v>
      </c>
      <c r="K18" s="46">
        <f>'Sumarry rain irri 924'!K18 - (G18+I18)</f>
        <v>0</v>
      </c>
      <c r="L18" s="46">
        <f>'Sumarry rain irri 924'!L18 - (F18+H18+J18)</f>
        <v>0</v>
      </c>
      <c r="M18" s="46">
        <f>'Sumarry rain irri 924'!M18 - (G18+I18+K18)</f>
        <v>0</v>
      </c>
      <c r="N18" s="46"/>
      <c r="O18" s="46"/>
      <c r="P18" s="46"/>
      <c r="Q18" s="46"/>
      <c r="R18" s="46"/>
      <c r="S18" s="46"/>
      <c r="T18" s="46"/>
      <c r="U18" s="46"/>
      <c r="V18" s="46"/>
      <c r="W18" s="47"/>
      <c r="X18" s="46">
        <f>'Sumarry rain irri 924'!N18 - (F18+H18+J18+L18)</f>
        <v>0</v>
      </c>
      <c r="Y18" s="46">
        <f>'Sumarry rain irri 924'!O18 - (G18+I18+K18+M18)</f>
        <v>0</v>
      </c>
      <c r="Z18" s="474">
        <f t="shared" si="5"/>
        <v>0</v>
      </c>
      <c r="AA18" s="475">
        <f t="shared" si="6"/>
        <v>0</v>
      </c>
      <c r="AB18" s="476"/>
      <c r="AC18" s="476"/>
      <c r="AD18" s="476"/>
      <c r="AE18" s="476"/>
      <c r="AF18" s="476"/>
      <c r="AG18" s="476"/>
      <c r="AH18" s="476"/>
      <c r="AI18" s="62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74">
        <f t="shared" si="7"/>
        <v>0</v>
      </c>
      <c r="AV18" s="475">
        <f t="shared" si="8"/>
        <v>0</v>
      </c>
    </row>
    <row r="19" spans="1:48" ht="15.75" x14ac:dyDescent="0.25">
      <c r="A19" s="14">
        <v>10</v>
      </c>
      <c r="B19" s="15" t="s">
        <v>14</v>
      </c>
      <c r="C19" s="46">
        <v>138.70212715332636</v>
      </c>
      <c r="D19" s="46">
        <v>47.797872846673641</v>
      </c>
      <c r="E19" s="46">
        <v>186.5</v>
      </c>
      <c r="F19" s="46">
        <f>'Sumarry rain irri 924'!F19</f>
        <v>0</v>
      </c>
      <c r="G19" s="46">
        <f>'Sumarry rain irri 924'!G19</f>
        <v>0</v>
      </c>
      <c r="H19" s="46">
        <f>'Sumarry rain irri 924'!H19 - F19</f>
        <v>0</v>
      </c>
      <c r="I19" s="46">
        <f>'Sumarry rain irri 924'!I19 - G19</f>
        <v>0</v>
      </c>
      <c r="J19" s="46">
        <f>'Sumarry rain irri 924'!J19 - (F19 + H19)</f>
        <v>0</v>
      </c>
      <c r="K19" s="46">
        <f>'Sumarry rain irri 924'!K19 - (G19+I19)</f>
        <v>0</v>
      </c>
      <c r="L19" s="46">
        <f>'Sumarry rain irri 924'!L19 - (F19+H19+J19)</f>
        <v>18.2</v>
      </c>
      <c r="M19" s="46">
        <f>'Sumarry rain irri 924'!M19 - (G19+I19+K19)</f>
        <v>1.65</v>
      </c>
      <c r="N19" s="46"/>
      <c r="O19" s="46"/>
      <c r="P19" s="46"/>
      <c r="Q19" s="46"/>
      <c r="R19" s="46"/>
      <c r="S19" s="46"/>
      <c r="T19" s="46"/>
      <c r="U19" s="46"/>
      <c r="V19" s="46"/>
      <c r="W19" s="47"/>
      <c r="X19" s="46">
        <f>'Sumarry rain irri 924'!N19 - (F19+H19+J19+L19)</f>
        <v>0</v>
      </c>
      <c r="Y19" s="46">
        <f>'Sumarry rain irri 924'!O19 - (G19+I19+K19+M19)</f>
        <v>0</v>
      </c>
      <c r="Z19" s="474">
        <f t="shared" si="5"/>
        <v>18.2</v>
      </c>
      <c r="AA19" s="475">
        <f t="shared" si="6"/>
        <v>1.65</v>
      </c>
      <c r="AB19" s="476"/>
      <c r="AC19" s="476"/>
      <c r="AD19" s="476"/>
      <c r="AE19" s="476"/>
      <c r="AF19" s="476"/>
      <c r="AG19" s="476"/>
      <c r="AH19" s="476"/>
      <c r="AI19" s="62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74">
        <f t="shared" si="7"/>
        <v>0</v>
      </c>
      <c r="AV19" s="475">
        <f t="shared" si="8"/>
        <v>0</v>
      </c>
    </row>
    <row r="20" spans="1:48" ht="15.75" x14ac:dyDescent="0.25">
      <c r="A20" s="14">
        <v>11</v>
      </c>
      <c r="B20" s="15" t="s">
        <v>15</v>
      </c>
      <c r="C20" s="46">
        <v>0</v>
      </c>
      <c r="D20" s="46">
        <v>247</v>
      </c>
      <c r="E20" s="46">
        <v>247</v>
      </c>
      <c r="F20" s="46">
        <f>'Sumarry rain irri 924'!F20</f>
        <v>0</v>
      </c>
      <c r="G20" s="46">
        <f>'Sumarry rain irri 924'!G20</f>
        <v>0</v>
      </c>
      <c r="H20" s="46">
        <f>'Sumarry rain irri 924'!H20 - F20</f>
        <v>0</v>
      </c>
      <c r="I20" s="46">
        <f>'Sumarry rain irri 924'!I20 - G20</f>
        <v>0</v>
      </c>
      <c r="J20" s="46">
        <f>'Sumarry rain irri 924'!J20 - (F20 + H20)</f>
        <v>0</v>
      </c>
      <c r="K20" s="46">
        <f>'Sumarry rain irri 924'!K20 - (G20+I20)</f>
        <v>0</v>
      </c>
      <c r="L20" s="46">
        <f>'Sumarry rain irri 924'!L20 - (F20+H20+J20)</f>
        <v>0</v>
      </c>
      <c r="M20" s="46">
        <f>'Sumarry rain irri 924'!M20 - (G20+I20+K20)</f>
        <v>147.4</v>
      </c>
      <c r="N20" s="46"/>
      <c r="O20" s="46"/>
      <c r="P20" s="46"/>
      <c r="Q20" s="46"/>
      <c r="R20" s="46"/>
      <c r="S20" s="46"/>
      <c r="T20" s="46"/>
      <c r="U20" s="46"/>
      <c r="V20" s="46"/>
      <c r="W20" s="47"/>
      <c r="X20" s="46">
        <f>'Sumarry rain irri 924'!N20 - (F20+H20+J20+L20)</f>
        <v>0</v>
      </c>
      <c r="Y20" s="46">
        <f>'Sumarry rain irri 924'!O20 - (G20+I20+K20+M20)</f>
        <v>80.049999999999983</v>
      </c>
      <c r="Z20" s="474">
        <f t="shared" si="5"/>
        <v>0</v>
      </c>
      <c r="AA20" s="475">
        <f t="shared" si="6"/>
        <v>147.4</v>
      </c>
      <c r="AB20" s="476"/>
      <c r="AC20" s="476"/>
      <c r="AD20" s="476"/>
      <c r="AE20" s="476"/>
      <c r="AF20" s="476"/>
      <c r="AG20" s="476"/>
      <c r="AH20" s="476"/>
      <c r="AI20" s="62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74">
        <f t="shared" si="7"/>
        <v>0</v>
      </c>
      <c r="AV20" s="475">
        <f t="shared" si="8"/>
        <v>0</v>
      </c>
    </row>
    <row r="21" spans="1:48" ht="15.75" x14ac:dyDescent="0.25">
      <c r="A21" s="14">
        <v>12</v>
      </c>
      <c r="B21" s="15" t="s">
        <v>16</v>
      </c>
      <c r="C21" s="46">
        <v>455.57892357475964</v>
      </c>
      <c r="D21" s="46">
        <v>237.92107642524036</v>
      </c>
      <c r="E21" s="46">
        <v>693.5</v>
      </c>
      <c r="F21" s="46">
        <f>'Sumarry rain irri 924'!F21</f>
        <v>0</v>
      </c>
      <c r="G21" s="46">
        <f>'Sumarry rain irri 924'!G21</f>
        <v>0</v>
      </c>
      <c r="H21" s="46">
        <f>'Sumarry rain irri 924'!H21 - F21</f>
        <v>0</v>
      </c>
      <c r="I21" s="46">
        <f>'Sumarry rain irri 924'!I21 - G21</f>
        <v>0</v>
      </c>
      <c r="J21" s="46">
        <f>'Sumarry rain irri 924'!J21 - (F21 + H21)</f>
        <v>0</v>
      </c>
      <c r="K21" s="46">
        <f>'Sumarry rain irri 924'!K21 - (G21+I21)</f>
        <v>0</v>
      </c>
      <c r="L21" s="46">
        <f>'Sumarry rain irri 924'!L21 - (F21+H21+J21)</f>
        <v>0</v>
      </c>
      <c r="M21" s="46">
        <f>'Sumarry rain irri 924'!M21 - (G21+I21+K21)</f>
        <v>0</v>
      </c>
      <c r="N21" s="46"/>
      <c r="O21" s="46"/>
      <c r="P21" s="46"/>
      <c r="Q21" s="46"/>
      <c r="R21" s="46"/>
      <c r="S21" s="46"/>
      <c r="T21" s="46"/>
      <c r="U21" s="46"/>
      <c r="V21" s="46"/>
      <c r="W21" s="47"/>
      <c r="X21" s="46">
        <f>'Sumarry rain irri 924'!N21 - (F21+H21+J21+L21)</f>
        <v>0</v>
      </c>
      <c r="Y21" s="46">
        <f>'Sumarry rain irri 924'!O21 - (G21+I21+K21+M21)</f>
        <v>0</v>
      </c>
      <c r="Z21" s="474">
        <f>F21+H21+J21+L21</f>
        <v>0</v>
      </c>
      <c r="AA21" s="475">
        <f>G21+I21+K21+M21</f>
        <v>0</v>
      </c>
      <c r="AB21" s="476"/>
      <c r="AC21" s="476"/>
      <c r="AD21" s="476"/>
      <c r="AE21" s="476"/>
      <c r="AF21" s="476"/>
      <c r="AG21" s="476"/>
      <c r="AH21" s="476"/>
      <c r="AI21" s="62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74">
        <f t="shared" si="7"/>
        <v>0</v>
      </c>
      <c r="AV21" s="475">
        <f t="shared" si="8"/>
        <v>0</v>
      </c>
    </row>
    <row r="22" spans="1:48" s="55" customFormat="1" ht="15.75" x14ac:dyDescent="0.25">
      <c r="A22" s="30" t="s">
        <v>17</v>
      </c>
      <c r="B22" s="31">
        <v>14</v>
      </c>
      <c r="C22" s="32">
        <f>SUM(C23:C36)</f>
        <v>10693.111658894071</v>
      </c>
      <c r="D22" s="32">
        <f t="shared" ref="D22:E22" si="9">SUM(D23:D36)</f>
        <v>12058.398341105929</v>
      </c>
      <c r="E22" s="32">
        <f t="shared" si="9"/>
        <v>22751.510000000002</v>
      </c>
      <c r="F22" s="32">
        <f>SUM(F23:F36)</f>
        <v>0</v>
      </c>
      <c r="G22" s="32">
        <f t="shared" ref="G22:AV22" si="10">SUM(G23:G36)</f>
        <v>0</v>
      </c>
      <c r="H22" s="32">
        <f t="shared" si="10"/>
        <v>30.990000000000002</v>
      </c>
      <c r="I22" s="32">
        <f t="shared" si="10"/>
        <v>0</v>
      </c>
      <c r="J22" s="32">
        <f t="shared" si="10"/>
        <v>961.12</v>
      </c>
      <c r="K22" s="32">
        <f t="shared" si="10"/>
        <v>1543.16</v>
      </c>
      <c r="L22" s="32">
        <f t="shared" si="10"/>
        <v>5791.2400000000007</v>
      </c>
      <c r="M22" s="32">
        <f t="shared" si="10"/>
        <v>6760.8</v>
      </c>
      <c r="N22" s="32">
        <f t="shared" si="10"/>
        <v>0</v>
      </c>
      <c r="O22" s="32">
        <f t="shared" si="10"/>
        <v>0</v>
      </c>
      <c r="P22" s="32">
        <f t="shared" si="10"/>
        <v>0</v>
      </c>
      <c r="Q22" s="32">
        <f t="shared" si="10"/>
        <v>0</v>
      </c>
      <c r="R22" s="32">
        <f t="shared" si="10"/>
        <v>0</v>
      </c>
      <c r="S22" s="32">
        <f t="shared" si="10"/>
        <v>0</v>
      </c>
      <c r="T22" s="32">
        <f t="shared" si="10"/>
        <v>0</v>
      </c>
      <c r="U22" s="32">
        <f t="shared" si="10"/>
        <v>0</v>
      </c>
      <c r="V22" s="32">
        <f t="shared" si="10"/>
        <v>0</v>
      </c>
      <c r="W22" s="32">
        <f t="shared" si="10"/>
        <v>0</v>
      </c>
      <c r="X22" s="32">
        <f>SUM(X23:X36)</f>
        <v>255.5</v>
      </c>
      <c r="Y22" s="32">
        <f t="shared" ref="Y22" si="11">SUM(Y23:Y36)</f>
        <v>463.01</v>
      </c>
      <c r="Z22" s="32">
        <f t="shared" si="10"/>
        <v>6783.3499999999995</v>
      </c>
      <c r="AA22" s="32">
        <f t="shared" si="10"/>
        <v>8303.9600000000009</v>
      </c>
      <c r="AB22" s="32">
        <f t="shared" si="10"/>
        <v>0</v>
      </c>
      <c r="AC22" s="32">
        <f t="shared" si="10"/>
        <v>0</v>
      </c>
      <c r="AD22" s="32">
        <f t="shared" si="10"/>
        <v>0</v>
      </c>
      <c r="AE22" s="32">
        <f t="shared" si="10"/>
        <v>0</v>
      </c>
      <c r="AF22" s="32">
        <f t="shared" si="10"/>
        <v>0</v>
      </c>
      <c r="AG22" s="32">
        <f t="shared" si="10"/>
        <v>0</v>
      </c>
      <c r="AH22" s="32">
        <f t="shared" si="10"/>
        <v>0</v>
      </c>
      <c r="AI22" s="32">
        <f t="shared" si="10"/>
        <v>0</v>
      </c>
      <c r="AJ22" s="32">
        <f t="shared" si="10"/>
        <v>0</v>
      </c>
      <c r="AK22" s="32">
        <f t="shared" si="10"/>
        <v>0</v>
      </c>
      <c r="AL22" s="32">
        <f t="shared" si="10"/>
        <v>0</v>
      </c>
      <c r="AM22" s="32">
        <f t="shared" si="10"/>
        <v>0</v>
      </c>
      <c r="AN22" s="32">
        <f t="shared" si="10"/>
        <v>0</v>
      </c>
      <c r="AO22" s="32">
        <f t="shared" si="10"/>
        <v>0</v>
      </c>
      <c r="AP22" s="32">
        <f t="shared" si="10"/>
        <v>0</v>
      </c>
      <c r="AQ22" s="32">
        <f t="shared" si="10"/>
        <v>0</v>
      </c>
      <c r="AR22" s="32">
        <f t="shared" si="10"/>
        <v>0</v>
      </c>
      <c r="AS22" s="32">
        <f t="shared" si="10"/>
        <v>0</v>
      </c>
      <c r="AT22" s="32">
        <f t="shared" si="10"/>
        <v>0</v>
      </c>
      <c r="AU22" s="32">
        <f t="shared" si="10"/>
        <v>0</v>
      </c>
      <c r="AV22" s="32">
        <f t="shared" si="10"/>
        <v>0</v>
      </c>
    </row>
    <row r="23" spans="1:48" ht="15.75" x14ac:dyDescent="0.25">
      <c r="A23" s="14">
        <v>1</v>
      </c>
      <c r="B23" s="15" t="s">
        <v>18</v>
      </c>
      <c r="C23" s="46">
        <v>10.964595031883507</v>
      </c>
      <c r="D23" s="46">
        <v>885.45540496811645</v>
      </c>
      <c r="E23" s="46">
        <v>896.42</v>
      </c>
      <c r="F23" s="46">
        <f>'Sumarry rain irri 924'!F23</f>
        <v>0</v>
      </c>
      <c r="G23" s="46">
        <f>'Sumarry rain irri 924'!G23</f>
        <v>0</v>
      </c>
      <c r="H23" s="46">
        <f>'Sumarry rain irri 924'!H23 - F23</f>
        <v>0</v>
      </c>
      <c r="I23" s="46">
        <f>'Sumarry rain irri 924'!I23 - G23</f>
        <v>0</v>
      </c>
      <c r="J23" s="46">
        <f>'Sumarry rain irri 924'!J23 - (F23+H23)</f>
        <v>0</v>
      </c>
      <c r="K23" s="46">
        <f>'Sumarry rain irri 924'!K23 - (G23+I23)</f>
        <v>0</v>
      </c>
      <c r="L23" s="46">
        <f>'Sumarry rain irri 924'!L23 - (F23+H23+J23)</f>
        <v>0</v>
      </c>
      <c r="M23" s="46">
        <f>'Sumarry rain irri 924'!M23 - (G23+I23+K23)</f>
        <v>0</v>
      </c>
      <c r="N23" s="46"/>
      <c r="O23" s="46"/>
      <c r="P23" s="46"/>
      <c r="Q23" s="46"/>
      <c r="R23" s="46"/>
      <c r="S23" s="46"/>
      <c r="T23" s="46"/>
      <c r="U23" s="22"/>
      <c r="V23" s="22"/>
      <c r="W23" s="22"/>
      <c r="X23" s="46">
        <f>'Sumarry rain irri 924'!N23 - (F23+H23+J23+L23)</f>
        <v>0</v>
      </c>
      <c r="Y23" s="46">
        <f>'Sumarry rain irri 924'!O23 - (G23+I23+K23+M23)</f>
        <v>125.25</v>
      </c>
      <c r="Z23" s="473">
        <f>F23+H23+J23+L23</f>
        <v>0</v>
      </c>
      <c r="AA23" s="475">
        <f>G23+I23+K23+M23</f>
        <v>0</v>
      </c>
      <c r="AB23" s="476"/>
      <c r="AC23" s="476"/>
      <c r="AD23" s="476"/>
      <c r="AE23" s="476"/>
      <c r="AF23" s="476"/>
      <c r="AG23" s="476"/>
      <c r="AH23" s="476"/>
      <c r="AI23" s="62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74">
        <f>AB23+AD23+AF23+AH23</f>
        <v>0</v>
      </c>
      <c r="AV23" s="475">
        <f>AC23+AE23+AG23+AI23</f>
        <v>0</v>
      </c>
    </row>
    <row r="24" spans="1:48" ht="15.75" x14ac:dyDescent="0.25">
      <c r="A24" s="14">
        <v>2</v>
      </c>
      <c r="B24" s="15" t="s">
        <v>19</v>
      </c>
      <c r="C24" s="46">
        <v>32.893785095650514</v>
      </c>
      <c r="D24" s="46">
        <v>691.75621490434946</v>
      </c>
      <c r="E24" s="46">
        <v>724.65</v>
      </c>
      <c r="F24" s="46">
        <f>'Sumarry rain irri 924'!F24</f>
        <v>0</v>
      </c>
      <c r="G24" s="46">
        <f>'Sumarry rain irri 924'!G24</f>
        <v>0</v>
      </c>
      <c r="H24" s="46">
        <f>'Sumarry rain irri 924'!H24 - F24</f>
        <v>0</v>
      </c>
      <c r="I24" s="46">
        <f>'Sumarry rain irri 924'!I24 - G24</f>
        <v>0</v>
      </c>
      <c r="J24" s="46">
        <f>'Sumarry rain irri 924'!J24 - (F24+H24)</f>
        <v>14.75</v>
      </c>
      <c r="K24" s="46">
        <f>'Sumarry rain irri 924'!K24 - (G24+I24)</f>
        <v>72</v>
      </c>
      <c r="L24" s="46">
        <f>'Sumarry rain irri 924'!L24 - (F24+H24+J24)</f>
        <v>26.25</v>
      </c>
      <c r="M24" s="46">
        <f>'Sumarry rain irri 924'!M24 - (G24+I24+K24)</f>
        <v>285.25</v>
      </c>
      <c r="N24" s="46"/>
      <c r="O24" s="46"/>
      <c r="P24" s="46"/>
      <c r="Q24" s="46"/>
      <c r="R24" s="46"/>
      <c r="S24" s="46"/>
      <c r="T24" s="46"/>
      <c r="U24" s="22"/>
      <c r="V24" s="22"/>
      <c r="W24" s="22"/>
      <c r="X24" s="46">
        <f>'Sumarry rain irri 924'!N24 - (F24+H24+J24+L24)</f>
        <v>0</v>
      </c>
      <c r="Y24" s="46">
        <f>'Sumarry rain irri 924'!O24 - (G24+I24+K24+M24)</f>
        <v>44.5</v>
      </c>
      <c r="Z24" s="473">
        <f t="shared" ref="Z24:Z35" si="12">F24+H24+J24+L24</f>
        <v>41</v>
      </c>
      <c r="AA24" s="475">
        <f t="shared" ref="AA24:AA35" si="13">G24+I24+K24+M24</f>
        <v>357.25</v>
      </c>
      <c r="AB24" s="476"/>
      <c r="AC24" s="476"/>
      <c r="AD24" s="476"/>
      <c r="AE24" s="476"/>
      <c r="AF24" s="476"/>
      <c r="AG24" s="476"/>
      <c r="AH24" s="476"/>
      <c r="AI24" s="62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74">
        <f t="shared" ref="AU24:AU36" si="14">AB24+AD24+AF24+AH24</f>
        <v>0</v>
      </c>
      <c r="AV24" s="475">
        <f t="shared" ref="AV24:AV36" si="15">AC24+AE24+AG24+AI24</f>
        <v>0</v>
      </c>
    </row>
    <row r="25" spans="1:48" ht="15.75" x14ac:dyDescent="0.25">
      <c r="A25" s="14">
        <v>3</v>
      </c>
      <c r="B25" s="15" t="s">
        <v>20</v>
      </c>
      <c r="C25" s="46">
        <v>197.03377272294659</v>
      </c>
      <c r="D25" s="46">
        <v>127.45622727705342</v>
      </c>
      <c r="E25" s="46">
        <v>324.49</v>
      </c>
      <c r="F25" s="46">
        <f>'Sumarry rain irri 924'!F25</f>
        <v>0</v>
      </c>
      <c r="G25" s="46">
        <f>'Sumarry rain irri 924'!G25</f>
        <v>0</v>
      </c>
      <c r="H25" s="46">
        <f>'Sumarry rain irri 924'!H25 - F25</f>
        <v>8.99</v>
      </c>
      <c r="I25" s="46">
        <f>'Sumarry rain irri 924'!I25 - G25</f>
        <v>0</v>
      </c>
      <c r="J25" s="46">
        <f>'Sumarry rain irri 924'!J25 - (F25+H25)</f>
        <v>97.01</v>
      </c>
      <c r="K25" s="46">
        <f>'Sumarry rain irri 924'!K25 - (G25+I25)</f>
        <v>81.150000000000006</v>
      </c>
      <c r="L25" s="46">
        <f>'Sumarry rain irri 924'!L25 - (F25+H25+J25)</f>
        <v>43.819999999999993</v>
      </c>
      <c r="M25" s="46">
        <f>'Sumarry rain irri 924'!M25 - (G25+I25+K25)</f>
        <v>60.28</v>
      </c>
      <c r="N25" s="46"/>
      <c r="O25" s="46"/>
      <c r="P25" s="46"/>
      <c r="Q25" s="46"/>
      <c r="R25" s="46"/>
      <c r="S25" s="46"/>
      <c r="T25" s="46"/>
      <c r="U25" s="22"/>
      <c r="V25" s="22"/>
      <c r="W25" s="22"/>
      <c r="X25" s="46">
        <f>'Sumarry rain irri 924'!N25 - (F25+H25+J25+L25)</f>
        <v>0</v>
      </c>
      <c r="Y25" s="46">
        <f>'Sumarry rain irri 924'!O25 - (G25+I25+K25+M25)</f>
        <v>0</v>
      </c>
      <c r="Z25" s="473">
        <f t="shared" si="12"/>
        <v>149.82</v>
      </c>
      <c r="AA25" s="475">
        <f t="shared" si="13"/>
        <v>141.43</v>
      </c>
      <c r="AB25" s="476"/>
      <c r="AC25" s="476"/>
      <c r="AD25" s="476"/>
      <c r="AE25" s="476"/>
      <c r="AF25" s="476"/>
      <c r="AG25" s="476"/>
      <c r="AH25" s="476"/>
      <c r="AI25" s="62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74">
        <f t="shared" si="14"/>
        <v>0</v>
      </c>
      <c r="AV25" s="475">
        <f t="shared" si="15"/>
        <v>0</v>
      </c>
    </row>
    <row r="26" spans="1:48" ht="15.75" x14ac:dyDescent="0.25">
      <c r="A26" s="14">
        <v>4</v>
      </c>
      <c r="B26" s="15" t="s">
        <v>21</v>
      </c>
      <c r="C26" s="46">
        <v>2768.5602455505855</v>
      </c>
      <c r="D26" s="46">
        <v>46.869754449414359</v>
      </c>
      <c r="E26" s="46">
        <v>2815.43</v>
      </c>
      <c r="F26" s="46">
        <f>'Sumarry rain irri 924'!F26</f>
        <v>0</v>
      </c>
      <c r="G26" s="46">
        <f>'Sumarry rain irri 924'!G26</f>
        <v>0</v>
      </c>
      <c r="H26" s="46">
        <f>'Sumarry rain irri 924'!H26 - F26</f>
        <v>0</v>
      </c>
      <c r="I26" s="46">
        <f>'Sumarry rain irri 924'!I26 - G26</f>
        <v>0</v>
      </c>
      <c r="J26" s="46">
        <f>'Sumarry rain irri 924'!J26 - (F26+H26)</f>
        <v>259</v>
      </c>
      <c r="K26" s="46">
        <f>'Sumarry rain irri 924'!K26 - (G26+I26)</f>
        <v>0</v>
      </c>
      <c r="L26" s="46">
        <f>'Sumarry rain irri 924'!L26 - (F26+H26+J26)</f>
        <v>2493.1</v>
      </c>
      <c r="M26" s="46">
        <f>'Sumarry rain irri 924'!M26 - (G26+I26+K26)</f>
        <v>1324</v>
      </c>
      <c r="N26" s="46"/>
      <c r="O26" s="46"/>
      <c r="P26" s="46"/>
      <c r="Q26" s="46"/>
      <c r="R26" s="46"/>
      <c r="S26" s="46"/>
      <c r="T26" s="46"/>
      <c r="U26" s="22"/>
      <c r="V26" s="22"/>
      <c r="W26" s="22"/>
      <c r="X26" s="46">
        <f>'Sumarry rain irri 924'!N26 - (F26+H26+J26+L26)</f>
        <v>25.900000000000091</v>
      </c>
      <c r="Y26" s="46">
        <f>'Sumarry rain irri 924'!O26 - (G26+I26+K26+M26)</f>
        <v>34.5</v>
      </c>
      <c r="Z26" s="473">
        <f t="shared" si="12"/>
        <v>2752.1</v>
      </c>
      <c r="AA26" s="475">
        <f t="shared" si="13"/>
        <v>1324</v>
      </c>
      <c r="AB26" s="476"/>
      <c r="AC26" s="476"/>
      <c r="AD26" s="476"/>
      <c r="AE26" s="476"/>
      <c r="AF26" s="476"/>
      <c r="AG26" s="476"/>
      <c r="AH26" s="476"/>
      <c r="AI26" s="62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74">
        <f t="shared" si="14"/>
        <v>0</v>
      </c>
      <c r="AV26" s="475">
        <f t="shared" si="15"/>
        <v>0</v>
      </c>
    </row>
    <row r="27" spans="1:48" ht="15.75" x14ac:dyDescent="0.25">
      <c r="A27" s="14">
        <v>5</v>
      </c>
      <c r="B27" s="15" t="s">
        <v>22</v>
      </c>
      <c r="C27" s="46">
        <v>99.448876939183407</v>
      </c>
      <c r="D27" s="46">
        <v>597.07112306081672</v>
      </c>
      <c r="E27" s="46">
        <v>696.5200000000001</v>
      </c>
      <c r="F27" s="46">
        <f>'Sumarry rain irri 924'!F27</f>
        <v>0</v>
      </c>
      <c r="G27" s="46">
        <f>'Sumarry rain irri 924'!G27</f>
        <v>0</v>
      </c>
      <c r="H27" s="46">
        <f>'Sumarry rain irri 924'!H27 - F27</f>
        <v>0</v>
      </c>
      <c r="I27" s="46">
        <f>'Sumarry rain irri 924'!I27 - G27</f>
        <v>0</v>
      </c>
      <c r="J27" s="46">
        <f>'Sumarry rain irri 924'!J27 - (F27+H27)</f>
        <v>134.30000000000001</v>
      </c>
      <c r="K27" s="46">
        <f>'Sumarry rain irri 924'!K27 - (G27+I27)</f>
        <v>247.75</v>
      </c>
      <c r="L27" s="46">
        <f>'Sumarry rain irri 924'!L27 - (F27+H27+J27)</f>
        <v>97.899999999999977</v>
      </c>
      <c r="M27" s="46">
        <f>'Sumarry rain irri 924'!M27 - (G27+I27+K27)</f>
        <v>301.70000000000005</v>
      </c>
      <c r="N27" s="46"/>
      <c r="O27" s="46"/>
      <c r="P27" s="46"/>
      <c r="Q27" s="46"/>
      <c r="R27" s="46"/>
      <c r="S27" s="46"/>
      <c r="T27" s="46"/>
      <c r="U27" s="22"/>
      <c r="V27" s="22"/>
      <c r="W27" s="22"/>
      <c r="X27" s="46">
        <f>'Sumarry rain irri 924'!N27 - (F27+H27+J27+L27)</f>
        <v>11</v>
      </c>
      <c r="Y27" s="46">
        <f>'Sumarry rain irri 924'!O27 - (G27+I27+K27+M27)</f>
        <v>35.25</v>
      </c>
      <c r="Z27" s="473">
        <f t="shared" si="12"/>
        <v>232.2</v>
      </c>
      <c r="AA27" s="475">
        <f t="shared" si="13"/>
        <v>549.45000000000005</v>
      </c>
      <c r="AB27" s="476"/>
      <c r="AC27" s="476"/>
      <c r="AD27" s="476"/>
      <c r="AE27" s="476"/>
      <c r="AF27" s="476"/>
      <c r="AG27" s="476"/>
      <c r="AH27" s="476"/>
      <c r="AI27" s="62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74">
        <f t="shared" si="14"/>
        <v>0</v>
      </c>
      <c r="AV27" s="475">
        <f t="shared" si="15"/>
        <v>0</v>
      </c>
    </row>
    <row r="28" spans="1:48" ht="15.75" x14ac:dyDescent="0.25">
      <c r="A28" s="14">
        <v>6</v>
      </c>
      <c r="B28" s="15" t="s">
        <v>23</v>
      </c>
      <c r="C28" s="46">
        <v>15.898662796231084</v>
      </c>
      <c r="D28" s="46">
        <v>396.60133720376894</v>
      </c>
      <c r="E28" s="46">
        <v>412.5</v>
      </c>
      <c r="F28" s="46">
        <f>'Sumarry rain irri 924'!F28</f>
        <v>0</v>
      </c>
      <c r="G28" s="46">
        <f>'Sumarry rain irri 924'!G28</f>
        <v>0</v>
      </c>
      <c r="H28" s="46">
        <f>'Sumarry rain irri 924'!H28 - F28</f>
        <v>0</v>
      </c>
      <c r="I28" s="46">
        <f>'Sumarry rain irri 924'!I28 - G28</f>
        <v>0</v>
      </c>
      <c r="J28" s="46">
        <f>'Sumarry rain irri 924'!J28 - (F28+H28)</f>
        <v>0</v>
      </c>
      <c r="K28" s="46">
        <f>'Sumarry rain irri 924'!K28 - (G28+I28)</f>
        <v>14</v>
      </c>
      <c r="L28" s="46">
        <f>'Sumarry rain irri 924'!L28 - (F28+H28+J28)</f>
        <v>0</v>
      </c>
      <c r="M28" s="46">
        <f>'Sumarry rain irri 924'!M28 - (G28+I28+K28)</f>
        <v>316.75</v>
      </c>
      <c r="N28" s="46"/>
      <c r="O28" s="46"/>
      <c r="P28" s="46"/>
      <c r="Q28" s="46"/>
      <c r="R28" s="46"/>
      <c r="S28" s="46"/>
      <c r="T28" s="46"/>
      <c r="U28" s="22"/>
      <c r="V28" s="22"/>
      <c r="W28" s="22"/>
      <c r="X28" s="46">
        <f>'Sumarry rain irri 924'!N28 - (F28+H28+J28+L28)</f>
        <v>0</v>
      </c>
      <c r="Y28" s="46">
        <f>'Sumarry rain irri 924'!O28 - (G28+I28+K28+M28)</f>
        <v>87</v>
      </c>
      <c r="Z28" s="473">
        <f t="shared" si="12"/>
        <v>0</v>
      </c>
      <c r="AA28" s="475">
        <f t="shared" si="13"/>
        <v>330.75</v>
      </c>
      <c r="AB28" s="476"/>
      <c r="AC28" s="476"/>
      <c r="AD28" s="476"/>
      <c r="AE28" s="476"/>
      <c r="AF28" s="476"/>
      <c r="AG28" s="476"/>
      <c r="AH28" s="476"/>
      <c r="AI28" s="62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74">
        <f t="shared" si="14"/>
        <v>0</v>
      </c>
      <c r="AV28" s="475">
        <f t="shared" si="15"/>
        <v>0</v>
      </c>
    </row>
    <row r="29" spans="1:48" ht="15.75" x14ac:dyDescent="0.25">
      <c r="A29" s="14">
        <v>7</v>
      </c>
      <c r="B29" s="15" t="s">
        <v>24</v>
      </c>
      <c r="C29" s="46">
        <v>196.26625107071476</v>
      </c>
      <c r="D29" s="46">
        <v>350.73374892928524</v>
      </c>
      <c r="E29" s="46">
        <v>547</v>
      </c>
      <c r="F29" s="46">
        <f>'Sumarry rain irri 924'!F29</f>
        <v>0</v>
      </c>
      <c r="G29" s="46">
        <f>'Sumarry rain irri 924'!G29</f>
        <v>0</v>
      </c>
      <c r="H29" s="46">
        <f>'Sumarry rain irri 924'!H29 - F29</f>
        <v>0</v>
      </c>
      <c r="I29" s="46">
        <f>'Sumarry rain irri 924'!I29 - G29</f>
        <v>0</v>
      </c>
      <c r="J29" s="46">
        <f>'Sumarry rain irri 924'!J29 - (F29+H29)</f>
        <v>73.28</v>
      </c>
      <c r="K29" s="46">
        <f>'Sumarry rain irri 924'!K29 - (G29+I29)</f>
        <v>147</v>
      </c>
      <c r="L29" s="46">
        <f>'Sumarry rain irri 924'!L29 - (F29+H29+J29)</f>
        <v>13.719999999999999</v>
      </c>
      <c r="M29" s="46">
        <f>'Sumarry rain irri 924'!M29 - (G29+I29+K29)</f>
        <v>167</v>
      </c>
      <c r="N29" s="46"/>
      <c r="O29" s="46"/>
      <c r="P29" s="46"/>
      <c r="Q29" s="46"/>
      <c r="R29" s="46"/>
      <c r="S29" s="46"/>
      <c r="T29" s="46"/>
      <c r="U29" s="22"/>
      <c r="V29" s="22"/>
      <c r="W29" s="22"/>
      <c r="X29" s="46">
        <f>'Sumarry rain irri 924'!N29 - (F29+H29+J29+L29)</f>
        <v>0</v>
      </c>
      <c r="Y29" s="46">
        <f>'Sumarry rain irri 924'!O29 - (G29+I29+K29+M29)</f>
        <v>0</v>
      </c>
      <c r="Z29" s="473">
        <f t="shared" si="12"/>
        <v>87</v>
      </c>
      <c r="AA29" s="475">
        <f t="shared" si="13"/>
        <v>314</v>
      </c>
      <c r="AB29" s="476"/>
      <c r="AC29" s="476"/>
      <c r="AD29" s="476"/>
      <c r="AE29" s="476"/>
      <c r="AF29" s="476"/>
      <c r="AG29" s="476"/>
      <c r="AH29" s="476"/>
      <c r="AI29" s="62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74">
        <f t="shared" si="14"/>
        <v>0</v>
      </c>
      <c r="AV29" s="475">
        <f t="shared" si="15"/>
        <v>0</v>
      </c>
    </row>
    <row r="30" spans="1:48" ht="15.75" x14ac:dyDescent="0.25">
      <c r="A30" s="14">
        <v>8</v>
      </c>
      <c r="B30" s="15" t="s">
        <v>25</v>
      </c>
      <c r="C30" s="46">
        <v>0</v>
      </c>
      <c r="D30" s="46">
        <v>325</v>
      </c>
      <c r="E30" s="46">
        <v>325</v>
      </c>
      <c r="F30" s="46">
        <f>'Sumarry rain irri 924'!F30</f>
        <v>0</v>
      </c>
      <c r="G30" s="46">
        <f>'Sumarry rain irri 924'!G30</f>
        <v>0</v>
      </c>
      <c r="H30" s="46">
        <f>'Sumarry rain irri 924'!H30 - F30</f>
        <v>0</v>
      </c>
      <c r="I30" s="46">
        <f>'Sumarry rain irri 924'!I30 - G30</f>
        <v>0</v>
      </c>
      <c r="J30" s="46">
        <f>'Sumarry rain irri 924'!J30 - (F30+H30)</f>
        <v>0</v>
      </c>
      <c r="K30" s="46">
        <f>'Sumarry rain irri 924'!K30 - (G30+I30)</f>
        <v>0</v>
      </c>
      <c r="L30" s="46">
        <f>'Sumarry rain irri 924'!L30 - (F30+H30+J30)</f>
        <v>0</v>
      </c>
      <c r="M30" s="46">
        <f>'Sumarry rain irri 924'!M30 - (G30+I30+K30)</f>
        <v>7</v>
      </c>
      <c r="N30" s="46"/>
      <c r="O30" s="46"/>
      <c r="P30" s="46"/>
      <c r="Q30" s="46"/>
      <c r="R30" s="46"/>
      <c r="S30" s="46"/>
      <c r="T30" s="46"/>
      <c r="U30" s="22"/>
      <c r="V30" s="22"/>
      <c r="W30" s="22"/>
      <c r="X30" s="46">
        <f>'Sumarry rain irri 924'!N30 - (F30+H30+J30+L30)</f>
        <v>0</v>
      </c>
      <c r="Y30" s="46">
        <f>'Sumarry rain irri 924'!O30 - (G30+I30+K30+M30)</f>
        <v>54.53</v>
      </c>
      <c r="Z30" s="473">
        <f t="shared" si="12"/>
        <v>0</v>
      </c>
      <c r="AA30" s="475">
        <f t="shared" si="13"/>
        <v>7</v>
      </c>
      <c r="AB30" s="476"/>
      <c r="AC30" s="476"/>
      <c r="AD30" s="476"/>
      <c r="AE30" s="476"/>
      <c r="AF30" s="476"/>
      <c r="AG30" s="476"/>
      <c r="AH30" s="476"/>
      <c r="AI30" s="62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74">
        <f t="shared" si="14"/>
        <v>0</v>
      </c>
      <c r="AV30" s="475">
        <f t="shared" si="15"/>
        <v>0</v>
      </c>
    </row>
    <row r="31" spans="1:48" ht="15.75" x14ac:dyDescent="0.25">
      <c r="A31" s="14">
        <v>9</v>
      </c>
      <c r="B31" s="15" t="s">
        <v>26</v>
      </c>
      <c r="C31" s="46">
        <v>188.59103454839629</v>
      </c>
      <c r="D31" s="46">
        <v>530.40896545160376</v>
      </c>
      <c r="E31" s="46">
        <v>719</v>
      </c>
      <c r="F31" s="46">
        <f>'Sumarry rain irri 924'!F31</f>
        <v>0</v>
      </c>
      <c r="G31" s="46">
        <f>'Sumarry rain irri 924'!G31</f>
        <v>0</v>
      </c>
      <c r="H31" s="46">
        <f>'Sumarry rain irri 924'!H31 - F31</f>
        <v>22</v>
      </c>
      <c r="I31" s="46">
        <f>'Sumarry rain irri 924'!I31 - G31</f>
        <v>0</v>
      </c>
      <c r="J31" s="46">
        <f>'Sumarry rain irri 924'!J31 - (F31+H31)</f>
        <v>1</v>
      </c>
      <c r="K31" s="46">
        <f>'Sumarry rain irri 924'!K31 - (G31+I31)</f>
        <v>560</v>
      </c>
      <c r="L31" s="46">
        <f>'Sumarry rain irri 924'!L31 - (F31+H31+J31)</f>
        <v>3.25</v>
      </c>
      <c r="M31" s="46">
        <f>'Sumarry rain irri 924'!M31</f>
        <v>487</v>
      </c>
      <c r="N31" s="46"/>
      <c r="O31" s="46"/>
      <c r="P31" s="46"/>
      <c r="Q31" s="46"/>
      <c r="R31" s="46"/>
      <c r="S31" s="46"/>
      <c r="T31" s="46"/>
      <c r="U31" s="22"/>
      <c r="V31" s="22"/>
      <c r="W31" s="22"/>
      <c r="X31" s="46">
        <f>'Sumarry rain irri 924'!N31 - (F31+H31+J31+L31)</f>
        <v>0</v>
      </c>
      <c r="Y31" s="46">
        <f>'Sumarry rain irri 924'!O31 - M31</f>
        <v>0</v>
      </c>
      <c r="Z31" s="473">
        <f t="shared" si="12"/>
        <v>26.25</v>
      </c>
      <c r="AA31" s="475">
        <f t="shared" si="13"/>
        <v>1047</v>
      </c>
      <c r="AB31" s="476"/>
      <c r="AC31" s="476"/>
      <c r="AD31" s="476"/>
      <c r="AE31" s="476"/>
      <c r="AF31" s="476"/>
      <c r="AG31" s="476"/>
      <c r="AH31" s="476"/>
      <c r="AI31" s="62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74">
        <f t="shared" si="14"/>
        <v>0</v>
      </c>
      <c r="AV31" s="475">
        <f t="shared" si="15"/>
        <v>0</v>
      </c>
    </row>
    <row r="32" spans="1:48" ht="15.75" x14ac:dyDescent="0.25">
      <c r="A32" s="14">
        <v>10</v>
      </c>
      <c r="B32" s="15" t="s">
        <v>27</v>
      </c>
      <c r="C32" s="46">
        <v>29.056176834491293</v>
      </c>
      <c r="D32" s="46">
        <v>376.44382316550872</v>
      </c>
      <c r="E32" s="46">
        <v>405.5</v>
      </c>
      <c r="F32" s="46">
        <f>'Sumarry rain irri 924'!F32</f>
        <v>0</v>
      </c>
      <c r="G32" s="46">
        <f>'Sumarry rain irri 924'!G32</f>
        <v>0</v>
      </c>
      <c r="H32" s="46">
        <f>'Sumarry rain irri 924'!H32 - F32</f>
        <v>0</v>
      </c>
      <c r="I32" s="46">
        <f>'Sumarry rain irri 924'!I32 - G32</f>
        <v>0</v>
      </c>
      <c r="J32" s="46">
        <f>'Sumarry rain irri 924'!J32 - (F32+H32)</f>
        <v>0</v>
      </c>
      <c r="K32" s="46">
        <f>'Sumarry rain irri 924'!K32 - (G32+I32)</f>
        <v>354</v>
      </c>
      <c r="L32" s="46">
        <f>'Sumarry rain irri 924'!L32 - (F32+H32+J32)</f>
        <v>0</v>
      </c>
      <c r="M32" s="46">
        <f>'Sumarry rain irri 924'!M32 - (G32+I32+K32)</f>
        <v>0</v>
      </c>
      <c r="N32" s="46"/>
      <c r="O32" s="46"/>
      <c r="P32" s="46"/>
      <c r="Q32" s="46"/>
      <c r="R32" s="46"/>
      <c r="S32" s="46"/>
      <c r="T32" s="46"/>
      <c r="U32" s="22"/>
      <c r="V32" s="22"/>
      <c r="W32" s="22"/>
      <c r="X32" s="46">
        <f>'Sumarry rain irri 924'!N32 - (F32+H32+J32+L32)</f>
        <v>0</v>
      </c>
      <c r="Y32" s="46">
        <f>'Sumarry rain irri 924'!O32 - (G32+I32+K32+M32)</f>
        <v>0</v>
      </c>
      <c r="Z32" s="473">
        <f t="shared" si="12"/>
        <v>0</v>
      </c>
      <c r="AA32" s="475">
        <f t="shared" si="13"/>
        <v>354</v>
      </c>
      <c r="AB32" s="476"/>
      <c r="AC32" s="476"/>
      <c r="AD32" s="476"/>
      <c r="AE32" s="476"/>
      <c r="AF32" s="476"/>
      <c r="AG32" s="476"/>
      <c r="AH32" s="476"/>
      <c r="AI32" s="62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74">
        <f t="shared" si="14"/>
        <v>0</v>
      </c>
      <c r="AV32" s="475">
        <f t="shared" si="15"/>
        <v>0</v>
      </c>
    </row>
    <row r="33" spans="1:48" ht="15.75" x14ac:dyDescent="0.25">
      <c r="A33" s="14">
        <v>11</v>
      </c>
      <c r="B33" s="15" t="s">
        <v>28</v>
      </c>
      <c r="C33" s="46">
        <v>1741.1776910631008</v>
      </c>
      <c r="D33" s="46">
        <v>540.82230893689916</v>
      </c>
      <c r="E33" s="46">
        <v>2282</v>
      </c>
      <c r="F33" s="46">
        <f>'Sumarry rain irri 924'!F33</f>
        <v>0</v>
      </c>
      <c r="G33" s="46">
        <f>'Sumarry rain irri 924'!G33</f>
        <v>0</v>
      </c>
      <c r="H33" s="46">
        <f>'Sumarry rain irri 924'!H33 - F33</f>
        <v>0</v>
      </c>
      <c r="I33" s="46">
        <f>'Sumarry rain irri 924'!I33 - G33</f>
        <v>0</v>
      </c>
      <c r="J33" s="46">
        <f>'Sumarry rain irri 924'!J33 - (F33+H33)</f>
        <v>148.93</v>
      </c>
      <c r="K33" s="46">
        <f>'Sumarry rain irri 924'!K33 - (G33+I33)</f>
        <v>52.76</v>
      </c>
      <c r="L33" s="46">
        <f>'Sumarry rain irri 924'!N33 - (F33+H33+J33)</f>
        <v>2182.0700000000002</v>
      </c>
      <c r="M33" s="46">
        <f>'Sumarry rain irri 924'!M33 - (G33+I33+K33)</f>
        <v>804.87</v>
      </c>
      <c r="N33" s="46"/>
      <c r="O33" s="46"/>
      <c r="P33" s="46"/>
      <c r="Q33" s="46"/>
      <c r="R33" s="46"/>
      <c r="S33" s="46"/>
      <c r="T33" s="46"/>
      <c r="U33" s="22"/>
      <c r="V33" s="22"/>
      <c r="W33" s="22"/>
      <c r="X33" s="46">
        <f>'Sumarry rain irri 924'!L33 - (F33+H33+J33+L33)</f>
        <v>180.84999999999991</v>
      </c>
      <c r="Y33" s="46">
        <f>'Sumarry rain irri 924'!O33 - (G33+I33+K33+M33)</f>
        <v>81.980000000000018</v>
      </c>
      <c r="Z33" s="473">
        <f t="shared" si="12"/>
        <v>2331</v>
      </c>
      <c r="AA33" s="475">
        <f t="shared" si="13"/>
        <v>857.63</v>
      </c>
      <c r="AB33" s="476"/>
      <c r="AC33" s="476"/>
      <c r="AD33" s="476"/>
      <c r="AE33" s="476"/>
      <c r="AF33" s="476"/>
      <c r="AG33" s="476"/>
      <c r="AH33" s="476"/>
      <c r="AI33" s="62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74">
        <f t="shared" si="14"/>
        <v>0</v>
      </c>
      <c r="AV33" s="475">
        <f t="shared" si="15"/>
        <v>0</v>
      </c>
    </row>
    <row r="34" spans="1:48" ht="15.75" x14ac:dyDescent="0.25">
      <c r="A34" s="14">
        <v>12</v>
      </c>
      <c r="B34" s="15" t="s">
        <v>29</v>
      </c>
      <c r="C34" s="46">
        <v>286.72416008375365</v>
      </c>
      <c r="D34" s="46">
        <v>2448.7758399162462</v>
      </c>
      <c r="E34" s="46">
        <v>2735.5</v>
      </c>
      <c r="F34" s="46">
        <f>'Sumarry rain irri 924'!F34</f>
        <v>0</v>
      </c>
      <c r="G34" s="46">
        <f>'Sumarry rain irri 924'!G34</f>
        <v>0</v>
      </c>
      <c r="H34" s="46">
        <f>'Sumarry rain irri 924'!H34 - F34</f>
        <v>0</v>
      </c>
      <c r="I34" s="46">
        <f>'Sumarry rain irri 924'!I34 - G34</f>
        <v>0</v>
      </c>
      <c r="J34" s="46">
        <f>'Sumarry rain irri 924'!J34 - (F34+H34)</f>
        <v>128</v>
      </c>
      <c r="K34" s="46">
        <f>'Sumarry rain irri 924'!K34 - (G34+I34)</f>
        <v>0</v>
      </c>
      <c r="L34" s="46">
        <f>'Sumarry rain irri 924'!L34 - (F34+H34+J34)</f>
        <v>589.53</v>
      </c>
      <c r="M34" s="46">
        <f>'Sumarry rain irri 924'!M34 - (G34+I34+K34)</f>
        <v>1208</v>
      </c>
      <c r="N34" s="46"/>
      <c r="O34" s="46"/>
      <c r="P34" s="46"/>
      <c r="Q34" s="46"/>
      <c r="R34" s="46"/>
      <c r="S34" s="46"/>
      <c r="T34" s="46"/>
      <c r="U34" s="22"/>
      <c r="V34" s="22"/>
      <c r="W34" s="22"/>
      <c r="X34" s="46">
        <f>'Sumarry rain irri 924'!N34 - (F34+H34+J34+L34)</f>
        <v>37.75</v>
      </c>
      <c r="Y34" s="46">
        <f>'Sumarry rain irri 924'!O34 - (G34+I34+K34+M34)</f>
        <v>0</v>
      </c>
      <c r="Z34" s="473">
        <f t="shared" si="12"/>
        <v>717.53</v>
      </c>
      <c r="AA34" s="475">
        <f t="shared" si="13"/>
        <v>1208</v>
      </c>
      <c r="AB34" s="476"/>
      <c r="AC34" s="476"/>
      <c r="AD34" s="476"/>
      <c r="AE34" s="476"/>
      <c r="AF34" s="476"/>
      <c r="AG34" s="476"/>
      <c r="AH34" s="476"/>
      <c r="AI34" s="62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74">
        <f t="shared" si="14"/>
        <v>0</v>
      </c>
      <c r="AV34" s="475">
        <f t="shared" si="15"/>
        <v>0</v>
      </c>
    </row>
    <row r="35" spans="1:48" ht="15.75" x14ac:dyDescent="0.25">
      <c r="A35" s="14">
        <v>13</v>
      </c>
      <c r="B35" s="15" t="s">
        <v>30</v>
      </c>
      <c r="C35" s="46">
        <v>590.44344246692674</v>
      </c>
      <c r="D35" s="46">
        <v>3212.0565575330734</v>
      </c>
      <c r="E35" s="46">
        <v>3802.5</v>
      </c>
      <c r="F35" s="46">
        <f>'Sumarry rain irri 924'!F35</f>
        <v>0</v>
      </c>
      <c r="G35" s="46">
        <f>'Sumarry rain irri 924'!G35</f>
        <v>0</v>
      </c>
      <c r="H35" s="46">
        <f>'Sumarry rain irri 924'!H35 - F35</f>
        <v>0</v>
      </c>
      <c r="I35" s="46">
        <f>'Sumarry rain irri 924'!I35 - G35</f>
        <v>0</v>
      </c>
      <c r="J35" s="46">
        <f>'Sumarry rain irri 924'!J35 - (F35+H35)</f>
        <v>0</v>
      </c>
      <c r="K35" s="46">
        <f>'Sumarry rain irri 924'!K35 - (G35+I35)</f>
        <v>14.5</v>
      </c>
      <c r="L35" s="46">
        <f>'Sumarry rain irri 924'!L35 - (F35+H35+J35)</f>
        <v>42</v>
      </c>
      <c r="M35" s="46">
        <f>'Sumarry rain irri 924'!M35 - (G35+I35+K35)</f>
        <v>1756</v>
      </c>
      <c r="N35" s="46"/>
      <c r="O35" s="46"/>
      <c r="P35" s="46"/>
      <c r="Q35" s="46"/>
      <c r="R35" s="46"/>
      <c r="S35" s="46"/>
      <c r="T35" s="46"/>
      <c r="U35" s="22"/>
      <c r="V35" s="22"/>
      <c r="W35" s="22"/>
      <c r="X35" s="46">
        <f>'Sumarry rain irri 924'!N35 - (F35+H35+J35+L35)</f>
        <v>0</v>
      </c>
      <c r="Y35" s="46">
        <f>'Sumarry rain irri 924'!O35 - (G35+I35+K35+M35)</f>
        <v>0</v>
      </c>
      <c r="Z35" s="473">
        <f t="shared" si="12"/>
        <v>42</v>
      </c>
      <c r="AA35" s="475">
        <f t="shared" si="13"/>
        <v>1770.5</v>
      </c>
      <c r="AB35" s="476"/>
      <c r="AC35" s="476"/>
      <c r="AD35" s="476"/>
      <c r="AE35" s="476"/>
      <c r="AF35" s="476"/>
      <c r="AG35" s="476"/>
      <c r="AH35" s="476"/>
      <c r="AI35" s="62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74">
        <f t="shared" si="14"/>
        <v>0</v>
      </c>
      <c r="AV35" s="475">
        <f t="shared" si="15"/>
        <v>0</v>
      </c>
    </row>
    <row r="36" spans="1:48" ht="15.75" x14ac:dyDescent="0.25">
      <c r="A36" s="14">
        <v>14</v>
      </c>
      <c r="B36" s="15" t="s">
        <v>31</v>
      </c>
      <c r="C36" s="46">
        <v>4536.0529646902069</v>
      </c>
      <c r="D36" s="46">
        <v>1528.9470353097931</v>
      </c>
      <c r="E36" s="46">
        <v>6065</v>
      </c>
      <c r="F36" s="46">
        <f>'Sumarry rain irri 924'!F36</f>
        <v>0</v>
      </c>
      <c r="G36" s="46">
        <f>'Sumarry rain irri 924'!G36</f>
        <v>0</v>
      </c>
      <c r="H36" s="46">
        <f>'Sumarry rain irri 924'!H36 - F36</f>
        <v>0</v>
      </c>
      <c r="I36" s="46">
        <f>'Sumarry rain irri 924'!I36 - G36</f>
        <v>0</v>
      </c>
      <c r="J36" s="46">
        <f>'Sumarry rain irri 924'!J36 - (F36+H36)</f>
        <v>104.85</v>
      </c>
      <c r="K36" s="46">
        <f>'Sumarry rain irri 924'!K36 - (G36+I36)</f>
        <v>0</v>
      </c>
      <c r="L36" s="46">
        <f>'Sumarry rain irri 924'!L36 - (F36+H36+J36)</f>
        <v>299.60000000000002</v>
      </c>
      <c r="M36" s="46">
        <f>'Sumarry rain irri 924'!M36 - (G36+I36+K36)</f>
        <v>42.949999999999996</v>
      </c>
      <c r="N36" s="46"/>
      <c r="O36" s="46"/>
      <c r="P36" s="46"/>
      <c r="Q36" s="46"/>
      <c r="R36" s="46"/>
      <c r="S36" s="46"/>
      <c r="T36" s="46"/>
      <c r="U36" s="22"/>
      <c r="V36" s="22"/>
      <c r="W36" s="22"/>
      <c r="X36" s="46">
        <f>'Sumarry rain irri 924'!N36 - (F36+H36+J36+L36)</f>
        <v>0</v>
      </c>
      <c r="Y36" s="46">
        <f>'Sumarry rain irri 924'!O36 - (G36+I36+K36+M36)</f>
        <v>0</v>
      </c>
      <c r="Z36" s="473">
        <f>F36+H36+J36+L36</f>
        <v>404.45000000000005</v>
      </c>
      <c r="AA36" s="475">
        <f>G36+I36+K36+M36</f>
        <v>42.949999999999996</v>
      </c>
      <c r="AB36" s="476"/>
      <c r="AC36" s="476"/>
      <c r="AD36" s="476"/>
      <c r="AE36" s="476"/>
      <c r="AF36" s="476"/>
      <c r="AG36" s="476"/>
      <c r="AH36" s="476"/>
      <c r="AI36" s="62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74">
        <f t="shared" si="14"/>
        <v>0</v>
      </c>
      <c r="AV36" s="475">
        <f t="shared" si="15"/>
        <v>0</v>
      </c>
    </row>
    <row r="37" spans="1:48" s="91" customFormat="1" ht="14.25" x14ac:dyDescent="0.2">
      <c r="A37" s="27" t="s">
        <v>32</v>
      </c>
      <c r="B37" s="34">
        <v>19</v>
      </c>
      <c r="C37" s="29">
        <f>SUM(C38:C56)</f>
        <v>11206.364352336535</v>
      </c>
      <c r="D37" s="29">
        <f t="shared" ref="D37" si="16">SUM(D38:D56)</f>
        <v>8050.1356476634619</v>
      </c>
      <c r="E37" s="29">
        <f>SUM(E38:E56)</f>
        <v>19256.5</v>
      </c>
      <c r="F37" s="29">
        <f>SUM(F38:F56)</f>
        <v>32.090000000000003</v>
      </c>
      <c r="G37" s="29">
        <f t="shared" ref="G37:AV37" si="17">SUM(G38:G56)</f>
        <v>18.2</v>
      </c>
      <c r="H37" s="29">
        <f t="shared" si="17"/>
        <v>521.15</v>
      </c>
      <c r="I37" s="29">
        <f t="shared" si="17"/>
        <v>4.55</v>
      </c>
      <c r="J37" s="29">
        <f t="shared" si="17"/>
        <v>2490.15</v>
      </c>
      <c r="K37" s="29">
        <f t="shared" si="17"/>
        <v>597.23</v>
      </c>
      <c r="L37" s="29">
        <f t="shared" si="17"/>
        <v>7955.3141628000003</v>
      </c>
      <c r="M37" s="29">
        <f t="shared" si="17"/>
        <v>5278.14</v>
      </c>
      <c r="N37" s="29">
        <f t="shared" si="17"/>
        <v>0</v>
      </c>
      <c r="O37" s="29">
        <f t="shared" si="17"/>
        <v>0</v>
      </c>
      <c r="P37" s="29">
        <f t="shared" si="17"/>
        <v>0</v>
      </c>
      <c r="Q37" s="29">
        <f t="shared" si="17"/>
        <v>0</v>
      </c>
      <c r="R37" s="29">
        <f t="shared" si="17"/>
        <v>0</v>
      </c>
      <c r="S37" s="29">
        <f t="shared" si="17"/>
        <v>0</v>
      </c>
      <c r="T37" s="29">
        <f t="shared" si="17"/>
        <v>0</v>
      </c>
      <c r="U37" s="29">
        <f t="shared" si="17"/>
        <v>0</v>
      </c>
      <c r="V37" s="29">
        <f t="shared" si="17"/>
        <v>0</v>
      </c>
      <c r="W37" s="29">
        <f t="shared" si="17"/>
        <v>0</v>
      </c>
      <c r="X37" s="29">
        <f t="shared" ref="X37:Y37" si="18">SUM(X38:X56)</f>
        <v>1571.9999999999998</v>
      </c>
      <c r="Y37" s="29">
        <f t="shared" si="18"/>
        <v>1313.3000000000002</v>
      </c>
      <c r="Z37" s="29">
        <f t="shared" si="17"/>
        <v>10998.704162800001</v>
      </c>
      <c r="AA37" s="29">
        <f t="shared" si="17"/>
        <v>5898.1200000000008</v>
      </c>
      <c r="AB37" s="29">
        <f t="shared" si="17"/>
        <v>0</v>
      </c>
      <c r="AC37" s="29">
        <f t="shared" si="17"/>
        <v>0</v>
      </c>
      <c r="AD37" s="29">
        <f t="shared" si="17"/>
        <v>0</v>
      </c>
      <c r="AE37" s="29">
        <f t="shared" si="17"/>
        <v>0</v>
      </c>
      <c r="AF37" s="29">
        <f t="shared" si="17"/>
        <v>0</v>
      </c>
      <c r="AG37" s="29">
        <f t="shared" si="17"/>
        <v>0</v>
      </c>
      <c r="AH37" s="29">
        <f t="shared" si="17"/>
        <v>0</v>
      </c>
      <c r="AI37" s="29">
        <f t="shared" si="17"/>
        <v>0</v>
      </c>
      <c r="AJ37" s="29">
        <f t="shared" si="17"/>
        <v>0</v>
      </c>
      <c r="AK37" s="29">
        <f t="shared" si="17"/>
        <v>0</v>
      </c>
      <c r="AL37" s="29">
        <f t="shared" si="17"/>
        <v>0</v>
      </c>
      <c r="AM37" s="29">
        <f t="shared" si="17"/>
        <v>0</v>
      </c>
      <c r="AN37" s="29">
        <f t="shared" si="17"/>
        <v>0</v>
      </c>
      <c r="AO37" s="29">
        <f t="shared" si="17"/>
        <v>0</v>
      </c>
      <c r="AP37" s="29">
        <f t="shared" si="17"/>
        <v>0</v>
      </c>
      <c r="AQ37" s="29">
        <f t="shared" si="17"/>
        <v>0</v>
      </c>
      <c r="AR37" s="29">
        <f t="shared" si="17"/>
        <v>0</v>
      </c>
      <c r="AS37" s="29">
        <f t="shared" si="17"/>
        <v>0</v>
      </c>
      <c r="AT37" s="29">
        <f t="shared" si="17"/>
        <v>0</v>
      </c>
      <c r="AU37" s="29">
        <f t="shared" si="17"/>
        <v>0</v>
      </c>
      <c r="AV37" s="29">
        <f t="shared" si="17"/>
        <v>0</v>
      </c>
    </row>
    <row r="38" spans="1:48" ht="15.75" x14ac:dyDescent="0.25">
      <c r="A38" s="14">
        <v>1</v>
      </c>
      <c r="B38" s="15" t="s">
        <v>33</v>
      </c>
      <c r="C38" s="46">
        <v>1436.3619491767392</v>
      </c>
      <c r="D38" s="46">
        <v>764.63805082326076</v>
      </c>
      <c r="E38" s="46">
        <v>2201</v>
      </c>
      <c r="F38" s="46">
        <f>'Sumarry rain irri 924'!F38</f>
        <v>0</v>
      </c>
      <c r="G38" s="46">
        <f>'Sumarry rain irri 924'!G38</f>
        <v>0</v>
      </c>
      <c r="H38" s="46">
        <f>'Sumarry rain irri 924'!H38 - F38</f>
        <v>0</v>
      </c>
      <c r="I38" s="46">
        <f>'Sumarry rain irri 924'!I38 - G38</f>
        <v>0</v>
      </c>
      <c r="J38" s="46">
        <f>'Sumarry rain irri 924'!J38 - (F38+H38)</f>
        <v>0</v>
      </c>
      <c r="K38" s="46">
        <f>'Sumarry rain irri 924'!K38 - (G38+I38)</f>
        <v>0</v>
      </c>
      <c r="L38" s="46">
        <f>'Sumarry rain irri 924'!L38 - (F38+H38+J38)</f>
        <v>1469</v>
      </c>
      <c r="M38" s="46">
        <f>'Sumarry rain irri 924'!M38 - (G38+I38+K38)</f>
        <v>0</v>
      </c>
      <c r="N38" s="46"/>
      <c r="O38" s="46"/>
      <c r="P38" s="46"/>
      <c r="Q38" s="46"/>
      <c r="R38" s="46"/>
      <c r="S38" s="46"/>
      <c r="T38" s="46"/>
      <c r="U38" s="5"/>
      <c r="V38" s="5"/>
      <c r="W38" s="5"/>
      <c r="X38" s="46">
        <f>'Sumarry rain irri 924'!N38 - (F38+H38+J38+L38)</f>
        <v>0</v>
      </c>
      <c r="Y38" s="46">
        <f>'Sumarry rain irri 924'!O38 - (G38+I38+K38+M38)</f>
        <v>0</v>
      </c>
      <c r="Z38" s="473">
        <f>F38+H38+J38+L38</f>
        <v>1469</v>
      </c>
      <c r="AA38" s="475">
        <f>G38+I38+K38+M38</f>
        <v>0</v>
      </c>
      <c r="AB38" s="476"/>
      <c r="AC38" s="476"/>
      <c r="AD38" s="476"/>
      <c r="AE38" s="476"/>
      <c r="AF38" s="476"/>
      <c r="AG38" s="476"/>
      <c r="AH38" s="476"/>
      <c r="AI38" s="62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74">
        <f>AB38+AD38+AF38+AH38</f>
        <v>0</v>
      </c>
      <c r="AV38" s="475">
        <f>AC38+AE38+AG38+AI38</f>
        <v>0</v>
      </c>
    </row>
    <row r="39" spans="1:48" ht="15.75" x14ac:dyDescent="0.25">
      <c r="A39" s="14">
        <v>2</v>
      </c>
      <c r="B39" s="15" t="s">
        <v>34</v>
      </c>
      <c r="C39" s="46">
        <v>21.929190063767013</v>
      </c>
      <c r="D39" s="46">
        <v>61.07080993623299</v>
      </c>
      <c r="E39" s="46">
        <v>83</v>
      </c>
      <c r="F39" s="46">
        <f>'Sumarry rain irri 924'!F39</f>
        <v>0</v>
      </c>
      <c r="G39" s="46">
        <f>'Sumarry rain irri 924'!G39</f>
        <v>0</v>
      </c>
      <c r="H39" s="46">
        <f>'Sumarry rain irri 924'!H39 - F39</f>
        <v>0</v>
      </c>
      <c r="I39" s="46">
        <f>'Sumarry rain irri 924'!I39 - G39</f>
        <v>0</v>
      </c>
      <c r="J39" s="46">
        <f>'Sumarry rain irri 924'!J39 - (F39+H39)</f>
        <v>0</v>
      </c>
      <c r="K39" s="46">
        <f>'Sumarry rain irri 924'!K39 - (G39+I39)</f>
        <v>0</v>
      </c>
      <c r="L39" s="46">
        <f>'Sumarry rain irri 924'!L39 - (F39+H39+J39)</f>
        <v>0</v>
      </c>
      <c r="M39" s="46">
        <f>'Sumarry rain irri 924'!M39 - (G39+I39+K39)</f>
        <v>19.8</v>
      </c>
      <c r="N39" s="46"/>
      <c r="O39" s="46"/>
      <c r="P39" s="46"/>
      <c r="Q39" s="46"/>
      <c r="R39" s="46"/>
      <c r="S39" s="46"/>
      <c r="T39" s="46"/>
      <c r="U39" s="5"/>
      <c r="V39" s="5"/>
      <c r="W39" s="5"/>
      <c r="X39" s="46">
        <f>'Sumarry rain irri 924'!N39 - (F39+H39+J39+L39)</f>
        <v>0</v>
      </c>
      <c r="Y39" s="46">
        <f>'Sumarry rain irri 924'!O39 - (G39+I39+K39+M39)</f>
        <v>0</v>
      </c>
      <c r="Z39" s="473">
        <f t="shared" ref="Z39:Z55" si="19">F39+H39+J39+L39</f>
        <v>0</v>
      </c>
      <c r="AA39" s="475">
        <f t="shared" ref="AA39:AA56" si="20">G39+I39+K39+M39</f>
        <v>19.8</v>
      </c>
      <c r="AB39" s="476"/>
      <c r="AC39" s="476"/>
      <c r="AD39" s="476"/>
      <c r="AE39" s="476"/>
      <c r="AF39" s="476"/>
      <c r="AG39" s="476"/>
      <c r="AH39" s="476"/>
      <c r="AI39" s="62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74">
        <f t="shared" ref="AU39:AU56" si="21">AB39+AD39+AF39+AH39</f>
        <v>0</v>
      </c>
      <c r="AV39" s="475">
        <f t="shared" ref="AV39:AV56" si="22">AC39+AE39+AG39+AI39</f>
        <v>0</v>
      </c>
    </row>
    <row r="40" spans="1:48" ht="15.75" x14ac:dyDescent="0.25">
      <c r="A40" s="14">
        <v>3</v>
      </c>
      <c r="B40" s="15" t="s">
        <v>35</v>
      </c>
      <c r="C40" s="46">
        <v>165.56538498144096</v>
      </c>
      <c r="D40" s="46">
        <v>813.43461501855904</v>
      </c>
      <c r="E40" s="46">
        <v>979</v>
      </c>
      <c r="F40" s="46">
        <f>'Sumarry rain irri 924'!F40</f>
        <v>0</v>
      </c>
      <c r="G40" s="46">
        <f>'Sumarry rain irri 924'!G40</f>
        <v>0</v>
      </c>
      <c r="H40" s="46">
        <f>'Sumarry rain irri 924'!H40 - F40</f>
        <v>0</v>
      </c>
      <c r="I40" s="46">
        <f>'Sumarry rain irri 924'!I40 - G40</f>
        <v>0</v>
      </c>
      <c r="J40" s="46">
        <f>'Sumarry rain irri 924'!J40 - (F40+H40)</f>
        <v>336</v>
      </c>
      <c r="K40" s="46">
        <f>'Sumarry rain irri 924'!K40 - (G40+I40)</f>
        <v>473.5</v>
      </c>
      <c r="L40" s="46">
        <f>'Sumarry rain irri 924'!L40 - (F40+H40+J40)</f>
        <v>22</v>
      </c>
      <c r="M40" s="46">
        <f>'Sumarry rain irri 924'!M40 - (G40+I40+K40)</f>
        <v>93</v>
      </c>
      <c r="N40" s="46"/>
      <c r="O40" s="46"/>
      <c r="P40" s="46"/>
      <c r="Q40" s="46"/>
      <c r="R40" s="46"/>
      <c r="S40" s="46"/>
      <c r="T40" s="46"/>
      <c r="U40" s="5"/>
      <c r="V40" s="5"/>
      <c r="W40" s="5"/>
      <c r="X40" s="46">
        <f>'Sumarry rain irri 924'!N40 - (F40+H40+J40+L40)</f>
        <v>0</v>
      </c>
      <c r="Y40" s="46">
        <f>'Sumarry rain irri 924'!O40 - (G40+I40+K40+M40)</f>
        <v>0</v>
      </c>
      <c r="Z40" s="473">
        <f t="shared" si="19"/>
        <v>358</v>
      </c>
      <c r="AA40" s="475">
        <f t="shared" si="20"/>
        <v>566.5</v>
      </c>
      <c r="AB40" s="476"/>
      <c r="AC40" s="476"/>
      <c r="AD40" s="476"/>
      <c r="AE40" s="476"/>
      <c r="AF40" s="476"/>
      <c r="AG40" s="476"/>
      <c r="AH40" s="476"/>
      <c r="AI40" s="62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74">
        <f t="shared" si="21"/>
        <v>0</v>
      </c>
      <c r="AV40" s="475">
        <f t="shared" si="22"/>
        <v>0</v>
      </c>
    </row>
    <row r="41" spans="1:48" ht="15.75" x14ac:dyDescent="0.25">
      <c r="A41" s="14">
        <v>4</v>
      </c>
      <c r="B41" s="15" t="s">
        <v>36</v>
      </c>
      <c r="C41" s="46">
        <v>811.92826211097361</v>
      </c>
      <c r="D41" s="46">
        <v>109.57173788902639</v>
      </c>
      <c r="E41" s="46">
        <v>921.5</v>
      </c>
      <c r="F41" s="46">
        <f>'Sumarry rain irri 924'!F41</f>
        <v>1</v>
      </c>
      <c r="G41" s="46">
        <f>'Sumarry rain irri 924'!G41</f>
        <v>0</v>
      </c>
      <c r="H41" s="46">
        <f>'Sumarry rain irri 924'!H41 - F41</f>
        <v>334.25</v>
      </c>
      <c r="I41" s="46">
        <f>'Sumarry rain irri 924'!I41 - G41</f>
        <v>0</v>
      </c>
      <c r="J41" s="46">
        <f>'Sumarry rain irri 924'!J41 - (F41+H41)</f>
        <v>558.61999999999989</v>
      </c>
      <c r="K41" s="46">
        <f>'Sumarry rain irri 924'!K41 - (G41+I41)</f>
        <v>84.29</v>
      </c>
      <c r="L41" s="46">
        <f>'Sumarry rain irri 924'!L41 - (F41+H41+J41)</f>
        <v>22.340000000000146</v>
      </c>
      <c r="M41" s="46">
        <f>'Sumarry rain irri 924'!M41 - (G41+I41+K41)</f>
        <v>113.07999999999997</v>
      </c>
      <c r="N41" s="46"/>
      <c r="O41" s="46"/>
      <c r="P41" s="46"/>
      <c r="Q41" s="46"/>
      <c r="R41" s="46"/>
      <c r="S41" s="46"/>
      <c r="T41" s="46"/>
      <c r="U41" s="5"/>
      <c r="V41" s="5"/>
      <c r="W41" s="5"/>
      <c r="X41" s="46">
        <f>'Sumarry rain irri 924'!N41 - (F41+H41+J41+L41)</f>
        <v>0</v>
      </c>
      <c r="Y41" s="46">
        <f>'Sumarry rain irri 924'!O41 - (G41+I41+K41+M41)</f>
        <v>0</v>
      </c>
      <c r="Z41" s="473">
        <f t="shared" si="19"/>
        <v>916.21</v>
      </c>
      <c r="AA41" s="475">
        <f t="shared" si="20"/>
        <v>197.36999999999998</v>
      </c>
      <c r="AB41" s="476"/>
      <c r="AC41" s="476"/>
      <c r="AD41" s="476"/>
      <c r="AE41" s="476"/>
      <c r="AF41" s="476"/>
      <c r="AG41" s="476"/>
      <c r="AH41" s="476"/>
      <c r="AI41" s="62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74">
        <f t="shared" si="21"/>
        <v>0</v>
      </c>
      <c r="AV41" s="475">
        <f t="shared" si="22"/>
        <v>0</v>
      </c>
    </row>
    <row r="42" spans="1:48" ht="15.75" x14ac:dyDescent="0.25">
      <c r="A42" s="14">
        <v>5</v>
      </c>
      <c r="B42" s="15" t="s">
        <v>37</v>
      </c>
      <c r="C42" s="46">
        <v>1485.7026268202151</v>
      </c>
      <c r="D42" s="46">
        <v>181.29737317978493</v>
      </c>
      <c r="E42" s="46">
        <v>1667</v>
      </c>
      <c r="F42" s="46">
        <f>'Sumarry rain irri 924'!F42</f>
        <v>0</v>
      </c>
      <c r="G42" s="46">
        <f>'Sumarry rain irri 924'!G42</f>
        <v>0</v>
      </c>
      <c r="H42" s="46">
        <f>'Sumarry rain irri 924'!H42 - F42</f>
        <v>0</v>
      </c>
      <c r="I42" s="46">
        <f>'Sumarry rain irri 924'!I42 - G42</f>
        <v>0</v>
      </c>
      <c r="J42" s="46">
        <f>'Sumarry rain irri 924'!J42 - (F42+H42)</f>
        <v>128.72</v>
      </c>
      <c r="K42" s="46">
        <f>'Sumarry rain irri 924'!K42 - (G42+I42)</f>
        <v>0</v>
      </c>
      <c r="L42" s="46">
        <f>'Sumarry rain irri 924'!L42 - (F42+H42+J42)</f>
        <v>0</v>
      </c>
      <c r="M42" s="46">
        <f>'Sumarry rain irri 924'!M42 - (G42+I42+K42)</f>
        <v>0</v>
      </c>
      <c r="N42" s="46"/>
      <c r="O42" s="46"/>
      <c r="P42" s="46"/>
      <c r="Q42" s="46"/>
      <c r="R42" s="46"/>
      <c r="S42" s="46"/>
      <c r="T42" s="46"/>
      <c r="U42" s="5"/>
      <c r="V42" s="5"/>
      <c r="W42" s="5"/>
      <c r="X42" s="46">
        <f>'Sumarry rain irri 924'!N42 - (F42+H42+J42+L42)</f>
        <v>1144.78</v>
      </c>
      <c r="Y42" s="46">
        <f>'Sumarry rain irri 924'!O42 - (G42+I42+K42+M42)</f>
        <v>200</v>
      </c>
      <c r="Z42" s="473">
        <f t="shared" si="19"/>
        <v>128.72</v>
      </c>
      <c r="AA42" s="475">
        <f t="shared" si="20"/>
        <v>0</v>
      </c>
      <c r="AB42" s="476"/>
      <c r="AC42" s="476"/>
      <c r="AD42" s="476"/>
      <c r="AE42" s="476"/>
      <c r="AF42" s="476"/>
      <c r="AG42" s="476"/>
      <c r="AH42" s="476"/>
      <c r="AI42" s="62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74">
        <f t="shared" si="21"/>
        <v>0</v>
      </c>
      <c r="AV42" s="475">
        <f t="shared" si="22"/>
        <v>0</v>
      </c>
    </row>
    <row r="43" spans="1:48" ht="15.75" x14ac:dyDescent="0.25">
      <c r="A43" s="14">
        <v>6</v>
      </c>
      <c r="B43" s="15" t="s">
        <v>38</v>
      </c>
      <c r="C43" s="46">
        <v>803.70481583706101</v>
      </c>
      <c r="D43" s="46">
        <v>2082.2951841629392</v>
      </c>
      <c r="E43" s="46">
        <v>2886</v>
      </c>
      <c r="F43" s="46">
        <f>'Sumarry rain irri 924'!F43</f>
        <v>0</v>
      </c>
      <c r="G43" s="46">
        <f>'Sumarry rain irri 924'!G43</f>
        <v>0</v>
      </c>
      <c r="H43" s="46">
        <f>'Sumarry rain irri 924'!H43 - F43</f>
        <v>86.1</v>
      </c>
      <c r="I43" s="46">
        <f>'Sumarry rain irri 924'!I43 - G43</f>
        <v>0</v>
      </c>
      <c r="J43" s="46">
        <f>'Sumarry rain irri 924'!J43 - (F43+H43)</f>
        <v>0</v>
      </c>
      <c r="K43" s="46">
        <f>'Sumarry rain irri 924'!K43 - (G43+I43)</f>
        <v>0</v>
      </c>
      <c r="L43" s="46">
        <f>'Sumarry rain irri 924'!L43 - (F43+H43+J43)</f>
        <v>1206.5</v>
      </c>
      <c r="M43" s="46">
        <f>'Sumarry rain irri 924'!M43 - (G43+I43+K43)</f>
        <v>1627</v>
      </c>
      <c r="N43" s="46"/>
      <c r="O43" s="46"/>
      <c r="P43" s="46"/>
      <c r="Q43" s="46"/>
      <c r="R43" s="46"/>
      <c r="S43" s="46"/>
      <c r="T43" s="46"/>
      <c r="U43" s="5"/>
      <c r="V43" s="5"/>
      <c r="W43" s="5"/>
      <c r="X43" s="46">
        <f>'Sumarry rain irri 924'!N43 - (F43+H43+J43+L43)</f>
        <v>0</v>
      </c>
      <c r="Y43" s="46">
        <f>'Sumarry rain irri 924'!O43 - (G43+I43+K43+M43)</f>
        <v>0</v>
      </c>
      <c r="Z43" s="473">
        <f t="shared" si="19"/>
        <v>1292.5999999999999</v>
      </c>
      <c r="AA43" s="475">
        <f t="shared" si="20"/>
        <v>1627</v>
      </c>
      <c r="AB43" s="476"/>
      <c r="AC43" s="476"/>
      <c r="AD43" s="476"/>
      <c r="AE43" s="476"/>
      <c r="AF43" s="476"/>
      <c r="AG43" s="476"/>
      <c r="AH43" s="476"/>
      <c r="AI43" s="62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74">
        <f t="shared" si="21"/>
        <v>0</v>
      </c>
      <c r="AV43" s="475">
        <f t="shared" si="22"/>
        <v>0</v>
      </c>
    </row>
    <row r="44" spans="1:48" ht="15.75" x14ac:dyDescent="0.25">
      <c r="A44" s="14">
        <v>7</v>
      </c>
      <c r="B44" s="15" t="s">
        <v>39</v>
      </c>
      <c r="C44" s="46">
        <v>200.65208908346816</v>
      </c>
      <c r="D44" s="46">
        <v>126.34791091653184</v>
      </c>
      <c r="E44" s="46">
        <v>327</v>
      </c>
      <c r="F44" s="46">
        <f>'Sumarry rain irri 924'!F44</f>
        <v>0</v>
      </c>
      <c r="G44" s="46">
        <f>'Sumarry rain irri 924'!G44</f>
        <v>0</v>
      </c>
      <c r="H44" s="46">
        <f>'Sumarry rain irri 924'!H44 - F44</f>
        <v>0</v>
      </c>
      <c r="I44" s="46">
        <f>'Sumarry rain irri 924'!I44 - G44</f>
        <v>0</v>
      </c>
      <c r="J44" s="46">
        <f>'Sumarry rain irri 924'!J44 - (F44+H44)</f>
        <v>3</v>
      </c>
      <c r="K44" s="46">
        <f>'Sumarry rain irri 924'!K44 - (G44+I44)</f>
        <v>0</v>
      </c>
      <c r="L44" s="46">
        <f>'Sumarry rain irri 924'!L44 - (F44+H44+J44)</f>
        <v>289.5</v>
      </c>
      <c r="M44" s="46">
        <f>'Sumarry rain irri 924'!M44 - (G44+I44+K44)</f>
        <v>206</v>
      </c>
      <c r="N44" s="46"/>
      <c r="O44" s="46"/>
      <c r="P44" s="46"/>
      <c r="Q44" s="46"/>
      <c r="R44" s="46"/>
      <c r="S44" s="46"/>
      <c r="T44" s="46"/>
      <c r="U44" s="5"/>
      <c r="V44" s="5"/>
      <c r="W44" s="5"/>
      <c r="X44" s="46">
        <f>'Sumarry rain irri 924'!N44 - (F44+H44+J44+L44)</f>
        <v>0</v>
      </c>
      <c r="Y44" s="46">
        <f>'Sumarry rain irri 924'!O44 - (G44+I44+K44+M44)</f>
        <v>0</v>
      </c>
      <c r="Z44" s="473">
        <f t="shared" si="19"/>
        <v>292.5</v>
      </c>
      <c r="AA44" s="475">
        <f t="shared" si="20"/>
        <v>206</v>
      </c>
      <c r="AB44" s="476"/>
      <c r="AC44" s="476"/>
      <c r="AD44" s="476"/>
      <c r="AE44" s="476"/>
      <c r="AF44" s="476"/>
      <c r="AG44" s="476"/>
      <c r="AH44" s="476"/>
      <c r="AI44" s="62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74">
        <f t="shared" si="21"/>
        <v>0</v>
      </c>
      <c r="AV44" s="475">
        <f t="shared" si="22"/>
        <v>0</v>
      </c>
    </row>
    <row r="45" spans="1:48" ht="15.75" x14ac:dyDescent="0.25">
      <c r="A45" s="14">
        <v>8</v>
      </c>
      <c r="B45" s="15" t="s">
        <v>40</v>
      </c>
      <c r="C45" s="46">
        <v>581.12353668982587</v>
      </c>
      <c r="D45" s="46">
        <v>198.87646331017413</v>
      </c>
      <c r="E45" s="46">
        <v>780</v>
      </c>
      <c r="F45" s="46">
        <f>'Sumarry rain irri 924'!F45</f>
        <v>15.59</v>
      </c>
      <c r="G45" s="46">
        <f>'Sumarry rain irri 924'!G45</f>
        <v>18.2</v>
      </c>
      <c r="H45" s="46">
        <f>'Sumarry rain irri 924'!H45 - F45</f>
        <v>0</v>
      </c>
      <c r="I45" s="46">
        <f>'Sumarry rain irri 924'!I45 - G45</f>
        <v>0</v>
      </c>
      <c r="J45" s="46">
        <f>'Sumarry rain irri 924'!J45 - (F45+H45)</f>
        <v>97.389999999999986</v>
      </c>
      <c r="K45" s="46">
        <f>'Sumarry rain irri 924'!K45 - (G45+I45)</f>
        <v>0</v>
      </c>
      <c r="L45" s="46">
        <f>'Sumarry rain irri 924'!L45 - (F45+H45+J45)</f>
        <v>230.86416279999995</v>
      </c>
      <c r="M45" s="46">
        <f>'Sumarry rain irri 924'!M45 - (G45+I45+K45)</f>
        <v>0</v>
      </c>
      <c r="N45" s="46"/>
      <c r="O45" s="46"/>
      <c r="P45" s="46"/>
      <c r="Q45" s="46"/>
      <c r="R45" s="46"/>
      <c r="S45" s="46"/>
      <c r="T45" s="46"/>
      <c r="U45" s="5"/>
      <c r="V45" s="5"/>
      <c r="W45" s="5"/>
      <c r="X45" s="46">
        <f>'Sumarry rain irri 924'!N45 - (F45+H45+J45+L45)</f>
        <v>0</v>
      </c>
      <c r="Y45" s="46">
        <f>'Sumarry rain irri 924'!O45 - (G45+I45+K45+M45)</f>
        <v>0</v>
      </c>
      <c r="Z45" s="473">
        <f t="shared" si="19"/>
        <v>343.84416279999994</v>
      </c>
      <c r="AA45" s="475">
        <f t="shared" si="20"/>
        <v>18.2</v>
      </c>
      <c r="AB45" s="476"/>
      <c r="AC45" s="476"/>
      <c r="AD45" s="476"/>
      <c r="AE45" s="476"/>
      <c r="AF45" s="476"/>
      <c r="AG45" s="476"/>
      <c r="AH45" s="476"/>
      <c r="AI45" s="62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74">
        <f t="shared" si="21"/>
        <v>0</v>
      </c>
      <c r="AV45" s="475">
        <f t="shared" si="22"/>
        <v>0</v>
      </c>
    </row>
    <row r="46" spans="1:48" ht="15.75" x14ac:dyDescent="0.25">
      <c r="A46" s="14">
        <v>9</v>
      </c>
      <c r="B46" s="15" t="s">
        <v>41</v>
      </c>
      <c r="C46" s="46">
        <v>578.38238793185496</v>
      </c>
      <c r="D46" s="46">
        <v>113.11761206814504</v>
      </c>
      <c r="E46" s="46">
        <v>691.5</v>
      </c>
      <c r="F46" s="46">
        <f>'Sumarry rain irri 924'!F46</f>
        <v>0</v>
      </c>
      <c r="G46" s="46">
        <f>'Sumarry rain irri 924'!G46</f>
        <v>0</v>
      </c>
      <c r="H46" s="46">
        <f>'Sumarry rain irri 924'!H46 - F46</f>
        <v>97.3</v>
      </c>
      <c r="I46" s="46">
        <f>'Sumarry rain irri 924'!I46 - G46</f>
        <v>0</v>
      </c>
      <c r="J46" s="46">
        <f>'Sumarry rain irri 924'!J46 - (F46+H46)</f>
        <v>420.7</v>
      </c>
      <c r="K46" s="46">
        <f>'Sumarry rain irri 924'!K46 - (G46+I46)</f>
        <v>0</v>
      </c>
      <c r="L46" s="46">
        <f>'Sumarry rain irri 924'!L46 - (F46+H46+J46)</f>
        <v>0</v>
      </c>
      <c r="M46" s="46">
        <f>'Sumarry rain irri 924'!M46 - (G46+I46+K46)</f>
        <v>0</v>
      </c>
      <c r="N46" s="46"/>
      <c r="O46" s="46"/>
      <c r="P46" s="46"/>
      <c r="Q46" s="46"/>
      <c r="R46" s="46"/>
      <c r="S46" s="46"/>
      <c r="T46" s="46"/>
      <c r="U46" s="5"/>
      <c r="V46" s="5"/>
      <c r="W46" s="5"/>
      <c r="X46" s="46">
        <f>'Sumarry rain irri 924'!N46 - (F46+H46+J46+L46)</f>
        <v>0</v>
      </c>
      <c r="Y46" s="46">
        <f>'Sumarry rain irri 924'!O46 - (G46+I46+K46+M46)</f>
        <v>0</v>
      </c>
      <c r="Z46" s="473">
        <f t="shared" si="19"/>
        <v>518</v>
      </c>
      <c r="AA46" s="475">
        <f t="shared" si="20"/>
        <v>0</v>
      </c>
      <c r="AB46" s="476"/>
      <c r="AC46" s="476"/>
      <c r="AD46" s="476"/>
      <c r="AE46" s="476"/>
      <c r="AF46" s="476"/>
      <c r="AG46" s="476"/>
      <c r="AH46" s="476"/>
      <c r="AI46" s="62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74">
        <f t="shared" si="21"/>
        <v>0</v>
      </c>
      <c r="AV46" s="475">
        <f t="shared" si="22"/>
        <v>0</v>
      </c>
    </row>
    <row r="47" spans="1:48" ht="15.75" x14ac:dyDescent="0.25">
      <c r="A47" s="14">
        <v>10</v>
      </c>
      <c r="B47" s="15" t="s">
        <v>42</v>
      </c>
      <c r="C47" s="46">
        <v>329.48608070809939</v>
      </c>
      <c r="D47" s="46">
        <v>525.01391929190061</v>
      </c>
      <c r="E47" s="46">
        <v>854.5</v>
      </c>
      <c r="F47" s="46">
        <f>'Sumarry rain irri 924'!F47</f>
        <v>0</v>
      </c>
      <c r="G47" s="46">
        <f>'Sumarry rain irri 924'!G47</f>
        <v>0</v>
      </c>
      <c r="H47" s="46">
        <f>'Sumarry rain irri 924'!H47 - F47</f>
        <v>0</v>
      </c>
      <c r="I47" s="46">
        <f>'Sumarry rain irri 924'!I47 - G47</f>
        <v>0</v>
      </c>
      <c r="J47" s="46">
        <f>'Sumarry rain irri 924'!J47 - (F47+H47)</f>
        <v>257.20000000000005</v>
      </c>
      <c r="K47" s="46">
        <f>'Sumarry rain irri 924'!K47 - (G47+I47)</f>
        <v>39.440000000000005</v>
      </c>
      <c r="L47" s="46">
        <f>'Sumarry rain irri 924'!L47 - (F47+H47+J47)</f>
        <v>367.79999999999995</v>
      </c>
      <c r="M47" s="46">
        <f>'Sumarry rain irri 924'!M47 - (G47+I47+K47)</f>
        <v>132.34</v>
      </c>
      <c r="N47" s="46"/>
      <c r="O47" s="46"/>
      <c r="P47" s="46"/>
      <c r="Q47" s="46"/>
      <c r="R47" s="46"/>
      <c r="S47" s="46"/>
      <c r="T47" s="46"/>
      <c r="U47" s="5"/>
      <c r="V47" s="5"/>
      <c r="W47" s="5"/>
      <c r="X47" s="46">
        <f>'Sumarry rain irri 924'!N47 - (F47+H47+J47+L47)</f>
        <v>0</v>
      </c>
      <c r="Y47" s="46">
        <f>'Sumarry rain irri 924'!O47 - (G47+I47+K47+M47)</f>
        <v>0</v>
      </c>
      <c r="Z47" s="473">
        <f t="shared" si="19"/>
        <v>625</v>
      </c>
      <c r="AA47" s="475">
        <f t="shared" si="20"/>
        <v>171.78</v>
      </c>
      <c r="AB47" s="476"/>
      <c r="AC47" s="476"/>
      <c r="AD47" s="476"/>
      <c r="AE47" s="476"/>
      <c r="AF47" s="476"/>
      <c r="AG47" s="476"/>
      <c r="AH47" s="476"/>
      <c r="AI47" s="62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74">
        <f t="shared" si="21"/>
        <v>0</v>
      </c>
      <c r="AV47" s="475">
        <f t="shared" si="22"/>
        <v>0</v>
      </c>
    </row>
    <row r="48" spans="1:48" ht="15.75" x14ac:dyDescent="0.25">
      <c r="A48" s="14">
        <v>11</v>
      </c>
      <c r="B48" s="15" t="s">
        <v>43</v>
      </c>
      <c r="C48" s="46">
        <v>393.08073189302371</v>
      </c>
      <c r="D48" s="46">
        <v>289.41926810697629</v>
      </c>
      <c r="E48" s="46">
        <v>682.5</v>
      </c>
      <c r="F48" s="46">
        <f>'Sumarry rain irri 924'!F48</f>
        <v>0</v>
      </c>
      <c r="G48" s="46">
        <f>'Sumarry rain irri 924'!G48</f>
        <v>0</v>
      </c>
      <c r="H48" s="46">
        <f>'Sumarry rain irri 924'!H48 - F48</f>
        <v>0</v>
      </c>
      <c r="I48" s="46">
        <f>'Sumarry rain irri 924'!I48 - G48</f>
        <v>0</v>
      </c>
      <c r="J48" s="46">
        <f>'Sumarry rain irri 924'!J48 - (F48+H48)</f>
        <v>0</v>
      </c>
      <c r="K48" s="46">
        <f>'Sumarry rain irri 924'!K48 - (G48+I48)</f>
        <v>0</v>
      </c>
      <c r="L48" s="46">
        <f>'Sumarry rain irri 924'!L48 - (F48+H48+J48)</f>
        <v>485.4</v>
      </c>
      <c r="M48" s="46">
        <f>'Sumarry rain irri 924'!M48 - (G48+I48+K48)</f>
        <v>170.60999999999999</v>
      </c>
      <c r="N48" s="46"/>
      <c r="O48" s="46"/>
      <c r="P48" s="46"/>
      <c r="Q48" s="46"/>
      <c r="R48" s="46"/>
      <c r="S48" s="46"/>
      <c r="T48" s="46"/>
      <c r="U48" s="5"/>
      <c r="V48" s="5"/>
      <c r="W48" s="5"/>
      <c r="X48" s="46">
        <f>'Sumarry rain irri 924'!N48 - (F48+H48+J48+L48)</f>
        <v>0</v>
      </c>
      <c r="Y48" s="46">
        <f>'Sumarry rain irri 924'!O48 - (G48+I48+K48+M48)</f>
        <v>0</v>
      </c>
      <c r="Z48" s="473">
        <f t="shared" si="19"/>
        <v>485.4</v>
      </c>
      <c r="AA48" s="475">
        <f t="shared" si="20"/>
        <v>170.60999999999999</v>
      </c>
      <c r="AB48" s="476"/>
      <c r="AC48" s="476"/>
      <c r="AD48" s="476"/>
      <c r="AE48" s="476"/>
      <c r="AF48" s="476"/>
      <c r="AG48" s="476"/>
      <c r="AH48" s="476"/>
      <c r="AI48" s="62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74">
        <f t="shared" si="21"/>
        <v>0</v>
      </c>
      <c r="AV48" s="475">
        <f t="shared" si="22"/>
        <v>0</v>
      </c>
    </row>
    <row r="49" spans="1:48" ht="15.75" x14ac:dyDescent="0.25">
      <c r="A49" s="14">
        <v>12</v>
      </c>
      <c r="B49" s="15" t="s">
        <v>44</v>
      </c>
      <c r="C49" s="46">
        <v>37.279623108403925</v>
      </c>
      <c r="D49" s="46">
        <v>46.720376891596075</v>
      </c>
      <c r="E49" s="46">
        <v>84</v>
      </c>
      <c r="F49" s="46">
        <f>'Sumarry rain irri 924'!F49</f>
        <v>0</v>
      </c>
      <c r="G49" s="46">
        <f>'Sumarry rain irri 924'!G49</f>
        <v>0</v>
      </c>
      <c r="H49" s="46">
        <f>'Sumarry rain irri 924'!H49 - F49</f>
        <v>0</v>
      </c>
      <c r="I49" s="46">
        <f>'Sumarry rain irri 924'!I49 - G49</f>
        <v>0</v>
      </c>
      <c r="J49" s="46">
        <f>'Sumarry rain irri 924'!J49 - (F49+H49)</f>
        <v>36.5</v>
      </c>
      <c r="K49" s="46">
        <f>'Sumarry rain irri 924'!K49 - (G49+I49)</f>
        <v>0</v>
      </c>
      <c r="L49" s="46">
        <f>'Sumarry rain irri 924'!L49 - (F49+H49+J49)</f>
        <v>39.599999999999994</v>
      </c>
      <c r="M49" s="46">
        <f>'Sumarry rain irri 924'!M49 - (G49+I49+K49)</f>
        <v>0</v>
      </c>
      <c r="N49" s="46"/>
      <c r="O49" s="46"/>
      <c r="P49" s="46"/>
      <c r="Q49" s="46"/>
      <c r="R49" s="46"/>
      <c r="S49" s="46"/>
      <c r="T49" s="46"/>
      <c r="U49" s="5"/>
      <c r="V49" s="5"/>
      <c r="W49" s="5"/>
      <c r="X49" s="46">
        <f>'Sumarry rain irri 924'!N49 - (F49+H49+J49+L49)</f>
        <v>0</v>
      </c>
      <c r="Y49" s="46">
        <f>'Sumarry rain irri 924'!O49 - (G49+I49+K49+M49)</f>
        <v>0</v>
      </c>
      <c r="Z49" s="473">
        <f t="shared" si="19"/>
        <v>76.099999999999994</v>
      </c>
      <c r="AA49" s="475">
        <f t="shared" si="20"/>
        <v>0</v>
      </c>
      <c r="AB49" s="476"/>
      <c r="AC49" s="476"/>
      <c r="AD49" s="476"/>
      <c r="AE49" s="476"/>
      <c r="AF49" s="476"/>
      <c r="AG49" s="476"/>
      <c r="AH49" s="476"/>
      <c r="AI49" s="62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74">
        <f t="shared" si="21"/>
        <v>0</v>
      </c>
      <c r="AV49" s="475">
        <f t="shared" si="22"/>
        <v>0</v>
      </c>
    </row>
    <row r="50" spans="1:48" ht="15.75" x14ac:dyDescent="0.25">
      <c r="A50" s="14">
        <v>13</v>
      </c>
      <c r="B50" s="15" t="s">
        <v>45</v>
      </c>
      <c r="C50" s="46">
        <v>66.884029694489385</v>
      </c>
      <c r="D50" s="46">
        <v>63.115970305510615</v>
      </c>
      <c r="E50" s="46">
        <v>130</v>
      </c>
      <c r="F50" s="46">
        <f>'Sumarry rain irri 924'!F50</f>
        <v>0</v>
      </c>
      <c r="G50" s="46">
        <f>'Sumarry rain irri 924'!G50</f>
        <v>0</v>
      </c>
      <c r="H50" s="46">
        <f>'Sumarry rain irri 924'!H50 - F50</f>
        <v>0</v>
      </c>
      <c r="I50" s="46">
        <f>'Sumarry rain irri 924'!I50 - G50</f>
        <v>0</v>
      </c>
      <c r="J50" s="46">
        <f>'Sumarry rain irri 924'!J50 - (F50+H50)</f>
        <v>18.27</v>
      </c>
      <c r="K50" s="46">
        <f>'Sumarry rain irri 924'!K50 - (G50+I50)</f>
        <v>0</v>
      </c>
      <c r="L50" s="46">
        <f>'Sumarry rain irri 924'!L50 - (F50+H50+J50)</f>
        <v>0</v>
      </c>
      <c r="M50" s="46">
        <f>'Sumarry rain irri 924'!M50 - (G50+I50+K50)</f>
        <v>0</v>
      </c>
      <c r="N50" s="46"/>
      <c r="O50" s="46"/>
      <c r="P50" s="46"/>
      <c r="Q50" s="46"/>
      <c r="R50" s="46"/>
      <c r="S50" s="46"/>
      <c r="T50" s="46"/>
      <c r="U50" s="5"/>
      <c r="V50" s="5"/>
      <c r="W50" s="5"/>
      <c r="X50" s="46">
        <f>'Sumarry rain irri 924'!N50 - (F50+H50+J50+L50)</f>
        <v>0</v>
      </c>
      <c r="Y50" s="46">
        <f>'Sumarry rain irri 924'!O50 - (G50+I50+K50+M50)</f>
        <v>0</v>
      </c>
      <c r="Z50" s="473">
        <f t="shared" si="19"/>
        <v>18.27</v>
      </c>
      <c r="AA50" s="475">
        <f t="shared" si="20"/>
        <v>0</v>
      </c>
      <c r="AB50" s="476"/>
      <c r="AC50" s="476"/>
      <c r="AD50" s="476"/>
      <c r="AE50" s="476"/>
      <c r="AF50" s="476"/>
      <c r="AG50" s="476"/>
      <c r="AH50" s="476"/>
      <c r="AI50" s="62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74">
        <f t="shared" si="21"/>
        <v>0</v>
      </c>
      <c r="AV50" s="475">
        <f t="shared" si="22"/>
        <v>0</v>
      </c>
    </row>
    <row r="51" spans="1:48" ht="15.75" x14ac:dyDescent="0.25">
      <c r="A51" s="14">
        <v>14</v>
      </c>
      <c r="B51" s="15" t="s">
        <v>46</v>
      </c>
      <c r="C51" s="46">
        <v>131.57514038260206</v>
      </c>
      <c r="D51" s="46">
        <v>293.42485961739794</v>
      </c>
      <c r="E51" s="46">
        <v>425</v>
      </c>
      <c r="F51" s="46">
        <f>'Sumarry rain irri 924'!F51</f>
        <v>0</v>
      </c>
      <c r="G51" s="46">
        <f>'Sumarry rain irri 924'!G51</f>
        <v>0</v>
      </c>
      <c r="H51" s="46">
        <f>'Sumarry rain irri 924'!H51 - F51</f>
        <v>0</v>
      </c>
      <c r="I51" s="46">
        <f>'Sumarry rain irri 924'!I51 - G51</f>
        <v>0</v>
      </c>
      <c r="J51" s="46">
        <f>'Sumarry rain irri 924'!J51 - (F51+H51)</f>
        <v>25</v>
      </c>
      <c r="K51" s="46">
        <f>'Sumarry rain irri 924'!K51 - (G51+I51)</f>
        <v>0</v>
      </c>
      <c r="L51" s="46">
        <f>'Sumarry rain irri 924'!L51 - (F51+H51+J51)</f>
        <v>55</v>
      </c>
      <c r="M51" s="46">
        <f>'Sumarry rain irri 924'!M51 - (G51+I51+K51)</f>
        <v>264</v>
      </c>
      <c r="N51" s="46"/>
      <c r="O51" s="46"/>
      <c r="P51" s="46"/>
      <c r="Q51" s="46"/>
      <c r="R51" s="46"/>
      <c r="S51" s="46"/>
      <c r="T51" s="46"/>
      <c r="U51" s="5"/>
      <c r="V51" s="5"/>
      <c r="W51" s="5"/>
      <c r="X51" s="46">
        <f>'Sumarry rain irri 924'!N51 - (F51+H51+J51+L51)</f>
        <v>0</v>
      </c>
      <c r="Y51" s="46">
        <f>'Sumarry rain irri 924'!O51 - (G51+I51+K51+M51)</f>
        <v>0</v>
      </c>
      <c r="Z51" s="473">
        <f t="shared" si="19"/>
        <v>80</v>
      </c>
      <c r="AA51" s="475">
        <f t="shared" si="20"/>
        <v>264</v>
      </c>
      <c r="AB51" s="476"/>
      <c r="AC51" s="476"/>
      <c r="AD51" s="476"/>
      <c r="AE51" s="476"/>
      <c r="AF51" s="476"/>
      <c r="AG51" s="476"/>
      <c r="AH51" s="476"/>
      <c r="AI51" s="62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74">
        <f t="shared" si="21"/>
        <v>0</v>
      </c>
      <c r="AV51" s="475">
        <f t="shared" si="22"/>
        <v>0</v>
      </c>
    </row>
    <row r="52" spans="1:48" ht="15.75" x14ac:dyDescent="0.25">
      <c r="A52" s="14">
        <v>15</v>
      </c>
      <c r="B52" s="15" t="s">
        <v>47</v>
      </c>
      <c r="C52" s="46">
        <v>124.4481536118778</v>
      </c>
      <c r="D52" s="46">
        <v>1011.0518463881222</v>
      </c>
      <c r="E52" s="46">
        <v>1135.5</v>
      </c>
      <c r="F52" s="46">
        <f>'Sumarry rain irri 924'!F52</f>
        <v>0</v>
      </c>
      <c r="G52" s="46">
        <f>'Sumarry rain irri 924'!G52</f>
        <v>0</v>
      </c>
      <c r="H52" s="46">
        <f>'Sumarry rain irri 924'!H52 - F52</f>
        <v>0</v>
      </c>
      <c r="I52" s="46">
        <f>'Sumarry rain irri 924'!I52 - G52</f>
        <v>0</v>
      </c>
      <c r="J52" s="46">
        <f>'Sumarry rain irri 924'!J52 - (F52+H52)</f>
        <v>0</v>
      </c>
      <c r="K52" s="46">
        <f>'Sumarry rain irri 924'!K52 - (G52+I52)</f>
        <v>0</v>
      </c>
      <c r="L52" s="46">
        <f>'Sumarry rain irri 924'!L52 - (F52+H52+J52)</f>
        <v>242</v>
      </c>
      <c r="M52" s="46">
        <f>'Sumarry rain irri 924'!M52 - (G52+I52+K52)</f>
        <v>799</v>
      </c>
      <c r="N52" s="46"/>
      <c r="O52" s="46"/>
      <c r="P52" s="46"/>
      <c r="Q52" s="46"/>
      <c r="R52" s="46"/>
      <c r="S52" s="46"/>
      <c r="T52" s="46"/>
      <c r="U52" s="5"/>
      <c r="V52" s="5"/>
      <c r="W52" s="5"/>
      <c r="X52" s="46">
        <f>'Sumarry rain irri 924'!N52 - (F52+H52+J52+L52)</f>
        <v>5.089999999999975</v>
      </c>
      <c r="Y52" s="46">
        <f>'Sumarry rain irri 924'!O52 - (G52+I52+K52+M52)</f>
        <v>205.7600000000001</v>
      </c>
      <c r="Z52" s="473">
        <f t="shared" si="19"/>
        <v>242</v>
      </c>
      <c r="AA52" s="475">
        <f t="shared" si="20"/>
        <v>799</v>
      </c>
      <c r="AB52" s="476"/>
      <c r="AC52" s="476"/>
      <c r="AD52" s="476"/>
      <c r="AE52" s="476"/>
      <c r="AF52" s="476"/>
      <c r="AG52" s="476"/>
      <c r="AH52" s="476"/>
      <c r="AI52" s="62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74">
        <f t="shared" si="21"/>
        <v>0</v>
      </c>
      <c r="AV52" s="475">
        <f t="shared" si="22"/>
        <v>0</v>
      </c>
    </row>
    <row r="53" spans="1:48" ht="15.75" x14ac:dyDescent="0.25">
      <c r="A53" s="14">
        <v>16</v>
      </c>
      <c r="B53" s="15" t="s">
        <v>48</v>
      </c>
      <c r="C53" s="46">
        <v>2680.8434852955174</v>
      </c>
      <c r="D53" s="46">
        <v>174.15651470448256</v>
      </c>
      <c r="E53" s="46">
        <v>2855</v>
      </c>
      <c r="F53" s="46">
        <f>'Sumarry rain irri 924'!F53</f>
        <v>0</v>
      </c>
      <c r="G53" s="46">
        <f>'Sumarry rain irri 924'!G53</f>
        <v>0</v>
      </c>
      <c r="H53" s="46">
        <f>'Sumarry rain irri 924'!H53 - F53</f>
        <v>0</v>
      </c>
      <c r="I53" s="46">
        <f>'Sumarry rain irri 924'!I53 - G53</f>
        <v>0</v>
      </c>
      <c r="J53" s="46">
        <f>'Sumarry rain irri 924'!J53 - (F53+H53)</f>
        <v>553</v>
      </c>
      <c r="K53" s="46">
        <f>'Sumarry rain irri 924'!K53 - (G53+I53)</f>
        <v>0</v>
      </c>
      <c r="L53" s="46">
        <f>'Sumarry rain irri 924'!L53 - (F53+H53+J53)</f>
        <v>1953.0500000000002</v>
      </c>
      <c r="M53" s="46">
        <f>'Sumarry rain irri 924'!M53 - (G53+I53+K53)</f>
        <v>1499.5900000000001</v>
      </c>
      <c r="N53" s="46"/>
      <c r="O53" s="46"/>
      <c r="P53" s="46"/>
      <c r="Q53" s="46"/>
      <c r="R53" s="46"/>
      <c r="S53" s="46"/>
      <c r="T53" s="46"/>
      <c r="U53" s="5"/>
      <c r="V53" s="5"/>
      <c r="W53" s="5"/>
      <c r="X53" s="46">
        <f>'Sumarry rain irri 924'!N53 - (F53+H53+J53+L53)</f>
        <v>0.32999999999992724</v>
      </c>
      <c r="Y53" s="46">
        <f>'Sumarry rain irri 924'!O53 - (G53+I53+K53+M53)</f>
        <v>0</v>
      </c>
      <c r="Z53" s="473">
        <f t="shared" si="19"/>
        <v>2506.0500000000002</v>
      </c>
      <c r="AA53" s="475">
        <f t="shared" si="20"/>
        <v>1499.5900000000001</v>
      </c>
      <c r="AB53" s="476"/>
      <c r="AC53" s="476"/>
      <c r="AD53" s="476"/>
      <c r="AE53" s="476"/>
      <c r="AF53" s="476"/>
      <c r="AG53" s="476"/>
      <c r="AH53" s="476"/>
      <c r="AI53" s="62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74">
        <f t="shared" si="21"/>
        <v>0</v>
      </c>
      <c r="AV53" s="475">
        <f t="shared" si="22"/>
        <v>0</v>
      </c>
    </row>
    <row r="54" spans="1:48" ht="15.75" x14ac:dyDescent="0.25">
      <c r="A54" s="14">
        <v>17</v>
      </c>
      <c r="B54" s="15" t="s">
        <v>49</v>
      </c>
      <c r="C54" s="46">
        <v>21.929190063767013</v>
      </c>
      <c r="D54" s="46">
        <v>536.07080993623299</v>
      </c>
      <c r="E54" s="46">
        <v>558</v>
      </c>
      <c r="F54" s="46">
        <f>'Sumarry rain irri 924'!F54</f>
        <v>0</v>
      </c>
      <c r="G54" s="46">
        <f>'Sumarry rain irri 924'!G54</f>
        <v>0</v>
      </c>
      <c r="H54" s="46">
        <f>'Sumarry rain irri 924'!H54 - F54</f>
        <v>0</v>
      </c>
      <c r="I54" s="46">
        <f>'Sumarry rain irri 924'!I54 - G54</f>
        <v>2.8</v>
      </c>
      <c r="J54" s="46">
        <f>'Sumarry rain irri 924'!J54 - (F54+H54)</f>
        <v>0</v>
      </c>
      <c r="K54" s="46">
        <f>'Sumarry rain irri 924'!K54 - (G54+I54)</f>
        <v>0</v>
      </c>
      <c r="L54" s="46">
        <f>'Sumarry rain irri 924'!L54 - (F54+H54+J54)</f>
        <v>0</v>
      </c>
      <c r="M54" s="46">
        <f>'Sumarry rain irri 924'!M54 - (G54+I54+K54)</f>
        <v>0</v>
      </c>
      <c r="N54" s="46"/>
      <c r="O54" s="46"/>
      <c r="P54" s="46"/>
      <c r="Q54" s="46"/>
      <c r="R54" s="46"/>
      <c r="S54" s="46"/>
      <c r="T54" s="46"/>
      <c r="U54" s="5"/>
      <c r="V54" s="5"/>
      <c r="W54" s="5"/>
      <c r="X54" s="46">
        <f>'Sumarry rain irri 924'!N54 - (F54+H54+J54+L54)</f>
        <v>0</v>
      </c>
      <c r="Y54" s="46">
        <f>'Sumarry rain irri 924'!O54 - (G54+I54+K54+M54)</f>
        <v>544.89</v>
      </c>
      <c r="Z54" s="473">
        <f t="shared" si="19"/>
        <v>0</v>
      </c>
      <c r="AA54" s="475">
        <f t="shared" si="20"/>
        <v>2.8</v>
      </c>
      <c r="AB54" s="476"/>
      <c r="AC54" s="476"/>
      <c r="AD54" s="476"/>
      <c r="AE54" s="476"/>
      <c r="AF54" s="476"/>
      <c r="AG54" s="476"/>
      <c r="AH54" s="476"/>
      <c r="AI54" s="62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74">
        <f t="shared" si="21"/>
        <v>0</v>
      </c>
      <c r="AV54" s="475">
        <f t="shared" si="22"/>
        <v>0</v>
      </c>
    </row>
    <row r="55" spans="1:48" ht="15.75" x14ac:dyDescent="0.25">
      <c r="A55" s="14">
        <v>18</v>
      </c>
      <c r="B55" s="15" t="s">
        <v>50</v>
      </c>
      <c r="C55" s="46">
        <v>840.98443894546494</v>
      </c>
      <c r="D55" s="46">
        <v>358.01556105453506</v>
      </c>
      <c r="E55" s="46">
        <v>1199</v>
      </c>
      <c r="F55" s="46">
        <f>'Sumarry rain irri 924'!F55</f>
        <v>0</v>
      </c>
      <c r="G55" s="46">
        <f>'Sumarry rain irri 924'!G55</f>
        <v>0</v>
      </c>
      <c r="H55" s="46">
        <f>'Sumarry rain irri 924'!H55 - F55</f>
        <v>0</v>
      </c>
      <c r="I55" s="46">
        <f>'Sumarry rain irri 924'!I55 - G55</f>
        <v>0</v>
      </c>
      <c r="J55" s="46">
        <f>'Sumarry rain irri 924'!J55 - (F55+H55)</f>
        <v>55.75</v>
      </c>
      <c r="K55" s="46">
        <f>'Sumarry rain irri 924'!K55 - (G55+I55)</f>
        <v>0</v>
      </c>
      <c r="L55" s="46">
        <f>'Sumarry rain irri 924'!L55 - (F55+H55+J55)</f>
        <v>863.26</v>
      </c>
      <c r="M55" s="46">
        <f>'Sumarry rain irri 924'!M55 - (G55+I55+K55)</f>
        <v>353.71999999999997</v>
      </c>
      <c r="N55" s="46"/>
      <c r="O55" s="46"/>
      <c r="P55" s="46"/>
      <c r="Q55" s="46"/>
      <c r="R55" s="46"/>
      <c r="S55" s="46"/>
      <c r="T55" s="46"/>
      <c r="U55" s="5"/>
      <c r="V55" s="5"/>
      <c r="W55" s="5"/>
      <c r="X55" s="46">
        <f>'Sumarry rain irri 924'!N55 - (F55+H55+J55+L55)</f>
        <v>365.03999999999996</v>
      </c>
      <c r="Y55" s="46">
        <f>'Sumarry rain irri 924'!O55 - (G55+I55+K55+M55)</f>
        <v>364.40000000000003</v>
      </c>
      <c r="Z55" s="473">
        <f t="shared" si="19"/>
        <v>919.01</v>
      </c>
      <c r="AA55" s="475">
        <f t="shared" si="20"/>
        <v>353.71999999999997</v>
      </c>
      <c r="AB55" s="476"/>
      <c r="AC55" s="476"/>
      <c r="AD55" s="476"/>
      <c r="AE55" s="476"/>
      <c r="AF55" s="476"/>
      <c r="AG55" s="476"/>
      <c r="AH55" s="476"/>
      <c r="AI55" s="62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74">
        <f t="shared" si="21"/>
        <v>0</v>
      </c>
      <c r="AV55" s="475">
        <f t="shared" si="22"/>
        <v>0</v>
      </c>
    </row>
    <row r="56" spans="1:48" ht="15.75" x14ac:dyDescent="0.25">
      <c r="A56" s="16">
        <v>19</v>
      </c>
      <c r="B56" s="17" t="s">
        <v>51</v>
      </c>
      <c r="C56" s="49">
        <v>494.50323593794616</v>
      </c>
      <c r="D56" s="49">
        <v>302.49676406205384</v>
      </c>
      <c r="E56" s="49">
        <v>797</v>
      </c>
      <c r="F56" s="46">
        <f>'Sumarry rain irri 924'!F56</f>
        <v>15.5</v>
      </c>
      <c r="G56" s="46">
        <f>'Sumarry rain irri 924'!G56</f>
        <v>0</v>
      </c>
      <c r="H56" s="46">
        <f>'Sumarry rain irri 924'!H56 - F56</f>
        <v>3.5</v>
      </c>
      <c r="I56" s="46">
        <f>'Sumarry rain irri 924'!I56 - G56</f>
        <v>1.75</v>
      </c>
      <c r="J56" s="46">
        <f>'Sumarry rain irri 924'!J56 - (F56+H56)</f>
        <v>0</v>
      </c>
      <c r="K56" s="46">
        <v>0</v>
      </c>
      <c r="L56" s="46">
        <f>'Sumarry rain irri 924'!L56 - (F56+H56+J56)</f>
        <v>709</v>
      </c>
      <c r="M56" s="46">
        <v>0</v>
      </c>
      <c r="N56" s="49"/>
      <c r="O56" s="49"/>
      <c r="P56" s="49"/>
      <c r="Q56" s="49"/>
      <c r="R56" s="49"/>
      <c r="S56" s="49"/>
      <c r="T56" s="49"/>
      <c r="U56" s="5"/>
      <c r="V56" s="5"/>
      <c r="W56" s="12"/>
      <c r="X56" s="46">
        <f>'Sumarry rain irri 924'!N56 - (F56+H56+J56+L56)</f>
        <v>56.759999999999991</v>
      </c>
      <c r="Y56" s="46">
        <f>'Sumarry rain irri 924'!O56 - (G56+I56+K56+M56)</f>
        <v>-1.75</v>
      </c>
      <c r="Z56" s="473">
        <f>F56+H56+J56+L56</f>
        <v>728</v>
      </c>
      <c r="AA56" s="475">
        <f t="shared" si="20"/>
        <v>1.75</v>
      </c>
      <c r="AB56" s="477"/>
      <c r="AC56" s="476"/>
      <c r="AD56" s="476"/>
      <c r="AE56" s="476"/>
      <c r="AF56" s="476"/>
      <c r="AG56" s="476"/>
      <c r="AH56" s="476"/>
      <c r="AI56" s="62"/>
      <c r="AJ56" s="49"/>
      <c r="AK56" s="49"/>
      <c r="AL56" s="46"/>
      <c r="AM56" s="49"/>
      <c r="AN56" s="49"/>
      <c r="AO56" s="49"/>
      <c r="AP56" s="49"/>
      <c r="AQ56" s="49"/>
      <c r="AR56" s="46"/>
      <c r="AS56" s="46"/>
      <c r="AT56" s="49"/>
      <c r="AU56" s="474">
        <f t="shared" si="21"/>
        <v>0</v>
      </c>
      <c r="AV56" s="475">
        <f t="shared" si="22"/>
        <v>0</v>
      </c>
    </row>
    <row r="59" spans="1:48" x14ac:dyDescent="0.2">
      <c r="A59" s="6"/>
    </row>
    <row r="60" spans="1:48" x14ac:dyDescent="0.2">
      <c r="A60" s="7"/>
    </row>
    <row r="61" spans="1:48" x14ac:dyDescent="0.2">
      <c r="A61" s="7"/>
    </row>
    <row r="62" spans="1:48" x14ac:dyDescent="0.2">
      <c r="A62" s="7"/>
    </row>
    <row r="63" spans="1:48" x14ac:dyDescent="0.2">
      <c r="A63" s="8"/>
      <c r="D63" s="9"/>
    </row>
    <row r="64" spans="1:48" x14ac:dyDescent="0.2">
      <c r="A64" s="8"/>
      <c r="D64" s="9"/>
    </row>
    <row r="65" spans="1:18" s="3" customFormat="1" x14ac:dyDescent="0.2">
      <c r="A65" s="8"/>
      <c r="B65" s="1"/>
      <c r="D65" s="9"/>
      <c r="N65" s="1"/>
      <c r="O65" s="1"/>
      <c r="P65" s="1"/>
      <c r="Q65" s="1"/>
      <c r="R65" s="1"/>
    </row>
    <row r="66" spans="1:18" s="3" customFormat="1" x14ac:dyDescent="0.2">
      <c r="A66" s="1"/>
      <c r="B66" s="1"/>
      <c r="D66" s="9"/>
      <c r="N66" s="1"/>
      <c r="O66" s="1"/>
      <c r="P66" s="1"/>
      <c r="Q66" s="1"/>
      <c r="R66" s="1"/>
    </row>
    <row r="67" spans="1:18" s="3" customFormat="1" x14ac:dyDescent="0.2">
      <c r="A67" s="1"/>
      <c r="B67" s="1"/>
      <c r="N67" s="1"/>
      <c r="O67" s="1"/>
      <c r="P67" s="1"/>
      <c r="Q67" s="1"/>
      <c r="R67" s="1"/>
    </row>
    <row r="68" spans="1:18" s="3" customFormat="1" x14ac:dyDescent="0.2">
      <c r="A68" s="1"/>
      <c r="B68" s="1"/>
      <c r="N68" s="1"/>
      <c r="O68" s="1"/>
      <c r="P68" s="1"/>
      <c r="Q68" s="1"/>
      <c r="R68" s="1"/>
    </row>
    <row r="69" spans="1:18" s="3" customFormat="1" x14ac:dyDescent="0.2">
      <c r="A69" s="1"/>
      <c r="B69" s="1"/>
      <c r="N69" s="1"/>
      <c r="O69" s="1"/>
      <c r="P69" s="1"/>
      <c r="Q69" s="1"/>
      <c r="R69" s="1"/>
    </row>
    <row r="70" spans="1:18" s="3" customFormat="1" x14ac:dyDescent="0.2">
      <c r="A70" s="8"/>
      <c r="B70" s="1"/>
      <c r="D70" s="9"/>
      <c r="N70" s="1"/>
      <c r="O70" s="1"/>
      <c r="P70" s="1"/>
      <c r="Q70" s="1"/>
      <c r="R70" s="1"/>
    </row>
    <row r="71" spans="1:18" s="3" customFormat="1" x14ac:dyDescent="0.2">
      <c r="A71" s="8"/>
      <c r="B71" s="1"/>
      <c r="D71" s="9"/>
      <c r="N71" s="1"/>
      <c r="O71" s="1"/>
      <c r="P71" s="1"/>
      <c r="Q71" s="1"/>
      <c r="R71" s="1"/>
    </row>
    <row r="72" spans="1:18" s="3" customFormat="1" x14ac:dyDescent="0.2">
      <c r="A72" s="8"/>
      <c r="B72" s="1"/>
      <c r="D72" s="10"/>
      <c r="N72" s="1"/>
      <c r="O72" s="1"/>
      <c r="P72" s="1"/>
      <c r="Q72" s="1"/>
      <c r="R72" s="1"/>
    </row>
    <row r="73" spans="1:18" s="3" customFormat="1" x14ac:dyDescent="0.2">
      <c r="A73" s="1"/>
      <c r="B73" s="1"/>
      <c r="N73" s="1"/>
      <c r="O73" s="1"/>
      <c r="P73" s="1"/>
      <c r="Q73" s="1"/>
      <c r="R73" s="1"/>
    </row>
  </sheetData>
  <mergeCells count="18">
    <mergeCell ref="AU6:AV6"/>
    <mergeCell ref="AB5:AV5"/>
    <mergeCell ref="A1:AT1"/>
    <mergeCell ref="A2:AT2"/>
    <mergeCell ref="A3:AT3"/>
    <mergeCell ref="A5:B6"/>
    <mergeCell ref="C5:E5"/>
    <mergeCell ref="F6:G6"/>
    <mergeCell ref="H6:I6"/>
    <mergeCell ref="J6:K6"/>
    <mergeCell ref="L6:M6"/>
    <mergeCell ref="F5:AA5"/>
    <mergeCell ref="Z6:AA6"/>
    <mergeCell ref="AB6:AC6"/>
    <mergeCell ref="X6:Y6"/>
    <mergeCell ref="AD6:AE6"/>
    <mergeCell ref="AF6:AG6"/>
    <mergeCell ref="AH6:AI6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1" max="16383" man="1"/>
    <brk id="36" max="16383" man="1"/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V73"/>
  <sheetViews>
    <sheetView topLeftCell="A5" zoomScale="115" zoomScaleNormal="115" zoomScaleSheetLayoutView="120" workbookViewId="0">
      <pane xSplit="2" ySplit="4" topLeftCell="H9" activePane="bottomRight" state="frozen"/>
      <selection activeCell="A5" sqref="A5"/>
      <selection pane="topRight" activeCell="C5" sqref="C5"/>
      <selection pane="bottomLeft" activeCell="A8" sqref="A8"/>
      <selection pane="bottomRight" activeCell="A31" sqref="A31:XFD31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3" width="10.7109375" style="3" customWidth="1"/>
    <col min="4" max="4" width="10.85546875" style="3" customWidth="1"/>
    <col min="5" max="5" width="11" style="3" customWidth="1"/>
    <col min="6" max="7" width="11" style="3" hidden="1" customWidth="1"/>
    <col min="8" max="12" width="11" style="3" customWidth="1"/>
    <col min="13" max="13" width="10.5703125" style="3" customWidth="1"/>
    <col min="14" max="14" width="11" style="3" customWidth="1"/>
    <col min="15" max="15" width="10.5703125" style="3" customWidth="1"/>
    <col min="16" max="16" width="13" style="1" hidden="1" customWidth="1"/>
    <col min="17" max="17" width="9.5703125" style="1" hidden="1" customWidth="1"/>
    <col min="18" max="18" width="8.42578125" style="1" hidden="1" customWidth="1"/>
    <col min="19" max="20" width="12.5703125" style="1" hidden="1" customWidth="1"/>
    <col min="21" max="21" width="12.5703125" style="3" hidden="1" customWidth="1"/>
    <col min="22" max="25" width="12.5703125" style="1" hidden="1" customWidth="1"/>
    <col min="26" max="26" width="11.5703125" style="1" customWidth="1"/>
    <col min="27" max="27" width="11.28515625" style="1" customWidth="1"/>
    <col min="28" max="35" width="12.5703125" style="1" customWidth="1"/>
    <col min="36" max="36" width="12.5703125" style="1" hidden="1" customWidth="1"/>
    <col min="37" max="37" width="12.5703125" style="3" hidden="1" customWidth="1"/>
    <col min="38" max="46" width="12.5703125" style="1" hidden="1" customWidth="1"/>
    <col min="47" max="48" width="12.5703125" style="1" customWidth="1"/>
    <col min="49" max="16384" width="9.140625" style="1"/>
  </cols>
  <sheetData>
    <row r="1" spans="1:48" ht="15.75" x14ac:dyDescent="0.2">
      <c r="A1" s="1070" t="s">
        <v>55</v>
      </c>
      <c r="B1" s="1070"/>
      <c r="C1" s="1070"/>
      <c r="D1" s="1070"/>
      <c r="E1" s="1070"/>
      <c r="F1" s="1070"/>
      <c r="G1" s="1070"/>
      <c r="H1" s="1070"/>
      <c r="I1" s="1070"/>
      <c r="J1" s="1070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0"/>
      <c r="V1" s="1070"/>
      <c r="W1" s="1070"/>
      <c r="X1" s="1070"/>
      <c r="Y1" s="1070"/>
      <c r="Z1" s="1070"/>
      <c r="AA1" s="1070"/>
      <c r="AB1" s="1070"/>
      <c r="AC1" s="1070"/>
      <c r="AD1" s="1070"/>
      <c r="AE1" s="1070"/>
      <c r="AF1" s="1070"/>
      <c r="AG1" s="1070"/>
      <c r="AH1" s="1070"/>
      <c r="AI1" s="1070"/>
      <c r="AJ1" s="1070"/>
      <c r="AK1" s="1070"/>
      <c r="AL1" s="1070"/>
      <c r="AM1" s="1070"/>
      <c r="AN1" s="1070"/>
      <c r="AO1" s="1070"/>
      <c r="AP1" s="1070"/>
      <c r="AQ1" s="1070"/>
      <c r="AR1" s="1070"/>
      <c r="AS1" s="1070"/>
      <c r="AT1" s="1070"/>
      <c r="AU1" s="876"/>
    </row>
    <row r="2" spans="1:48" ht="15.75" x14ac:dyDescent="0.2">
      <c r="A2" s="1070" t="s">
        <v>54</v>
      </c>
      <c r="B2" s="1070"/>
      <c r="C2" s="1070"/>
      <c r="D2" s="1070"/>
      <c r="E2" s="1070"/>
      <c r="F2" s="1070"/>
      <c r="G2" s="1070"/>
      <c r="H2" s="1070"/>
      <c r="I2" s="1070"/>
      <c r="J2" s="1070"/>
      <c r="K2" s="1070"/>
      <c r="L2" s="1070"/>
      <c r="M2" s="1070"/>
      <c r="N2" s="1070"/>
      <c r="O2" s="1070"/>
      <c r="P2" s="1070"/>
      <c r="Q2" s="1070"/>
      <c r="R2" s="1070"/>
      <c r="S2" s="1070"/>
      <c r="T2" s="1070"/>
      <c r="U2" s="1070"/>
      <c r="V2" s="1070"/>
      <c r="W2" s="1070"/>
      <c r="X2" s="1070"/>
      <c r="Y2" s="1070"/>
      <c r="Z2" s="1070"/>
      <c r="AA2" s="1070"/>
      <c r="AB2" s="1070"/>
      <c r="AC2" s="1070"/>
      <c r="AD2" s="1070"/>
      <c r="AE2" s="1070"/>
      <c r="AF2" s="1070"/>
      <c r="AG2" s="1070"/>
      <c r="AH2" s="1070"/>
      <c r="AI2" s="1070"/>
      <c r="AJ2" s="1070"/>
      <c r="AK2" s="1070"/>
      <c r="AL2" s="1070"/>
      <c r="AM2" s="1070"/>
      <c r="AN2" s="1070"/>
      <c r="AO2" s="1070"/>
      <c r="AP2" s="1070"/>
      <c r="AQ2" s="1070"/>
      <c r="AR2" s="1070"/>
      <c r="AS2" s="1070"/>
      <c r="AT2" s="1070"/>
      <c r="AU2" s="876"/>
    </row>
    <row r="3" spans="1:48" ht="15.75" x14ac:dyDescent="0.2">
      <c r="A3" s="1071" t="s">
        <v>69</v>
      </c>
      <c r="B3" s="1071"/>
      <c r="C3" s="1071"/>
      <c r="D3" s="1071"/>
      <c r="E3" s="1071"/>
      <c r="F3" s="1071"/>
      <c r="G3" s="1071"/>
      <c r="H3" s="1071"/>
      <c r="I3" s="1071"/>
      <c r="J3" s="1071"/>
      <c r="K3" s="1071"/>
      <c r="L3" s="1071"/>
      <c r="M3" s="1071"/>
      <c r="N3" s="1071"/>
      <c r="O3" s="1071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071"/>
      <c r="AK3" s="1071"/>
      <c r="AL3" s="1071"/>
      <c r="AM3" s="1071"/>
      <c r="AN3" s="1071"/>
      <c r="AO3" s="1071"/>
      <c r="AP3" s="1071"/>
      <c r="AQ3" s="1071"/>
      <c r="AR3" s="1071"/>
      <c r="AS3" s="1071"/>
      <c r="AT3" s="1071"/>
      <c r="AU3" s="877"/>
    </row>
    <row r="4" spans="1:48" ht="15" customHeight="1" x14ac:dyDescent="0.2">
      <c r="A4" s="2"/>
      <c r="D4" s="4"/>
    </row>
    <row r="5" spans="1:48" ht="16.149999999999999" customHeight="1" x14ac:dyDescent="0.2">
      <c r="A5" s="1068" t="s">
        <v>0</v>
      </c>
      <c r="B5" s="1068"/>
      <c r="C5" s="1069" t="s">
        <v>1</v>
      </c>
      <c r="D5" s="1069"/>
      <c r="E5" s="1069"/>
      <c r="F5" s="1072" t="s">
        <v>53</v>
      </c>
      <c r="G5" s="1073"/>
      <c r="H5" s="1073"/>
      <c r="I5" s="1073"/>
      <c r="J5" s="1073"/>
      <c r="K5" s="1073"/>
      <c r="L5" s="1073"/>
      <c r="M5" s="1073"/>
      <c r="N5" s="1073"/>
      <c r="O5" s="1073"/>
      <c r="P5" s="1073"/>
      <c r="Q5" s="1073"/>
      <c r="R5" s="1073"/>
      <c r="S5" s="1073"/>
      <c r="T5" s="1073"/>
      <c r="U5" s="1073"/>
      <c r="V5" s="1073"/>
      <c r="W5" s="1073"/>
      <c r="X5" s="1073"/>
      <c r="Y5" s="1073"/>
      <c r="Z5" s="1073"/>
      <c r="AA5" s="1074"/>
      <c r="AB5" s="1075" t="s">
        <v>68</v>
      </c>
      <c r="AC5" s="1076"/>
      <c r="AD5" s="1076"/>
      <c r="AE5" s="1076"/>
      <c r="AF5" s="1076"/>
      <c r="AG5" s="1076"/>
      <c r="AH5" s="1076"/>
      <c r="AI5" s="1076"/>
      <c r="AJ5" s="1076"/>
      <c r="AK5" s="1076"/>
      <c r="AL5" s="1076"/>
      <c r="AM5" s="1076"/>
      <c r="AN5" s="1076"/>
      <c r="AO5" s="1076"/>
      <c r="AP5" s="1076"/>
      <c r="AQ5" s="1076"/>
      <c r="AR5" s="1076"/>
      <c r="AS5" s="1076"/>
      <c r="AT5" s="1076"/>
      <c r="AU5" s="1076"/>
      <c r="AV5" s="1076"/>
    </row>
    <row r="6" spans="1:48" ht="16.149999999999999" customHeight="1" x14ac:dyDescent="0.2">
      <c r="A6" s="1068"/>
      <c r="B6" s="1068"/>
      <c r="C6" s="13" t="s">
        <v>52</v>
      </c>
      <c r="D6" s="13" t="s">
        <v>2</v>
      </c>
      <c r="E6" s="13" t="s">
        <v>3</v>
      </c>
      <c r="F6" s="1077" t="s">
        <v>56</v>
      </c>
      <c r="G6" s="1078"/>
      <c r="H6" s="1077" t="s">
        <v>231</v>
      </c>
      <c r="I6" s="1078"/>
      <c r="J6" s="1077" t="s">
        <v>237</v>
      </c>
      <c r="K6" s="1078"/>
      <c r="L6" s="1079" t="s">
        <v>238</v>
      </c>
      <c r="M6" s="1080"/>
      <c r="N6" s="1079" t="s">
        <v>239</v>
      </c>
      <c r="O6" s="1080"/>
      <c r="P6" s="880" t="s">
        <v>60</v>
      </c>
      <c r="Q6" s="880" t="s">
        <v>61</v>
      </c>
      <c r="R6" s="880" t="s">
        <v>56</v>
      </c>
      <c r="S6" s="880" t="s">
        <v>57</v>
      </c>
      <c r="T6" s="880" t="s">
        <v>62</v>
      </c>
      <c r="U6" s="878" t="s">
        <v>63</v>
      </c>
      <c r="V6" s="880" t="s">
        <v>64</v>
      </c>
      <c r="W6" s="880" t="s">
        <v>65</v>
      </c>
      <c r="X6" s="880" t="s">
        <v>66</v>
      </c>
      <c r="Y6" s="880" t="s">
        <v>67</v>
      </c>
      <c r="Z6" s="1072" t="s">
        <v>3</v>
      </c>
      <c r="AA6" s="1074"/>
      <c r="AB6" s="1081">
        <v>41913</v>
      </c>
      <c r="AC6" s="1082"/>
      <c r="AD6" s="1081">
        <v>41944</v>
      </c>
      <c r="AE6" s="1082"/>
      <c r="AF6" s="1081">
        <v>41974</v>
      </c>
      <c r="AG6" s="1082"/>
      <c r="AH6" s="1075" t="s">
        <v>58</v>
      </c>
      <c r="AI6" s="1083"/>
      <c r="AJ6" s="76" t="s">
        <v>59</v>
      </c>
      <c r="AK6" s="77" t="s">
        <v>60</v>
      </c>
      <c r="AL6" s="76" t="s">
        <v>61</v>
      </c>
      <c r="AM6" s="76" t="s">
        <v>56</v>
      </c>
      <c r="AN6" s="76" t="s">
        <v>57</v>
      </c>
      <c r="AO6" s="76" t="s">
        <v>62</v>
      </c>
      <c r="AP6" s="76" t="s">
        <v>63</v>
      </c>
      <c r="AQ6" s="76" t="s">
        <v>64</v>
      </c>
      <c r="AR6" s="76" t="s">
        <v>65</v>
      </c>
      <c r="AS6" s="76" t="s">
        <v>66</v>
      </c>
      <c r="AT6" s="76" t="s">
        <v>67</v>
      </c>
      <c r="AU6" s="1084" t="s">
        <v>3</v>
      </c>
      <c r="AV6" s="1085"/>
    </row>
    <row r="7" spans="1:48" ht="16.149999999999999" customHeight="1" x14ac:dyDescent="0.2">
      <c r="A7" s="461"/>
      <c r="B7" s="462"/>
      <c r="C7" s="463"/>
      <c r="D7" s="463"/>
      <c r="E7" s="463"/>
      <c r="F7" s="472" t="s">
        <v>176</v>
      </c>
      <c r="G7" s="879" t="s">
        <v>2</v>
      </c>
      <c r="H7" s="879" t="s">
        <v>176</v>
      </c>
      <c r="I7" s="879" t="s">
        <v>2</v>
      </c>
      <c r="J7" s="879" t="s">
        <v>176</v>
      </c>
      <c r="K7" s="879" t="s">
        <v>2</v>
      </c>
      <c r="L7" s="879" t="s">
        <v>176</v>
      </c>
      <c r="M7" s="878" t="s">
        <v>2</v>
      </c>
      <c r="N7" s="879" t="s">
        <v>176</v>
      </c>
      <c r="O7" s="878" t="s">
        <v>2</v>
      </c>
      <c r="P7" s="880"/>
      <c r="Q7" s="880"/>
      <c r="R7" s="880"/>
      <c r="S7" s="880"/>
      <c r="T7" s="880"/>
      <c r="U7" s="878"/>
      <c r="V7" s="880"/>
      <c r="W7" s="880"/>
      <c r="X7" s="880"/>
      <c r="Y7" s="880"/>
      <c r="Z7" s="880" t="s">
        <v>176</v>
      </c>
      <c r="AA7" s="880" t="s">
        <v>2</v>
      </c>
      <c r="AB7" s="76" t="s">
        <v>176</v>
      </c>
      <c r="AC7" s="136" t="s">
        <v>2</v>
      </c>
      <c r="AD7" s="136" t="s">
        <v>176</v>
      </c>
      <c r="AE7" s="136" t="s">
        <v>2</v>
      </c>
      <c r="AF7" s="136" t="s">
        <v>176</v>
      </c>
      <c r="AG7" s="136" t="s">
        <v>2</v>
      </c>
      <c r="AH7" s="136" t="s">
        <v>176</v>
      </c>
      <c r="AI7" s="76" t="s">
        <v>2</v>
      </c>
      <c r="AJ7" s="76"/>
      <c r="AK7" s="77"/>
      <c r="AL7" s="76"/>
      <c r="AM7" s="76"/>
      <c r="AN7" s="76"/>
      <c r="AO7" s="76"/>
      <c r="AP7" s="76"/>
      <c r="AQ7" s="76"/>
      <c r="AR7" s="76"/>
      <c r="AS7" s="76"/>
      <c r="AT7" s="76"/>
      <c r="AU7" s="76" t="s">
        <v>176</v>
      </c>
      <c r="AV7" s="76" t="s">
        <v>2</v>
      </c>
    </row>
    <row r="8" spans="1:48" s="53" customFormat="1" ht="14.45" customHeight="1" x14ac:dyDescent="0.25">
      <c r="A8" s="23"/>
      <c r="B8" s="24" t="s">
        <v>3</v>
      </c>
      <c r="C8" s="25">
        <f>C9+C22+C37</f>
        <v>23041.438583801275</v>
      </c>
      <c r="D8" s="25">
        <f>D9+D22+D37</f>
        <v>24336.071416198723</v>
      </c>
      <c r="E8" s="25">
        <f>E9+E22+E37</f>
        <v>47377.51</v>
      </c>
      <c r="F8" s="25">
        <f>F9+F22+F37</f>
        <v>32.090000000000003</v>
      </c>
      <c r="G8" s="25">
        <f t="shared" ref="G8:Z8" si="0">G9+G22+G37</f>
        <v>20.2</v>
      </c>
      <c r="H8" s="25">
        <f t="shared" si="0"/>
        <v>645.73</v>
      </c>
      <c r="I8" s="25">
        <f t="shared" si="0"/>
        <v>26.95</v>
      </c>
      <c r="J8" s="25">
        <f t="shared" si="0"/>
        <v>4234.5</v>
      </c>
      <c r="K8" s="25">
        <f t="shared" si="0"/>
        <v>2972.09</v>
      </c>
      <c r="L8" s="25">
        <f t="shared" ref="L8:M8" si="1">L9+L22+L37</f>
        <v>18286.944162799999</v>
      </c>
      <c r="M8" s="25">
        <f t="shared" si="1"/>
        <v>16174.810000000001</v>
      </c>
      <c r="N8" s="25">
        <f t="shared" si="0"/>
        <v>19752.744162799998</v>
      </c>
      <c r="O8" s="25">
        <f t="shared" si="0"/>
        <v>18032.919999999998</v>
      </c>
      <c r="P8" s="25">
        <f t="shared" si="0"/>
        <v>0</v>
      </c>
      <c r="Q8" s="25">
        <f t="shared" si="0"/>
        <v>0</v>
      </c>
      <c r="R8" s="25">
        <f t="shared" si="0"/>
        <v>0</v>
      </c>
      <c r="S8" s="25">
        <f t="shared" si="0"/>
        <v>0</v>
      </c>
      <c r="T8" s="25">
        <f t="shared" si="0"/>
        <v>0</v>
      </c>
      <c r="U8" s="25">
        <f t="shared" si="0"/>
        <v>0</v>
      </c>
      <c r="V8" s="25">
        <f t="shared" si="0"/>
        <v>0</v>
      </c>
      <c r="W8" s="25">
        <f t="shared" si="0"/>
        <v>0</v>
      </c>
      <c r="X8" s="25">
        <f t="shared" si="0"/>
        <v>0</v>
      </c>
      <c r="Y8" s="25">
        <f t="shared" si="0"/>
        <v>0</v>
      </c>
      <c r="Z8" s="25">
        <f t="shared" si="0"/>
        <v>24665.064162800001</v>
      </c>
      <c r="AA8" s="25">
        <f>AA9+AA22+AA37</f>
        <v>21052.160000000003</v>
      </c>
      <c r="AB8" s="25">
        <f t="shared" ref="AB8:AV8" si="2">AB9+AB22+AB37</f>
        <v>0</v>
      </c>
      <c r="AC8" s="25">
        <f t="shared" si="2"/>
        <v>0</v>
      </c>
      <c r="AD8" s="25">
        <f t="shared" si="2"/>
        <v>0</v>
      </c>
      <c r="AE8" s="25">
        <f t="shared" si="2"/>
        <v>0</v>
      </c>
      <c r="AF8" s="25">
        <f t="shared" si="2"/>
        <v>0</v>
      </c>
      <c r="AG8" s="25">
        <f t="shared" si="2"/>
        <v>0</v>
      </c>
      <c r="AH8" s="25">
        <f t="shared" si="2"/>
        <v>0</v>
      </c>
      <c r="AI8" s="25">
        <f t="shared" si="2"/>
        <v>0</v>
      </c>
      <c r="AJ8" s="25">
        <f t="shared" si="2"/>
        <v>0</v>
      </c>
      <c r="AK8" s="25">
        <f t="shared" si="2"/>
        <v>0</v>
      </c>
      <c r="AL8" s="25">
        <f t="shared" si="2"/>
        <v>0</v>
      </c>
      <c r="AM8" s="25">
        <f t="shared" si="2"/>
        <v>0</v>
      </c>
      <c r="AN8" s="25">
        <f t="shared" si="2"/>
        <v>0</v>
      </c>
      <c r="AO8" s="25">
        <f t="shared" si="2"/>
        <v>0</v>
      </c>
      <c r="AP8" s="25">
        <f t="shared" si="2"/>
        <v>0</v>
      </c>
      <c r="AQ8" s="25">
        <f t="shared" si="2"/>
        <v>0</v>
      </c>
      <c r="AR8" s="25">
        <f t="shared" si="2"/>
        <v>0</v>
      </c>
      <c r="AS8" s="25">
        <f t="shared" si="2"/>
        <v>0</v>
      </c>
      <c r="AT8" s="25">
        <f t="shared" si="2"/>
        <v>0</v>
      </c>
      <c r="AU8" s="25">
        <f t="shared" si="2"/>
        <v>0</v>
      </c>
      <c r="AV8" s="25">
        <f t="shared" si="2"/>
        <v>0</v>
      </c>
    </row>
    <row r="9" spans="1:48" s="91" customFormat="1" ht="15.6" customHeight="1" x14ac:dyDescent="0.2">
      <c r="A9" s="27" t="s">
        <v>4</v>
      </c>
      <c r="B9" s="28">
        <v>12</v>
      </c>
      <c r="C9" s="29">
        <f>SUM(C10:C21)</f>
        <v>1141.9625725706671</v>
      </c>
      <c r="D9" s="29">
        <f>SUM(D10:D21)</f>
        <v>4227.5374274293326</v>
      </c>
      <c r="E9" s="29">
        <f>SUM(E10:E21)</f>
        <v>5369.5</v>
      </c>
      <c r="F9" s="29">
        <f>SUM(F10:F21)</f>
        <v>0</v>
      </c>
      <c r="G9" s="29">
        <f t="shared" ref="G9:AV9" si="3">SUM(G10:G21)</f>
        <v>2</v>
      </c>
      <c r="H9" s="29">
        <f t="shared" si="3"/>
        <v>61.5</v>
      </c>
      <c r="I9" s="29">
        <f t="shared" si="3"/>
        <v>4.2</v>
      </c>
      <c r="J9" s="29">
        <f t="shared" si="3"/>
        <v>199</v>
      </c>
      <c r="K9" s="29">
        <f t="shared" si="3"/>
        <v>810.7</v>
      </c>
      <c r="L9" s="29">
        <f t="shared" ref="L9:M9" si="4">SUM(L10:L21)</f>
        <v>324.04000000000002</v>
      </c>
      <c r="M9" s="29">
        <f t="shared" si="4"/>
        <v>2534.4800000000005</v>
      </c>
      <c r="N9" s="29">
        <f t="shared" si="3"/>
        <v>324.04000000000002</v>
      </c>
      <c r="O9" s="29">
        <f t="shared" si="3"/>
        <v>2614.5300000000002</v>
      </c>
      <c r="P9" s="29">
        <f t="shared" si="3"/>
        <v>0</v>
      </c>
      <c r="Q9" s="29">
        <f t="shared" si="3"/>
        <v>0</v>
      </c>
      <c r="R9" s="29">
        <f t="shared" si="3"/>
        <v>0</v>
      </c>
      <c r="S9" s="29">
        <f t="shared" si="3"/>
        <v>0</v>
      </c>
      <c r="T9" s="29">
        <f t="shared" si="3"/>
        <v>0</v>
      </c>
      <c r="U9" s="29">
        <f t="shared" si="3"/>
        <v>0</v>
      </c>
      <c r="V9" s="29">
        <f t="shared" si="3"/>
        <v>0</v>
      </c>
      <c r="W9" s="29">
        <f t="shared" si="3"/>
        <v>0</v>
      </c>
      <c r="X9" s="29">
        <f t="shared" si="3"/>
        <v>0</v>
      </c>
      <c r="Y9" s="29">
        <f t="shared" si="3"/>
        <v>0</v>
      </c>
      <c r="Z9" s="29">
        <f t="shared" si="3"/>
        <v>584.54000000000008</v>
      </c>
      <c r="AA9" s="29">
        <f t="shared" si="3"/>
        <v>3431.43</v>
      </c>
      <c r="AB9" s="29">
        <f t="shared" si="3"/>
        <v>0</v>
      </c>
      <c r="AC9" s="29">
        <f t="shared" si="3"/>
        <v>0</v>
      </c>
      <c r="AD9" s="29">
        <f t="shared" si="3"/>
        <v>0</v>
      </c>
      <c r="AE9" s="29">
        <f t="shared" si="3"/>
        <v>0</v>
      </c>
      <c r="AF9" s="29">
        <f t="shared" si="3"/>
        <v>0</v>
      </c>
      <c r="AG9" s="29">
        <f t="shared" si="3"/>
        <v>0</v>
      </c>
      <c r="AH9" s="29">
        <f t="shared" si="3"/>
        <v>0</v>
      </c>
      <c r="AI9" s="29">
        <f>SUM(AI10:AI21)</f>
        <v>0</v>
      </c>
      <c r="AJ9" s="29">
        <f t="shared" si="3"/>
        <v>0</v>
      </c>
      <c r="AK9" s="29">
        <f t="shared" si="3"/>
        <v>0</v>
      </c>
      <c r="AL9" s="29">
        <f t="shared" si="3"/>
        <v>0</v>
      </c>
      <c r="AM9" s="29">
        <f t="shared" si="3"/>
        <v>0</v>
      </c>
      <c r="AN9" s="29">
        <f t="shared" si="3"/>
        <v>0</v>
      </c>
      <c r="AO9" s="29">
        <f t="shared" si="3"/>
        <v>0</v>
      </c>
      <c r="AP9" s="29">
        <f t="shared" si="3"/>
        <v>0</v>
      </c>
      <c r="AQ9" s="29">
        <f t="shared" si="3"/>
        <v>0</v>
      </c>
      <c r="AR9" s="29">
        <f t="shared" si="3"/>
        <v>0</v>
      </c>
      <c r="AS9" s="29">
        <f t="shared" si="3"/>
        <v>0</v>
      </c>
      <c r="AT9" s="29">
        <f t="shared" si="3"/>
        <v>0</v>
      </c>
      <c r="AU9" s="29">
        <f t="shared" si="3"/>
        <v>0</v>
      </c>
      <c r="AV9" s="29">
        <f t="shared" si="3"/>
        <v>0</v>
      </c>
    </row>
    <row r="10" spans="1:48" ht="15.75" x14ac:dyDescent="0.25">
      <c r="A10" s="14">
        <v>1</v>
      </c>
      <c r="B10" s="15" t="s">
        <v>5</v>
      </c>
      <c r="C10" s="46">
        <v>1.64468925478253</v>
      </c>
      <c r="D10" s="46">
        <v>112.85531074521748</v>
      </c>
      <c r="E10" s="46">
        <v>114.5</v>
      </c>
      <c r="F10" s="46">
        <f>'May28 WSplanting'!Q14</f>
        <v>0</v>
      </c>
      <c r="G10" s="46">
        <f>'May28 WSplanting'!AF14</f>
        <v>0</v>
      </c>
      <c r="H10" s="46">
        <f>'Jun22 WSplanting'!Q14</f>
        <v>0</v>
      </c>
      <c r="I10" s="46">
        <f>'Jun22 WSplanting'!AF14</f>
        <v>0</v>
      </c>
      <c r="J10" s="46">
        <f>'Jul WSplanting'!Q14</f>
        <v>0</v>
      </c>
      <c r="K10" s="46">
        <f>'Jul WSplanting'!AF14</f>
        <v>0</v>
      </c>
      <c r="L10" s="46">
        <f>Aug31WSplant!Q14</f>
        <v>0</v>
      </c>
      <c r="M10" s="46">
        <f>Aug31WSplant!AF14</f>
        <v>15</v>
      </c>
      <c r="N10" s="46">
        <f>Sep22WSplant!Q14</f>
        <v>0</v>
      </c>
      <c r="O10" s="46">
        <f>Sep22WSplant!AF14</f>
        <v>15</v>
      </c>
      <c r="P10" s="46"/>
      <c r="Q10" s="46"/>
      <c r="R10" s="46"/>
      <c r="S10" s="46"/>
      <c r="T10" s="46"/>
      <c r="U10" s="46"/>
      <c r="V10" s="46"/>
      <c r="W10" s="46"/>
      <c r="X10" s="46"/>
      <c r="Y10" s="47"/>
      <c r="Z10" s="474">
        <f t="shared" ref="Z10:Z21" si="5">F10+H10+J10+N10</f>
        <v>0</v>
      </c>
      <c r="AA10" s="475">
        <f t="shared" ref="AA10:AA21" si="6">G10+I10+K10+O10</f>
        <v>15</v>
      </c>
      <c r="AB10" s="476"/>
      <c r="AC10" s="476"/>
      <c r="AD10" s="476"/>
      <c r="AE10" s="476"/>
      <c r="AF10" s="476"/>
      <c r="AG10" s="476"/>
      <c r="AH10" s="476"/>
      <c r="AI10" s="62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74">
        <f>AB10+AD10+AF10+AH10</f>
        <v>0</v>
      </c>
      <c r="AV10" s="475">
        <f>AC10+AE10+AG10+AI10</f>
        <v>0</v>
      </c>
    </row>
    <row r="11" spans="1:48" ht="15.75" x14ac:dyDescent="0.25">
      <c r="A11" s="14">
        <v>2</v>
      </c>
      <c r="B11" s="15" t="s">
        <v>6</v>
      </c>
      <c r="C11" s="46">
        <v>82.2344627391263</v>
      </c>
      <c r="D11" s="46">
        <v>419.76553726087371</v>
      </c>
      <c r="E11" s="46">
        <v>502</v>
      </c>
      <c r="F11" s="46">
        <f>'May28 WSplanting'!Q15</f>
        <v>0</v>
      </c>
      <c r="G11" s="46">
        <f>'May28 WSplanting'!AF15</f>
        <v>0</v>
      </c>
      <c r="H11" s="46">
        <f>'Jun22 WSplanting'!Q15</f>
        <v>58.5</v>
      </c>
      <c r="I11" s="46">
        <f>'Jun22 WSplanting'!AF15</f>
        <v>0</v>
      </c>
      <c r="J11" s="46">
        <f>'Jul WSplanting'!Q15</f>
        <v>97.5</v>
      </c>
      <c r="K11" s="46">
        <f>'Jul WSplanting'!AF15</f>
        <v>438</v>
      </c>
      <c r="L11" s="46">
        <f>Aug31WSplant!Q15</f>
        <v>97.5</v>
      </c>
      <c r="M11" s="46">
        <f>Aug31WSplant!AF15</f>
        <v>438</v>
      </c>
      <c r="N11" s="46">
        <f>Sep22WSplant!Q15</f>
        <v>97.5</v>
      </c>
      <c r="O11" s="46">
        <f>Sep22WSplant!AF15</f>
        <v>438</v>
      </c>
      <c r="P11" s="46"/>
      <c r="Q11" s="46"/>
      <c r="R11" s="46"/>
      <c r="S11" s="46"/>
      <c r="T11" s="46"/>
      <c r="U11" s="46"/>
      <c r="V11" s="46"/>
      <c r="W11" s="46"/>
      <c r="X11" s="46"/>
      <c r="Y11" s="47"/>
      <c r="Z11" s="474">
        <f t="shared" si="5"/>
        <v>253.5</v>
      </c>
      <c r="AA11" s="475">
        <f t="shared" si="6"/>
        <v>876</v>
      </c>
      <c r="AB11" s="476"/>
      <c r="AC11" s="476"/>
      <c r="AD11" s="476"/>
      <c r="AE11" s="476"/>
      <c r="AF11" s="476"/>
      <c r="AG11" s="476"/>
      <c r="AH11" s="476"/>
      <c r="AI11" s="62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74">
        <f t="shared" ref="AU11:AV21" si="7">AB11+AD11+AF11+AH11</f>
        <v>0</v>
      </c>
      <c r="AV11" s="475">
        <f t="shared" si="7"/>
        <v>0</v>
      </c>
    </row>
    <row r="12" spans="1:48" ht="15.75" x14ac:dyDescent="0.25">
      <c r="A12" s="14">
        <v>3</v>
      </c>
      <c r="B12" s="15" t="s">
        <v>7</v>
      </c>
      <c r="C12" s="46">
        <v>0</v>
      </c>
      <c r="D12" s="46">
        <v>89</v>
      </c>
      <c r="E12" s="46">
        <v>89</v>
      </c>
      <c r="F12" s="46">
        <f>'May28 WSplanting'!Q16</f>
        <v>0</v>
      </c>
      <c r="G12" s="46">
        <f>'May28 WSplanting'!AF16</f>
        <v>0</v>
      </c>
      <c r="H12" s="46">
        <f>'Jun22 WSplanting'!Q16</f>
        <v>0</v>
      </c>
      <c r="I12" s="46">
        <f>'Jun22 WSplanting'!AF16</f>
        <v>0</v>
      </c>
      <c r="J12" s="46">
        <f>'Jul WSplanting'!Q16</f>
        <v>0</v>
      </c>
      <c r="K12" s="46">
        <f>'Jul WSplanting'!AF16</f>
        <v>0</v>
      </c>
      <c r="L12" s="46">
        <f>Aug31WSplant!Q16</f>
        <v>0</v>
      </c>
      <c r="M12" s="46">
        <f>Aug31WSplant!AF16</f>
        <v>0</v>
      </c>
      <c r="N12" s="46">
        <f>Sep22WSplant!Q16</f>
        <v>0</v>
      </c>
      <c r="O12" s="46">
        <f>Sep22WSplant!AF16</f>
        <v>0</v>
      </c>
      <c r="P12" s="46"/>
      <c r="Q12" s="46"/>
      <c r="R12" s="46"/>
      <c r="S12" s="46"/>
      <c r="T12" s="46"/>
      <c r="U12" s="46"/>
      <c r="V12" s="46"/>
      <c r="W12" s="46"/>
      <c r="X12" s="46"/>
      <c r="Y12" s="47"/>
      <c r="Z12" s="474">
        <f t="shared" si="5"/>
        <v>0</v>
      </c>
      <c r="AA12" s="475">
        <f t="shared" si="6"/>
        <v>0</v>
      </c>
      <c r="AB12" s="476"/>
      <c r="AC12" s="476"/>
      <c r="AD12" s="476"/>
      <c r="AE12" s="476"/>
      <c r="AF12" s="476"/>
      <c r="AG12" s="476"/>
      <c r="AH12" s="476"/>
      <c r="AI12" s="62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74">
        <f t="shared" si="7"/>
        <v>0</v>
      </c>
      <c r="AV12" s="475">
        <f t="shared" si="7"/>
        <v>0</v>
      </c>
    </row>
    <row r="13" spans="1:48" ht="15.75" x14ac:dyDescent="0.25">
      <c r="A13" s="14">
        <v>4</v>
      </c>
      <c r="B13" s="15" t="s">
        <v>8</v>
      </c>
      <c r="C13" s="46">
        <v>116.77293708955935</v>
      </c>
      <c r="D13" s="46">
        <v>478.72706291044062</v>
      </c>
      <c r="E13" s="46">
        <v>595.5</v>
      </c>
      <c r="F13" s="46">
        <f>'May28 WSplanting'!Q17</f>
        <v>0</v>
      </c>
      <c r="G13" s="46">
        <f>'May28 WSplanting'!AF17</f>
        <v>0</v>
      </c>
      <c r="H13" s="46">
        <f>'Jun22 WSplanting'!Q17</f>
        <v>0</v>
      </c>
      <c r="I13" s="46">
        <f>'Jun22 WSplanting'!AF17</f>
        <v>0</v>
      </c>
      <c r="J13" s="46">
        <f>'Jul WSplanting'!Q17</f>
        <v>16.5</v>
      </c>
      <c r="K13" s="46">
        <f>'Jul WSplanting'!AF17</f>
        <v>317.5</v>
      </c>
      <c r="L13" s="46">
        <f>Aug31WSplant!Q17</f>
        <v>26.59</v>
      </c>
      <c r="M13" s="46">
        <f>Aug31WSplant!AF17</f>
        <v>436.98</v>
      </c>
      <c r="N13" s="46">
        <f>Sep22WSplant!Q17</f>
        <v>26.59</v>
      </c>
      <c r="O13" s="46">
        <f>Sep22WSplant!AF17</f>
        <v>436.98</v>
      </c>
      <c r="P13" s="46"/>
      <c r="Q13" s="46"/>
      <c r="R13" s="46"/>
      <c r="S13" s="46"/>
      <c r="T13" s="46"/>
      <c r="U13" s="46"/>
      <c r="V13" s="46"/>
      <c r="W13" s="46"/>
      <c r="X13" s="46"/>
      <c r="Y13" s="47"/>
      <c r="Z13" s="474">
        <f t="shared" si="5"/>
        <v>43.09</v>
      </c>
      <c r="AA13" s="475">
        <f t="shared" si="6"/>
        <v>754.48</v>
      </c>
      <c r="AB13" s="476"/>
      <c r="AC13" s="476"/>
      <c r="AD13" s="476"/>
      <c r="AE13" s="476"/>
      <c r="AF13" s="476"/>
      <c r="AG13" s="476"/>
      <c r="AH13" s="476"/>
      <c r="AI13" s="62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74">
        <f t="shared" si="7"/>
        <v>0</v>
      </c>
      <c r="AV13" s="475">
        <f t="shared" si="7"/>
        <v>0</v>
      </c>
    </row>
    <row r="14" spans="1:48" ht="15.75" x14ac:dyDescent="0.25">
      <c r="A14" s="14">
        <v>5</v>
      </c>
      <c r="B14" s="15" t="s">
        <v>9</v>
      </c>
      <c r="C14" s="46">
        <v>236.83525268868374</v>
      </c>
      <c r="D14" s="46">
        <v>812.16474731131621</v>
      </c>
      <c r="E14" s="46">
        <v>1049</v>
      </c>
      <c r="F14" s="46">
        <f>'May28 WSplanting'!Q18</f>
        <v>0</v>
      </c>
      <c r="G14" s="46">
        <f>'May28 WSplanting'!AF18</f>
        <v>2</v>
      </c>
      <c r="H14" s="46">
        <f>'Jun22 WSplanting'!Q18</f>
        <v>3</v>
      </c>
      <c r="I14" s="46">
        <f>'Jun22 WSplanting'!AF18</f>
        <v>4.2</v>
      </c>
      <c r="J14" s="46">
        <f>'Jul WSplanting'!Q18</f>
        <v>85</v>
      </c>
      <c r="K14" s="46">
        <f>'Jul WSplanting'!AF18</f>
        <v>55.2</v>
      </c>
      <c r="L14" s="46">
        <f>Aug31WSplant!Q18</f>
        <v>85</v>
      </c>
      <c r="M14" s="46">
        <f>Aug31WSplant!AF18</f>
        <v>55.2</v>
      </c>
      <c r="N14" s="46">
        <f>Sep22WSplant!Q18</f>
        <v>85</v>
      </c>
      <c r="O14" s="46">
        <f>Sep22WSplant!AF18</f>
        <v>55.2</v>
      </c>
      <c r="P14" s="46"/>
      <c r="Q14" s="46"/>
      <c r="R14" s="46"/>
      <c r="S14" s="46"/>
      <c r="T14" s="46"/>
      <c r="U14" s="46"/>
      <c r="V14" s="46"/>
      <c r="W14" s="46"/>
      <c r="X14" s="46"/>
      <c r="Y14" s="47"/>
      <c r="Z14" s="474">
        <f t="shared" si="5"/>
        <v>173</v>
      </c>
      <c r="AA14" s="475">
        <f t="shared" si="6"/>
        <v>116.60000000000001</v>
      </c>
      <c r="AB14" s="476"/>
      <c r="AC14" s="476"/>
      <c r="AD14" s="476"/>
      <c r="AE14" s="476"/>
      <c r="AF14" s="476"/>
      <c r="AG14" s="476"/>
      <c r="AH14" s="476"/>
      <c r="AI14" s="62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74">
        <f t="shared" si="7"/>
        <v>0</v>
      </c>
      <c r="AV14" s="475">
        <f t="shared" si="7"/>
        <v>0</v>
      </c>
    </row>
    <row r="15" spans="1:48" ht="15.75" x14ac:dyDescent="0.25">
      <c r="A15" s="14">
        <v>6</v>
      </c>
      <c r="B15" s="15" t="s">
        <v>10</v>
      </c>
      <c r="C15" s="46">
        <v>106.35657180927001</v>
      </c>
      <c r="D15" s="46">
        <v>1213.64342819073</v>
      </c>
      <c r="E15" s="46">
        <v>1320</v>
      </c>
      <c r="F15" s="46">
        <f>'May28 WSplanting'!Q19</f>
        <v>0</v>
      </c>
      <c r="G15" s="46">
        <f>'May28 WSplanting'!AF19</f>
        <v>0</v>
      </c>
      <c r="H15" s="46">
        <f>'Jun22 WSplanting'!Q19</f>
        <v>0</v>
      </c>
      <c r="I15" s="46">
        <f>'Jun22 WSplanting'!AF19</f>
        <v>0</v>
      </c>
      <c r="J15" s="46">
        <f>'Jul WSplanting'!Q19</f>
        <v>0</v>
      </c>
      <c r="K15" s="46">
        <f>'Jul WSplanting'!AF19</f>
        <v>0</v>
      </c>
      <c r="L15" s="46">
        <f>Aug31WSplant!Q19</f>
        <v>96.75</v>
      </c>
      <c r="M15" s="46">
        <f>Aug31WSplant!AF19</f>
        <v>1440.25</v>
      </c>
      <c r="N15" s="46">
        <f>Sep22WSplant!Q19</f>
        <v>96.75</v>
      </c>
      <c r="O15" s="46">
        <f>Sep22WSplant!AF19</f>
        <v>1440.25</v>
      </c>
      <c r="P15" s="46"/>
      <c r="Q15" s="46"/>
      <c r="R15" s="46"/>
      <c r="S15" s="46"/>
      <c r="T15" s="46"/>
      <c r="U15" s="46"/>
      <c r="V15" s="46"/>
      <c r="W15" s="46"/>
      <c r="X15" s="46"/>
      <c r="Y15" s="47"/>
      <c r="Z15" s="474">
        <f t="shared" si="5"/>
        <v>96.75</v>
      </c>
      <c r="AA15" s="475">
        <f t="shared" si="6"/>
        <v>1440.25</v>
      </c>
      <c r="AB15" s="476"/>
      <c r="AC15" s="476"/>
      <c r="AD15" s="476"/>
      <c r="AE15" s="476"/>
      <c r="AF15" s="476"/>
      <c r="AG15" s="476"/>
      <c r="AH15" s="476"/>
      <c r="AI15" s="62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74">
        <f t="shared" si="7"/>
        <v>0</v>
      </c>
      <c r="AV15" s="475">
        <f t="shared" si="7"/>
        <v>0</v>
      </c>
    </row>
    <row r="16" spans="1:48" ht="15.75" x14ac:dyDescent="0.25">
      <c r="A16" s="14">
        <v>7</v>
      </c>
      <c r="B16" s="15" t="s">
        <v>11</v>
      </c>
      <c r="C16" s="46">
        <v>0</v>
      </c>
      <c r="D16" s="46">
        <v>86</v>
      </c>
      <c r="E16" s="46">
        <v>86</v>
      </c>
      <c r="F16" s="46">
        <f>'May28 WSplanting'!Q20</f>
        <v>0</v>
      </c>
      <c r="G16" s="46">
        <f>'May28 WSplanting'!AF20</f>
        <v>0</v>
      </c>
      <c r="H16" s="46">
        <f>'Jun22 WSplanting'!Q20</f>
        <v>0</v>
      </c>
      <c r="I16" s="46">
        <f>'Jun22 WSplanting'!AF20</f>
        <v>0</v>
      </c>
      <c r="J16" s="46">
        <f>'Jul WSplanting'!Q20</f>
        <v>0</v>
      </c>
      <c r="K16" s="46">
        <f>'Jul WSplanting'!AF20</f>
        <v>0</v>
      </c>
      <c r="L16" s="46">
        <f>Aug31WSplant!Q20</f>
        <v>0</v>
      </c>
      <c r="M16" s="46">
        <f>Aug31WSplant!AF20</f>
        <v>0</v>
      </c>
      <c r="N16" s="46">
        <f>Sep22WSplant!Q20</f>
        <v>0</v>
      </c>
      <c r="O16" s="46">
        <f>Sep22WSplant!AF20</f>
        <v>0</v>
      </c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74">
        <f t="shared" si="5"/>
        <v>0</v>
      </c>
      <c r="AA16" s="475">
        <f t="shared" si="6"/>
        <v>0</v>
      </c>
      <c r="AB16" s="476"/>
      <c r="AC16" s="476"/>
      <c r="AD16" s="476"/>
      <c r="AE16" s="476"/>
      <c r="AF16" s="476"/>
      <c r="AG16" s="476"/>
      <c r="AH16" s="476"/>
      <c r="AI16" s="62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74">
        <f t="shared" si="7"/>
        <v>0</v>
      </c>
      <c r="AV16" s="475">
        <f t="shared" si="7"/>
        <v>0</v>
      </c>
    </row>
    <row r="17" spans="1:48" ht="15.75" x14ac:dyDescent="0.25">
      <c r="A17" s="14">
        <v>8</v>
      </c>
      <c r="B17" s="15" t="s">
        <v>12</v>
      </c>
      <c r="C17" s="46">
        <v>3.837608261159227</v>
      </c>
      <c r="D17" s="46">
        <v>109.66239173884077</v>
      </c>
      <c r="E17" s="46">
        <v>113.5</v>
      </c>
      <c r="F17" s="46">
        <f>'May28 WSplanting'!Q21</f>
        <v>0</v>
      </c>
      <c r="G17" s="46">
        <f>'May28 WSplanting'!AF21</f>
        <v>0</v>
      </c>
      <c r="H17" s="46">
        <f>'Jun22 WSplanting'!Q21</f>
        <v>0</v>
      </c>
      <c r="I17" s="46">
        <f>'Jun22 WSplanting'!AF21</f>
        <v>0</v>
      </c>
      <c r="J17" s="46">
        <f>'Jul WSplanting'!Q21</f>
        <v>0</v>
      </c>
      <c r="K17" s="46">
        <f>'Jul WSplanting'!AF21</f>
        <v>0</v>
      </c>
      <c r="L17" s="46">
        <f>Aug31WSplant!Q21</f>
        <v>0</v>
      </c>
      <c r="M17" s="46">
        <f>Aug31WSplant!AF21</f>
        <v>0</v>
      </c>
      <c r="N17" s="46">
        <f>Sep22WSplant!Q21</f>
        <v>0</v>
      </c>
      <c r="O17" s="46">
        <f>Sep22WSplant!AF21</f>
        <v>0</v>
      </c>
      <c r="P17" s="46"/>
      <c r="Q17" s="46"/>
      <c r="R17" s="46"/>
      <c r="S17" s="46"/>
      <c r="T17" s="46"/>
      <c r="U17" s="46"/>
      <c r="V17" s="46"/>
      <c r="W17" s="46"/>
      <c r="X17" s="46"/>
      <c r="Y17" s="47"/>
      <c r="Z17" s="474">
        <f t="shared" si="5"/>
        <v>0</v>
      </c>
      <c r="AA17" s="475">
        <f t="shared" si="6"/>
        <v>0</v>
      </c>
      <c r="AB17" s="476"/>
      <c r="AC17" s="476"/>
      <c r="AD17" s="476"/>
      <c r="AE17" s="476"/>
      <c r="AF17" s="476"/>
      <c r="AG17" s="476"/>
      <c r="AH17" s="476"/>
      <c r="AI17" s="62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74">
        <f t="shared" si="7"/>
        <v>0</v>
      </c>
      <c r="AV17" s="475">
        <f t="shared" si="7"/>
        <v>0</v>
      </c>
    </row>
    <row r="18" spans="1:48" ht="15.75" x14ac:dyDescent="0.25">
      <c r="A18" s="14">
        <v>9</v>
      </c>
      <c r="B18" s="15" t="s">
        <v>13</v>
      </c>
      <c r="C18" s="46">
        <v>0</v>
      </c>
      <c r="D18" s="46">
        <v>373</v>
      </c>
      <c r="E18" s="46">
        <v>373</v>
      </c>
      <c r="F18" s="46">
        <f>'May28 WSplanting'!Q22</f>
        <v>0</v>
      </c>
      <c r="G18" s="46">
        <f>'May28 WSplanting'!AF22</f>
        <v>0</v>
      </c>
      <c r="H18" s="46">
        <f>'Jun22 WSplanting'!Q22</f>
        <v>0</v>
      </c>
      <c r="I18" s="46">
        <f>'Jun22 WSplanting'!AF22</f>
        <v>0</v>
      </c>
      <c r="J18" s="46">
        <f>'Jul WSplanting'!Q22</f>
        <v>0</v>
      </c>
      <c r="K18" s="46">
        <f>'Jul WSplanting'!AF22</f>
        <v>0</v>
      </c>
      <c r="L18" s="46">
        <f>Aug31WSplant!Q22</f>
        <v>0</v>
      </c>
      <c r="M18" s="46">
        <f>Aug31WSplant!AF22</f>
        <v>0</v>
      </c>
      <c r="N18" s="46">
        <f>Sep22WSplant!Q22</f>
        <v>0</v>
      </c>
      <c r="O18" s="46">
        <f>Sep22WSplant!AF22</f>
        <v>0</v>
      </c>
      <c r="P18" s="46"/>
      <c r="Q18" s="46"/>
      <c r="R18" s="46"/>
      <c r="S18" s="46"/>
      <c r="T18" s="46"/>
      <c r="U18" s="46"/>
      <c r="V18" s="46"/>
      <c r="W18" s="46"/>
      <c r="X18" s="46"/>
      <c r="Y18" s="47"/>
      <c r="Z18" s="474">
        <f t="shared" si="5"/>
        <v>0</v>
      </c>
      <c r="AA18" s="475">
        <f t="shared" si="6"/>
        <v>0</v>
      </c>
      <c r="AB18" s="476"/>
      <c r="AC18" s="476"/>
      <c r="AD18" s="476"/>
      <c r="AE18" s="476"/>
      <c r="AF18" s="476"/>
      <c r="AG18" s="476"/>
      <c r="AH18" s="476"/>
      <c r="AI18" s="62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74">
        <f t="shared" si="7"/>
        <v>0</v>
      </c>
      <c r="AV18" s="475">
        <f t="shared" si="7"/>
        <v>0</v>
      </c>
    </row>
    <row r="19" spans="1:48" ht="15.75" x14ac:dyDescent="0.25">
      <c r="A19" s="14">
        <v>10</v>
      </c>
      <c r="B19" s="15" t="s">
        <v>14</v>
      </c>
      <c r="C19" s="46">
        <v>138.70212715332636</v>
      </c>
      <c r="D19" s="46">
        <v>47.797872846673641</v>
      </c>
      <c r="E19" s="46">
        <v>186.5</v>
      </c>
      <c r="F19" s="46">
        <f>'May28 WSplanting'!Q23</f>
        <v>0</v>
      </c>
      <c r="G19" s="46">
        <f>'May28 WSplanting'!AF23</f>
        <v>0</v>
      </c>
      <c r="H19" s="46">
        <f>'Jun22 WSplanting'!Q23</f>
        <v>0</v>
      </c>
      <c r="I19" s="46">
        <f>'Jun22 WSplanting'!AF23</f>
        <v>0</v>
      </c>
      <c r="J19" s="46">
        <f>'Jul WSplanting'!Q23</f>
        <v>0</v>
      </c>
      <c r="K19" s="46">
        <f>'Jul WSplanting'!AF23</f>
        <v>0</v>
      </c>
      <c r="L19" s="46">
        <f>Aug31WSplant!Q23</f>
        <v>18.2</v>
      </c>
      <c r="M19" s="46">
        <f>Aug31WSplant!AF23</f>
        <v>1.65</v>
      </c>
      <c r="N19" s="46">
        <f>Sep22WSplant!Q23</f>
        <v>18.2</v>
      </c>
      <c r="O19" s="46">
        <f>Sep22WSplant!AF23</f>
        <v>1.65</v>
      </c>
      <c r="P19" s="46"/>
      <c r="Q19" s="46"/>
      <c r="R19" s="46"/>
      <c r="S19" s="46"/>
      <c r="T19" s="46"/>
      <c r="U19" s="46"/>
      <c r="V19" s="46"/>
      <c r="W19" s="46"/>
      <c r="X19" s="46"/>
      <c r="Y19" s="47"/>
      <c r="Z19" s="474">
        <f t="shared" si="5"/>
        <v>18.2</v>
      </c>
      <c r="AA19" s="475">
        <f t="shared" si="6"/>
        <v>1.65</v>
      </c>
      <c r="AB19" s="476"/>
      <c r="AC19" s="476"/>
      <c r="AD19" s="476"/>
      <c r="AE19" s="476"/>
      <c r="AF19" s="476"/>
      <c r="AG19" s="476"/>
      <c r="AH19" s="476"/>
      <c r="AI19" s="62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74">
        <f t="shared" si="7"/>
        <v>0</v>
      </c>
      <c r="AV19" s="475">
        <f t="shared" si="7"/>
        <v>0</v>
      </c>
    </row>
    <row r="20" spans="1:48" ht="15.75" x14ac:dyDescent="0.25">
      <c r="A20" s="14">
        <v>11</v>
      </c>
      <c r="B20" s="15" t="s">
        <v>15</v>
      </c>
      <c r="C20" s="46">
        <v>0</v>
      </c>
      <c r="D20" s="46">
        <v>247</v>
      </c>
      <c r="E20" s="46">
        <v>247</v>
      </c>
      <c r="F20" s="46">
        <f>'May28 WSplanting'!Q24</f>
        <v>0</v>
      </c>
      <c r="G20" s="46">
        <f>'May28 WSplanting'!AF24</f>
        <v>0</v>
      </c>
      <c r="H20" s="46">
        <f>'Jun22 WSplanting'!Q24</f>
        <v>0</v>
      </c>
      <c r="I20" s="46">
        <f>'Jun22 WSplanting'!AF24</f>
        <v>0</v>
      </c>
      <c r="J20" s="46">
        <f>'Jul WSplanting'!Q24</f>
        <v>0</v>
      </c>
      <c r="K20" s="46">
        <f>'Jul WSplanting'!AF24</f>
        <v>0</v>
      </c>
      <c r="L20" s="46">
        <f>Aug31WSplant!Q24</f>
        <v>0</v>
      </c>
      <c r="M20" s="46">
        <f>Aug31WSplant!AF24</f>
        <v>147.4</v>
      </c>
      <c r="N20" s="46">
        <f>Sep22WSplant!Q24</f>
        <v>0</v>
      </c>
      <c r="O20" s="46">
        <f>Sep22WSplant!AF24</f>
        <v>227.45</v>
      </c>
      <c r="P20" s="46"/>
      <c r="Q20" s="46"/>
      <c r="R20" s="46"/>
      <c r="S20" s="46"/>
      <c r="T20" s="46"/>
      <c r="U20" s="46"/>
      <c r="V20" s="46"/>
      <c r="W20" s="46"/>
      <c r="X20" s="46"/>
      <c r="Y20" s="47"/>
      <c r="Z20" s="474">
        <f t="shared" si="5"/>
        <v>0</v>
      </c>
      <c r="AA20" s="475">
        <f t="shared" si="6"/>
        <v>227.45</v>
      </c>
      <c r="AB20" s="476"/>
      <c r="AC20" s="476"/>
      <c r="AD20" s="476"/>
      <c r="AE20" s="476"/>
      <c r="AF20" s="476"/>
      <c r="AG20" s="476"/>
      <c r="AH20" s="476"/>
      <c r="AI20" s="62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74">
        <f t="shared" si="7"/>
        <v>0</v>
      </c>
      <c r="AV20" s="475">
        <f t="shared" si="7"/>
        <v>0</v>
      </c>
    </row>
    <row r="21" spans="1:48" ht="15.75" x14ac:dyDescent="0.25">
      <c r="A21" s="14">
        <v>12</v>
      </c>
      <c r="B21" s="15" t="s">
        <v>16</v>
      </c>
      <c r="C21" s="46">
        <v>455.57892357475964</v>
      </c>
      <c r="D21" s="46">
        <v>237.92107642524036</v>
      </c>
      <c r="E21" s="46">
        <v>693.5</v>
      </c>
      <c r="F21" s="46">
        <f>'May28 WSplanting'!Q25</f>
        <v>0</v>
      </c>
      <c r="G21" s="46">
        <f>'May28 WSplanting'!AF25</f>
        <v>0</v>
      </c>
      <c r="H21" s="46">
        <f>'Jun22 WSplanting'!Q25</f>
        <v>0</v>
      </c>
      <c r="I21" s="46">
        <f>'Jun22 WSplanting'!AF25</f>
        <v>0</v>
      </c>
      <c r="J21" s="46">
        <f>'Jul WSplanting'!Q25</f>
        <v>0</v>
      </c>
      <c r="K21" s="46">
        <f>'Jul WSplanting'!AF25</f>
        <v>0</v>
      </c>
      <c r="L21" s="46">
        <f>Aug31WSplant!Q25</f>
        <v>0</v>
      </c>
      <c r="M21" s="46">
        <f>Aug31WSplant!AF25</f>
        <v>0</v>
      </c>
      <c r="N21" s="46">
        <f>Sep22WSplant!Q25</f>
        <v>0</v>
      </c>
      <c r="O21" s="46">
        <f>Sep22WSplant!AF25</f>
        <v>0</v>
      </c>
      <c r="P21" s="46"/>
      <c r="Q21" s="46"/>
      <c r="R21" s="46"/>
      <c r="S21" s="46"/>
      <c r="T21" s="46"/>
      <c r="U21" s="46"/>
      <c r="V21" s="46"/>
      <c r="W21" s="46"/>
      <c r="X21" s="46"/>
      <c r="Y21" s="47"/>
      <c r="Z21" s="474">
        <f t="shared" si="5"/>
        <v>0</v>
      </c>
      <c r="AA21" s="475">
        <f t="shared" si="6"/>
        <v>0</v>
      </c>
      <c r="AB21" s="476"/>
      <c r="AC21" s="476"/>
      <c r="AD21" s="476"/>
      <c r="AE21" s="476"/>
      <c r="AF21" s="476"/>
      <c r="AG21" s="476"/>
      <c r="AH21" s="476"/>
      <c r="AI21" s="62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74">
        <f t="shared" si="7"/>
        <v>0</v>
      </c>
      <c r="AV21" s="475">
        <f t="shared" si="7"/>
        <v>0</v>
      </c>
    </row>
    <row r="22" spans="1:48" s="55" customFormat="1" ht="15.75" x14ac:dyDescent="0.25">
      <c r="A22" s="30" t="s">
        <v>17</v>
      </c>
      <c r="B22" s="31">
        <v>14</v>
      </c>
      <c r="C22" s="32">
        <f>SUM(C23:C36)</f>
        <v>10693.111658894071</v>
      </c>
      <c r="D22" s="32">
        <f t="shared" ref="D22:E22" si="8">SUM(D23:D36)</f>
        <v>12058.398341105929</v>
      </c>
      <c r="E22" s="32">
        <f t="shared" si="8"/>
        <v>22751.510000000002</v>
      </c>
      <c r="F22" s="32">
        <f>SUM(F23:F36)</f>
        <v>0</v>
      </c>
      <c r="G22" s="32">
        <f>SUM(G23:G36)</f>
        <v>0</v>
      </c>
      <c r="H22" s="32">
        <f t="shared" ref="H22:AV22" si="9">SUM(H23:H36)</f>
        <v>30.990000000000002</v>
      </c>
      <c r="I22" s="32">
        <f t="shared" si="9"/>
        <v>0</v>
      </c>
      <c r="J22" s="32">
        <f t="shared" si="9"/>
        <v>992.11</v>
      </c>
      <c r="K22" s="32">
        <f t="shared" si="9"/>
        <v>1543.16</v>
      </c>
      <c r="L22" s="32">
        <f>SUM(L23:L36)</f>
        <v>6964.1999999999989</v>
      </c>
      <c r="M22" s="32">
        <f t="shared" ref="M22" si="10">SUM(M23:M36)</f>
        <v>7743.96</v>
      </c>
      <c r="N22" s="32">
        <f t="shared" si="9"/>
        <v>6858</v>
      </c>
      <c r="O22" s="32">
        <f t="shared" si="9"/>
        <v>8206.9699999999993</v>
      </c>
      <c r="P22" s="32">
        <f t="shared" si="9"/>
        <v>0</v>
      </c>
      <c r="Q22" s="32">
        <f t="shared" si="9"/>
        <v>0</v>
      </c>
      <c r="R22" s="32">
        <f t="shared" si="9"/>
        <v>0</v>
      </c>
      <c r="S22" s="32">
        <f t="shared" si="9"/>
        <v>0</v>
      </c>
      <c r="T22" s="32">
        <f t="shared" si="9"/>
        <v>0</v>
      </c>
      <c r="U22" s="32">
        <f t="shared" si="9"/>
        <v>0</v>
      </c>
      <c r="V22" s="32">
        <f t="shared" si="9"/>
        <v>0</v>
      </c>
      <c r="W22" s="32">
        <f t="shared" si="9"/>
        <v>0</v>
      </c>
      <c r="X22" s="32">
        <f t="shared" si="9"/>
        <v>0</v>
      </c>
      <c r="Y22" s="32">
        <f t="shared" si="9"/>
        <v>0</v>
      </c>
      <c r="Z22" s="32">
        <f t="shared" si="9"/>
        <v>7881.1</v>
      </c>
      <c r="AA22" s="32">
        <f t="shared" si="9"/>
        <v>9750.130000000001</v>
      </c>
      <c r="AB22" s="32">
        <f t="shared" si="9"/>
        <v>0</v>
      </c>
      <c r="AC22" s="32">
        <f t="shared" si="9"/>
        <v>0</v>
      </c>
      <c r="AD22" s="32">
        <f t="shared" si="9"/>
        <v>0</v>
      </c>
      <c r="AE22" s="32">
        <f t="shared" si="9"/>
        <v>0</v>
      </c>
      <c r="AF22" s="32">
        <f t="shared" si="9"/>
        <v>0</v>
      </c>
      <c r="AG22" s="32">
        <f t="shared" si="9"/>
        <v>0</v>
      </c>
      <c r="AH22" s="32">
        <f t="shared" si="9"/>
        <v>0</v>
      </c>
      <c r="AI22" s="32">
        <f t="shared" si="9"/>
        <v>0</v>
      </c>
      <c r="AJ22" s="32">
        <f t="shared" si="9"/>
        <v>0</v>
      </c>
      <c r="AK22" s="32">
        <f t="shared" si="9"/>
        <v>0</v>
      </c>
      <c r="AL22" s="32">
        <f t="shared" si="9"/>
        <v>0</v>
      </c>
      <c r="AM22" s="32">
        <f t="shared" si="9"/>
        <v>0</v>
      </c>
      <c r="AN22" s="32">
        <f t="shared" si="9"/>
        <v>0</v>
      </c>
      <c r="AO22" s="32">
        <f t="shared" si="9"/>
        <v>0</v>
      </c>
      <c r="AP22" s="32">
        <f t="shared" si="9"/>
        <v>0</v>
      </c>
      <c r="AQ22" s="32">
        <f t="shared" si="9"/>
        <v>0</v>
      </c>
      <c r="AR22" s="32">
        <f t="shared" si="9"/>
        <v>0</v>
      </c>
      <c r="AS22" s="32">
        <f t="shared" si="9"/>
        <v>0</v>
      </c>
      <c r="AT22" s="32">
        <f t="shared" si="9"/>
        <v>0</v>
      </c>
      <c r="AU22" s="32">
        <f t="shared" si="9"/>
        <v>0</v>
      </c>
      <c r="AV22" s="32">
        <f t="shared" si="9"/>
        <v>0</v>
      </c>
    </row>
    <row r="23" spans="1:48" ht="15.75" x14ac:dyDescent="0.25">
      <c r="A23" s="14">
        <v>1</v>
      </c>
      <c r="B23" s="15" t="s">
        <v>18</v>
      </c>
      <c r="C23" s="46">
        <v>10.964595031883507</v>
      </c>
      <c r="D23" s="46">
        <v>885.45540496811645</v>
      </c>
      <c r="E23" s="46">
        <v>896.42</v>
      </c>
      <c r="F23" s="46">
        <f>'May28 WSplanting'!Q26</f>
        <v>0</v>
      </c>
      <c r="G23" s="46">
        <f>'May28 WSplanting'!AF26</f>
        <v>0</v>
      </c>
      <c r="H23" s="46">
        <f>'Jun22 WSplanting'!Q26</f>
        <v>0</v>
      </c>
      <c r="I23" s="46">
        <f>'Jun22 WSplanting'!AF26</f>
        <v>0</v>
      </c>
      <c r="J23" s="46">
        <f>'Jul WSplanting'!Q26</f>
        <v>0</v>
      </c>
      <c r="K23" s="46">
        <f>'Jul WSplanting'!AF26</f>
        <v>0</v>
      </c>
      <c r="L23" s="46">
        <f>Aug31WSplant!Q26</f>
        <v>0</v>
      </c>
      <c r="M23" s="46">
        <f>Aug31WSplant!AF26</f>
        <v>0</v>
      </c>
      <c r="N23" s="46">
        <f>Sep22WSplant!Q26</f>
        <v>0</v>
      </c>
      <c r="O23" s="46">
        <f>Sep22WSplant!AF26</f>
        <v>125.25</v>
      </c>
      <c r="P23" s="46"/>
      <c r="Q23" s="46"/>
      <c r="R23" s="46"/>
      <c r="S23" s="46"/>
      <c r="T23" s="46"/>
      <c r="U23" s="46"/>
      <c r="V23" s="46"/>
      <c r="W23" s="22"/>
      <c r="X23" s="22"/>
      <c r="Y23" s="22"/>
      <c r="Z23" s="473">
        <f t="shared" ref="Z23:Z36" si="11">F23+H23+J23+N23</f>
        <v>0</v>
      </c>
      <c r="AA23" s="475">
        <f t="shared" ref="AA23:AA36" si="12">G23+I23+K23+O23</f>
        <v>125.25</v>
      </c>
      <c r="AB23" s="476"/>
      <c r="AC23" s="476"/>
      <c r="AD23" s="476"/>
      <c r="AE23" s="476"/>
      <c r="AF23" s="476"/>
      <c r="AG23" s="476"/>
      <c r="AH23" s="476"/>
      <c r="AI23" s="62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74">
        <f>AB23+AD23+AF23+AH23</f>
        <v>0</v>
      </c>
      <c r="AV23" s="475">
        <f>AC23+AE23+AG23+AI23</f>
        <v>0</v>
      </c>
    </row>
    <row r="24" spans="1:48" ht="15.75" x14ac:dyDescent="0.25">
      <c r="A24" s="14">
        <v>2</v>
      </c>
      <c r="B24" s="15" t="s">
        <v>19</v>
      </c>
      <c r="C24" s="46">
        <v>32.893785095650514</v>
      </c>
      <c r="D24" s="46">
        <v>691.75621490434946</v>
      </c>
      <c r="E24" s="46">
        <v>724.65</v>
      </c>
      <c r="F24" s="46">
        <f>'May28 WSplanting'!Q27</f>
        <v>0</v>
      </c>
      <c r="G24" s="46">
        <f>'May28 WSplanting'!AF27</f>
        <v>0</v>
      </c>
      <c r="H24" s="46">
        <f>'Jun22 WSplanting'!Q27</f>
        <v>0</v>
      </c>
      <c r="I24" s="46">
        <f>'Jun22 WSplanting'!AF27</f>
        <v>0</v>
      </c>
      <c r="J24" s="46">
        <f>'Jul WSplanting'!Q27</f>
        <v>14.75</v>
      </c>
      <c r="K24" s="46">
        <f>'Jul WSplanting'!AF27</f>
        <v>72</v>
      </c>
      <c r="L24" s="46">
        <f>Aug31WSplant!Q27</f>
        <v>41</v>
      </c>
      <c r="M24" s="46">
        <f>Aug31WSplant!AF27</f>
        <v>357.25</v>
      </c>
      <c r="N24" s="46">
        <f>Sep22WSplant!Q27</f>
        <v>41</v>
      </c>
      <c r="O24" s="46">
        <f>Sep22WSplant!AF27</f>
        <v>401.75</v>
      </c>
      <c r="P24" s="46"/>
      <c r="Q24" s="46"/>
      <c r="R24" s="46"/>
      <c r="S24" s="46"/>
      <c r="T24" s="46"/>
      <c r="U24" s="46"/>
      <c r="V24" s="46"/>
      <c r="W24" s="22"/>
      <c r="X24" s="22"/>
      <c r="Y24" s="22"/>
      <c r="Z24" s="473">
        <f t="shared" si="11"/>
        <v>55.75</v>
      </c>
      <c r="AA24" s="475">
        <f t="shared" si="12"/>
        <v>473.75</v>
      </c>
      <c r="AB24" s="476"/>
      <c r="AC24" s="476"/>
      <c r="AD24" s="476"/>
      <c r="AE24" s="476"/>
      <c r="AF24" s="476"/>
      <c r="AG24" s="476"/>
      <c r="AH24" s="476"/>
      <c r="AI24" s="62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74">
        <f t="shared" ref="AU24:AV36" si="13">AB24+AD24+AF24+AH24</f>
        <v>0</v>
      </c>
      <c r="AV24" s="475">
        <f t="shared" si="13"/>
        <v>0</v>
      </c>
    </row>
    <row r="25" spans="1:48" ht="15.75" x14ac:dyDescent="0.25">
      <c r="A25" s="14">
        <v>3</v>
      </c>
      <c r="B25" s="15" t="s">
        <v>20</v>
      </c>
      <c r="C25" s="46">
        <v>197.03377272294659</v>
      </c>
      <c r="D25" s="46">
        <v>127.45622727705342</v>
      </c>
      <c r="E25" s="46">
        <v>324.49</v>
      </c>
      <c r="F25" s="46">
        <f>'May28 WSplanting'!Q28</f>
        <v>0</v>
      </c>
      <c r="G25" s="46">
        <f>'May28 WSplanting'!AF28</f>
        <v>0</v>
      </c>
      <c r="H25" s="46">
        <f>'Jun22 WSplanting'!Q28</f>
        <v>8.99</v>
      </c>
      <c r="I25" s="46">
        <f>'Jun22 WSplanting'!AF28</f>
        <v>0</v>
      </c>
      <c r="J25" s="46">
        <f>'Jul WSplanting'!Q28</f>
        <v>106</v>
      </c>
      <c r="K25" s="46">
        <f>'Jul WSplanting'!AF28</f>
        <v>81.150000000000006</v>
      </c>
      <c r="L25" s="46">
        <f>Aug31WSplant!Q28</f>
        <v>149.82</v>
      </c>
      <c r="M25" s="46">
        <f>Aug31WSplant!AF28</f>
        <v>141.43</v>
      </c>
      <c r="N25" s="46">
        <f>Sep22WSplant!Q28</f>
        <v>149.82</v>
      </c>
      <c r="O25" s="46">
        <f>Sep22WSplant!AF28</f>
        <v>141.43</v>
      </c>
      <c r="P25" s="46"/>
      <c r="Q25" s="46"/>
      <c r="R25" s="46"/>
      <c r="S25" s="46"/>
      <c r="T25" s="46"/>
      <c r="U25" s="46"/>
      <c r="V25" s="46"/>
      <c r="W25" s="22"/>
      <c r="X25" s="22"/>
      <c r="Y25" s="22"/>
      <c r="Z25" s="473">
        <f t="shared" si="11"/>
        <v>264.81</v>
      </c>
      <c r="AA25" s="475">
        <f t="shared" si="12"/>
        <v>222.58</v>
      </c>
      <c r="AB25" s="476"/>
      <c r="AC25" s="476"/>
      <c r="AD25" s="476"/>
      <c r="AE25" s="476"/>
      <c r="AF25" s="476"/>
      <c r="AG25" s="476"/>
      <c r="AH25" s="476"/>
      <c r="AI25" s="62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74">
        <f t="shared" si="13"/>
        <v>0</v>
      </c>
      <c r="AV25" s="475">
        <f t="shared" si="13"/>
        <v>0</v>
      </c>
    </row>
    <row r="26" spans="1:48" ht="15.75" x14ac:dyDescent="0.25">
      <c r="A26" s="14">
        <v>4</v>
      </c>
      <c r="B26" s="15" t="s">
        <v>21</v>
      </c>
      <c r="C26" s="46">
        <v>2768.5602455505855</v>
      </c>
      <c r="D26" s="46">
        <v>46.869754449414359</v>
      </c>
      <c r="E26" s="46">
        <v>2815.43</v>
      </c>
      <c r="F26" s="46">
        <f>'May28 WSplanting'!Q29</f>
        <v>0</v>
      </c>
      <c r="G26" s="46">
        <f>'May28 WSplanting'!AF29</f>
        <v>0</v>
      </c>
      <c r="H26" s="46">
        <f>'Jun22 WSplanting'!Q29</f>
        <v>0</v>
      </c>
      <c r="I26" s="46">
        <f>'Jun22 WSplanting'!AF29</f>
        <v>0</v>
      </c>
      <c r="J26" s="46">
        <f>'Jul WSplanting'!Q29</f>
        <v>259</v>
      </c>
      <c r="K26" s="46">
        <f>'Jul WSplanting'!AF29</f>
        <v>0</v>
      </c>
      <c r="L26" s="46">
        <f>Aug31WSplant!Q29</f>
        <v>2752.1</v>
      </c>
      <c r="M26" s="46">
        <f>Aug31WSplant!AF29</f>
        <v>1324</v>
      </c>
      <c r="N26" s="46">
        <f>Sep22WSplant!Q29</f>
        <v>2778</v>
      </c>
      <c r="O26" s="46">
        <f>Sep22WSplant!AF29</f>
        <v>1358.5</v>
      </c>
      <c r="P26" s="46"/>
      <c r="Q26" s="46"/>
      <c r="R26" s="46"/>
      <c r="S26" s="46"/>
      <c r="T26" s="46"/>
      <c r="U26" s="46"/>
      <c r="V26" s="46"/>
      <c r="W26" s="22"/>
      <c r="X26" s="22"/>
      <c r="Y26" s="22"/>
      <c r="Z26" s="473">
        <f t="shared" si="11"/>
        <v>3037</v>
      </c>
      <c r="AA26" s="475">
        <f t="shared" si="12"/>
        <v>1358.5</v>
      </c>
      <c r="AB26" s="476"/>
      <c r="AC26" s="476"/>
      <c r="AD26" s="476"/>
      <c r="AE26" s="476"/>
      <c r="AF26" s="476"/>
      <c r="AG26" s="476"/>
      <c r="AH26" s="476"/>
      <c r="AI26" s="62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74">
        <f t="shared" si="13"/>
        <v>0</v>
      </c>
      <c r="AV26" s="475">
        <f t="shared" si="13"/>
        <v>0</v>
      </c>
    </row>
    <row r="27" spans="1:48" ht="15.75" x14ac:dyDescent="0.25">
      <c r="A27" s="14">
        <v>5</v>
      </c>
      <c r="B27" s="15" t="s">
        <v>22</v>
      </c>
      <c r="C27" s="46">
        <v>99.448876939183407</v>
      </c>
      <c r="D27" s="46">
        <v>597.07112306081672</v>
      </c>
      <c r="E27" s="46">
        <v>696.5200000000001</v>
      </c>
      <c r="F27" s="46">
        <f>'May28 WSplanting'!Q30</f>
        <v>0</v>
      </c>
      <c r="G27" s="46">
        <f>'May28 WSplanting'!AF30</f>
        <v>0</v>
      </c>
      <c r="H27" s="46">
        <f>'Jun22 WSplanting'!Q30</f>
        <v>0</v>
      </c>
      <c r="I27" s="46">
        <f>'Jun22 WSplanting'!AF30</f>
        <v>0</v>
      </c>
      <c r="J27" s="46">
        <f>'Jul WSplanting'!Q30</f>
        <v>134.30000000000001</v>
      </c>
      <c r="K27" s="46">
        <f>'Jul WSplanting'!AF30</f>
        <v>247.75</v>
      </c>
      <c r="L27" s="46">
        <f>Aug31WSplant!Q30</f>
        <v>232.2</v>
      </c>
      <c r="M27" s="46">
        <f>Aug31WSplant!AF30</f>
        <v>549.45000000000005</v>
      </c>
      <c r="N27" s="46">
        <f>Sep22WSplant!Q30</f>
        <v>243.2</v>
      </c>
      <c r="O27" s="46">
        <f>Sep22WSplant!AF30</f>
        <v>584.70000000000005</v>
      </c>
      <c r="P27" s="46"/>
      <c r="Q27" s="46"/>
      <c r="R27" s="46"/>
      <c r="S27" s="46"/>
      <c r="T27" s="46"/>
      <c r="U27" s="46"/>
      <c r="V27" s="46"/>
      <c r="W27" s="22"/>
      <c r="X27" s="22"/>
      <c r="Y27" s="22"/>
      <c r="Z27" s="473">
        <f t="shared" si="11"/>
        <v>377.5</v>
      </c>
      <c r="AA27" s="475">
        <f t="shared" si="12"/>
        <v>832.45</v>
      </c>
      <c r="AB27" s="476"/>
      <c r="AC27" s="476"/>
      <c r="AD27" s="476"/>
      <c r="AE27" s="476"/>
      <c r="AF27" s="476"/>
      <c r="AG27" s="476"/>
      <c r="AH27" s="476"/>
      <c r="AI27" s="62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74">
        <f t="shared" si="13"/>
        <v>0</v>
      </c>
      <c r="AV27" s="475">
        <f t="shared" si="13"/>
        <v>0</v>
      </c>
    </row>
    <row r="28" spans="1:48" ht="15.75" x14ac:dyDescent="0.25">
      <c r="A28" s="14">
        <v>6</v>
      </c>
      <c r="B28" s="15" t="s">
        <v>23</v>
      </c>
      <c r="C28" s="46">
        <v>15.898662796231084</v>
      </c>
      <c r="D28" s="46">
        <v>396.60133720376894</v>
      </c>
      <c r="E28" s="46">
        <v>412.5</v>
      </c>
      <c r="F28" s="46">
        <f>'May28 WSplanting'!Q31</f>
        <v>0</v>
      </c>
      <c r="G28" s="46">
        <f>'May28 WSplanting'!AF31</f>
        <v>0</v>
      </c>
      <c r="H28" s="46">
        <f>'Jun22 WSplanting'!Q31</f>
        <v>0</v>
      </c>
      <c r="I28" s="46">
        <f>'Jun22 WSplanting'!AF31</f>
        <v>0</v>
      </c>
      <c r="J28" s="46">
        <f>'Jul WSplanting'!Q31</f>
        <v>0</v>
      </c>
      <c r="K28" s="46">
        <f>'Jul WSplanting'!AF31</f>
        <v>14</v>
      </c>
      <c r="L28" s="46">
        <f>Aug31WSplant!Q31</f>
        <v>0</v>
      </c>
      <c r="M28" s="46">
        <f>Aug31WSplant!AF31</f>
        <v>330.75</v>
      </c>
      <c r="N28" s="46">
        <f>Sep22WSplant!Q31</f>
        <v>0</v>
      </c>
      <c r="O28" s="46">
        <f>Sep22WSplant!AF31</f>
        <v>417.75</v>
      </c>
      <c r="P28" s="46"/>
      <c r="Q28" s="46"/>
      <c r="R28" s="46"/>
      <c r="S28" s="46"/>
      <c r="T28" s="46"/>
      <c r="U28" s="46"/>
      <c r="V28" s="46"/>
      <c r="W28" s="22"/>
      <c r="X28" s="22"/>
      <c r="Y28" s="22"/>
      <c r="Z28" s="473">
        <f t="shared" si="11"/>
        <v>0</v>
      </c>
      <c r="AA28" s="475">
        <f t="shared" si="12"/>
        <v>431.75</v>
      </c>
      <c r="AB28" s="476"/>
      <c r="AC28" s="476"/>
      <c r="AD28" s="476"/>
      <c r="AE28" s="476"/>
      <c r="AF28" s="476"/>
      <c r="AG28" s="476"/>
      <c r="AH28" s="476"/>
      <c r="AI28" s="62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74">
        <f t="shared" si="13"/>
        <v>0</v>
      </c>
      <c r="AV28" s="475">
        <f t="shared" si="13"/>
        <v>0</v>
      </c>
    </row>
    <row r="29" spans="1:48" ht="15.75" x14ac:dyDescent="0.25">
      <c r="A29" s="14">
        <v>7</v>
      </c>
      <c r="B29" s="15" t="s">
        <v>24</v>
      </c>
      <c r="C29" s="46">
        <v>196.26625107071476</v>
      </c>
      <c r="D29" s="46">
        <v>350.73374892928524</v>
      </c>
      <c r="E29" s="46">
        <v>547</v>
      </c>
      <c r="F29" s="46">
        <f>'May28 WSplanting'!Q32</f>
        <v>0</v>
      </c>
      <c r="G29" s="46">
        <f>'May28 WSplanting'!AF32</f>
        <v>0</v>
      </c>
      <c r="H29" s="46">
        <f>'Jun22 WSplanting'!Q32</f>
        <v>0</v>
      </c>
      <c r="I29" s="46">
        <f>'Jun22 WSplanting'!AF32</f>
        <v>0</v>
      </c>
      <c r="J29" s="46">
        <f>'Jul WSplanting'!Q32</f>
        <v>73.28</v>
      </c>
      <c r="K29" s="46">
        <f>'Jul WSplanting'!AF32</f>
        <v>147</v>
      </c>
      <c r="L29" s="46">
        <f>Aug31WSplant!Q32</f>
        <v>87</v>
      </c>
      <c r="M29" s="46">
        <f>Aug31WSplant!AF32</f>
        <v>314</v>
      </c>
      <c r="N29" s="46">
        <f>Sep22WSplant!Q32</f>
        <v>87</v>
      </c>
      <c r="O29" s="46">
        <f>Sep22WSplant!AF32</f>
        <v>314</v>
      </c>
      <c r="P29" s="46"/>
      <c r="Q29" s="46"/>
      <c r="R29" s="46"/>
      <c r="S29" s="46"/>
      <c r="T29" s="46"/>
      <c r="U29" s="46"/>
      <c r="V29" s="46"/>
      <c r="W29" s="22"/>
      <c r="X29" s="22"/>
      <c r="Y29" s="22"/>
      <c r="Z29" s="473">
        <f t="shared" si="11"/>
        <v>160.28</v>
      </c>
      <c r="AA29" s="475">
        <f t="shared" si="12"/>
        <v>461</v>
      </c>
      <c r="AB29" s="476"/>
      <c r="AC29" s="476"/>
      <c r="AD29" s="476"/>
      <c r="AE29" s="476"/>
      <c r="AF29" s="476"/>
      <c r="AG29" s="476"/>
      <c r="AH29" s="476"/>
      <c r="AI29" s="62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74">
        <f t="shared" si="13"/>
        <v>0</v>
      </c>
      <c r="AV29" s="475">
        <f t="shared" si="13"/>
        <v>0</v>
      </c>
    </row>
    <row r="30" spans="1:48" ht="15.75" x14ac:dyDescent="0.25">
      <c r="A30" s="14">
        <v>8</v>
      </c>
      <c r="B30" s="15" t="s">
        <v>25</v>
      </c>
      <c r="C30" s="46">
        <v>0</v>
      </c>
      <c r="D30" s="46">
        <v>325</v>
      </c>
      <c r="E30" s="46">
        <v>325</v>
      </c>
      <c r="F30" s="46">
        <f>'May28 WSplanting'!Q33</f>
        <v>0</v>
      </c>
      <c r="G30" s="46">
        <f>'May28 WSplanting'!AF33</f>
        <v>0</v>
      </c>
      <c r="H30" s="46">
        <f>'Jun22 WSplanting'!Q33</f>
        <v>0</v>
      </c>
      <c r="I30" s="46">
        <f>'Jun22 WSplanting'!AF33</f>
        <v>0</v>
      </c>
      <c r="J30" s="46">
        <f>'Jul WSplanting'!Q33</f>
        <v>0</v>
      </c>
      <c r="K30" s="46">
        <f>'Jul WSplanting'!AF33</f>
        <v>0</v>
      </c>
      <c r="L30" s="46">
        <f>Aug31WSplant!Q33</f>
        <v>0</v>
      </c>
      <c r="M30" s="46">
        <f>Aug31WSplant!AF33</f>
        <v>7</v>
      </c>
      <c r="N30" s="46">
        <f>Sep22WSplant!Q33</f>
        <v>0</v>
      </c>
      <c r="O30" s="46">
        <f>Sep22WSplant!AF33</f>
        <v>61.53</v>
      </c>
      <c r="P30" s="46"/>
      <c r="Q30" s="46"/>
      <c r="R30" s="46"/>
      <c r="S30" s="46"/>
      <c r="T30" s="46"/>
      <c r="U30" s="46"/>
      <c r="V30" s="46"/>
      <c r="W30" s="22"/>
      <c r="X30" s="22"/>
      <c r="Y30" s="22"/>
      <c r="Z30" s="473">
        <f t="shared" si="11"/>
        <v>0</v>
      </c>
      <c r="AA30" s="475">
        <f t="shared" si="12"/>
        <v>61.53</v>
      </c>
      <c r="AB30" s="476"/>
      <c r="AC30" s="476"/>
      <c r="AD30" s="476"/>
      <c r="AE30" s="476"/>
      <c r="AF30" s="476"/>
      <c r="AG30" s="476"/>
      <c r="AH30" s="476"/>
      <c r="AI30" s="62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74">
        <f t="shared" si="13"/>
        <v>0</v>
      </c>
      <c r="AV30" s="475">
        <f t="shared" si="13"/>
        <v>0</v>
      </c>
    </row>
    <row r="31" spans="1:48" ht="15.75" x14ac:dyDescent="0.25">
      <c r="A31" s="14">
        <v>9</v>
      </c>
      <c r="B31" s="15" t="s">
        <v>26</v>
      </c>
      <c r="C31" s="46">
        <v>188.59103454839629</v>
      </c>
      <c r="D31" s="46">
        <v>530.40896545160376</v>
      </c>
      <c r="E31" s="46">
        <v>719</v>
      </c>
      <c r="F31" s="46">
        <f>'May28 WSplanting'!Q34</f>
        <v>0</v>
      </c>
      <c r="G31" s="46">
        <f>'May28 WSplanting'!AF34</f>
        <v>0</v>
      </c>
      <c r="H31" s="46">
        <f>'Jun22 WSplanting'!Q34</f>
        <v>22</v>
      </c>
      <c r="I31" s="46">
        <f>'Jun22 WSplanting'!AF34</f>
        <v>0</v>
      </c>
      <c r="J31" s="46">
        <f>'Jul WSplanting'!Q34</f>
        <v>23</v>
      </c>
      <c r="K31" s="46">
        <f>'Jul WSplanting'!AF34</f>
        <v>560</v>
      </c>
      <c r="L31" s="46">
        <f>Aug31WSplant!Q34</f>
        <v>26.25</v>
      </c>
      <c r="M31" s="46">
        <f>Aug31WSplant!AF34</f>
        <v>487</v>
      </c>
      <c r="N31" s="46">
        <f>Sep22WSplant!Q34</f>
        <v>26.25</v>
      </c>
      <c r="O31" s="46">
        <f>Sep22WSplant!AF34</f>
        <v>487</v>
      </c>
      <c r="P31" s="46"/>
      <c r="Q31" s="46"/>
      <c r="R31" s="46"/>
      <c r="S31" s="46"/>
      <c r="T31" s="46"/>
      <c r="U31" s="46"/>
      <c r="V31" s="46"/>
      <c r="W31" s="22"/>
      <c r="X31" s="22"/>
      <c r="Y31" s="22"/>
      <c r="Z31" s="473">
        <f t="shared" si="11"/>
        <v>71.25</v>
      </c>
      <c r="AA31" s="475">
        <f t="shared" si="12"/>
        <v>1047</v>
      </c>
      <c r="AB31" s="476"/>
      <c r="AC31" s="476"/>
      <c r="AD31" s="476"/>
      <c r="AE31" s="476"/>
      <c r="AF31" s="476"/>
      <c r="AG31" s="476"/>
      <c r="AH31" s="476"/>
      <c r="AI31" s="62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74">
        <f t="shared" si="13"/>
        <v>0</v>
      </c>
      <c r="AV31" s="475">
        <f t="shared" si="13"/>
        <v>0</v>
      </c>
    </row>
    <row r="32" spans="1:48" ht="15.75" x14ac:dyDescent="0.25">
      <c r="A32" s="14">
        <v>10</v>
      </c>
      <c r="B32" s="15" t="s">
        <v>27</v>
      </c>
      <c r="C32" s="46">
        <v>29.056176834491293</v>
      </c>
      <c r="D32" s="46">
        <v>376.44382316550872</v>
      </c>
      <c r="E32" s="46">
        <v>405.5</v>
      </c>
      <c r="F32" s="46">
        <f>'May28 WSplanting'!Q35</f>
        <v>0</v>
      </c>
      <c r="G32" s="46">
        <f>'May28 WSplanting'!AF35</f>
        <v>0</v>
      </c>
      <c r="H32" s="46">
        <f>'Jun22 WSplanting'!Q35</f>
        <v>0</v>
      </c>
      <c r="I32" s="46">
        <f>'Jun22 WSplanting'!AF35</f>
        <v>0</v>
      </c>
      <c r="J32" s="46">
        <f>'Jul WSplanting'!Q35</f>
        <v>0</v>
      </c>
      <c r="K32" s="46">
        <f>'Jul WSplanting'!AF35</f>
        <v>354</v>
      </c>
      <c r="L32" s="46">
        <f>Aug31WSplant!Q35</f>
        <v>0</v>
      </c>
      <c r="M32" s="46">
        <f>Aug31WSplant!AF35</f>
        <v>354</v>
      </c>
      <c r="N32" s="46">
        <f>Sep22WSplant!Q35</f>
        <v>0</v>
      </c>
      <c r="O32" s="46">
        <f>Sep22WSplant!AF35</f>
        <v>354</v>
      </c>
      <c r="P32" s="46"/>
      <c r="Q32" s="46"/>
      <c r="R32" s="46"/>
      <c r="S32" s="46"/>
      <c r="T32" s="46"/>
      <c r="U32" s="46"/>
      <c r="V32" s="46"/>
      <c r="W32" s="22"/>
      <c r="X32" s="22"/>
      <c r="Y32" s="22"/>
      <c r="Z32" s="473">
        <f t="shared" si="11"/>
        <v>0</v>
      </c>
      <c r="AA32" s="475">
        <f t="shared" si="12"/>
        <v>708</v>
      </c>
      <c r="AB32" s="476"/>
      <c r="AC32" s="476"/>
      <c r="AD32" s="476"/>
      <c r="AE32" s="476"/>
      <c r="AF32" s="476"/>
      <c r="AG32" s="476"/>
      <c r="AH32" s="476"/>
      <c r="AI32" s="62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74">
        <f t="shared" si="13"/>
        <v>0</v>
      </c>
      <c r="AV32" s="475">
        <f t="shared" si="13"/>
        <v>0</v>
      </c>
    </row>
    <row r="33" spans="1:48" ht="15.75" x14ac:dyDescent="0.25">
      <c r="A33" s="14">
        <v>11</v>
      </c>
      <c r="B33" s="15" t="s">
        <v>28</v>
      </c>
      <c r="C33" s="46">
        <v>1741.1776910631008</v>
      </c>
      <c r="D33" s="46">
        <v>540.82230893689916</v>
      </c>
      <c r="E33" s="46">
        <v>2282</v>
      </c>
      <c r="F33" s="46">
        <f>'May28 WSplanting'!Q36</f>
        <v>0</v>
      </c>
      <c r="G33" s="46">
        <f>'May28 WSplanting'!AF36</f>
        <v>0</v>
      </c>
      <c r="H33" s="46">
        <f>'Jun22 WSplanting'!Q36</f>
        <v>0</v>
      </c>
      <c r="I33" s="46">
        <f>'Jun22 WSplanting'!AF36</f>
        <v>0</v>
      </c>
      <c r="J33" s="46">
        <f>'Jul WSplanting'!Q36</f>
        <v>148.93</v>
      </c>
      <c r="K33" s="46">
        <f>'Jul WSplanting'!AF36</f>
        <v>52.76</v>
      </c>
      <c r="L33" s="46">
        <f>Aug31WSplant!Q36</f>
        <v>2511.85</v>
      </c>
      <c r="M33" s="46">
        <f>Aug31WSplant!AF36</f>
        <v>857.63</v>
      </c>
      <c r="N33" s="46">
        <f>Sep22WSplant!Q36</f>
        <v>2331</v>
      </c>
      <c r="O33" s="46">
        <f>Sep22WSplant!AF36</f>
        <v>939.61</v>
      </c>
      <c r="P33" s="46"/>
      <c r="Q33" s="46"/>
      <c r="R33" s="46"/>
      <c r="S33" s="46"/>
      <c r="T33" s="46"/>
      <c r="U33" s="46"/>
      <c r="V33" s="46"/>
      <c r="W33" s="22"/>
      <c r="X33" s="22"/>
      <c r="Y33" s="22"/>
      <c r="Z33" s="473">
        <f t="shared" si="11"/>
        <v>2479.9299999999998</v>
      </c>
      <c r="AA33" s="475">
        <f t="shared" si="12"/>
        <v>992.37</v>
      </c>
      <c r="AB33" s="476"/>
      <c r="AC33" s="476"/>
      <c r="AD33" s="476"/>
      <c r="AE33" s="476"/>
      <c r="AF33" s="476"/>
      <c r="AG33" s="476"/>
      <c r="AH33" s="476"/>
      <c r="AI33" s="62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74">
        <f t="shared" si="13"/>
        <v>0</v>
      </c>
      <c r="AV33" s="475">
        <f t="shared" si="13"/>
        <v>0</v>
      </c>
    </row>
    <row r="34" spans="1:48" ht="15.75" x14ac:dyDescent="0.25">
      <c r="A34" s="14">
        <v>12</v>
      </c>
      <c r="B34" s="15" t="s">
        <v>29</v>
      </c>
      <c r="C34" s="46">
        <v>286.72416008375365</v>
      </c>
      <c r="D34" s="46">
        <v>2448.7758399162462</v>
      </c>
      <c r="E34" s="46">
        <v>2735.5</v>
      </c>
      <c r="F34" s="46">
        <f>'May28 WSplanting'!Q37</f>
        <v>0</v>
      </c>
      <c r="G34" s="46">
        <f>'May28 WSplanting'!AF37</f>
        <v>0</v>
      </c>
      <c r="H34" s="46">
        <f>'Jun22 WSplanting'!Q37</f>
        <v>0</v>
      </c>
      <c r="I34" s="46">
        <f>'Jun22 WSplanting'!AF37</f>
        <v>0</v>
      </c>
      <c r="J34" s="46">
        <f>'Jul WSplanting'!Q37</f>
        <v>128</v>
      </c>
      <c r="K34" s="46">
        <f>'Jul WSplanting'!AF37</f>
        <v>0</v>
      </c>
      <c r="L34" s="46">
        <f>Aug31WSplant!Q37</f>
        <v>717.53</v>
      </c>
      <c r="M34" s="46">
        <f>Aug31WSplant!AF37</f>
        <v>1208</v>
      </c>
      <c r="N34" s="46">
        <f>Sep22WSplant!Q37</f>
        <v>755.28</v>
      </c>
      <c r="O34" s="46">
        <f>Sep22WSplant!AF37</f>
        <v>1208</v>
      </c>
      <c r="P34" s="46"/>
      <c r="Q34" s="46"/>
      <c r="R34" s="46"/>
      <c r="S34" s="46"/>
      <c r="T34" s="46"/>
      <c r="U34" s="46"/>
      <c r="V34" s="46"/>
      <c r="W34" s="22"/>
      <c r="X34" s="22"/>
      <c r="Y34" s="22"/>
      <c r="Z34" s="473">
        <f t="shared" si="11"/>
        <v>883.28</v>
      </c>
      <c r="AA34" s="475">
        <f t="shared" si="12"/>
        <v>1208</v>
      </c>
      <c r="AB34" s="476"/>
      <c r="AC34" s="476"/>
      <c r="AD34" s="476"/>
      <c r="AE34" s="476"/>
      <c r="AF34" s="476"/>
      <c r="AG34" s="476"/>
      <c r="AH34" s="476"/>
      <c r="AI34" s="62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74">
        <f t="shared" si="13"/>
        <v>0</v>
      </c>
      <c r="AV34" s="475">
        <f t="shared" si="13"/>
        <v>0</v>
      </c>
    </row>
    <row r="35" spans="1:48" ht="15.75" x14ac:dyDescent="0.25">
      <c r="A35" s="14">
        <v>13</v>
      </c>
      <c r="B35" s="15" t="s">
        <v>30</v>
      </c>
      <c r="C35" s="46">
        <v>590.44344246692674</v>
      </c>
      <c r="D35" s="46">
        <v>3212.0565575330734</v>
      </c>
      <c r="E35" s="46">
        <v>3802.5</v>
      </c>
      <c r="F35" s="46">
        <f>'May28 WSplanting'!Q38</f>
        <v>0</v>
      </c>
      <c r="G35" s="46">
        <f>'May28 WSplanting'!AF38</f>
        <v>0</v>
      </c>
      <c r="H35" s="46">
        <f>'Jun22 WSplanting'!Q38</f>
        <v>0</v>
      </c>
      <c r="I35" s="46">
        <f>'Jun22 WSplanting'!AF38</f>
        <v>0</v>
      </c>
      <c r="J35" s="46">
        <f>'Jul WSplanting'!Q38</f>
        <v>0</v>
      </c>
      <c r="K35" s="46">
        <f>'Jul WSplanting'!AF38</f>
        <v>14.5</v>
      </c>
      <c r="L35" s="46">
        <f>Aug31WSplant!Q38</f>
        <v>42</v>
      </c>
      <c r="M35" s="46">
        <f>Aug31WSplant!AF38</f>
        <v>1770.5</v>
      </c>
      <c r="N35" s="46">
        <f>Sep22WSplant!Q38</f>
        <v>42</v>
      </c>
      <c r="O35" s="46">
        <f>Sep22WSplant!AF38</f>
        <v>1770.5</v>
      </c>
      <c r="P35" s="46"/>
      <c r="Q35" s="46"/>
      <c r="R35" s="46"/>
      <c r="S35" s="46"/>
      <c r="T35" s="46"/>
      <c r="U35" s="46"/>
      <c r="V35" s="46"/>
      <c r="W35" s="22"/>
      <c r="X35" s="22"/>
      <c r="Y35" s="22"/>
      <c r="Z35" s="473">
        <f t="shared" si="11"/>
        <v>42</v>
      </c>
      <c r="AA35" s="475">
        <f t="shared" si="12"/>
        <v>1785</v>
      </c>
      <c r="AB35" s="476"/>
      <c r="AC35" s="476"/>
      <c r="AD35" s="476"/>
      <c r="AE35" s="476"/>
      <c r="AF35" s="476"/>
      <c r="AG35" s="476"/>
      <c r="AH35" s="476"/>
      <c r="AI35" s="62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74">
        <f t="shared" si="13"/>
        <v>0</v>
      </c>
      <c r="AV35" s="475">
        <f t="shared" si="13"/>
        <v>0</v>
      </c>
    </row>
    <row r="36" spans="1:48" ht="15.75" x14ac:dyDescent="0.25">
      <c r="A36" s="14">
        <v>14</v>
      </c>
      <c r="B36" s="15" t="s">
        <v>31</v>
      </c>
      <c r="C36" s="46">
        <v>4536.0529646902069</v>
      </c>
      <c r="D36" s="46">
        <v>1528.9470353097931</v>
      </c>
      <c r="E36" s="46">
        <v>6065</v>
      </c>
      <c r="F36" s="46">
        <f>'May28 WSplanting'!Q39</f>
        <v>0</v>
      </c>
      <c r="G36" s="46">
        <f>'May28 WSplanting'!AF39</f>
        <v>0</v>
      </c>
      <c r="H36" s="46">
        <f>'Jun22 WSplanting'!Q39</f>
        <v>0</v>
      </c>
      <c r="I36" s="46">
        <f>'Jun22 WSplanting'!AF39</f>
        <v>0</v>
      </c>
      <c r="J36" s="46">
        <f>'Jul WSplanting'!Q39</f>
        <v>104.85</v>
      </c>
      <c r="K36" s="46">
        <f>'Jul WSplanting'!AF39</f>
        <v>0</v>
      </c>
      <c r="L36" s="46">
        <f>Aug31WSplant!Q39</f>
        <v>404.45</v>
      </c>
      <c r="M36" s="46">
        <f>Aug31WSplant!AF39</f>
        <v>42.949999999999996</v>
      </c>
      <c r="N36" s="46">
        <f>Sep22WSplant!Q39</f>
        <v>404.45</v>
      </c>
      <c r="O36" s="46">
        <f>Sep22WSplant!AF39</f>
        <v>42.949999999999996</v>
      </c>
      <c r="P36" s="46"/>
      <c r="Q36" s="46"/>
      <c r="R36" s="46"/>
      <c r="S36" s="46"/>
      <c r="T36" s="46"/>
      <c r="U36" s="46"/>
      <c r="V36" s="46"/>
      <c r="W36" s="22"/>
      <c r="X36" s="22"/>
      <c r="Y36" s="22"/>
      <c r="Z36" s="473">
        <f t="shared" si="11"/>
        <v>509.29999999999995</v>
      </c>
      <c r="AA36" s="475">
        <f t="shared" si="12"/>
        <v>42.949999999999996</v>
      </c>
      <c r="AB36" s="476"/>
      <c r="AC36" s="476"/>
      <c r="AD36" s="476"/>
      <c r="AE36" s="476"/>
      <c r="AF36" s="476"/>
      <c r="AG36" s="476"/>
      <c r="AH36" s="476"/>
      <c r="AI36" s="62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74">
        <f t="shared" si="13"/>
        <v>0</v>
      </c>
      <c r="AV36" s="475">
        <f t="shared" si="13"/>
        <v>0</v>
      </c>
    </row>
    <row r="37" spans="1:48" s="91" customFormat="1" ht="14.25" x14ac:dyDescent="0.2">
      <c r="A37" s="27" t="s">
        <v>32</v>
      </c>
      <c r="B37" s="34">
        <v>19</v>
      </c>
      <c r="C37" s="29">
        <f>SUM(C38:C56)</f>
        <v>11206.364352336535</v>
      </c>
      <c r="D37" s="29">
        <f t="shared" ref="D37" si="14">SUM(D38:D56)</f>
        <v>8050.1356476634619</v>
      </c>
      <c r="E37" s="29">
        <f>SUM(E38:E56)</f>
        <v>19256.5</v>
      </c>
      <c r="F37" s="29">
        <f>SUM(F38:F56)</f>
        <v>32.090000000000003</v>
      </c>
      <c r="G37" s="29">
        <f t="shared" ref="G37:AV37" si="15">SUM(G38:G56)</f>
        <v>18.2</v>
      </c>
      <c r="H37" s="29">
        <f t="shared" si="15"/>
        <v>553.24</v>
      </c>
      <c r="I37" s="29">
        <f t="shared" si="15"/>
        <v>22.75</v>
      </c>
      <c r="J37" s="29">
        <f t="shared" si="15"/>
        <v>3043.39</v>
      </c>
      <c r="K37" s="29">
        <f t="shared" si="15"/>
        <v>618.23</v>
      </c>
      <c r="L37" s="29">
        <f t="shared" ref="L37:M37" si="16">SUM(L38:L56)</f>
        <v>10998.704162800001</v>
      </c>
      <c r="M37" s="29">
        <f t="shared" si="16"/>
        <v>5896.3700000000008</v>
      </c>
      <c r="N37" s="29">
        <f t="shared" si="15"/>
        <v>12570.704162799999</v>
      </c>
      <c r="O37" s="29">
        <f t="shared" si="15"/>
        <v>7211.42</v>
      </c>
      <c r="P37" s="29">
        <f t="shared" si="15"/>
        <v>0</v>
      </c>
      <c r="Q37" s="29">
        <f t="shared" si="15"/>
        <v>0</v>
      </c>
      <c r="R37" s="29">
        <f t="shared" si="15"/>
        <v>0</v>
      </c>
      <c r="S37" s="29">
        <f t="shared" si="15"/>
        <v>0</v>
      </c>
      <c r="T37" s="29">
        <f t="shared" si="15"/>
        <v>0</v>
      </c>
      <c r="U37" s="29">
        <f t="shared" si="15"/>
        <v>0</v>
      </c>
      <c r="V37" s="29">
        <f t="shared" si="15"/>
        <v>0</v>
      </c>
      <c r="W37" s="29">
        <f t="shared" si="15"/>
        <v>0</v>
      </c>
      <c r="X37" s="29">
        <f t="shared" si="15"/>
        <v>0</v>
      </c>
      <c r="Y37" s="29">
        <f t="shared" si="15"/>
        <v>0</v>
      </c>
      <c r="Z37" s="29">
        <f t="shared" si="15"/>
        <v>16199.4241628</v>
      </c>
      <c r="AA37" s="29">
        <f t="shared" si="15"/>
        <v>7870.6</v>
      </c>
      <c r="AB37" s="29">
        <f t="shared" si="15"/>
        <v>0</v>
      </c>
      <c r="AC37" s="29">
        <f t="shared" si="15"/>
        <v>0</v>
      </c>
      <c r="AD37" s="29">
        <f t="shared" si="15"/>
        <v>0</v>
      </c>
      <c r="AE37" s="29">
        <f t="shared" si="15"/>
        <v>0</v>
      </c>
      <c r="AF37" s="29">
        <f t="shared" si="15"/>
        <v>0</v>
      </c>
      <c r="AG37" s="29">
        <f t="shared" si="15"/>
        <v>0</v>
      </c>
      <c r="AH37" s="29">
        <f t="shared" si="15"/>
        <v>0</v>
      </c>
      <c r="AI37" s="29">
        <f t="shared" si="15"/>
        <v>0</v>
      </c>
      <c r="AJ37" s="29">
        <f t="shared" si="15"/>
        <v>0</v>
      </c>
      <c r="AK37" s="29">
        <f t="shared" si="15"/>
        <v>0</v>
      </c>
      <c r="AL37" s="29">
        <f t="shared" si="15"/>
        <v>0</v>
      </c>
      <c r="AM37" s="29">
        <f t="shared" si="15"/>
        <v>0</v>
      </c>
      <c r="AN37" s="29">
        <f t="shared" si="15"/>
        <v>0</v>
      </c>
      <c r="AO37" s="29">
        <f t="shared" si="15"/>
        <v>0</v>
      </c>
      <c r="AP37" s="29">
        <f t="shared" si="15"/>
        <v>0</v>
      </c>
      <c r="AQ37" s="29">
        <f t="shared" si="15"/>
        <v>0</v>
      </c>
      <c r="AR37" s="29">
        <f t="shared" si="15"/>
        <v>0</v>
      </c>
      <c r="AS37" s="29">
        <f t="shared" si="15"/>
        <v>0</v>
      </c>
      <c r="AT37" s="29">
        <f t="shared" si="15"/>
        <v>0</v>
      </c>
      <c r="AU37" s="29">
        <f t="shared" si="15"/>
        <v>0</v>
      </c>
      <c r="AV37" s="29">
        <f t="shared" si="15"/>
        <v>0</v>
      </c>
    </row>
    <row r="38" spans="1:48" ht="15.75" x14ac:dyDescent="0.25">
      <c r="A38" s="14">
        <v>1</v>
      </c>
      <c r="B38" s="15" t="s">
        <v>33</v>
      </c>
      <c r="C38" s="46">
        <v>1436.3619491767392</v>
      </c>
      <c r="D38" s="46">
        <v>764.63805082326076</v>
      </c>
      <c r="E38" s="46">
        <v>2201</v>
      </c>
      <c r="F38" s="46">
        <f>'May28 WSplanting'!Q40</f>
        <v>0</v>
      </c>
      <c r="G38" s="46">
        <f>'May28 WSplanting'!AF40</f>
        <v>0</v>
      </c>
      <c r="H38" s="46">
        <f>'Jun22 WSplanting'!Q40</f>
        <v>0</v>
      </c>
      <c r="I38" s="46">
        <f>'Jun22 WSplanting'!AF40</f>
        <v>0</v>
      </c>
      <c r="J38" s="46">
        <f>'Jul WSplanting'!Q40</f>
        <v>0</v>
      </c>
      <c r="K38" s="46">
        <f>'Jul WSplanting'!AF40</f>
        <v>0</v>
      </c>
      <c r="L38" s="46">
        <f>Aug31WSplant!Q40</f>
        <v>1469</v>
      </c>
      <c r="M38" s="46">
        <f>Aug31WSplant!AF40</f>
        <v>0</v>
      </c>
      <c r="N38" s="46">
        <f>Sep22WSplant!Q40</f>
        <v>1469</v>
      </c>
      <c r="O38" s="46">
        <f>Sep22WSplant!AF40</f>
        <v>0</v>
      </c>
      <c r="P38" s="46"/>
      <c r="Q38" s="46"/>
      <c r="R38" s="46"/>
      <c r="S38" s="46"/>
      <c r="T38" s="46"/>
      <c r="U38" s="46"/>
      <c r="V38" s="46"/>
      <c r="W38" s="5"/>
      <c r="X38" s="5"/>
      <c r="Y38" s="5"/>
      <c r="Z38" s="473">
        <f t="shared" ref="Z38:Z55" si="17">F38+H38+J38+N38</f>
        <v>1469</v>
      </c>
      <c r="AA38" s="475">
        <f t="shared" ref="AA38:AA55" si="18">G38+I38+K38+O38</f>
        <v>0</v>
      </c>
      <c r="AB38" s="476"/>
      <c r="AC38" s="476"/>
      <c r="AD38" s="476"/>
      <c r="AE38" s="476"/>
      <c r="AF38" s="476"/>
      <c r="AG38" s="476"/>
      <c r="AH38" s="476"/>
      <c r="AI38" s="62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74">
        <f>AB38+AD38+AF38+AH38</f>
        <v>0</v>
      </c>
      <c r="AV38" s="475">
        <f>AC38+AE38+AG38+AI38</f>
        <v>0</v>
      </c>
    </row>
    <row r="39" spans="1:48" ht="15.75" x14ac:dyDescent="0.25">
      <c r="A39" s="14">
        <v>2</v>
      </c>
      <c r="B39" s="15" t="s">
        <v>34</v>
      </c>
      <c r="C39" s="46">
        <v>21.929190063767013</v>
      </c>
      <c r="D39" s="46">
        <v>61.07080993623299</v>
      </c>
      <c r="E39" s="46">
        <v>83</v>
      </c>
      <c r="F39" s="46">
        <f>'May28 WSplanting'!Q41</f>
        <v>0</v>
      </c>
      <c r="G39" s="46">
        <f>'May28 WSplanting'!AF41</f>
        <v>0</v>
      </c>
      <c r="H39" s="46">
        <f>'Jun22 WSplanting'!Q41</f>
        <v>0</v>
      </c>
      <c r="I39" s="46">
        <f>'Jun22 WSplanting'!AF41</f>
        <v>0</v>
      </c>
      <c r="J39" s="46">
        <f>'Jul WSplanting'!Q41</f>
        <v>0</v>
      </c>
      <c r="K39" s="46">
        <f>'Jul WSplanting'!AF41</f>
        <v>0</v>
      </c>
      <c r="L39" s="46">
        <f>Aug31WSplant!Q41</f>
        <v>0</v>
      </c>
      <c r="M39" s="46">
        <f>Aug31WSplant!AF41</f>
        <v>19.8</v>
      </c>
      <c r="N39" s="46">
        <f>Sep22WSplant!Q41</f>
        <v>0</v>
      </c>
      <c r="O39" s="46">
        <f>Sep22WSplant!AF41</f>
        <v>19.8</v>
      </c>
      <c r="P39" s="46"/>
      <c r="Q39" s="46"/>
      <c r="R39" s="46"/>
      <c r="S39" s="46"/>
      <c r="T39" s="46"/>
      <c r="U39" s="46"/>
      <c r="V39" s="46"/>
      <c r="W39" s="5"/>
      <c r="X39" s="5"/>
      <c r="Y39" s="5"/>
      <c r="Z39" s="473">
        <f t="shared" si="17"/>
        <v>0</v>
      </c>
      <c r="AA39" s="475">
        <f t="shared" si="18"/>
        <v>19.8</v>
      </c>
      <c r="AB39" s="476"/>
      <c r="AC39" s="476"/>
      <c r="AD39" s="476"/>
      <c r="AE39" s="476"/>
      <c r="AF39" s="476"/>
      <c r="AG39" s="476"/>
      <c r="AH39" s="476"/>
      <c r="AI39" s="62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74">
        <f t="shared" ref="AU39:AV56" si="19">AB39+AD39+AF39+AH39</f>
        <v>0</v>
      </c>
      <c r="AV39" s="475">
        <f t="shared" si="19"/>
        <v>0</v>
      </c>
    </row>
    <row r="40" spans="1:48" ht="15.75" x14ac:dyDescent="0.25">
      <c r="A40" s="14">
        <v>3</v>
      </c>
      <c r="B40" s="15" t="s">
        <v>35</v>
      </c>
      <c r="C40" s="46">
        <v>165.56538498144096</v>
      </c>
      <c r="D40" s="46">
        <v>813.43461501855904</v>
      </c>
      <c r="E40" s="46">
        <v>979</v>
      </c>
      <c r="F40" s="46">
        <f>'May28 WSplanting'!Q42</f>
        <v>0</v>
      </c>
      <c r="G40" s="46">
        <f>'May28 WSplanting'!AF42</f>
        <v>0</v>
      </c>
      <c r="H40" s="46">
        <f>'Jun22 WSplanting'!Q42</f>
        <v>0</v>
      </c>
      <c r="I40" s="46">
        <f>'Jun22 WSplanting'!AF42</f>
        <v>0</v>
      </c>
      <c r="J40" s="46">
        <f>'Jul WSplanting'!Q42</f>
        <v>336</v>
      </c>
      <c r="K40" s="46">
        <f>'Jul WSplanting'!AF42</f>
        <v>473.5</v>
      </c>
      <c r="L40" s="46">
        <f>Aug31WSplant!Q42</f>
        <v>358</v>
      </c>
      <c r="M40" s="46">
        <f>Aug31WSplant!AF42</f>
        <v>566.5</v>
      </c>
      <c r="N40" s="46">
        <f>Sep22WSplant!Q42</f>
        <v>358</v>
      </c>
      <c r="O40" s="46">
        <f>Sep22WSplant!AF42</f>
        <v>566.5</v>
      </c>
      <c r="P40" s="46"/>
      <c r="Q40" s="46"/>
      <c r="R40" s="46"/>
      <c r="S40" s="46"/>
      <c r="T40" s="46"/>
      <c r="U40" s="46"/>
      <c r="V40" s="46"/>
      <c r="W40" s="5"/>
      <c r="X40" s="5"/>
      <c r="Y40" s="5"/>
      <c r="Z40" s="473">
        <f t="shared" si="17"/>
        <v>694</v>
      </c>
      <c r="AA40" s="475">
        <f t="shared" si="18"/>
        <v>1040</v>
      </c>
      <c r="AB40" s="476"/>
      <c r="AC40" s="476"/>
      <c r="AD40" s="476"/>
      <c r="AE40" s="476"/>
      <c r="AF40" s="476"/>
      <c r="AG40" s="476"/>
      <c r="AH40" s="476"/>
      <c r="AI40" s="62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74">
        <f t="shared" si="19"/>
        <v>0</v>
      </c>
      <c r="AV40" s="475">
        <f t="shared" si="19"/>
        <v>0</v>
      </c>
    </row>
    <row r="41" spans="1:48" ht="15.75" x14ac:dyDescent="0.25">
      <c r="A41" s="14">
        <v>4</v>
      </c>
      <c r="B41" s="15" t="s">
        <v>36</v>
      </c>
      <c r="C41" s="46">
        <v>811.92826211097361</v>
      </c>
      <c r="D41" s="46">
        <v>109.57173788902639</v>
      </c>
      <c r="E41" s="46">
        <v>921.5</v>
      </c>
      <c r="F41" s="46">
        <f>'May28 WSplanting'!Q43</f>
        <v>1</v>
      </c>
      <c r="G41" s="46">
        <f>'May28 WSplanting'!AF43</f>
        <v>0</v>
      </c>
      <c r="H41" s="46">
        <f>'Jun22 WSplanting'!Q43</f>
        <v>335.25</v>
      </c>
      <c r="I41" s="46">
        <f>'Jun22 WSplanting'!AF43</f>
        <v>0</v>
      </c>
      <c r="J41" s="46">
        <f>'Jul WSplanting'!Q43</f>
        <v>893.86999999999989</v>
      </c>
      <c r="K41" s="46">
        <f>'Jul WSplanting'!AF43</f>
        <v>84.29</v>
      </c>
      <c r="L41" s="46">
        <f>Aug31WSplant!Q43</f>
        <v>916.21</v>
      </c>
      <c r="M41" s="46">
        <f>Aug31WSplant!AF43</f>
        <v>197.36999999999998</v>
      </c>
      <c r="N41" s="46">
        <f>Sep22WSplant!Q43</f>
        <v>916.21</v>
      </c>
      <c r="O41" s="46">
        <f>Sep22WSplant!AF43</f>
        <v>197.36999999999998</v>
      </c>
      <c r="P41" s="46"/>
      <c r="Q41" s="46"/>
      <c r="R41" s="46"/>
      <c r="S41" s="46"/>
      <c r="T41" s="46"/>
      <c r="U41" s="46"/>
      <c r="V41" s="46"/>
      <c r="W41" s="5"/>
      <c r="X41" s="5"/>
      <c r="Y41" s="5"/>
      <c r="Z41" s="473">
        <f t="shared" si="17"/>
        <v>2146.33</v>
      </c>
      <c r="AA41" s="475">
        <f t="shared" si="18"/>
        <v>281.65999999999997</v>
      </c>
      <c r="AB41" s="476"/>
      <c r="AC41" s="476"/>
      <c r="AD41" s="476"/>
      <c r="AE41" s="476"/>
      <c r="AF41" s="476"/>
      <c r="AG41" s="476"/>
      <c r="AH41" s="476"/>
      <c r="AI41" s="62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74">
        <f t="shared" si="19"/>
        <v>0</v>
      </c>
      <c r="AV41" s="475">
        <f t="shared" si="19"/>
        <v>0</v>
      </c>
    </row>
    <row r="42" spans="1:48" ht="15.75" x14ac:dyDescent="0.25">
      <c r="A42" s="14">
        <v>5</v>
      </c>
      <c r="B42" s="15" t="s">
        <v>37</v>
      </c>
      <c r="C42" s="46">
        <v>1485.7026268202151</v>
      </c>
      <c r="D42" s="46">
        <v>181.29737317978493</v>
      </c>
      <c r="E42" s="46">
        <v>1667</v>
      </c>
      <c r="F42" s="46">
        <f>'May28 WSplanting'!Q44</f>
        <v>0</v>
      </c>
      <c r="G42" s="46">
        <f>'May28 WSplanting'!AF44</f>
        <v>0</v>
      </c>
      <c r="H42" s="46">
        <f>'Jun22 WSplanting'!Q44</f>
        <v>0</v>
      </c>
      <c r="I42" s="46">
        <f>'Jun22 WSplanting'!AF44</f>
        <v>0</v>
      </c>
      <c r="J42" s="46">
        <f>'Jul WSplanting'!Q44</f>
        <v>128.72</v>
      </c>
      <c r="K42" s="46">
        <f>'Jul WSplanting'!AF44</f>
        <v>0</v>
      </c>
      <c r="L42" s="46">
        <f>Aug31WSplant!Q44</f>
        <v>128.72</v>
      </c>
      <c r="M42" s="46">
        <f>Aug31WSplant!AF44</f>
        <v>0</v>
      </c>
      <c r="N42" s="46">
        <f>Sep22WSplant!Q44</f>
        <v>1273.5</v>
      </c>
      <c r="O42" s="46">
        <f>Sep22WSplant!AF44</f>
        <v>200</v>
      </c>
      <c r="P42" s="46"/>
      <c r="Q42" s="46"/>
      <c r="R42" s="46"/>
      <c r="S42" s="46"/>
      <c r="T42" s="46"/>
      <c r="U42" s="46"/>
      <c r="V42" s="46"/>
      <c r="W42" s="5"/>
      <c r="X42" s="5"/>
      <c r="Y42" s="5"/>
      <c r="Z42" s="473">
        <f t="shared" si="17"/>
        <v>1402.22</v>
      </c>
      <c r="AA42" s="475">
        <f t="shared" si="18"/>
        <v>200</v>
      </c>
      <c r="AB42" s="476"/>
      <c r="AC42" s="476"/>
      <c r="AD42" s="476"/>
      <c r="AE42" s="476"/>
      <c r="AF42" s="476"/>
      <c r="AG42" s="476"/>
      <c r="AH42" s="476"/>
      <c r="AI42" s="62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74">
        <f t="shared" si="19"/>
        <v>0</v>
      </c>
      <c r="AV42" s="475">
        <f t="shared" si="19"/>
        <v>0</v>
      </c>
    </row>
    <row r="43" spans="1:48" ht="15.75" x14ac:dyDescent="0.25">
      <c r="A43" s="14">
        <v>6</v>
      </c>
      <c r="B43" s="15" t="s">
        <v>38</v>
      </c>
      <c r="C43" s="46">
        <v>803.70481583706101</v>
      </c>
      <c r="D43" s="46">
        <v>2082.2951841629392</v>
      </c>
      <c r="E43" s="46">
        <v>2886</v>
      </c>
      <c r="F43" s="46">
        <f>'May28 WSplanting'!Q45</f>
        <v>0</v>
      </c>
      <c r="G43" s="46">
        <f>'May28 WSplanting'!AF45</f>
        <v>0</v>
      </c>
      <c r="H43" s="46">
        <f>'Jun22 WSplanting'!Q45</f>
        <v>86.1</v>
      </c>
      <c r="I43" s="46">
        <f>'Jun22 WSplanting'!AF45</f>
        <v>0</v>
      </c>
      <c r="J43" s="46">
        <f>'Jul WSplanting'!Q45</f>
        <v>86.1</v>
      </c>
      <c r="K43" s="46">
        <f>'Jul WSplanting'!AF45</f>
        <v>0</v>
      </c>
      <c r="L43" s="46">
        <f>Aug31WSplant!Q45</f>
        <v>1292.5999999999999</v>
      </c>
      <c r="M43" s="46">
        <f>Aug31WSplant!AF45</f>
        <v>1627</v>
      </c>
      <c r="N43" s="46">
        <f>Sep22WSplant!Q45</f>
        <v>1292.5999999999999</v>
      </c>
      <c r="O43" s="46">
        <f>Sep22WSplant!AF45</f>
        <v>1627</v>
      </c>
      <c r="P43" s="46"/>
      <c r="Q43" s="46"/>
      <c r="R43" s="46"/>
      <c r="S43" s="46"/>
      <c r="T43" s="46"/>
      <c r="U43" s="46"/>
      <c r="V43" s="46"/>
      <c r="W43" s="5"/>
      <c r="X43" s="5"/>
      <c r="Y43" s="5"/>
      <c r="Z43" s="473">
        <f t="shared" si="17"/>
        <v>1464.8</v>
      </c>
      <c r="AA43" s="475">
        <f t="shared" si="18"/>
        <v>1627</v>
      </c>
      <c r="AB43" s="476"/>
      <c r="AC43" s="476"/>
      <c r="AD43" s="476"/>
      <c r="AE43" s="476"/>
      <c r="AF43" s="476"/>
      <c r="AG43" s="476"/>
      <c r="AH43" s="476"/>
      <c r="AI43" s="62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74">
        <f t="shared" si="19"/>
        <v>0</v>
      </c>
      <c r="AV43" s="475">
        <f t="shared" si="19"/>
        <v>0</v>
      </c>
    </row>
    <row r="44" spans="1:48" ht="15.75" x14ac:dyDescent="0.25">
      <c r="A44" s="14">
        <v>7</v>
      </c>
      <c r="B44" s="15" t="s">
        <v>39</v>
      </c>
      <c r="C44" s="46">
        <v>200.65208908346816</v>
      </c>
      <c r="D44" s="46">
        <v>126.34791091653184</v>
      </c>
      <c r="E44" s="46">
        <v>327</v>
      </c>
      <c r="F44" s="46">
        <f>'May28 WSplanting'!Q46</f>
        <v>0</v>
      </c>
      <c r="G44" s="46">
        <f>'May28 WSplanting'!AF46</f>
        <v>0</v>
      </c>
      <c r="H44" s="46">
        <f>'Jun22 WSplanting'!Q46</f>
        <v>0</v>
      </c>
      <c r="I44" s="46">
        <f>'Jun22 WSplanting'!AF46</f>
        <v>0</v>
      </c>
      <c r="J44" s="46">
        <f>'Jul WSplanting'!Q46</f>
        <v>3</v>
      </c>
      <c r="K44" s="46">
        <f>'Jul WSplanting'!AF46</f>
        <v>0</v>
      </c>
      <c r="L44" s="46">
        <f>Aug31WSplant!Q46</f>
        <v>292.5</v>
      </c>
      <c r="M44" s="46">
        <f>Aug31WSplant!AF46</f>
        <v>206</v>
      </c>
      <c r="N44" s="46">
        <f>Sep22WSplant!Q46</f>
        <v>292.5</v>
      </c>
      <c r="O44" s="46">
        <f>Sep22WSplant!AF46</f>
        <v>206</v>
      </c>
      <c r="P44" s="46"/>
      <c r="Q44" s="46"/>
      <c r="R44" s="46"/>
      <c r="S44" s="46"/>
      <c r="T44" s="46"/>
      <c r="U44" s="46"/>
      <c r="V44" s="46"/>
      <c r="W44" s="5"/>
      <c r="X44" s="5"/>
      <c r="Y44" s="5"/>
      <c r="Z44" s="473">
        <f t="shared" si="17"/>
        <v>295.5</v>
      </c>
      <c r="AA44" s="475">
        <f t="shared" si="18"/>
        <v>206</v>
      </c>
      <c r="AB44" s="476"/>
      <c r="AC44" s="476"/>
      <c r="AD44" s="476"/>
      <c r="AE44" s="476"/>
      <c r="AF44" s="476"/>
      <c r="AG44" s="476"/>
      <c r="AH44" s="476"/>
      <c r="AI44" s="62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74">
        <f t="shared" si="19"/>
        <v>0</v>
      </c>
      <c r="AV44" s="475">
        <f t="shared" si="19"/>
        <v>0</v>
      </c>
    </row>
    <row r="45" spans="1:48" ht="15.75" x14ac:dyDescent="0.25">
      <c r="A45" s="14">
        <v>8</v>
      </c>
      <c r="B45" s="15" t="s">
        <v>40</v>
      </c>
      <c r="C45" s="46">
        <v>581.12353668982587</v>
      </c>
      <c r="D45" s="46">
        <v>198.87646331017413</v>
      </c>
      <c r="E45" s="46">
        <v>780</v>
      </c>
      <c r="F45" s="46">
        <f>'May28 WSplanting'!Q47</f>
        <v>15.59</v>
      </c>
      <c r="G45" s="46">
        <f>'May28 WSplanting'!AF47</f>
        <v>18.2</v>
      </c>
      <c r="H45" s="46">
        <f>'Jun22 WSplanting'!Q47</f>
        <v>15.59</v>
      </c>
      <c r="I45" s="46">
        <f>'Jun22 WSplanting'!AF47</f>
        <v>18.2</v>
      </c>
      <c r="J45" s="46">
        <f>'Jul WSplanting'!Q47</f>
        <v>112.97999999999999</v>
      </c>
      <c r="K45" s="46">
        <f>'Jul WSplanting'!AF47</f>
        <v>18.2</v>
      </c>
      <c r="L45" s="46">
        <f>Aug31WSplant!Q47</f>
        <v>343.84416279999994</v>
      </c>
      <c r="M45" s="46">
        <f>Aug31WSplant!AF47</f>
        <v>18.2</v>
      </c>
      <c r="N45" s="46">
        <f>Sep22WSplant!Q47</f>
        <v>343.84416279999994</v>
      </c>
      <c r="O45" s="46">
        <f>Sep22WSplant!AF47</f>
        <v>18.2</v>
      </c>
      <c r="P45" s="46"/>
      <c r="Q45" s="46"/>
      <c r="R45" s="46"/>
      <c r="S45" s="46"/>
      <c r="T45" s="46"/>
      <c r="U45" s="46"/>
      <c r="V45" s="46"/>
      <c r="W45" s="5"/>
      <c r="X45" s="5"/>
      <c r="Y45" s="5"/>
      <c r="Z45" s="473">
        <f t="shared" si="17"/>
        <v>488.0041627999999</v>
      </c>
      <c r="AA45" s="475">
        <f t="shared" si="18"/>
        <v>72.8</v>
      </c>
      <c r="AB45" s="476"/>
      <c r="AC45" s="476"/>
      <c r="AD45" s="476"/>
      <c r="AE45" s="476"/>
      <c r="AF45" s="476"/>
      <c r="AG45" s="476"/>
      <c r="AH45" s="476"/>
      <c r="AI45" s="62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74">
        <f t="shared" si="19"/>
        <v>0</v>
      </c>
      <c r="AV45" s="475">
        <f t="shared" si="19"/>
        <v>0</v>
      </c>
    </row>
    <row r="46" spans="1:48" ht="15.75" x14ac:dyDescent="0.25">
      <c r="A46" s="14">
        <v>9</v>
      </c>
      <c r="B46" s="15" t="s">
        <v>41</v>
      </c>
      <c r="C46" s="46">
        <v>578.38238793185496</v>
      </c>
      <c r="D46" s="46">
        <v>113.11761206814504</v>
      </c>
      <c r="E46" s="46">
        <v>691.5</v>
      </c>
      <c r="F46" s="46">
        <f>'May28 WSplanting'!Q48</f>
        <v>0</v>
      </c>
      <c r="G46" s="46">
        <f>'May28 WSplanting'!AF48</f>
        <v>0</v>
      </c>
      <c r="H46" s="46">
        <f>'Jun22 WSplanting'!Q48</f>
        <v>97.3</v>
      </c>
      <c r="I46" s="46">
        <f>'Jun22 WSplanting'!AF48</f>
        <v>0</v>
      </c>
      <c r="J46" s="46">
        <f>'Jul WSplanting'!Q48</f>
        <v>518</v>
      </c>
      <c r="K46" s="46">
        <f>'Jul WSplanting'!AF48</f>
        <v>0</v>
      </c>
      <c r="L46" s="46">
        <f>Aug31WSplant!Q48</f>
        <v>518</v>
      </c>
      <c r="M46" s="46">
        <f>Aug31WSplant!AF48</f>
        <v>0</v>
      </c>
      <c r="N46" s="46">
        <f>Sep22WSplant!Q48</f>
        <v>518</v>
      </c>
      <c r="O46" s="46">
        <f>Sep22WSplant!AF48</f>
        <v>0</v>
      </c>
      <c r="P46" s="46"/>
      <c r="Q46" s="46"/>
      <c r="R46" s="46"/>
      <c r="S46" s="46"/>
      <c r="T46" s="46"/>
      <c r="U46" s="46"/>
      <c r="V46" s="46"/>
      <c r="W46" s="5"/>
      <c r="X46" s="5"/>
      <c r="Y46" s="5"/>
      <c r="Z46" s="473">
        <f t="shared" si="17"/>
        <v>1133.3</v>
      </c>
      <c r="AA46" s="475">
        <f t="shared" si="18"/>
        <v>0</v>
      </c>
      <c r="AB46" s="476"/>
      <c r="AC46" s="476"/>
      <c r="AD46" s="476"/>
      <c r="AE46" s="476"/>
      <c r="AF46" s="476"/>
      <c r="AG46" s="476"/>
      <c r="AH46" s="476"/>
      <c r="AI46" s="62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74">
        <f t="shared" si="19"/>
        <v>0</v>
      </c>
      <c r="AV46" s="475">
        <f t="shared" si="19"/>
        <v>0</v>
      </c>
    </row>
    <row r="47" spans="1:48" ht="15.75" x14ac:dyDescent="0.25">
      <c r="A47" s="14">
        <v>10</v>
      </c>
      <c r="B47" s="15" t="s">
        <v>42</v>
      </c>
      <c r="C47" s="46">
        <v>329.48608070809939</v>
      </c>
      <c r="D47" s="46">
        <v>525.01391929190061</v>
      </c>
      <c r="E47" s="46">
        <v>854.5</v>
      </c>
      <c r="F47" s="46">
        <f>'May28 WSplanting'!Q49</f>
        <v>0</v>
      </c>
      <c r="G47" s="46">
        <f>'May28 WSplanting'!AF49</f>
        <v>0</v>
      </c>
      <c r="H47" s="46">
        <f>'Jun22 WSplanting'!Q49</f>
        <v>0</v>
      </c>
      <c r="I47" s="46">
        <f>'Jun22 WSplanting'!AF49</f>
        <v>0</v>
      </c>
      <c r="J47" s="46">
        <f>'Jul WSplanting'!Q49</f>
        <v>257.20000000000005</v>
      </c>
      <c r="K47" s="46">
        <f>'Jul WSplanting'!AF49</f>
        <v>39.440000000000005</v>
      </c>
      <c r="L47" s="46">
        <f>Aug31WSplant!Q49</f>
        <v>625</v>
      </c>
      <c r="M47" s="46">
        <f>Aug31WSplant!AF49</f>
        <v>171.78</v>
      </c>
      <c r="N47" s="46">
        <f>Sep22WSplant!Q49</f>
        <v>625</v>
      </c>
      <c r="O47" s="46">
        <f>Sep22WSplant!AF49</f>
        <v>171.78</v>
      </c>
      <c r="P47" s="46"/>
      <c r="Q47" s="46"/>
      <c r="R47" s="46"/>
      <c r="S47" s="46"/>
      <c r="T47" s="46"/>
      <c r="U47" s="46"/>
      <c r="V47" s="46"/>
      <c r="W47" s="5"/>
      <c r="X47" s="5"/>
      <c r="Y47" s="5"/>
      <c r="Z47" s="473">
        <f t="shared" si="17"/>
        <v>882.2</v>
      </c>
      <c r="AA47" s="475">
        <f t="shared" si="18"/>
        <v>211.22</v>
      </c>
      <c r="AB47" s="476"/>
      <c r="AC47" s="476"/>
      <c r="AD47" s="476"/>
      <c r="AE47" s="476"/>
      <c r="AF47" s="476"/>
      <c r="AG47" s="476"/>
      <c r="AH47" s="476"/>
      <c r="AI47" s="62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74">
        <f t="shared" si="19"/>
        <v>0</v>
      </c>
      <c r="AV47" s="475">
        <f t="shared" si="19"/>
        <v>0</v>
      </c>
    </row>
    <row r="48" spans="1:48" ht="15.75" x14ac:dyDescent="0.25">
      <c r="A48" s="14">
        <v>11</v>
      </c>
      <c r="B48" s="15" t="s">
        <v>43</v>
      </c>
      <c r="C48" s="46">
        <v>393.08073189302371</v>
      </c>
      <c r="D48" s="46">
        <v>289.41926810697629</v>
      </c>
      <c r="E48" s="46">
        <v>682.5</v>
      </c>
      <c r="F48" s="46">
        <f>'May28 WSplanting'!Q50</f>
        <v>0</v>
      </c>
      <c r="G48" s="46">
        <f>'May28 WSplanting'!AF50</f>
        <v>0</v>
      </c>
      <c r="H48" s="46">
        <f>'Jun22 WSplanting'!Q50</f>
        <v>0</v>
      </c>
      <c r="I48" s="46">
        <f>'Jun22 WSplanting'!AF50</f>
        <v>0</v>
      </c>
      <c r="J48" s="46">
        <f>'Jul WSplanting'!Q50</f>
        <v>0</v>
      </c>
      <c r="K48" s="46">
        <f>'Jul WSplanting'!AF50</f>
        <v>0</v>
      </c>
      <c r="L48" s="46">
        <f>Aug31WSplant!Q50</f>
        <v>485.4</v>
      </c>
      <c r="M48" s="46">
        <f>Aug31WSplant!AF50</f>
        <v>170.60999999999999</v>
      </c>
      <c r="N48" s="46">
        <f>Sep22WSplant!Q50</f>
        <v>485.4</v>
      </c>
      <c r="O48" s="46">
        <f>Sep22WSplant!AF50</f>
        <v>170.60999999999999</v>
      </c>
      <c r="P48" s="46"/>
      <c r="Q48" s="46"/>
      <c r="R48" s="46"/>
      <c r="S48" s="46"/>
      <c r="T48" s="46"/>
      <c r="U48" s="46"/>
      <c r="V48" s="46"/>
      <c r="W48" s="5"/>
      <c r="X48" s="5"/>
      <c r="Y48" s="5"/>
      <c r="Z48" s="473">
        <f t="shared" si="17"/>
        <v>485.4</v>
      </c>
      <c r="AA48" s="475">
        <f t="shared" si="18"/>
        <v>170.60999999999999</v>
      </c>
      <c r="AB48" s="476"/>
      <c r="AC48" s="476"/>
      <c r="AD48" s="476"/>
      <c r="AE48" s="476"/>
      <c r="AF48" s="476"/>
      <c r="AG48" s="476"/>
      <c r="AH48" s="476"/>
      <c r="AI48" s="62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74">
        <f t="shared" si="19"/>
        <v>0</v>
      </c>
      <c r="AV48" s="475">
        <f t="shared" si="19"/>
        <v>0</v>
      </c>
    </row>
    <row r="49" spans="1:48" ht="15.75" x14ac:dyDescent="0.25">
      <c r="A49" s="14">
        <v>12</v>
      </c>
      <c r="B49" s="15" t="s">
        <v>44</v>
      </c>
      <c r="C49" s="46">
        <v>37.279623108403925</v>
      </c>
      <c r="D49" s="46">
        <v>46.720376891596075</v>
      </c>
      <c r="E49" s="46">
        <v>84</v>
      </c>
      <c r="F49" s="46">
        <f>'May28 WSplanting'!Q51</f>
        <v>0</v>
      </c>
      <c r="G49" s="46">
        <f>'May28 WSplanting'!AF51</f>
        <v>0</v>
      </c>
      <c r="H49" s="46">
        <f>'Jun22 WSplanting'!Q51</f>
        <v>0</v>
      </c>
      <c r="I49" s="46">
        <f>'Jun22 WSplanting'!AF51</f>
        <v>0</v>
      </c>
      <c r="J49" s="46">
        <f>'Jul WSplanting'!Q51</f>
        <v>36.5</v>
      </c>
      <c r="K49" s="46">
        <f>'Jul WSplanting'!AF51</f>
        <v>0</v>
      </c>
      <c r="L49" s="46">
        <f>Aug31WSplant!Q51</f>
        <v>76.099999999999994</v>
      </c>
      <c r="M49" s="46">
        <f>Aug31WSplant!AF51</f>
        <v>0</v>
      </c>
      <c r="N49" s="46">
        <f>Sep22WSplant!Q51</f>
        <v>76.099999999999994</v>
      </c>
      <c r="O49" s="46">
        <f>Sep22WSplant!AF51</f>
        <v>0</v>
      </c>
      <c r="P49" s="46"/>
      <c r="Q49" s="46"/>
      <c r="R49" s="46"/>
      <c r="S49" s="46"/>
      <c r="T49" s="46"/>
      <c r="U49" s="46"/>
      <c r="V49" s="46"/>
      <c r="W49" s="5"/>
      <c r="X49" s="5"/>
      <c r="Y49" s="5"/>
      <c r="Z49" s="473">
        <f t="shared" si="17"/>
        <v>112.6</v>
      </c>
      <c r="AA49" s="475">
        <f t="shared" si="18"/>
        <v>0</v>
      </c>
      <c r="AB49" s="476"/>
      <c r="AC49" s="476"/>
      <c r="AD49" s="476"/>
      <c r="AE49" s="476"/>
      <c r="AF49" s="476"/>
      <c r="AG49" s="476"/>
      <c r="AH49" s="476"/>
      <c r="AI49" s="62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74">
        <f t="shared" si="19"/>
        <v>0</v>
      </c>
      <c r="AV49" s="475">
        <f t="shared" si="19"/>
        <v>0</v>
      </c>
    </row>
    <row r="50" spans="1:48" ht="15.75" x14ac:dyDescent="0.25">
      <c r="A50" s="14">
        <v>13</v>
      </c>
      <c r="B50" s="15" t="s">
        <v>45</v>
      </c>
      <c r="C50" s="46">
        <v>66.884029694489385</v>
      </c>
      <c r="D50" s="46">
        <v>63.115970305510615</v>
      </c>
      <c r="E50" s="46">
        <v>130</v>
      </c>
      <c r="F50" s="46">
        <f>'May28 WSplanting'!Q52</f>
        <v>0</v>
      </c>
      <c r="G50" s="46">
        <f>'May28 WSplanting'!AF52</f>
        <v>0</v>
      </c>
      <c r="H50" s="46">
        <f>'Jun22 WSplanting'!Q52</f>
        <v>0</v>
      </c>
      <c r="I50" s="46">
        <f>'Jun22 WSplanting'!AF52</f>
        <v>0</v>
      </c>
      <c r="J50" s="46">
        <f>'Jul WSplanting'!Q52</f>
        <v>18.27</v>
      </c>
      <c r="K50" s="46">
        <f>'Jul WSplanting'!AF52</f>
        <v>0</v>
      </c>
      <c r="L50" s="46">
        <f>Aug31WSplant!Q52</f>
        <v>18.27</v>
      </c>
      <c r="M50" s="46">
        <f>Aug31WSplant!AF52</f>
        <v>0</v>
      </c>
      <c r="N50" s="46">
        <f>Sep22WSplant!Q52</f>
        <v>18.27</v>
      </c>
      <c r="O50" s="46">
        <f>Sep22WSplant!AF52</f>
        <v>0</v>
      </c>
      <c r="P50" s="46"/>
      <c r="Q50" s="46"/>
      <c r="R50" s="46"/>
      <c r="S50" s="46"/>
      <c r="T50" s="46"/>
      <c r="U50" s="46"/>
      <c r="V50" s="46"/>
      <c r="W50" s="5"/>
      <c r="X50" s="5"/>
      <c r="Y50" s="5"/>
      <c r="Z50" s="473">
        <f t="shared" si="17"/>
        <v>36.54</v>
      </c>
      <c r="AA50" s="475">
        <f t="shared" si="18"/>
        <v>0</v>
      </c>
      <c r="AB50" s="476"/>
      <c r="AC50" s="476"/>
      <c r="AD50" s="476"/>
      <c r="AE50" s="476"/>
      <c r="AF50" s="476"/>
      <c r="AG50" s="476"/>
      <c r="AH50" s="476"/>
      <c r="AI50" s="62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74">
        <f t="shared" si="19"/>
        <v>0</v>
      </c>
      <c r="AV50" s="475">
        <f t="shared" si="19"/>
        <v>0</v>
      </c>
    </row>
    <row r="51" spans="1:48" ht="15.75" x14ac:dyDescent="0.25">
      <c r="A51" s="14">
        <v>14</v>
      </c>
      <c r="B51" s="15" t="s">
        <v>46</v>
      </c>
      <c r="C51" s="46">
        <v>131.57514038260206</v>
      </c>
      <c r="D51" s="46">
        <v>293.42485961739794</v>
      </c>
      <c r="E51" s="46">
        <v>425</v>
      </c>
      <c r="F51" s="46">
        <f>'May28 WSplanting'!Q53</f>
        <v>0</v>
      </c>
      <c r="G51" s="46">
        <f>'May28 WSplanting'!AF53</f>
        <v>0</v>
      </c>
      <c r="H51" s="46">
        <f>'Jun22 WSplanting'!Q53</f>
        <v>0</v>
      </c>
      <c r="I51" s="46">
        <f>'Jun22 WSplanting'!AF53</f>
        <v>0</v>
      </c>
      <c r="J51" s="46">
        <f>'Jul WSplanting'!Q53</f>
        <v>25</v>
      </c>
      <c r="K51" s="46">
        <f>'Jul WSplanting'!AF53</f>
        <v>0</v>
      </c>
      <c r="L51" s="46">
        <f>Aug31WSplant!Q53</f>
        <v>80</v>
      </c>
      <c r="M51" s="46">
        <f>Aug31WSplant!AF53</f>
        <v>264</v>
      </c>
      <c r="N51" s="46">
        <f>Sep22WSplant!Q53</f>
        <v>80</v>
      </c>
      <c r="O51" s="46">
        <f>Sep22WSplant!AF53</f>
        <v>264</v>
      </c>
      <c r="P51" s="46"/>
      <c r="Q51" s="46"/>
      <c r="R51" s="46"/>
      <c r="S51" s="46"/>
      <c r="T51" s="46"/>
      <c r="U51" s="46"/>
      <c r="V51" s="46"/>
      <c r="W51" s="5"/>
      <c r="X51" s="5"/>
      <c r="Y51" s="5"/>
      <c r="Z51" s="473">
        <f t="shared" si="17"/>
        <v>105</v>
      </c>
      <c r="AA51" s="475">
        <f t="shared" si="18"/>
        <v>264</v>
      </c>
      <c r="AB51" s="476"/>
      <c r="AC51" s="476"/>
      <c r="AD51" s="476"/>
      <c r="AE51" s="476"/>
      <c r="AF51" s="476"/>
      <c r="AG51" s="476"/>
      <c r="AH51" s="476"/>
      <c r="AI51" s="62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74">
        <f t="shared" si="19"/>
        <v>0</v>
      </c>
      <c r="AV51" s="475">
        <f t="shared" si="19"/>
        <v>0</v>
      </c>
    </row>
    <row r="52" spans="1:48" ht="15.75" x14ac:dyDescent="0.25">
      <c r="A52" s="14">
        <v>15</v>
      </c>
      <c r="B52" s="15" t="s">
        <v>47</v>
      </c>
      <c r="C52" s="46">
        <v>124.4481536118778</v>
      </c>
      <c r="D52" s="46">
        <v>1011.0518463881222</v>
      </c>
      <c r="E52" s="46">
        <v>1135.5</v>
      </c>
      <c r="F52" s="46">
        <f>'May28 WSplanting'!Q54</f>
        <v>0</v>
      </c>
      <c r="G52" s="46">
        <f>'May28 WSplanting'!AF54</f>
        <v>0</v>
      </c>
      <c r="H52" s="46">
        <f>'Jun22 WSplanting'!Q54</f>
        <v>0</v>
      </c>
      <c r="I52" s="46">
        <f>'Jun22 WSplanting'!AF54</f>
        <v>0</v>
      </c>
      <c r="J52" s="46">
        <f>'Jul WSplanting'!Q54</f>
        <v>0</v>
      </c>
      <c r="K52" s="46">
        <f>'Jul WSplanting'!AF54</f>
        <v>0</v>
      </c>
      <c r="L52" s="46">
        <f>Aug31WSplant!Q54</f>
        <v>242</v>
      </c>
      <c r="M52" s="46">
        <f>Aug31WSplant!AF54</f>
        <v>799</v>
      </c>
      <c r="N52" s="46">
        <f>Sep22WSplant!Q54</f>
        <v>247.08999999999997</v>
      </c>
      <c r="O52" s="46">
        <f>Sep22WSplant!AF54</f>
        <v>1004.7600000000001</v>
      </c>
      <c r="P52" s="46"/>
      <c r="Q52" s="46"/>
      <c r="R52" s="46"/>
      <c r="S52" s="46"/>
      <c r="T52" s="46"/>
      <c r="U52" s="46"/>
      <c r="V52" s="46"/>
      <c r="W52" s="5"/>
      <c r="X52" s="5"/>
      <c r="Y52" s="5"/>
      <c r="Z52" s="473">
        <f t="shared" si="17"/>
        <v>247.08999999999997</v>
      </c>
      <c r="AA52" s="475">
        <f t="shared" si="18"/>
        <v>1004.7600000000001</v>
      </c>
      <c r="AB52" s="476"/>
      <c r="AC52" s="476"/>
      <c r="AD52" s="476"/>
      <c r="AE52" s="476"/>
      <c r="AF52" s="476"/>
      <c r="AG52" s="476"/>
      <c r="AH52" s="476"/>
      <c r="AI52" s="62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74">
        <f t="shared" si="19"/>
        <v>0</v>
      </c>
      <c r="AV52" s="475">
        <f t="shared" si="19"/>
        <v>0</v>
      </c>
    </row>
    <row r="53" spans="1:48" ht="15.75" x14ac:dyDescent="0.25">
      <c r="A53" s="14">
        <v>16</v>
      </c>
      <c r="B53" s="15" t="s">
        <v>48</v>
      </c>
      <c r="C53" s="46">
        <v>2680.8434852955174</v>
      </c>
      <c r="D53" s="46">
        <v>174.15651470448256</v>
      </c>
      <c r="E53" s="46">
        <v>2855</v>
      </c>
      <c r="F53" s="46">
        <f>'May28 WSplanting'!Q55</f>
        <v>0</v>
      </c>
      <c r="G53" s="46">
        <f>'May28 WSplanting'!AF55</f>
        <v>0</v>
      </c>
      <c r="H53" s="46">
        <f>'Jun22 WSplanting'!Q55</f>
        <v>0</v>
      </c>
      <c r="I53" s="46">
        <f>'Jun22 WSplanting'!AF55</f>
        <v>0</v>
      </c>
      <c r="J53" s="46">
        <f>'Jul WSplanting'!Q55</f>
        <v>553</v>
      </c>
      <c r="K53" s="46">
        <f>'Jul WSplanting'!AF55</f>
        <v>0</v>
      </c>
      <c r="L53" s="46">
        <f>Aug31WSplant!Q55</f>
        <v>2506.0500000000002</v>
      </c>
      <c r="M53" s="46">
        <f>Aug31WSplant!AF55</f>
        <v>1499.5900000000001</v>
      </c>
      <c r="N53" s="46">
        <f>Sep22WSplant!Q55</f>
        <v>2506.38</v>
      </c>
      <c r="O53" s="46">
        <f>Sep22WSplant!AF55</f>
        <v>1499.5900000000001</v>
      </c>
      <c r="P53" s="46"/>
      <c r="Q53" s="46"/>
      <c r="R53" s="46"/>
      <c r="S53" s="46"/>
      <c r="T53" s="46"/>
      <c r="U53" s="46"/>
      <c r="V53" s="46"/>
      <c r="W53" s="5"/>
      <c r="X53" s="5"/>
      <c r="Y53" s="5"/>
      <c r="Z53" s="473">
        <f t="shared" si="17"/>
        <v>3059.38</v>
      </c>
      <c r="AA53" s="475">
        <f t="shared" si="18"/>
        <v>1499.5900000000001</v>
      </c>
      <c r="AB53" s="476"/>
      <c r="AC53" s="476"/>
      <c r="AD53" s="476"/>
      <c r="AE53" s="476"/>
      <c r="AF53" s="476"/>
      <c r="AG53" s="476"/>
      <c r="AH53" s="476"/>
      <c r="AI53" s="62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74">
        <f t="shared" si="19"/>
        <v>0</v>
      </c>
      <c r="AV53" s="475">
        <f t="shared" si="19"/>
        <v>0</v>
      </c>
    </row>
    <row r="54" spans="1:48" ht="15.75" x14ac:dyDescent="0.25">
      <c r="A54" s="14">
        <v>17</v>
      </c>
      <c r="B54" s="15" t="s">
        <v>49</v>
      </c>
      <c r="C54" s="46">
        <v>21.929190063767013</v>
      </c>
      <c r="D54" s="46">
        <v>536.07080993623299</v>
      </c>
      <c r="E54" s="46">
        <v>558</v>
      </c>
      <c r="F54" s="46">
        <f>'May28 WSplanting'!Q56</f>
        <v>0</v>
      </c>
      <c r="G54" s="46">
        <f>'May28 WSplanting'!AF56</f>
        <v>0</v>
      </c>
      <c r="H54" s="46">
        <f>'Jun22 WSplanting'!Q56</f>
        <v>0</v>
      </c>
      <c r="I54" s="46">
        <f>'Jun22 WSplanting'!AF56</f>
        <v>2.8</v>
      </c>
      <c r="J54" s="46">
        <f>'Jul WSplanting'!Q56</f>
        <v>0</v>
      </c>
      <c r="K54" s="46">
        <f>'Jul WSplanting'!AF56</f>
        <v>2.8</v>
      </c>
      <c r="L54" s="46">
        <f>Aug31WSplant!Q56</f>
        <v>0</v>
      </c>
      <c r="M54" s="46">
        <f>Aug31WSplant!AF56</f>
        <v>2.8</v>
      </c>
      <c r="N54" s="46">
        <f>Sep22WSplant!Q56</f>
        <v>0</v>
      </c>
      <c r="O54" s="46">
        <f>Sep22WSplant!AF56</f>
        <v>547.68999999999994</v>
      </c>
      <c r="P54" s="46"/>
      <c r="Q54" s="46"/>
      <c r="R54" s="46"/>
      <c r="S54" s="46"/>
      <c r="T54" s="46"/>
      <c r="U54" s="46"/>
      <c r="V54" s="46"/>
      <c r="W54" s="5"/>
      <c r="X54" s="5"/>
      <c r="Y54" s="5"/>
      <c r="Z54" s="473">
        <f t="shared" si="17"/>
        <v>0</v>
      </c>
      <c r="AA54" s="475">
        <f t="shared" si="18"/>
        <v>553.29</v>
      </c>
      <c r="AB54" s="476"/>
      <c r="AC54" s="476"/>
      <c r="AD54" s="476"/>
      <c r="AE54" s="476"/>
      <c r="AF54" s="476"/>
      <c r="AG54" s="476"/>
      <c r="AH54" s="476"/>
      <c r="AI54" s="62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74">
        <f t="shared" si="19"/>
        <v>0</v>
      </c>
      <c r="AV54" s="475">
        <f t="shared" si="19"/>
        <v>0</v>
      </c>
    </row>
    <row r="55" spans="1:48" ht="15.75" x14ac:dyDescent="0.25">
      <c r="A55" s="14">
        <v>18</v>
      </c>
      <c r="B55" s="15" t="s">
        <v>50</v>
      </c>
      <c r="C55" s="46">
        <v>840.98443894546494</v>
      </c>
      <c r="D55" s="46">
        <v>358.01556105453506</v>
      </c>
      <c r="E55" s="46">
        <v>1199</v>
      </c>
      <c r="F55" s="46">
        <f>'May28 WSplanting'!Q57</f>
        <v>0</v>
      </c>
      <c r="G55" s="46">
        <f>'May28 WSplanting'!AF57</f>
        <v>0</v>
      </c>
      <c r="H55" s="46">
        <f>'Jun22 WSplanting'!Q57</f>
        <v>0</v>
      </c>
      <c r="I55" s="46">
        <f>'Jun22 WSplanting'!AF57</f>
        <v>0</v>
      </c>
      <c r="J55" s="46">
        <f>'Jul WSplanting'!Q57</f>
        <v>55.75</v>
      </c>
      <c r="K55" s="46">
        <f>'Jul WSplanting'!AF57</f>
        <v>0</v>
      </c>
      <c r="L55" s="46">
        <f>Aug31WSplant!Q57</f>
        <v>919.01</v>
      </c>
      <c r="M55" s="46">
        <f>Aug31WSplant!AF57</f>
        <v>353.71999999999997</v>
      </c>
      <c r="N55" s="46">
        <f>Sep22WSplant!Q57</f>
        <v>1284.05</v>
      </c>
      <c r="O55" s="46">
        <f>Sep22WSplant!AF57</f>
        <v>718.12</v>
      </c>
      <c r="P55" s="46"/>
      <c r="Q55" s="46"/>
      <c r="R55" s="46"/>
      <c r="S55" s="46"/>
      <c r="T55" s="46"/>
      <c r="U55" s="46"/>
      <c r="V55" s="46"/>
      <c r="W55" s="5"/>
      <c r="X55" s="5"/>
      <c r="Y55" s="5"/>
      <c r="Z55" s="473">
        <f t="shared" si="17"/>
        <v>1339.8</v>
      </c>
      <c r="AA55" s="475">
        <f t="shared" si="18"/>
        <v>718.12</v>
      </c>
      <c r="AB55" s="476"/>
      <c r="AC55" s="476"/>
      <c r="AD55" s="476"/>
      <c r="AE55" s="476"/>
      <c r="AF55" s="476"/>
      <c r="AG55" s="476"/>
      <c r="AH55" s="476"/>
      <c r="AI55" s="62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74">
        <f t="shared" si="19"/>
        <v>0</v>
      </c>
      <c r="AV55" s="475">
        <f t="shared" si="19"/>
        <v>0</v>
      </c>
    </row>
    <row r="56" spans="1:48" ht="15.75" x14ac:dyDescent="0.25">
      <c r="A56" s="16">
        <v>19</v>
      </c>
      <c r="B56" s="17" t="s">
        <v>51</v>
      </c>
      <c r="C56" s="49">
        <v>494.50323593794616</v>
      </c>
      <c r="D56" s="49">
        <v>302.49676406205384</v>
      </c>
      <c r="E56" s="49">
        <v>797</v>
      </c>
      <c r="F56" s="46">
        <f>'May28 WSplanting'!Q58</f>
        <v>15.5</v>
      </c>
      <c r="G56" s="46">
        <f>'May28 WSplanting'!AF58</f>
        <v>0</v>
      </c>
      <c r="H56" s="46">
        <f>'Jun22 WSplanting'!Q58</f>
        <v>19</v>
      </c>
      <c r="I56" s="46">
        <f>'Jun22 WSplanting'!AF58</f>
        <v>1.75</v>
      </c>
      <c r="J56" s="46">
        <f>'Jul WSplanting'!Q58</f>
        <v>19</v>
      </c>
      <c r="K56" s="46">
        <f>'Jul WSplanting'!AF58</f>
        <v>0</v>
      </c>
      <c r="L56" s="46">
        <f>Aug31WSplant!Q58</f>
        <v>728</v>
      </c>
      <c r="M56" s="46">
        <f>Aug31WSplant!AF58</f>
        <v>0</v>
      </c>
      <c r="N56" s="46">
        <f>Sep22WSplant!Q58</f>
        <v>784.76</v>
      </c>
      <c r="O56" s="46">
        <f>Sep22WSplant!AF58</f>
        <v>0</v>
      </c>
      <c r="P56" s="49"/>
      <c r="Q56" s="49"/>
      <c r="R56" s="49"/>
      <c r="S56" s="49"/>
      <c r="T56" s="49"/>
      <c r="U56" s="49"/>
      <c r="V56" s="49"/>
      <c r="W56" s="5"/>
      <c r="X56" s="5"/>
      <c r="Y56" s="12"/>
      <c r="Z56" s="473">
        <f>F56+H56+J56+N56</f>
        <v>838.26</v>
      </c>
      <c r="AA56" s="475">
        <f t="shared" ref="AA56" si="20">G56+I56+K56+O56</f>
        <v>1.75</v>
      </c>
      <c r="AB56" s="477"/>
      <c r="AC56" s="476"/>
      <c r="AD56" s="476"/>
      <c r="AE56" s="476"/>
      <c r="AF56" s="476"/>
      <c r="AG56" s="476"/>
      <c r="AH56" s="476"/>
      <c r="AI56" s="62"/>
      <c r="AJ56" s="49"/>
      <c r="AK56" s="49"/>
      <c r="AL56" s="46"/>
      <c r="AM56" s="49"/>
      <c r="AN56" s="49"/>
      <c r="AO56" s="49"/>
      <c r="AP56" s="49"/>
      <c r="AQ56" s="49"/>
      <c r="AR56" s="46"/>
      <c r="AS56" s="46"/>
      <c r="AT56" s="49"/>
      <c r="AU56" s="474">
        <f t="shared" si="19"/>
        <v>0</v>
      </c>
      <c r="AV56" s="475">
        <f t="shared" si="19"/>
        <v>0</v>
      </c>
    </row>
    <row r="59" spans="1:48" x14ac:dyDescent="0.2">
      <c r="A59" s="6"/>
    </row>
    <row r="60" spans="1:48" x14ac:dyDescent="0.2">
      <c r="A60" s="7"/>
    </row>
    <row r="61" spans="1:48" x14ac:dyDescent="0.2">
      <c r="A61" s="7"/>
    </row>
    <row r="62" spans="1:48" x14ac:dyDescent="0.2">
      <c r="A62" s="7"/>
    </row>
    <row r="63" spans="1:48" x14ac:dyDescent="0.2">
      <c r="A63" s="8"/>
      <c r="D63" s="9"/>
    </row>
    <row r="64" spans="1:48" x14ac:dyDescent="0.2">
      <c r="A64" s="8"/>
      <c r="D64" s="9"/>
    </row>
    <row r="65" spans="1:20" s="3" customFormat="1" x14ac:dyDescent="0.2">
      <c r="A65" s="8"/>
      <c r="B65" s="1"/>
      <c r="D65" s="9"/>
      <c r="P65" s="1"/>
      <c r="Q65" s="1"/>
      <c r="R65" s="1"/>
      <c r="S65" s="1"/>
      <c r="T65" s="1"/>
    </row>
    <row r="66" spans="1:20" s="3" customFormat="1" x14ac:dyDescent="0.2">
      <c r="A66" s="1"/>
      <c r="B66" s="1"/>
      <c r="D66" s="9"/>
      <c r="P66" s="1"/>
      <c r="Q66" s="1"/>
      <c r="R66" s="1"/>
      <c r="S66" s="1"/>
      <c r="T66" s="1"/>
    </row>
    <row r="67" spans="1:20" s="3" customFormat="1" x14ac:dyDescent="0.2">
      <c r="A67" s="1"/>
      <c r="B67" s="1"/>
      <c r="P67" s="1"/>
      <c r="Q67" s="1"/>
      <c r="R67" s="1"/>
      <c r="S67" s="1"/>
      <c r="T67" s="1"/>
    </row>
    <row r="68" spans="1:20" s="3" customFormat="1" x14ac:dyDescent="0.2">
      <c r="A68" s="1"/>
      <c r="B68" s="1"/>
      <c r="P68" s="1"/>
      <c r="Q68" s="1"/>
      <c r="R68" s="1"/>
      <c r="S68" s="1"/>
      <c r="T68" s="1"/>
    </row>
    <row r="69" spans="1:20" s="3" customFormat="1" x14ac:dyDescent="0.2">
      <c r="A69" s="1"/>
      <c r="B69" s="1"/>
      <c r="P69" s="1"/>
      <c r="Q69" s="1"/>
      <c r="R69" s="1"/>
      <c r="S69" s="1"/>
      <c r="T69" s="1"/>
    </row>
    <row r="70" spans="1:20" s="3" customFormat="1" x14ac:dyDescent="0.2">
      <c r="A70" s="8"/>
      <c r="B70" s="1"/>
      <c r="D70" s="9"/>
      <c r="P70" s="1"/>
      <c r="Q70" s="1"/>
      <c r="R70" s="1"/>
      <c r="S70" s="1"/>
      <c r="T70" s="1"/>
    </row>
    <row r="71" spans="1:20" s="3" customFormat="1" x14ac:dyDescent="0.2">
      <c r="A71" s="8"/>
      <c r="B71" s="1"/>
      <c r="D71" s="9"/>
      <c r="P71" s="1"/>
      <c r="Q71" s="1"/>
      <c r="R71" s="1"/>
      <c r="S71" s="1"/>
      <c r="T71" s="1"/>
    </row>
    <row r="72" spans="1:20" s="3" customFormat="1" x14ac:dyDescent="0.2">
      <c r="A72" s="8"/>
      <c r="B72" s="1"/>
      <c r="D72" s="10"/>
      <c r="P72" s="1"/>
      <c r="Q72" s="1"/>
      <c r="R72" s="1"/>
      <c r="S72" s="1"/>
      <c r="T72" s="1"/>
    </row>
    <row r="73" spans="1:20" s="3" customFormat="1" x14ac:dyDescent="0.2">
      <c r="A73" s="1"/>
      <c r="B73" s="1"/>
      <c r="P73" s="1"/>
      <c r="Q73" s="1"/>
      <c r="R73" s="1"/>
      <c r="S73" s="1"/>
      <c r="T73" s="1"/>
    </row>
  </sheetData>
  <mergeCells count="18">
    <mergeCell ref="A1:AT1"/>
    <mergeCell ref="A2:AT2"/>
    <mergeCell ref="A3:AT3"/>
    <mergeCell ref="A5:B6"/>
    <mergeCell ref="C5:E5"/>
    <mergeCell ref="F5:AA5"/>
    <mergeCell ref="AB5:AV5"/>
    <mergeCell ref="F6:G6"/>
    <mergeCell ref="H6:I6"/>
    <mergeCell ref="J6:K6"/>
    <mergeCell ref="AU6:AV6"/>
    <mergeCell ref="L6:M6"/>
    <mergeCell ref="N6:O6"/>
    <mergeCell ref="Z6:AA6"/>
    <mergeCell ref="AB6:AC6"/>
    <mergeCell ref="AD6:AE6"/>
    <mergeCell ref="AF6:AG6"/>
    <mergeCell ref="AH6:AI6"/>
  </mergeCells>
  <pageMargins left="0.5" right="0.5" top="0.5" bottom="0.5" header="0.75" footer="0.5"/>
  <pageSetup paperSize="136" scale="90" orientation="landscape" verticalDpi="300" r:id="rId1"/>
  <headerFooter scaleWithDoc="0" alignWithMargins="0"/>
  <rowBreaks count="3" manualBreakCount="3">
    <brk id="21" max="16383" man="1"/>
    <brk id="36" max="16383" man="1"/>
    <brk id="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Q73"/>
  <sheetViews>
    <sheetView topLeftCell="A5" zoomScaleNormal="100" zoomScaleSheetLayoutView="120" workbookViewId="0">
      <pane xSplit="5" ySplit="4" topLeftCell="AN9" activePane="bottomRight" state="frozen"/>
      <selection activeCell="A5" sqref="A5"/>
      <selection pane="topRight" activeCell="F5" sqref="F5"/>
      <selection pane="bottomLeft" activeCell="A9" sqref="A9"/>
      <selection pane="bottomRight" activeCell="AV20" sqref="AV20"/>
    </sheetView>
  </sheetViews>
  <sheetFormatPr defaultColWidth="9.140625" defaultRowHeight="15" x14ac:dyDescent="0.2"/>
  <cols>
    <col min="1" max="1" width="3.7109375" style="11" customWidth="1"/>
    <col min="2" max="2" width="19.5703125" style="1" customWidth="1"/>
    <col min="3" max="3" width="12.7109375" style="3" hidden="1" customWidth="1"/>
    <col min="4" max="4" width="11.5703125" style="3" hidden="1" customWidth="1"/>
    <col min="5" max="5" width="11.7109375" style="3" hidden="1" customWidth="1"/>
    <col min="6" max="12" width="11.7109375" style="3" customWidth="1"/>
    <col min="13" max="13" width="11.28515625" style="3" customWidth="1"/>
    <col min="14" max="14" width="11.28515625" style="3" hidden="1" customWidth="1"/>
    <col min="15" max="15" width="11" style="1" hidden="1" customWidth="1"/>
    <col min="16" max="16" width="11.5703125" style="1" hidden="1" customWidth="1"/>
    <col min="17" max="17" width="11.28515625" style="1" hidden="1" customWidth="1"/>
    <col min="18" max="18" width="7.85546875" style="1" hidden="1" customWidth="1"/>
    <col min="19" max="19" width="10.28515625" style="1" hidden="1" customWidth="1"/>
    <col min="20" max="20" width="10.5703125" style="1" hidden="1" customWidth="1"/>
    <col min="21" max="21" width="11.7109375" style="3" hidden="1" customWidth="1"/>
    <col min="22" max="22" width="11.42578125" style="1" hidden="1" customWidth="1"/>
    <col min="23" max="23" width="12.5703125" style="1" hidden="1" customWidth="1"/>
    <col min="24" max="24" width="9.28515625" style="1" hidden="1" customWidth="1"/>
    <col min="25" max="25" width="5.7109375" style="1" hidden="1" customWidth="1"/>
    <col min="26" max="37" width="11.42578125" style="1" customWidth="1"/>
    <col min="38" max="40" width="11.7109375" style="1" customWidth="1"/>
    <col min="41" max="42" width="11.85546875" style="3" customWidth="1"/>
    <col min="43" max="44" width="11.5703125" style="3" customWidth="1"/>
    <col min="45" max="45" width="12.42578125" style="1" customWidth="1"/>
    <col min="46" max="46" width="10.85546875" style="1" customWidth="1"/>
    <col min="47" max="47" width="9.85546875" style="1" customWidth="1"/>
    <col min="48" max="48" width="10.5703125" style="1" customWidth="1"/>
    <col min="49" max="50" width="12.5703125" style="1" customWidth="1"/>
    <col min="51" max="51" width="10.140625" style="1" customWidth="1"/>
    <col min="52" max="52" width="8.7109375" style="1" customWidth="1"/>
    <col min="53" max="53" width="11" style="1" customWidth="1"/>
    <col min="54" max="54" width="10.42578125" style="1" customWidth="1"/>
    <col min="55" max="55" width="12.5703125" style="1" customWidth="1"/>
    <col min="56" max="56" width="11.28515625" style="1" customWidth="1"/>
    <col min="57" max="57" width="2.5703125" style="1" customWidth="1"/>
    <col min="58" max="69" width="11" style="1" customWidth="1"/>
    <col min="70" max="16384" width="9.140625" style="1"/>
  </cols>
  <sheetData>
    <row r="1" spans="1:69" ht="15.75" x14ac:dyDescent="0.2">
      <c r="A1" s="110" t="s">
        <v>55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368"/>
      <c r="AP1" s="368"/>
      <c r="AQ1" s="368"/>
      <c r="AR1" s="368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</row>
    <row r="2" spans="1:69" ht="15.75" x14ac:dyDescent="0.2">
      <c r="A2" s="110" t="s">
        <v>54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368"/>
      <c r="AP2" s="368"/>
      <c r="AQ2" s="368"/>
      <c r="AR2" s="368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</row>
    <row r="3" spans="1:69" ht="15.75" x14ac:dyDescent="0.2">
      <c r="A3" s="111" t="s">
        <v>177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368"/>
      <c r="AP3" s="368"/>
      <c r="AQ3" s="368"/>
      <c r="AR3" s="368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</row>
    <row r="4" spans="1:69" ht="15" customHeight="1" x14ac:dyDescent="0.2">
      <c r="A4" s="2"/>
      <c r="D4" s="4"/>
    </row>
    <row r="5" spans="1:69" ht="16.149999999999999" customHeight="1" x14ac:dyDescent="0.25">
      <c r="A5" s="1068" t="s">
        <v>0</v>
      </c>
      <c r="B5" s="1068"/>
      <c r="C5" s="1069" t="s">
        <v>1</v>
      </c>
      <c r="D5" s="1069"/>
      <c r="E5" s="1069"/>
      <c r="F5" s="1088" t="s">
        <v>53</v>
      </c>
      <c r="G5" s="1089"/>
      <c r="H5" s="1089"/>
      <c r="I5" s="1089"/>
      <c r="J5" s="1089"/>
      <c r="K5" s="1089"/>
      <c r="L5" s="1089"/>
      <c r="M5" s="1089"/>
      <c r="N5" s="1089"/>
      <c r="O5" s="1089"/>
      <c r="P5" s="1089"/>
      <c r="Q5" s="1089"/>
      <c r="R5" s="1089"/>
      <c r="S5" s="1089"/>
      <c r="T5" s="1089"/>
      <c r="U5" s="1089"/>
      <c r="V5" s="1089"/>
      <c r="W5" s="1089"/>
      <c r="X5" s="1089"/>
      <c r="Y5" s="1089"/>
      <c r="Z5" s="1089"/>
      <c r="AA5" s="1089"/>
      <c r="AB5" s="1089"/>
      <c r="AC5" s="1089"/>
      <c r="AD5" s="1089"/>
      <c r="AE5" s="1089"/>
      <c r="AF5" s="1089"/>
      <c r="AG5" s="1089"/>
      <c r="AH5" s="1089"/>
      <c r="AI5" s="1089"/>
      <c r="AJ5" s="1089"/>
      <c r="AK5" s="1090"/>
      <c r="AL5" s="1092" t="s">
        <v>68</v>
      </c>
      <c r="AM5" s="1093"/>
      <c r="AN5" s="1093"/>
      <c r="AO5" s="1093"/>
      <c r="AP5" s="1093"/>
      <c r="AQ5" s="1093"/>
      <c r="AR5" s="1093"/>
      <c r="AS5" s="1093"/>
      <c r="AT5" s="1093"/>
      <c r="AU5" s="1093"/>
      <c r="AV5" s="1093"/>
      <c r="AW5" s="1093"/>
      <c r="AX5" s="1093"/>
      <c r="AY5" s="1093"/>
      <c r="AZ5" s="1093"/>
      <c r="BA5" s="1093"/>
      <c r="BB5" s="1093"/>
      <c r="BC5" s="1093"/>
      <c r="BD5" s="1093"/>
      <c r="BE5" s="1093"/>
      <c r="BF5" s="1093"/>
      <c r="BG5" s="1093"/>
      <c r="BH5" s="1093"/>
      <c r="BI5" s="1093"/>
      <c r="BJ5" s="1093"/>
      <c r="BK5" s="1093"/>
      <c r="BL5" s="1093"/>
      <c r="BM5" s="1093"/>
      <c r="BN5" s="1093"/>
      <c r="BO5" s="1093"/>
      <c r="BP5" s="1093"/>
      <c r="BQ5" s="1093"/>
    </row>
    <row r="6" spans="1:69" ht="16.149999999999999" customHeight="1" x14ac:dyDescent="0.2">
      <c r="A6" s="1068"/>
      <c r="B6" s="1068"/>
      <c r="C6" s="13" t="s">
        <v>52</v>
      </c>
      <c r="D6" s="13" t="s">
        <v>2</v>
      </c>
      <c r="E6" s="469" t="s">
        <v>3</v>
      </c>
      <c r="F6" s="1087" t="s">
        <v>161</v>
      </c>
      <c r="G6" s="1087"/>
      <c r="H6" s="1087" t="s">
        <v>160</v>
      </c>
      <c r="I6" s="1087"/>
      <c r="J6" s="1087" t="s">
        <v>159</v>
      </c>
      <c r="K6" s="1087"/>
      <c r="L6" s="1086" t="s">
        <v>58</v>
      </c>
      <c r="M6" s="1086"/>
      <c r="N6" s="1091" t="s">
        <v>59</v>
      </c>
      <c r="O6" s="1091"/>
      <c r="P6" s="133" t="s">
        <v>60</v>
      </c>
      <c r="Q6" s="75" t="s">
        <v>61</v>
      </c>
      <c r="R6" s="75" t="s">
        <v>56</v>
      </c>
      <c r="S6" s="75" t="s">
        <v>57</v>
      </c>
      <c r="T6" s="75" t="s">
        <v>62</v>
      </c>
      <c r="U6" s="74" t="s">
        <v>63</v>
      </c>
      <c r="V6" s="75" t="s">
        <v>64</v>
      </c>
      <c r="W6" s="75" t="s">
        <v>65</v>
      </c>
      <c r="X6" s="75" t="s">
        <v>66</v>
      </c>
      <c r="Y6" s="75" t="s">
        <v>67</v>
      </c>
      <c r="Z6" s="1072" t="s">
        <v>59</v>
      </c>
      <c r="AA6" s="1074"/>
      <c r="AB6" s="1072" t="s">
        <v>60</v>
      </c>
      <c r="AC6" s="1074"/>
      <c r="AD6" s="1072" t="s">
        <v>61</v>
      </c>
      <c r="AE6" s="1074"/>
      <c r="AF6" s="1091" t="s">
        <v>56</v>
      </c>
      <c r="AG6" s="1091"/>
      <c r="AH6" s="1091" t="s">
        <v>231</v>
      </c>
      <c r="AI6" s="1091"/>
      <c r="AJ6" s="1091" t="s">
        <v>232</v>
      </c>
      <c r="AK6" s="1091"/>
      <c r="AL6" s="1081">
        <v>41913</v>
      </c>
      <c r="AM6" s="1082"/>
      <c r="AN6" s="1081">
        <v>41944</v>
      </c>
      <c r="AO6" s="1082"/>
      <c r="AP6" s="1081">
        <v>41974</v>
      </c>
      <c r="AQ6" s="1082"/>
      <c r="AR6" s="1075" t="s">
        <v>58</v>
      </c>
      <c r="AS6" s="1083"/>
      <c r="AT6" s="1075" t="s">
        <v>59</v>
      </c>
      <c r="AU6" s="1083"/>
      <c r="AV6" s="76" t="s">
        <v>60</v>
      </c>
      <c r="AW6" s="76" t="s">
        <v>56</v>
      </c>
      <c r="AX6" s="76" t="s">
        <v>61</v>
      </c>
      <c r="AY6" s="76" t="s">
        <v>57</v>
      </c>
      <c r="AZ6" s="76" t="s">
        <v>62</v>
      </c>
      <c r="BA6" s="76" t="s">
        <v>63</v>
      </c>
      <c r="BB6" s="76" t="s">
        <v>64</v>
      </c>
      <c r="BC6" s="76" t="s">
        <v>65</v>
      </c>
      <c r="BD6" s="76" t="s">
        <v>66</v>
      </c>
      <c r="BE6" s="76" t="s">
        <v>67</v>
      </c>
      <c r="BF6" s="1075" t="s">
        <v>59</v>
      </c>
      <c r="BG6" s="1083"/>
      <c r="BH6" s="1075" t="s">
        <v>60</v>
      </c>
      <c r="BI6" s="1083"/>
      <c r="BJ6" s="1075" t="s">
        <v>61</v>
      </c>
      <c r="BK6" s="1083"/>
      <c r="BL6" s="1075" t="s">
        <v>56</v>
      </c>
      <c r="BM6" s="1083"/>
      <c r="BN6" s="1075" t="s">
        <v>231</v>
      </c>
      <c r="BO6" s="1083"/>
      <c r="BP6" s="1075" t="s">
        <v>232</v>
      </c>
      <c r="BQ6" s="1083"/>
    </row>
    <row r="7" spans="1:69" ht="16.149999999999999" customHeight="1" x14ac:dyDescent="0.2">
      <c r="A7" s="461"/>
      <c r="B7" s="462"/>
      <c r="C7" s="463"/>
      <c r="D7" s="463"/>
      <c r="E7" s="463"/>
      <c r="F7" s="135" t="s">
        <v>176</v>
      </c>
      <c r="G7" s="135" t="s">
        <v>2</v>
      </c>
      <c r="H7" s="135" t="s">
        <v>176</v>
      </c>
      <c r="I7" s="135" t="s">
        <v>2</v>
      </c>
      <c r="J7" s="135" t="s">
        <v>176</v>
      </c>
      <c r="K7" s="135" t="s">
        <v>2</v>
      </c>
      <c r="L7" s="135" t="s">
        <v>176</v>
      </c>
      <c r="M7" s="74" t="s">
        <v>2</v>
      </c>
      <c r="N7" s="869" t="s">
        <v>176</v>
      </c>
      <c r="O7" s="868" t="s">
        <v>2</v>
      </c>
      <c r="P7" s="869" t="s">
        <v>176</v>
      </c>
      <c r="Q7" s="868" t="s">
        <v>2</v>
      </c>
      <c r="R7" s="869" t="s">
        <v>176</v>
      </c>
      <c r="S7" s="868" t="s">
        <v>2</v>
      </c>
      <c r="T7" s="869" t="s">
        <v>176</v>
      </c>
      <c r="U7" s="868" t="s">
        <v>2</v>
      </c>
      <c r="V7" s="869" t="s">
        <v>176</v>
      </c>
      <c r="W7" s="868" t="s">
        <v>2</v>
      </c>
      <c r="X7" s="869" t="s">
        <v>176</v>
      </c>
      <c r="Y7" s="868" t="s">
        <v>2</v>
      </c>
      <c r="Z7" s="869" t="s">
        <v>176</v>
      </c>
      <c r="AA7" s="868" t="s">
        <v>2</v>
      </c>
      <c r="AB7" s="869" t="s">
        <v>176</v>
      </c>
      <c r="AC7" s="868" t="s">
        <v>2</v>
      </c>
      <c r="AD7" s="869" t="s">
        <v>176</v>
      </c>
      <c r="AE7" s="868" t="s">
        <v>2</v>
      </c>
      <c r="AF7" s="869" t="s">
        <v>176</v>
      </c>
      <c r="AG7" s="868" t="s">
        <v>2</v>
      </c>
      <c r="AH7" s="869" t="s">
        <v>176</v>
      </c>
      <c r="AI7" s="868" t="s">
        <v>2</v>
      </c>
      <c r="AJ7" s="869" t="s">
        <v>176</v>
      </c>
      <c r="AK7" s="868" t="s">
        <v>2</v>
      </c>
      <c r="AL7" s="466" t="s">
        <v>176</v>
      </c>
      <c r="AM7" s="464" t="s">
        <v>2</v>
      </c>
      <c r="AN7" s="464" t="s">
        <v>176</v>
      </c>
      <c r="AO7" s="464" t="s">
        <v>2</v>
      </c>
      <c r="AP7" s="464" t="s">
        <v>176</v>
      </c>
      <c r="AQ7" s="464" t="s">
        <v>2</v>
      </c>
      <c r="AR7" s="470" t="s">
        <v>176</v>
      </c>
      <c r="AS7" s="465" t="s">
        <v>2</v>
      </c>
      <c r="AT7" s="465" t="s">
        <v>176</v>
      </c>
      <c r="AU7" s="465" t="s">
        <v>2</v>
      </c>
      <c r="AV7" s="465"/>
      <c r="AW7" s="465"/>
      <c r="AX7" s="465"/>
      <c r="AY7" s="465"/>
      <c r="AZ7" s="465"/>
      <c r="BA7" s="465"/>
      <c r="BB7" s="465"/>
      <c r="BC7" s="465"/>
      <c r="BD7" s="465"/>
      <c r="BE7" s="465"/>
      <c r="BF7" s="136" t="s">
        <v>176</v>
      </c>
      <c r="BG7" s="76" t="s">
        <v>2</v>
      </c>
      <c r="BH7" s="136" t="s">
        <v>176</v>
      </c>
      <c r="BI7" s="76" t="s">
        <v>2</v>
      </c>
      <c r="BJ7" s="136" t="s">
        <v>176</v>
      </c>
      <c r="BK7" s="76" t="s">
        <v>2</v>
      </c>
      <c r="BL7" s="136" t="s">
        <v>176</v>
      </c>
      <c r="BM7" s="76" t="s">
        <v>2</v>
      </c>
      <c r="BN7" s="136" t="s">
        <v>176</v>
      </c>
      <c r="BO7" s="76" t="s">
        <v>2</v>
      </c>
      <c r="BP7" s="136" t="s">
        <v>176</v>
      </c>
      <c r="BQ7" s="76" t="s">
        <v>2</v>
      </c>
    </row>
    <row r="8" spans="1:69" s="26" customFormat="1" ht="14.45" customHeight="1" x14ac:dyDescent="0.25">
      <c r="A8" s="82"/>
      <c r="B8" s="83" t="s">
        <v>3</v>
      </c>
      <c r="C8" s="84">
        <v>23993.676599999999</v>
      </c>
      <c r="D8" s="84">
        <v>32919.528600000005</v>
      </c>
      <c r="E8" s="84">
        <v>56913.205199999997</v>
      </c>
      <c r="F8" s="84">
        <f t="shared" ref="F8:BQ8" si="0">F9+F22+F37</f>
        <v>82.63</v>
      </c>
      <c r="G8" s="84">
        <f t="shared" si="0"/>
        <v>342.87</v>
      </c>
      <c r="H8" s="84">
        <f t="shared" si="0"/>
        <v>104.88</v>
      </c>
      <c r="I8" s="84">
        <f>I9+I22+I37</f>
        <v>23041.438583801275</v>
      </c>
      <c r="J8" s="84">
        <f>J9+J22+J37</f>
        <v>24336.071416198723</v>
      </c>
      <c r="K8" s="84">
        <f>K9+K22+K37</f>
        <v>47377.51</v>
      </c>
      <c r="L8" s="84">
        <f t="shared" si="0"/>
        <v>21414.709000000003</v>
      </c>
      <c r="M8" s="84">
        <f>M9+M22+M37</f>
        <v>24497.112999999998</v>
      </c>
      <c r="N8" s="84">
        <f t="shared" ref="N8:AK8" si="1">N9+N22+N37</f>
        <v>0</v>
      </c>
      <c r="O8" s="84">
        <f t="shared" si="1"/>
        <v>0</v>
      </c>
      <c r="P8" s="84">
        <f t="shared" si="1"/>
        <v>0</v>
      </c>
      <c r="Q8" s="84">
        <f t="shared" si="1"/>
        <v>0</v>
      </c>
      <c r="R8" s="84">
        <f t="shared" si="1"/>
        <v>0</v>
      </c>
      <c r="S8" s="84">
        <f t="shared" si="1"/>
        <v>0</v>
      </c>
      <c r="T8" s="84">
        <f t="shared" si="1"/>
        <v>0</v>
      </c>
      <c r="U8" s="84">
        <f t="shared" si="1"/>
        <v>0</v>
      </c>
      <c r="V8" s="84">
        <f t="shared" si="1"/>
        <v>0</v>
      </c>
      <c r="W8" s="84">
        <f t="shared" si="1"/>
        <v>0</v>
      </c>
      <c r="X8" s="84">
        <f t="shared" si="1"/>
        <v>0</v>
      </c>
      <c r="Y8" s="84">
        <f t="shared" si="1"/>
        <v>0</v>
      </c>
      <c r="Z8" s="84">
        <f t="shared" si="1"/>
        <v>22879.087139999996</v>
      </c>
      <c r="AA8" s="84">
        <f t="shared" si="1"/>
        <v>25413.189299999998</v>
      </c>
      <c r="AB8" s="84">
        <f t="shared" si="1"/>
        <v>0</v>
      </c>
      <c r="AC8" s="84">
        <f t="shared" si="1"/>
        <v>0</v>
      </c>
      <c r="AD8" s="84">
        <f t="shared" si="1"/>
        <v>0</v>
      </c>
      <c r="AE8" s="84">
        <f t="shared" si="1"/>
        <v>0</v>
      </c>
      <c r="AF8" s="84">
        <f t="shared" si="1"/>
        <v>0</v>
      </c>
      <c r="AG8" s="84">
        <f t="shared" si="1"/>
        <v>0</v>
      </c>
      <c r="AH8" s="84">
        <f t="shared" si="1"/>
        <v>0</v>
      </c>
      <c r="AI8" s="84">
        <f t="shared" si="1"/>
        <v>0</v>
      </c>
      <c r="AJ8" s="84">
        <f t="shared" si="1"/>
        <v>0</v>
      </c>
      <c r="AK8" s="84">
        <f t="shared" si="1"/>
        <v>0</v>
      </c>
      <c r="AL8" s="86">
        <f t="shared" si="0"/>
        <v>9017.9913000000015</v>
      </c>
      <c r="AM8" s="84">
        <f t="shared" si="0"/>
        <v>4444.3950000000004</v>
      </c>
      <c r="AN8" s="84">
        <f t="shared" si="0"/>
        <v>12975.857422999998</v>
      </c>
      <c r="AO8" s="84">
        <f t="shared" si="0"/>
        <v>10143.970000000001</v>
      </c>
      <c r="AP8" s="84">
        <f t="shared" si="0"/>
        <v>19291.269262999998</v>
      </c>
      <c r="AQ8" s="84">
        <f t="shared" si="0"/>
        <v>20824.5713</v>
      </c>
      <c r="AR8" s="84">
        <f>AR9+AR22+AR37</f>
        <v>19291.269262999998</v>
      </c>
      <c r="AS8" s="84">
        <f t="shared" si="0"/>
        <v>20824.5713</v>
      </c>
      <c r="AT8" s="84">
        <f t="shared" si="0"/>
        <v>414.86</v>
      </c>
      <c r="AU8" s="84">
        <f>AU9+AU22+AU37</f>
        <v>493.38</v>
      </c>
      <c r="AV8" s="84">
        <f t="shared" si="0"/>
        <v>0</v>
      </c>
      <c r="AW8" s="84">
        <f t="shared" si="0"/>
        <v>0</v>
      </c>
      <c r="AX8" s="84">
        <f t="shared" si="0"/>
        <v>0</v>
      </c>
      <c r="AY8" s="84">
        <f t="shared" si="0"/>
        <v>0</v>
      </c>
      <c r="AZ8" s="84">
        <f t="shared" si="0"/>
        <v>0</v>
      </c>
      <c r="BA8" s="84">
        <f t="shared" si="0"/>
        <v>0</v>
      </c>
      <c r="BB8" s="84">
        <f t="shared" si="0"/>
        <v>0</v>
      </c>
      <c r="BC8" s="84">
        <f t="shared" si="0"/>
        <v>0</v>
      </c>
      <c r="BD8" s="84">
        <f t="shared" si="0"/>
        <v>0</v>
      </c>
      <c r="BE8" s="84">
        <f t="shared" si="0"/>
        <v>0</v>
      </c>
      <c r="BF8" s="84">
        <f t="shared" si="0"/>
        <v>0</v>
      </c>
      <c r="BG8" s="84">
        <f t="shared" si="0"/>
        <v>0</v>
      </c>
      <c r="BH8" s="84">
        <f t="shared" si="0"/>
        <v>0</v>
      </c>
      <c r="BI8" s="84">
        <f t="shared" si="0"/>
        <v>0</v>
      </c>
      <c r="BJ8" s="84">
        <f t="shared" si="0"/>
        <v>0</v>
      </c>
      <c r="BK8" s="84">
        <f t="shared" si="0"/>
        <v>0</v>
      </c>
      <c r="BL8" s="84">
        <f t="shared" si="0"/>
        <v>0</v>
      </c>
      <c r="BM8" s="84">
        <f t="shared" si="0"/>
        <v>0</v>
      </c>
      <c r="BN8" s="84">
        <f t="shared" si="0"/>
        <v>0</v>
      </c>
      <c r="BO8" s="84">
        <f t="shared" si="0"/>
        <v>0</v>
      </c>
      <c r="BP8" s="84">
        <f t="shared" si="0"/>
        <v>0</v>
      </c>
      <c r="BQ8" s="84">
        <f t="shared" si="0"/>
        <v>0</v>
      </c>
    </row>
    <row r="9" spans="1:69" s="55" customFormat="1" ht="15.6" customHeight="1" x14ac:dyDescent="0.25">
      <c r="A9" s="87" t="s">
        <v>4</v>
      </c>
      <c r="B9" s="88">
        <v>12</v>
      </c>
      <c r="C9" s="51">
        <v>1308.9015999999999</v>
      </c>
      <c r="D9" s="51">
        <v>5122.463600000001</v>
      </c>
      <c r="E9" s="51">
        <v>6431.3652000000002</v>
      </c>
      <c r="F9" s="51">
        <f>SUM(F10:F21)</f>
        <v>32.43</v>
      </c>
      <c r="G9" s="51">
        <f t="shared" ref="G9:BQ9" si="2">SUM(G10:G21)</f>
        <v>11</v>
      </c>
      <c r="H9" s="51">
        <f t="shared" si="2"/>
        <v>52.43</v>
      </c>
      <c r="I9" s="51">
        <f>SUM(I10:I21)</f>
        <v>1141.9625725706671</v>
      </c>
      <c r="J9" s="51">
        <f>SUM(J10:J21)</f>
        <v>4227.5374274293326</v>
      </c>
      <c r="K9" s="51">
        <f>SUM(K10:K21)</f>
        <v>5369.5</v>
      </c>
      <c r="L9" s="51">
        <f t="shared" si="2"/>
        <v>1802.5299999999997</v>
      </c>
      <c r="M9" s="51">
        <f t="shared" si="2"/>
        <v>4205.8899999999994</v>
      </c>
      <c r="N9" s="51">
        <f t="shared" si="2"/>
        <v>0</v>
      </c>
      <c r="O9" s="51">
        <f t="shared" si="2"/>
        <v>0</v>
      </c>
      <c r="P9" s="51">
        <f t="shared" si="2"/>
        <v>0</v>
      </c>
      <c r="Q9" s="51">
        <f t="shared" si="2"/>
        <v>0</v>
      </c>
      <c r="R9" s="51">
        <f t="shared" si="2"/>
        <v>0</v>
      </c>
      <c r="S9" s="51">
        <f t="shared" si="2"/>
        <v>0</v>
      </c>
      <c r="T9" s="51">
        <f t="shared" si="2"/>
        <v>0</v>
      </c>
      <c r="U9" s="51">
        <f t="shared" si="2"/>
        <v>0</v>
      </c>
      <c r="V9" s="51">
        <f t="shared" si="2"/>
        <v>0</v>
      </c>
      <c r="W9" s="51">
        <f t="shared" si="2"/>
        <v>0</v>
      </c>
      <c r="X9" s="51">
        <f t="shared" si="2"/>
        <v>0</v>
      </c>
      <c r="Y9" s="51">
        <f t="shared" si="2"/>
        <v>0</v>
      </c>
      <c r="Z9" s="51">
        <f>SUM(Z10:Z21)</f>
        <v>1802.5299999999997</v>
      </c>
      <c r="AA9" s="51">
        <f t="shared" si="2"/>
        <v>4480.29</v>
      </c>
      <c r="AB9" s="51">
        <f t="shared" si="2"/>
        <v>0</v>
      </c>
      <c r="AC9" s="51">
        <f t="shared" si="2"/>
        <v>0</v>
      </c>
      <c r="AD9" s="51">
        <f t="shared" si="2"/>
        <v>0</v>
      </c>
      <c r="AE9" s="51">
        <f t="shared" si="2"/>
        <v>0</v>
      </c>
      <c r="AF9" s="51">
        <f t="shared" si="2"/>
        <v>0</v>
      </c>
      <c r="AG9" s="51">
        <f t="shared" si="2"/>
        <v>0</v>
      </c>
      <c r="AH9" s="51">
        <f t="shared" si="2"/>
        <v>0</v>
      </c>
      <c r="AI9" s="51">
        <f t="shared" si="2"/>
        <v>0</v>
      </c>
      <c r="AJ9" s="51">
        <f t="shared" si="2"/>
        <v>0</v>
      </c>
      <c r="AK9" s="51">
        <f t="shared" si="2"/>
        <v>0</v>
      </c>
      <c r="AL9" s="79">
        <f t="shared" si="2"/>
        <v>629.78</v>
      </c>
      <c r="AM9" s="51">
        <f t="shared" si="2"/>
        <v>1690.5650000000001</v>
      </c>
      <c r="AN9" s="51">
        <f t="shared" si="2"/>
        <v>924.52</v>
      </c>
      <c r="AO9" s="51">
        <f t="shared" si="2"/>
        <v>2615.5800000000004</v>
      </c>
      <c r="AP9" s="51">
        <f t="shared" si="2"/>
        <v>949.56999999999994</v>
      </c>
      <c r="AQ9" s="51">
        <f t="shared" si="2"/>
        <v>2730.73</v>
      </c>
      <c r="AR9" s="51">
        <f t="shared" si="2"/>
        <v>949.56999999999994</v>
      </c>
      <c r="AS9" s="51">
        <f t="shared" si="2"/>
        <v>2730.73</v>
      </c>
      <c r="AT9" s="51">
        <f t="shared" si="2"/>
        <v>115</v>
      </c>
      <c r="AU9" s="51">
        <f>SUM(AU10:AU21)</f>
        <v>203.26999999999998</v>
      </c>
      <c r="AV9" s="51">
        <f t="shared" si="2"/>
        <v>0</v>
      </c>
      <c r="AW9" s="51">
        <f t="shared" si="2"/>
        <v>0</v>
      </c>
      <c r="AX9" s="51">
        <f t="shared" si="2"/>
        <v>0</v>
      </c>
      <c r="AY9" s="51">
        <f t="shared" si="2"/>
        <v>0</v>
      </c>
      <c r="AZ9" s="51">
        <f t="shared" si="2"/>
        <v>0</v>
      </c>
      <c r="BA9" s="51">
        <f t="shared" si="2"/>
        <v>0</v>
      </c>
      <c r="BB9" s="51">
        <f t="shared" si="2"/>
        <v>0</v>
      </c>
      <c r="BC9" s="51">
        <f t="shared" si="2"/>
        <v>0</v>
      </c>
      <c r="BD9" s="51">
        <f t="shared" si="2"/>
        <v>0</v>
      </c>
      <c r="BE9" s="51">
        <f t="shared" si="2"/>
        <v>0</v>
      </c>
      <c r="BF9" s="51">
        <f t="shared" si="2"/>
        <v>0</v>
      </c>
      <c r="BG9" s="51">
        <f t="shared" si="2"/>
        <v>0</v>
      </c>
      <c r="BH9" s="51">
        <f t="shared" si="2"/>
        <v>0</v>
      </c>
      <c r="BI9" s="51">
        <f t="shared" si="2"/>
        <v>0</v>
      </c>
      <c r="BJ9" s="51">
        <f t="shared" si="2"/>
        <v>0</v>
      </c>
      <c r="BK9" s="51">
        <f t="shared" si="2"/>
        <v>0</v>
      </c>
      <c r="BL9" s="51">
        <f t="shared" si="2"/>
        <v>0</v>
      </c>
      <c r="BM9" s="51">
        <f t="shared" si="2"/>
        <v>0</v>
      </c>
      <c r="BN9" s="51">
        <f t="shared" si="2"/>
        <v>0</v>
      </c>
      <c r="BO9" s="51">
        <f>SUM(BO10:BO21)</f>
        <v>0</v>
      </c>
      <c r="BP9" s="51">
        <f t="shared" si="2"/>
        <v>0</v>
      </c>
      <c r="BQ9" s="51">
        <f t="shared" si="2"/>
        <v>0</v>
      </c>
    </row>
    <row r="10" spans="1:69" ht="15.75" x14ac:dyDescent="0.25">
      <c r="A10" s="56">
        <v>1</v>
      </c>
      <c r="B10" s="47" t="s">
        <v>5</v>
      </c>
      <c r="C10" s="46">
        <v>1.5</v>
      </c>
      <c r="D10" s="46">
        <v>76.5</v>
      </c>
      <c r="E10" s="46">
        <v>78</v>
      </c>
      <c r="F10" s="46">
        <f>'Oct 31 2014 DS planting'!Q14</f>
        <v>0</v>
      </c>
      <c r="G10" s="46">
        <f>'Oct 31 2014 DS planting'!AF14</f>
        <v>0</v>
      </c>
      <c r="H10" s="46">
        <f>'Nov 29 2014 DS planting'!Q14</f>
        <v>0</v>
      </c>
      <c r="I10" s="46">
        <v>1.64468925478253</v>
      </c>
      <c r="J10" s="46">
        <v>112.85531074521748</v>
      </c>
      <c r="K10" s="46">
        <v>114.5</v>
      </c>
      <c r="L10" s="46">
        <f>'Jan 29 DS planting'!Q14</f>
        <v>0</v>
      </c>
      <c r="M10" s="46">
        <f>'Jan 29 DS planting'!AF14</f>
        <v>43.099999999999994</v>
      </c>
      <c r="N10" s="46"/>
      <c r="O10" s="22"/>
      <c r="P10" s="22"/>
      <c r="Q10" s="22"/>
      <c r="R10" s="22"/>
      <c r="S10" s="22"/>
      <c r="T10" s="22"/>
      <c r="U10" s="22"/>
      <c r="V10" s="22"/>
      <c r="W10" s="105"/>
      <c r="X10" s="105"/>
      <c r="Y10" s="871"/>
      <c r="Z10" s="22">
        <f>'Feb 28 DS planting'!Q14</f>
        <v>0</v>
      </c>
      <c r="AA10" s="22">
        <f>'Feb 28 DS planting'!AF14</f>
        <v>36.5</v>
      </c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67">
        <f>'Oct 31 2014 harvesting'!V15</f>
        <v>0</v>
      </c>
      <c r="AM10" s="267">
        <f>'Oct 31 2014 harvesting'!AQ15</f>
        <v>0</v>
      </c>
      <c r="AN10" s="267">
        <f>'Nov 29 2014 harvesting'!V15</f>
        <v>0</v>
      </c>
      <c r="AO10" s="370">
        <f>'Nov 29 2014 harvesting'!AQ15</f>
        <v>0</v>
      </c>
      <c r="AP10" s="370">
        <f>'Dec 29 2014 harvesting '!V15</f>
        <v>0</v>
      </c>
      <c r="AQ10" s="370">
        <f>'Dec 29 2014 harvesting '!AQ15</f>
        <v>21</v>
      </c>
      <c r="AR10" s="370">
        <f>'Jan 29 harvesting'!V15</f>
        <v>0</v>
      </c>
      <c r="AS10" s="61">
        <f>'Jan 29 harvesting'!AQ15</f>
        <v>21</v>
      </c>
      <c r="AT10" s="61">
        <f>'February 28 DS harvesting'!V15</f>
        <v>0</v>
      </c>
      <c r="AU10" s="22">
        <f>'February 28 DS harvesting'!AQ15</f>
        <v>16</v>
      </c>
      <c r="AV10" s="22"/>
      <c r="AW10" s="36"/>
      <c r="AX10" s="22"/>
      <c r="AY10" s="22"/>
      <c r="AZ10" s="22"/>
      <c r="BA10" s="22"/>
      <c r="BB10" s="22"/>
      <c r="BC10" s="22"/>
      <c r="BD10" s="22"/>
      <c r="BE10" s="473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</row>
    <row r="11" spans="1:69" ht="15.75" x14ac:dyDescent="0.25">
      <c r="A11" s="56">
        <v>2</v>
      </c>
      <c r="B11" s="47" t="s">
        <v>6</v>
      </c>
      <c r="C11" s="46">
        <v>101</v>
      </c>
      <c r="D11" s="46">
        <v>506</v>
      </c>
      <c r="E11" s="46">
        <v>607</v>
      </c>
      <c r="F11" s="46">
        <f>'Oct 31 2014 DS planting'!Q15</f>
        <v>0</v>
      </c>
      <c r="G11" s="46">
        <f>'Oct 31 2014 DS planting'!AF15</f>
        <v>0</v>
      </c>
      <c r="H11" s="46">
        <f>'Nov 29 2014 DS planting'!Q15</f>
        <v>0</v>
      </c>
      <c r="I11" s="46">
        <v>82.2344627391263</v>
      </c>
      <c r="J11" s="46">
        <v>419.76553726087371</v>
      </c>
      <c r="K11" s="46">
        <v>502</v>
      </c>
      <c r="L11" s="46">
        <f>'Jan 29 DS planting'!Q15</f>
        <v>127</v>
      </c>
      <c r="M11" s="46">
        <f>'Jan 29 DS planting'!AF15</f>
        <v>459</v>
      </c>
      <c r="N11" s="46"/>
      <c r="O11" s="22"/>
      <c r="P11" s="22"/>
      <c r="Q11" s="22"/>
      <c r="R11" s="22"/>
      <c r="S11" s="22"/>
      <c r="T11" s="22"/>
      <c r="U11" s="22"/>
      <c r="V11" s="22"/>
      <c r="W11" s="105"/>
      <c r="X11" s="105"/>
      <c r="Y11" s="871"/>
      <c r="Z11" s="22">
        <f>'Feb 28 DS planting'!Q15</f>
        <v>127</v>
      </c>
      <c r="AA11" s="22">
        <f>'Feb 28 DS planting'!AF15</f>
        <v>459</v>
      </c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67">
        <f>'Oct 31 2014 harvesting'!V16</f>
        <v>0</v>
      </c>
      <c r="AM11" s="267">
        <f>'Oct 31 2014 harvesting'!AQ16</f>
        <v>0</v>
      </c>
      <c r="AN11" s="267">
        <f>'Nov 29 2014 harvesting'!V16</f>
        <v>127</v>
      </c>
      <c r="AO11" s="370">
        <f>'Nov 29 2014 harvesting'!AQ16</f>
        <v>432</v>
      </c>
      <c r="AP11" s="370">
        <f>'Dec 29 2014 harvesting '!V16</f>
        <v>127</v>
      </c>
      <c r="AQ11" s="370">
        <f>'Dec 29 2014 harvesting '!AQ16</f>
        <v>432</v>
      </c>
      <c r="AR11" s="370">
        <f>'Jan 29 harvesting'!V16</f>
        <v>127</v>
      </c>
      <c r="AS11" s="61">
        <f>'Jan 29 harvesting'!AQ16</f>
        <v>432</v>
      </c>
      <c r="AT11" s="61">
        <f>'February 28 DS harvesting'!V16</f>
        <v>0</v>
      </c>
      <c r="AU11" s="22">
        <f>'February 28 DS harvesting'!AQ16</f>
        <v>0</v>
      </c>
      <c r="AV11" s="22"/>
      <c r="AW11" s="36"/>
      <c r="AX11" s="22"/>
      <c r="AY11" s="22"/>
      <c r="AZ11" s="22"/>
      <c r="BA11" s="22"/>
      <c r="BB11" s="22"/>
      <c r="BC11" s="22"/>
      <c r="BD11" s="22"/>
      <c r="BE11" s="473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</row>
    <row r="12" spans="1:69" ht="15.75" x14ac:dyDescent="0.25">
      <c r="A12" s="56">
        <v>3</v>
      </c>
      <c r="B12" s="47" t="s">
        <v>7</v>
      </c>
      <c r="C12" s="46">
        <v>0</v>
      </c>
      <c r="D12" s="46">
        <v>80</v>
      </c>
      <c r="E12" s="46">
        <v>80</v>
      </c>
      <c r="F12" s="46">
        <f>'Oct 31 2014 DS planting'!Q16</f>
        <v>0</v>
      </c>
      <c r="G12" s="46">
        <f>'Oct 31 2014 DS planting'!AF16</f>
        <v>0</v>
      </c>
      <c r="H12" s="46">
        <f>'Nov 29 2014 DS planting'!Q16</f>
        <v>0</v>
      </c>
      <c r="I12" s="46">
        <v>0</v>
      </c>
      <c r="J12" s="46">
        <v>89</v>
      </c>
      <c r="K12" s="46">
        <v>89</v>
      </c>
      <c r="L12" s="46">
        <f>'Jan 29 DS planting'!Q16</f>
        <v>0</v>
      </c>
      <c r="M12" s="46">
        <f>'Jan 29 DS planting'!AF16</f>
        <v>24.64</v>
      </c>
      <c r="N12" s="46"/>
      <c r="O12" s="22"/>
      <c r="P12" s="22"/>
      <c r="Q12" s="22"/>
      <c r="R12" s="22"/>
      <c r="S12" s="22"/>
      <c r="T12" s="22"/>
      <c r="U12" s="22"/>
      <c r="V12" s="22"/>
      <c r="W12" s="105"/>
      <c r="X12" s="105"/>
      <c r="Y12" s="871"/>
      <c r="Z12" s="22">
        <f>'Feb 28 DS planting'!Q16</f>
        <v>0</v>
      </c>
      <c r="AA12" s="22">
        <f>'Feb 28 DS planting'!AF16</f>
        <v>24.64</v>
      </c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67">
        <f>'Oct 31 2014 harvesting'!V17</f>
        <v>0</v>
      </c>
      <c r="AM12" s="267">
        <f>'Oct 31 2014 harvesting'!AQ17</f>
        <v>0</v>
      </c>
      <c r="AN12" s="267">
        <f>'Nov 29 2014 harvesting'!V17</f>
        <v>0</v>
      </c>
      <c r="AO12" s="370">
        <f>'Nov 29 2014 harvesting'!AQ17</f>
        <v>0</v>
      </c>
      <c r="AP12" s="370">
        <f>'Dec 29 2014 harvesting '!V17</f>
        <v>0</v>
      </c>
      <c r="AQ12" s="370">
        <f>'Dec 29 2014 harvesting '!AQ17</f>
        <v>0</v>
      </c>
      <c r="AR12" s="370">
        <f>'Jan 29 harvesting'!V17</f>
        <v>0</v>
      </c>
      <c r="AS12" s="61">
        <f>'Jan 29 harvesting'!AQ17</f>
        <v>0</v>
      </c>
      <c r="AT12" s="61">
        <f>'February 28 DS harvesting'!V17</f>
        <v>0</v>
      </c>
      <c r="AU12" s="22">
        <f>'February 28 DS harvesting'!AQ17</f>
        <v>28.57</v>
      </c>
      <c r="AV12" s="22"/>
      <c r="AW12" s="36"/>
      <c r="AX12" s="22"/>
      <c r="AY12" s="22"/>
      <c r="AZ12" s="22"/>
      <c r="BA12" s="22"/>
      <c r="BB12" s="22"/>
      <c r="BC12" s="22"/>
      <c r="BD12" s="22"/>
      <c r="BE12" s="473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ht="15.75" x14ac:dyDescent="0.25">
      <c r="A13" s="56">
        <v>4</v>
      </c>
      <c r="B13" s="47" t="s">
        <v>8</v>
      </c>
      <c r="C13" s="46">
        <v>183</v>
      </c>
      <c r="D13" s="46">
        <v>555.61</v>
      </c>
      <c r="E13" s="46">
        <v>738.61</v>
      </c>
      <c r="F13" s="46">
        <f>'Oct 31 2014 DS planting'!Q17</f>
        <v>0</v>
      </c>
      <c r="G13" s="46">
        <f>'Oct 31 2014 DS planting'!AF17</f>
        <v>0</v>
      </c>
      <c r="H13" s="46">
        <f>'Nov 29 2014 DS planting'!Q17</f>
        <v>0</v>
      </c>
      <c r="I13" s="46">
        <v>116.77293708955935</v>
      </c>
      <c r="J13" s="46">
        <v>478.72706291044062</v>
      </c>
      <c r="K13" s="46">
        <v>595.5</v>
      </c>
      <c r="L13" s="46">
        <f>'Jan 29 DS planting'!Q17</f>
        <v>549.4</v>
      </c>
      <c r="M13" s="46">
        <f>'Jan 29 DS planting'!AF17</f>
        <v>597</v>
      </c>
      <c r="N13" s="46"/>
      <c r="O13" s="22"/>
      <c r="P13" s="22"/>
      <c r="Q13" s="22"/>
      <c r="R13" s="22"/>
      <c r="S13" s="22"/>
      <c r="T13" s="22"/>
      <c r="U13" s="22"/>
      <c r="V13" s="22"/>
      <c r="W13" s="105"/>
      <c r="X13" s="105"/>
      <c r="Y13" s="871"/>
      <c r="Z13" s="22">
        <f>'Feb 28 DS planting'!Q17</f>
        <v>549.4</v>
      </c>
      <c r="AA13" s="22">
        <f>'Feb 28 DS planting'!AF17</f>
        <v>597</v>
      </c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67">
        <f>'Oct 31 2014 harvesting'!V18</f>
        <v>0</v>
      </c>
      <c r="AM13" s="267">
        <f>'Oct 31 2014 harvesting'!AQ18</f>
        <v>0</v>
      </c>
      <c r="AN13" s="267">
        <f>'Nov 29 2014 harvesting'!V18</f>
        <v>0</v>
      </c>
      <c r="AO13" s="370">
        <f>'Nov 29 2014 harvesting'!AQ18</f>
        <v>224.76500000000004</v>
      </c>
      <c r="AP13" s="370">
        <f>'Dec 29 2014 harvesting '!V18</f>
        <v>0</v>
      </c>
      <c r="AQ13" s="370">
        <f>'Dec 29 2014 harvesting '!AQ18</f>
        <v>224.76500000000004</v>
      </c>
      <c r="AR13" s="370">
        <f>'Jan 29 harvesting'!V18</f>
        <v>0</v>
      </c>
      <c r="AS13" s="61">
        <f>'Jan 29 harvesting'!AQ18</f>
        <v>224.76500000000004</v>
      </c>
      <c r="AT13" s="61">
        <f>'February 28 DS harvesting'!V18</f>
        <v>0</v>
      </c>
      <c r="AU13" s="22">
        <f>'February 28 DS harvesting'!AQ18</f>
        <v>0</v>
      </c>
      <c r="AV13" s="22"/>
      <c r="AW13" s="36"/>
      <c r="AX13" s="22"/>
      <c r="AY13" s="22"/>
      <c r="AZ13" s="22"/>
      <c r="BA13" s="22"/>
      <c r="BB13" s="22"/>
      <c r="BC13" s="22"/>
      <c r="BD13" s="22"/>
      <c r="BE13" s="473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ht="15.75" x14ac:dyDescent="0.25">
      <c r="A14" s="56">
        <v>5</v>
      </c>
      <c r="B14" s="47" t="s">
        <v>9</v>
      </c>
      <c r="C14" s="46">
        <v>278</v>
      </c>
      <c r="D14" s="46">
        <v>1016</v>
      </c>
      <c r="E14" s="46">
        <v>1294</v>
      </c>
      <c r="F14" s="46">
        <f>'Oct 31 2014 DS planting'!Q18</f>
        <v>0</v>
      </c>
      <c r="G14" s="46">
        <f>'Oct 31 2014 DS planting'!AF18</f>
        <v>0</v>
      </c>
      <c r="H14" s="46">
        <f>'Nov 29 2014 DS planting'!Q18</f>
        <v>0</v>
      </c>
      <c r="I14" s="46">
        <v>236.83525268868374</v>
      </c>
      <c r="J14" s="46">
        <v>812.16474731131621</v>
      </c>
      <c r="K14" s="46">
        <v>1049</v>
      </c>
      <c r="L14" s="46">
        <f>'Jan 29 DS planting'!Q18</f>
        <v>378.21</v>
      </c>
      <c r="M14" s="46">
        <f>'Jan 29 DS planting'!AF18</f>
        <v>887.8</v>
      </c>
      <c r="N14" s="46"/>
      <c r="O14" s="22"/>
      <c r="P14" s="22"/>
      <c r="Q14" s="22"/>
      <c r="R14" s="22"/>
      <c r="S14" s="22"/>
      <c r="T14" s="22"/>
      <c r="U14" s="22"/>
      <c r="V14" s="22"/>
      <c r="W14" s="105"/>
      <c r="X14" s="105"/>
      <c r="Y14" s="871"/>
      <c r="Z14" s="22">
        <f>'Feb 28 DS planting'!Q18</f>
        <v>378.21</v>
      </c>
      <c r="AA14" s="22">
        <f>'Feb 28 DS planting'!AF18</f>
        <v>887.8</v>
      </c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67">
        <f>'Oct 31 2014 harvesting'!V19</f>
        <v>36.85</v>
      </c>
      <c r="AM14" s="267">
        <f>'Oct 31 2014 harvesting'!AQ19</f>
        <v>90</v>
      </c>
      <c r="AN14" s="267">
        <f>'Nov 29 2014 harvesting'!V19</f>
        <v>198</v>
      </c>
      <c r="AO14" s="370">
        <f>'Nov 29 2014 harvesting'!AQ19</f>
        <v>233.5</v>
      </c>
      <c r="AP14" s="370">
        <f>'Dec 29 2014 harvesting '!V19</f>
        <v>161.15</v>
      </c>
      <c r="AQ14" s="370">
        <f>'Dec 29 2014 harvesting '!AQ19</f>
        <v>143.5</v>
      </c>
      <c r="AR14" s="370">
        <f>'Jan 29 harvesting'!V19</f>
        <v>161.15</v>
      </c>
      <c r="AS14" s="61">
        <f>'Jan 29 harvesting'!AQ19</f>
        <v>143.5</v>
      </c>
      <c r="AT14" s="61">
        <f>'February 28 DS harvesting'!V19</f>
        <v>115</v>
      </c>
      <c r="AU14" s="22">
        <f>'February 28 DS harvesting'!AQ19</f>
        <v>156</v>
      </c>
      <c r="AV14" s="22"/>
      <c r="AW14" s="36"/>
      <c r="AX14" s="22"/>
      <c r="AY14" s="22"/>
      <c r="AZ14" s="22"/>
      <c r="BA14" s="22"/>
      <c r="BB14" s="22"/>
      <c r="BC14" s="22"/>
      <c r="BD14" s="22"/>
      <c r="BE14" s="473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15.75" x14ac:dyDescent="0.25">
      <c r="A15" s="56">
        <v>6</v>
      </c>
      <c r="B15" s="47" t="s">
        <v>10</v>
      </c>
      <c r="C15" s="46">
        <v>97</v>
      </c>
      <c r="D15" s="46">
        <v>1424</v>
      </c>
      <c r="E15" s="46">
        <v>1521</v>
      </c>
      <c r="F15" s="46">
        <f>'Oct 31 2014 DS planting'!Q19</f>
        <v>0</v>
      </c>
      <c r="G15" s="46">
        <f>'Oct 31 2014 DS planting'!AF19</f>
        <v>3</v>
      </c>
      <c r="H15" s="46">
        <f>'Nov 29 2014 DS planting'!Q19</f>
        <v>20</v>
      </c>
      <c r="I15" s="46">
        <v>106.35657180927001</v>
      </c>
      <c r="J15" s="46">
        <v>1213.64342819073</v>
      </c>
      <c r="K15" s="46">
        <v>1320</v>
      </c>
      <c r="L15" s="46">
        <f>'Jan 29 DS planting'!Q19</f>
        <v>94</v>
      </c>
      <c r="M15" s="46">
        <f>'Jan 29 DS planting'!AF19</f>
        <v>1419.25</v>
      </c>
      <c r="N15" s="46"/>
      <c r="O15" s="22"/>
      <c r="P15" s="22"/>
      <c r="Q15" s="22"/>
      <c r="R15" s="22"/>
      <c r="S15" s="22"/>
      <c r="T15" s="22"/>
      <c r="U15" s="22"/>
      <c r="V15" s="22"/>
      <c r="W15" s="105"/>
      <c r="X15" s="105"/>
      <c r="Y15" s="871"/>
      <c r="Z15" s="22">
        <f>'Feb 28 DS planting'!Q19</f>
        <v>94</v>
      </c>
      <c r="AA15" s="22">
        <f>'Feb 28 DS planting'!AF19</f>
        <v>1419.25</v>
      </c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67">
        <f>'Oct 31 2014 harvesting'!V20</f>
        <v>65.75</v>
      </c>
      <c r="AM15" s="267">
        <f>'Oct 31 2014 harvesting'!AQ20</f>
        <v>1234.5</v>
      </c>
      <c r="AN15" s="267">
        <f>'Nov 29 2014 harvesting'!V20</f>
        <v>65.75</v>
      </c>
      <c r="AO15" s="370">
        <f>'Nov 29 2014 harvesting'!AQ20</f>
        <v>1234.5</v>
      </c>
      <c r="AP15" s="370">
        <f>'Dec 29 2014 harvesting '!V20</f>
        <v>71.75</v>
      </c>
      <c r="AQ15" s="370">
        <f>'Dec 29 2014 harvesting '!AQ20</f>
        <v>1439</v>
      </c>
      <c r="AR15" s="370">
        <f>'Jan 29 harvesting'!V20</f>
        <v>71.75</v>
      </c>
      <c r="AS15" s="61">
        <f>'Jan 29 harvesting'!AQ20</f>
        <v>1439</v>
      </c>
      <c r="AT15" s="61">
        <f>'February 28 DS harvesting'!V20</f>
        <v>0</v>
      </c>
      <c r="AU15" s="22">
        <f>'February 28 DS harvesting'!AQ20</f>
        <v>0</v>
      </c>
      <c r="AV15" s="22"/>
      <c r="AW15" s="36"/>
      <c r="AX15" s="22"/>
      <c r="AY15" s="22"/>
      <c r="AZ15" s="22"/>
      <c r="BA15" s="22"/>
      <c r="BB15" s="22"/>
      <c r="BC15" s="22"/>
      <c r="BD15" s="22"/>
      <c r="BE15" s="473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</row>
    <row r="16" spans="1:69" ht="15.75" x14ac:dyDescent="0.25">
      <c r="A16" s="56">
        <v>7</v>
      </c>
      <c r="B16" s="47" t="s">
        <v>11</v>
      </c>
      <c r="C16" s="46">
        <v>0</v>
      </c>
      <c r="D16" s="46">
        <v>184</v>
      </c>
      <c r="E16" s="46">
        <v>184</v>
      </c>
      <c r="F16" s="46">
        <f>'Oct 31 2014 DS planting'!Q20</f>
        <v>0</v>
      </c>
      <c r="G16" s="46">
        <f>'Oct 31 2014 DS planting'!AF20</f>
        <v>0</v>
      </c>
      <c r="H16" s="46">
        <f>'Nov 29 2014 DS planting'!Q20</f>
        <v>0</v>
      </c>
      <c r="I16" s="46">
        <v>0</v>
      </c>
      <c r="J16" s="46">
        <v>86</v>
      </c>
      <c r="K16" s="46">
        <v>86</v>
      </c>
      <c r="L16" s="46">
        <f>'Jan 29 DS planting'!Q20</f>
        <v>0</v>
      </c>
      <c r="M16" s="46">
        <f>'Jan 29 DS planting'!AF20</f>
        <v>122</v>
      </c>
      <c r="N16" s="46"/>
      <c r="O16" s="22"/>
      <c r="P16" s="22"/>
      <c r="Q16" s="22"/>
      <c r="R16" s="22"/>
      <c r="S16" s="22"/>
      <c r="T16" s="22"/>
      <c r="U16" s="22"/>
      <c r="V16" s="22"/>
      <c r="W16" s="105"/>
      <c r="X16" s="105"/>
      <c r="Y16" s="871"/>
      <c r="Z16" s="22">
        <f>'Feb 28 DS planting'!Q20</f>
        <v>0</v>
      </c>
      <c r="AA16" s="22">
        <f>'Feb 28 DS planting'!AF20</f>
        <v>122</v>
      </c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67">
        <f>'Oct 31 2014 harvesting'!V21</f>
        <v>0</v>
      </c>
      <c r="AM16" s="267">
        <f>'Oct 31 2014 harvesting'!AQ21</f>
        <v>0</v>
      </c>
      <c r="AN16" s="267">
        <f>'Nov 29 2014 harvesting'!V21</f>
        <v>0</v>
      </c>
      <c r="AO16" s="370">
        <f>'Nov 29 2014 harvesting'!AQ21</f>
        <v>0</v>
      </c>
      <c r="AP16" s="370">
        <f>'Dec 29 2014 harvesting '!V21</f>
        <v>40</v>
      </c>
      <c r="AQ16" s="370">
        <f>'Dec 29 2014 harvesting '!AQ21</f>
        <v>0.75</v>
      </c>
      <c r="AR16" s="370">
        <f>'Jan 29 harvesting'!V21</f>
        <v>40</v>
      </c>
      <c r="AS16" s="61">
        <f>'Jan 29 harvesting'!AQ21</f>
        <v>0.75</v>
      </c>
      <c r="AT16" s="61">
        <f>'February 28 DS harvesting'!V21</f>
        <v>0</v>
      </c>
      <c r="AU16" s="22">
        <f>'February 28 DS harvesting'!AQ21</f>
        <v>0</v>
      </c>
      <c r="AV16" s="22"/>
      <c r="AW16" s="36"/>
      <c r="AX16" s="22"/>
      <c r="AY16" s="22"/>
      <c r="AZ16" s="22"/>
      <c r="BA16" s="22"/>
      <c r="BB16" s="22"/>
      <c r="BC16" s="22"/>
      <c r="BD16" s="22"/>
      <c r="BE16" s="473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7" spans="1:69" ht="15.75" x14ac:dyDescent="0.25">
      <c r="A17" s="56">
        <v>8</v>
      </c>
      <c r="B17" s="47" t="s">
        <v>12</v>
      </c>
      <c r="C17" s="46">
        <v>35</v>
      </c>
      <c r="D17" s="46">
        <v>162.5</v>
      </c>
      <c r="E17" s="46">
        <v>197.5</v>
      </c>
      <c r="F17" s="46">
        <f>'Oct 31 2014 DS planting'!Q21</f>
        <v>32.43</v>
      </c>
      <c r="G17" s="46">
        <f>'Oct 31 2014 DS planting'!AF21</f>
        <v>8</v>
      </c>
      <c r="H17" s="46">
        <f>'Nov 29 2014 DS planting'!Q21</f>
        <v>32.43</v>
      </c>
      <c r="I17" s="46">
        <v>3.837608261159227</v>
      </c>
      <c r="J17" s="46">
        <v>109.66239173884077</v>
      </c>
      <c r="K17" s="46">
        <v>113.5</v>
      </c>
      <c r="L17" s="46">
        <f>'Jan 29 DS planting'!Q21</f>
        <v>41.28</v>
      </c>
      <c r="M17" s="46">
        <f>'Jan 29 DS planting'!AF21</f>
        <v>13.9</v>
      </c>
      <c r="N17" s="46"/>
      <c r="O17" s="22"/>
      <c r="P17" s="22"/>
      <c r="Q17" s="22"/>
      <c r="R17" s="22"/>
      <c r="S17" s="22"/>
      <c r="T17" s="22"/>
      <c r="U17" s="22"/>
      <c r="V17" s="22"/>
      <c r="W17" s="105"/>
      <c r="X17" s="105"/>
      <c r="Y17" s="871"/>
      <c r="Z17" s="22">
        <f>'Feb 28 DS planting'!Q21</f>
        <v>41.28</v>
      </c>
      <c r="AA17" s="22">
        <f>'Feb 28 DS planting'!AF21</f>
        <v>13.9</v>
      </c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67">
        <f>'Oct 31 2014 harvesting'!V22</f>
        <v>38.299999999999997</v>
      </c>
      <c r="AM17" s="267">
        <f>'Oct 31 2014 harvesting'!AQ22</f>
        <v>36.049999999999997</v>
      </c>
      <c r="AN17" s="267">
        <f>'Nov 29 2014 harvesting'!V22</f>
        <v>38.299999999999997</v>
      </c>
      <c r="AO17" s="370">
        <f>'Nov 29 2014 harvesting'!AQ22</f>
        <v>36.049999999999997</v>
      </c>
      <c r="AP17" s="370">
        <f>'Dec 29 2014 harvesting '!V22</f>
        <v>50.3</v>
      </c>
      <c r="AQ17" s="370">
        <f>'Dec 29 2014 harvesting '!AQ22</f>
        <v>14.949999999999996</v>
      </c>
      <c r="AR17" s="370">
        <f>'Jan 29 harvesting'!V22</f>
        <v>50.3</v>
      </c>
      <c r="AS17" s="61">
        <f>'Jan 29 harvesting'!AQ22</f>
        <v>14.949999999999996</v>
      </c>
      <c r="AT17" s="61">
        <f>'February 28 DS harvesting'!V22</f>
        <v>0</v>
      </c>
      <c r="AU17" s="22">
        <f>'February 28 DS harvesting'!AQ22</f>
        <v>0</v>
      </c>
      <c r="AV17" s="22"/>
      <c r="AW17" s="36"/>
      <c r="AX17" s="22"/>
      <c r="AY17" s="22"/>
      <c r="AZ17" s="22"/>
      <c r="BA17" s="22"/>
      <c r="BB17" s="22"/>
      <c r="BC17" s="22"/>
      <c r="BD17" s="22"/>
      <c r="BE17" s="473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</row>
    <row r="18" spans="1:69" ht="15.75" x14ac:dyDescent="0.25">
      <c r="A18" s="56">
        <v>9</v>
      </c>
      <c r="B18" s="47" t="s">
        <v>13</v>
      </c>
      <c r="C18" s="46">
        <v>0</v>
      </c>
      <c r="D18" s="46">
        <v>369</v>
      </c>
      <c r="E18" s="46">
        <v>369</v>
      </c>
      <c r="F18" s="46">
        <f>'Oct 31 2014 DS planting'!Q22</f>
        <v>0</v>
      </c>
      <c r="G18" s="46">
        <f>'Oct 31 2014 DS planting'!AF22</f>
        <v>0</v>
      </c>
      <c r="H18" s="46">
        <f>'Nov 29 2014 DS planting'!Q22</f>
        <v>0</v>
      </c>
      <c r="I18" s="46">
        <v>0</v>
      </c>
      <c r="J18" s="46">
        <v>373</v>
      </c>
      <c r="K18" s="46">
        <v>373</v>
      </c>
      <c r="L18" s="46">
        <f>'Jan 29 DS planting'!Q22</f>
        <v>0</v>
      </c>
      <c r="M18" s="46">
        <f>'Jan 29 DS planting'!AF22</f>
        <v>0</v>
      </c>
      <c r="N18" s="46"/>
      <c r="O18" s="22"/>
      <c r="P18" s="22"/>
      <c r="Q18" s="22"/>
      <c r="R18" s="22"/>
      <c r="S18" s="22"/>
      <c r="T18" s="22"/>
      <c r="U18" s="22"/>
      <c r="V18" s="22"/>
      <c r="W18" s="105"/>
      <c r="X18" s="105"/>
      <c r="Y18" s="871"/>
      <c r="Z18" s="22">
        <f>'Feb 28 DS planting'!Q22</f>
        <v>0</v>
      </c>
      <c r="AA18" s="22">
        <f>'Feb 28 DS planting'!AF22</f>
        <v>281</v>
      </c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67">
        <f>'Oct 31 2014 harvesting'!V23</f>
        <v>0</v>
      </c>
      <c r="AM18" s="267">
        <f>'Oct 31 2014 harvesting'!AQ23</f>
        <v>60.364999999999981</v>
      </c>
      <c r="AN18" s="267">
        <f>'Nov 29 2014 harvesting'!V23</f>
        <v>0</v>
      </c>
      <c r="AO18" s="370">
        <f>'Nov 29 2014 harvesting'!AQ23</f>
        <v>60.364999999999981</v>
      </c>
      <c r="AP18" s="370">
        <f>'Dec 29 2014 harvesting '!V23</f>
        <v>0</v>
      </c>
      <c r="AQ18" s="370">
        <f>'Dec 29 2014 harvesting '!AQ23</f>
        <v>60.364999999999981</v>
      </c>
      <c r="AR18" s="370">
        <f>'Jan 29 harvesting'!V23</f>
        <v>0</v>
      </c>
      <c r="AS18" s="61">
        <f>'Jan 29 harvesting'!AQ23</f>
        <v>60.364999999999981</v>
      </c>
      <c r="AT18" s="61">
        <f>'February 28 DS harvesting'!V23</f>
        <v>0</v>
      </c>
      <c r="AU18" s="22">
        <f>'February 28 DS harvesting'!AQ23</f>
        <v>0</v>
      </c>
      <c r="AV18" s="22"/>
      <c r="AW18" s="36"/>
      <c r="AX18" s="22"/>
      <c r="AY18" s="22"/>
      <c r="AZ18" s="22"/>
      <c r="BA18" s="22"/>
      <c r="BB18" s="22"/>
      <c r="BC18" s="22"/>
      <c r="BD18" s="22"/>
      <c r="BE18" s="473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</row>
    <row r="19" spans="1:69" ht="15.75" x14ac:dyDescent="0.25">
      <c r="A19" s="56">
        <v>10</v>
      </c>
      <c r="B19" s="47" t="s">
        <v>14</v>
      </c>
      <c r="C19" s="46">
        <v>79.401600000000002</v>
      </c>
      <c r="D19" s="46">
        <v>24.3536</v>
      </c>
      <c r="E19" s="46">
        <v>103.7552</v>
      </c>
      <c r="F19" s="46">
        <f>'Oct 31 2014 DS planting'!Q23</f>
        <v>0</v>
      </c>
      <c r="G19" s="46">
        <f>'Oct 31 2014 DS planting'!AF23</f>
        <v>0</v>
      </c>
      <c r="H19" s="46">
        <f>'Nov 29 2014 DS planting'!Q23</f>
        <v>0</v>
      </c>
      <c r="I19" s="46">
        <v>138.70212715332636</v>
      </c>
      <c r="J19" s="46">
        <v>47.797872846673641</v>
      </c>
      <c r="K19" s="46">
        <v>186.5</v>
      </c>
      <c r="L19" s="46">
        <f>'Jan 29 DS planting'!Q23</f>
        <v>20.54</v>
      </c>
      <c r="M19" s="46">
        <f>'Jan 29 DS planting'!AF23</f>
        <v>0</v>
      </c>
      <c r="N19" s="46"/>
      <c r="O19" s="22"/>
      <c r="P19" s="22"/>
      <c r="Q19" s="22"/>
      <c r="R19" s="22"/>
      <c r="S19" s="22"/>
      <c r="T19" s="22"/>
      <c r="U19" s="22"/>
      <c r="V19" s="22"/>
      <c r="W19" s="105"/>
      <c r="X19" s="105"/>
      <c r="Y19" s="871"/>
      <c r="Z19" s="22">
        <f>'Feb 28 DS planting'!Q23</f>
        <v>20.54</v>
      </c>
      <c r="AA19" s="22">
        <f>'Feb 28 DS planting'!AF23</f>
        <v>0</v>
      </c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67">
        <f>'Oct 31 2014 harvesting'!V24</f>
        <v>0</v>
      </c>
      <c r="AM19" s="267">
        <f>'Oct 31 2014 harvesting'!AQ24</f>
        <v>0</v>
      </c>
      <c r="AN19" s="267">
        <f>'Nov 29 2014 harvesting'!V24</f>
        <v>6.59</v>
      </c>
      <c r="AO19" s="370">
        <f>'Nov 29 2014 harvesting'!AQ24</f>
        <v>0</v>
      </c>
      <c r="AP19" s="370">
        <f>'Dec 29 2014 harvesting '!V24</f>
        <v>10.49</v>
      </c>
      <c r="AQ19" s="370">
        <f>'Dec 29 2014 harvesting '!AQ24</f>
        <v>0</v>
      </c>
      <c r="AR19" s="370">
        <f>'Jan 29 harvesting'!V24</f>
        <v>10.49</v>
      </c>
      <c r="AS19" s="61">
        <f>'Jan 29 harvesting'!AQ24</f>
        <v>0</v>
      </c>
      <c r="AT19" s="61">
        <f>'February 28 DS harvesting'!V24</f>
        <v>0</v>
      </c>
      <c r="AU19" s="22">
        <f>'February 28 DS harvesting'!AQ24</f>
        <v>0</v>
      </c>
      <c r="AV19" s="22"/>
      <c r="AW19" s="36"/>
      <c r="AX19" s="22"/>
      <c r="AY19" s="22"/>
      <c r="AZ19" s="22"/>
      <c r="BA19" s="22"/>
      <c r="BB19" s="22"/>
      <c r="BC19" s="22"/>
      <c r="BD19" s="22"/>
      <c r="BE19" s="473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</row>
    <row r="20" spans="1:69" ht="15.75" x14ac:dyDescent="0.25">
      <c r="A20" s="56">
        <v>11</v>
      </c>
      <c r="B20" s="47" t="s">
        <v>15</v>
      </c>
      <c r="C20" s="46">
        <v>0</v>
      </c>
      <c r="D20" s="46">
        <v>278</v>
      </c>
      <c r="E20" s="46">
        <v>278</v>
      </c>
      <c r="F20" s="46">
        <f>'Oct 31 2014 DS planting'!Q24</f>
        <v>0</v>
      </c>
      <c r="G20" s="46">
        <f>'Oct 31 2014 DS planting'!AF24</f>
        <v>0</v>
      </c>
      <c r="H20" s="46">
        <f>'Nov 29 2014 DS planting'!Q24</f>
        <v>0</v>
      </c>
      <c r="I20" s="46">
        <v>0</v>
      </c>
      <c r="J20" s="46">
        <v>247</v>
      </c>
      <c r="K20" s="46">
        <v>247</v>
      </c>
      <c r="L20" s="46">
        <f>'Jan 29 DS planting'!Q24</f>
        <v>0</v>
      </c>
      <c r="M20" s="46">
        <f>'Jan 29 DS planting'!AF24</f>
        <v>260.95</v>
      </c>
      <c r="N20" s="46"/>
      <c r="O20" s="22"/>
      <c r="P20" s="22"/>
      <c r="Q20" s="22"/>
      <c r="R20" s="22"/>
      <c r="S20" s="22"/>
      <c r="T20" s="22"/>
      <c r="U20" s="22"/>
      <c r="V20" s="22"/>
      <c r="W20" s="105"/>
      <c r="X20" s="105"/>
      <c r="Y20" s="871"/>
      <c r="Z20" s="22">
        <f>'Feb 28 DS planting'!Q24</f>
        <v>0</v>
      </c>
      <c r="AA20" s="22">
        <f>'Feb 28 DS planting'!AF24</f>
        <v>260.95</v>
      </c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67">
        <f>'Oct 31 2014 harvesting'!V25</f>
        <v>0</v>
      </c>
      <c r="AM20" s="267">
        <f>'Oct 31 2014 harvesting'!AQ25</f>
        <v>109.9</v>
      </c>
      <c r="AN20" s="267">
        <f>'Nov 29 2014 harvesting'!V25</f>
        <v>0</v>
      </c>
      <c r="AO20" s="370">
        <f>'Nov 29 2014 harvesting'!AQ25</f>
        <v>234.65</v>
      </c>
      <c r="AP20" s="370">
        <f>'Dec 29 2014 harvesting '!V25</f>
        <v>0</v>
      </c>
      <c r="AQ20" s="370">
        <f>'Dec 29 2014 harvesting '!AQ25</f>
        <v>234.65</v>
      </c>
      <c r="AR20" s="370">
        <f>'Jan 29 harvesting'!V25</f>
        <v>0</v>
      </c>
      <c r="AS20" s="61">
        <f>'Jan 29 harvesting'!AQ25</f>
        <v>234.65</v>
      </c>
      <c r="AT20" s="61">
        <f>'February 28 DS harvesting'!V25</f>
        <v>0</v>
      </c>
      <c r="AU20" s="22">
        <f>'February 28 DS harvesting'!AQ25</f>
        <v>2.7</v>
      </c>
      <c r="AV20" s="22"/>
      <c r="AW20" s="36"/>
      <c r="AX20" s="22"/>
      <c r="AY20" s="22"/>
      <c r="AZ20" s="22"/>
      <c r="BA20" s="22"/>
      <c r="BB20" s="22"/>
      <c r="BC20" s="22"/>
      <c r="BD20" s="22"/>
      <c r="BE20" s="473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</row>
    <row r="21" spans="1:69" ht="15.75" x14ac:dyDescent="0.25">
      <c r="A21" s="56">
        <v>12</v>
      </c>
      <c r="B21" s="47" t="s">
        <v>16</v>
      </c>
      <c r="C21" s="46">
        <v>534</v>
      </c>
      <c r="D21" s="46">
        <v>446.5</v>
      </c>
      <c r="E21" s="46">
        <v>980.5</v>
      </c>
      <c r="F21" s="46">
        <f>'Oct 31 2014 DS planting'!Q25</f>
        <v>0</v>
      </c>
      <c r="G21" s="46">
        <f>'Oct 31 2014 DS planting'!AF25</f>
        <v>0</v>
      </c>
      <c r="H21" s="46">
        <f>'Nov 29 2014 DS planting'!Q25</f>
        <v>0</v>
      </c>
      <c r="I21" s="46">
        <v>455.57892357475964</v>
      </c>
      <c r="J21" s="46">
        <v>237.92107642524036</v>
      </c>
      <c r="K21" s="46">
        <v>693.5</v>
      </c>
      <c r="L21" s="46">
        <f>'Jan 29 DS planting'!Q25</f>
        <v>592.09999999999991</v>
      </c>
      <c r="M21" s="46">
        <f>'Jan 29 DS planting'!AF25</f>
        <v>378.25</v>
      </c>
      <c r="N21" s="46"/>
      <c r="O21" s="22"/>
      <c r="P21" s="22"/>
      <c r="Q21" s="22"/>
      <c r="R21" s="22"/>
      <c r="S21" s="22"/>
      <c r="T21" s="22"/>
      <c r="U21" s="22"/>
      <c r="V21" s="22"/>
      <c r="W21" s="105"/>
      <c r="X21" s="105"/>
      <c r="Y21" s="871"/>
      <c r="Z21" s="22">
        <f>'Feb 28 DS planting'!Q25</f>
        <v>592.09999999999991</v>
      </c>
      <c r="AA21" s="22">
        <f>'Feb 28 DS planting'!AF25</f>
        <v>378.25</v>
      </c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67">
        <f>'Oct 31 2014 harvesting'!V26</f>
        <v>488.88</v>
      </c>
      <c r="AM21" s="267">
        <f>'Oct 31 2014 harvesting'!AQ26</f>
        <v>159.75</v>
      </c>
      <c r="AN21" s="267">
        <f>'Nov 29 2014 harvesting'!V26</f>
        <v>488.88</v>
      </c>
      <c r="AO21" s="370">
        <f>'Nov 29 2014 harvesting'!AQ26</f>
        <v>159.75</v>
      </c>
      <c r="AP21" s="370">
        <f>'Dec 29 2014 harvesting '!V26</f>
        <v>488.88</v>
      </c>
      <c r="AQ21" s="370">
        <f>'Dec 29 2014 harvesting '!AQ26</f>
        <v>159.75</v>
      </c>
      <c r="AR21" s="370">
        <f>'Jan 29 harvesting'!V26</f>
        <v>488.88</v>
      </c>
      <c r="AS21" s="61">
        <f>'Jan 29 harvesting'!AQ26</f>
        <v>159.75</v>
      </c>
      <c r="AT21" s="61">
        <f>'February 28 DS harvesting'!V26</f>
        <v>0</v>
      </c>
      <c r="AU21" s="22">
        <f>'February 28 DS harvesting'!AQ26</f>
        <v>0</v>
      </c>
      <c r="AV21" s="22"/>
      <c r="AW21" s="36"/>
      <c r="AX21" s="22"/>
      <c r="AY21" s="22"/>
      <c r="AZ21" s="22"/>
      <c r="BA21" s="22"/>
      <c r="BB21" s="22"/>
      <c r="BC21" s="22"/>
      <c r="BD21" s="22"/>
      <c r="BE21" s="473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</row>
    <row r="22" spans="1:69" s="55" customFormat="1" ht="15.75" x14ac:dyDescent="0.25">
      <c r="A22" s="92" t="s">
        <v>17</v>
      </c>
      <c r="B22" s="93">
        <v>14</v>
      </c>
      <c r="C22" s="94">
        <v>10115</v>
      </c>
      <c r="D22" s="94">
        <v>15793.79</v>
      </c>
      <c r="E22" s="94">
        <v>25908.79</v>
      </c>
      <c r="F22" s="54">
        <f>SUM(F23:F36)</f>
        <v>50.2</v>
      </c>
      <c r="G22" s="54">
        <f t="shared" ref="G22:BQ22" si="3">SUM(G23:G36)</f>
        <v>331.87</v>
      </c>
      <c r="H22" s="54">
        <f t="shared" si="3"/>
        <v>52.45</v>
      </c>
      <c r="I22" s="54">
        <f>SUM(I23:I36)</f>
        <v>10693.111658894071</v>
      </c>
      <c r="J22" s="54">
        <f>SUM(J23:J36)</f>
        <v>12058.398341105929</v>
      </c>
      <c r="K22" s="54">
        <f t="shared" ref="K22" si="4">SUM(K23:K36)</f>
        <v>22751.510000000002</v>
      </c>
      <c r="L22" s="54">
        <f t="shared" si="3"/>
        <v>7690.0399999999991</v>
      </c>
      <c r="M22" s="54">
        <f t="shared" si="3"/>
        <v>11635</v>
      </c>
      <c r="N22" s="54">
        <f t="shared" si="3"/>
        <v>0</v>
      </c>
      <c r="O22" s="54">
        <f t="shared" si="3"/>
        <v>0</v>
      </c>
      <c r="P22" s="54">
        <f t="shared" si="3"/>
        <v>0</v>
      </c>
      <c r="Q22" s="54">
        <f t="shared" si="3"/>
        <v>0</v>
      </c>
      <c r="R22" s="54">
        <f t="shared" si="3"/>
        <v>0</v>
      </c>
      <c r="S22" s="54">
        <f t="shared" si="3"/>
        <v>0</v>
      </c>
      <c r="T22" s="54">
        <f t="shared" si="3"/>
        <v>0</v>
      </c>
      <c r="U22" s="54">
        <f t="shared" si="3"/>
        <v>0</v>
      </c>
      <c r="V22" s="54">
        <f t="shared" si="3"/>
        <v>0</v>
      </c>
      <c r="W22" s="54">
        <f t="shared" si="3"/>
        <v>0</v>
      </c>
      <c r="X22" s="54">
        <f t="shared" si="3"/>
        <v>0</v>
      </c>
      <c r="Y22" s="54">
        <f t="shared" si="3"/>
        <v>0</v>
      </c>
      <c r="Z22" s="54">
        <f t="shared" si="3"/>
        <v>8200.798139999999</v>
      </c>
      <c r="AA22" s="54">
        <f t="shared" si="3"/>
        <v>11857.906299999999</v>
      </c>
      <c r="AB22" s="54">
        <f t="shared" si="3"/>
        <v>0</v>
      </c>
      <c r="AC22" s="54">
        <f t="shared" si="3"/>
        <v>0</v>
      </c>
      <c r="AD22" s="54">
        <f t="shared" si="3"/>
        <v>0</v>
      </c>
      <c r="AE22" s="54">
        <f t="shared" si="3"/>
        <v>0</v>
      </c>
      <c r="AF22" s="54">
        <f t="shared" si="3"/>
        <v>0</v>
      </c>
      <c r="AG22" s="54">
        <f t="shared" si="3"/>
        <v>0</v>
      </c>
      <c r="AH22" s="54">
        <f t="shared" si="3"/>
        <v>0</v>
      </c>
      <c r="AI22" s="54">
        <f t="shared" si="3"/>
        <v>0</v>
      </c>
      <c r="AJ22" s="54">
        <f t="shared" si="3"/>
        <v>0</v>
      </c>
      <c r="AK22" s="54">
        <f t="shared" si="3"/>
        <v>0</v>
      </c>
      <c r="AL22" s="80">
        <f t="shared" si="3"/>
        <v>2766.8500000000004</v>
      </c>
      <c r="AM22" s="54">
        <f t="shared" si="3"/>
        <v>1563.61</v>
      </c>
      <c r="AN22" s="54">
        <f t="shared" si="3"/>
        <v>3116.35</v>
      </c>
      <c r="AO22" s="54">
        <f t="shared" si="3"/>
        <v>3981.0400000000004</v>
      </c>
      <c r="AP22" s="54">
        <f t="shared" si="3"/>
        <v>6781.6249399999997</v>
      </c>
      <c r="AQ22" s="54">
        <f t="shared" si="3"/>
        <v>10207.7163</v>
      </c>
      <c r="AR22" s="54">
        <f t="shared" si="3"/>
        <v>6781.6249399999997</v>
      </c>
      <c r="AS22" s="54">
        <f t="shared" si="3"/>
        <v>10207.7163</v>
      </c>
      <c r="AT22" s="54">
        <f t="shared" si="3"/>
        <v>58.63</v>
      </c>
      <c r="AU22" s="54">
        <f>SUM(AU23:AU36)</f>
        <v>276.71000000000004</v>
      </c>
      <c r="AV22" s="54">
        <f t="shared" ref="AV22:AW22" si="5">SUM(AV23:AV36)</f>
        <v>0</v>
      </c>
      <c r="AW22" s="54">
        <f t="shared" si="5"/>
        <v>0</v>
      </c>
      <c r="AX22" s="54">
        <f t="shared" si="3"/>
        <v>0</v>
      </c>
      <c r="AY22" s="54">
        <f t="shared" si="3"/>
        <v>0</v>
      </c>
      <c r="AZ22" s="54">
        <f t="shared" si="3"/>
        <v>0</v>
      </c>
      <c r="BA22" s="54">
        <f t="shared" si="3"/>
        <v>0</v>
      </c>
      <c r="BB22" s="54">
        <f t="shared" si="3"/>
        <v>0</v>
      </c>
      <c r="BC22" s="54">
        <f t="shared" si="3"/>
        <v>0</v>
      </c>
      <c r="BD22" s="54">
        <f t="shared" si="3"/>
        <v>0</v>
      </c>
      <c r="BE22" s="54">
        <f t="shared" si="3"/>
        <v>0</v>
      </c>
      <c r="BF22" s="54">
        <f t="shared" si="3"/>
        <v>0</v>
      </c>
      <c r="BG22" s="54">
        <f t="shared" si="3"/>
        <v>0</v>
      </c>
      <c r="BH22" s="54">
        <f t="shared" si="3"/>
        <v>0</v>
      </c>
      <c r="BI22" s="54">
        <f t="shared" si="3"/>
        <v>0</v>
      </c>
      <c r="BJ22" s="54">
        <f t="shared" si="3"/>
        <v>0</v>
      </c>
      <c r="BK22" s="54">
        <f t="shared" si="3"/>
        <v>0</v>
      </c>
      <c r="BL22" s="54">
        <f t="shared" si="3"/>
        <v>0</v>
      </c>
      <c r="BM22" s="54">
        <f t="shared" si="3"/>
        <v>0</v>
      </c>
      <c r="BN22" s="54">
        <f t="shared" si="3"/>
        <v>0</v>
      </c>
      <c r="BO22" s="54">
        <f>SUM(BO23:BO36)</f>
        <v>0</v>
      </c>
      <c r="BP22" s="54">
        <f t="shared" si="3"/>
        <v>0</v>
      </c>
      <c r="BQ22" s="54">
        <f t="shared" si="3"/>
        <v>0</v>
      </c>
    </row>
    <row r="23" spans="1:69" ht="15.75" x14ac:dyDescent="0.25">
      <c r="A23" s="56">
        <v>1</v>
      </c>
      <c r="B23" s="47" t="s">
        <v>18</v>
      </c>
      <c r="C23" s="46">
        <v>10</v>
      </c>
      <c r="D23" s="46">
        <v>1240</v>
      </c>
      <c r="E23" s="46">
        <v>1250</v>
      </c>
      <c r="F23" s="46">
        <f>'Oct 31 2014 DS planting'!Q26</f>
        <v>0</v>
      </c>
      <c r="G23" s="46">
        <f>'Oct 31 2014 DS planting'!AF26</f>
        <v>0</v>
      </c>
      <c r="H23" s="46">
        <f>'Nov 29 2014 DS planting'!Q26</f>
        <v>0</v>
      </c>
      <c r="I23" s="46">
        <v>10.964595031883507</v>
      </c>
      <c r="J23" s="46">
        <v>885.45540496811645</v>
      </c>
      <c r="K23" s="46">
        <v>896.42</v>
      </c>
      <c r="L23" s="46">
        <f>'Jan 29 DS planting'!Q26</f>
        <v>0</v>
      </c>
      <c r="M23" s="46">
        <f>'Jan 29 DS planting'!AF26</f>
        <v>918.5</v>
      </c>
      <c r="N23" s="46"/>
      <c r="O23" s="46"/>
      <c r="P23" s="46"/>
      <c r="Q23" s="46"/>
      <c r="R23" s="46"/>
      <c r="S23" s="46"/>
      <c r="T23" s="46"/>
      <c r="U23" s="46"/>
      <c r="V23" s="46"/>
      <c r="W23" s="106"/>
      <c r="X23" s="47"/>
      <c r="Y23" s="872"/>
      <c r="Z23" s="46">
        <f>'Feb 28 DS planting'!Q26</f>
        <v>0</v>
      </c>
      <c r="AA23" s="46">
        <f>'Feb 28 DS planting'!AF26</f>
        <v>918.5</v>
      </c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268">
        <f>'Oct 31 2014 harvesting'!V27</f>
        <v>0</v>
      </c>
      <c r="AM23" s="268">
        <f>'Oct 31 2014 harvesting'!AQ27</f>
        <v>831.5</v>
      </c>
      <c r="AN23" s="268">
        <f>'Nov 29 2014 harvesting'!V27</f>
        <v>0</v>
      </c>
      <c r="AO23" s="371">
        <f>'Nov 29 2014 harvesting'!AQ27</f>
        <v>831.5</v>
      </c>
      <c r="AP23" s="371">
        <f>'Dec 29 2014 harvesting '!V27</f>
        <v>0</v>
      </c>
      <c r="AQ23" s="371">
        <f>'Dec 29 2014 harvesting '!AQ27</f>
        <v>942.15</v>
      </c>
      <c r="AR23" s="371">
        <f>'Jan 29 harvesting'!V27</f>
        <v>0</v>
      </c>
      <c r="AS23" s="62">
        <f>'Jan 29 harvesting'!AQ27</f>
        <v>942.15</v>
      </c>
      <c r="AT23" s="62">
        <f>'February 28 DS harvesting'!V27</f>
        <v>0</v>
      </c>
      <c r="AU23" s="46">
        <f>'February 28 DS harvesting'!AQ27</f>
        <v>0</v>
      </c>
      <c r="AV23" s="22"/>
      <c r="AW23" s="46"/>
      <c r="AX23" s="46"/>
      <c r="AY23" s="46"/>
      <c r="AZ23" s="46"/>
      <c r="BA23" s="46"/>
      <c r="BB23" s="46"/>
      <c r="BC23" s="46"/>
      <c r="BD23" s="46"/>
      <c r="BE23" s="474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</row>
    <row r="24" spans="1:69" ht="15.75" x14ac:dyDescent="0.25">
      <c r="A24" s="56">
        <v>2</v>
      </c>
      <c r="B24" s="47" t="s">
        <v>19</v>
      </c>
      <c r="C24" s="46">
        <v>46.75</v>
      </c>
      <c r="D24" s="46">
        <v>561.6</v>
      </c>
      <c r="E24" s="46">
        <v>608.35</v>
      </c>
      <c r="F24" s="46">
        <f>'Oct 31 2014 DS planting'!Q27</f>
        <v>0</v>
      </c>
      <c r="G24" s="46">
        <f>'Oct 31 2014 DS planting'!AF27</f>
        <v>0</v>
      </c>
      <c r="H24" s="46">
        <f>'Nov 29 2014 DS planting'!Q27</f>
        <v>0</v>
      </c>
      <c r="I24" s="46">
        <v>32.893785095650514</v>
      </c>
      <c r="J24" s="46">
        <v>691.75621490434946</v>
      </c>
      <c r="K24" s="46">
        <v>724.65</v>
      </c>
      <c r="L24" s="46">
        <f>'Jan 29 DS planting'!Q27</f>
        <v>49.25</v>
      </c>
      <c r="M24" s="46">
        <f>'Jan 29 DS planting'!AF27</f>
        <v>182.70000000000002</v>
      </c>
      <c r="N24" s="46"/>
      <c r="O24" s="46"/>
      <c r="P24" s="46"/>
      <c r="Q24" s="46"/>
      <c r="R24" s="46"/>
      <c r="S24" s="46"/>
      <c r="T24" s="46"/>
      <c r="U24" s="46"/>
      <c r="V24" s="46"/>
      <c r="W24" s="106"/>
      <c r="X24" s="47"/>
      <c r="Y24" s="872"/>
      <c r="Z24" s="46">
        <f>'Feb 28 DS planting'!Q27</f>
        <v>49.25</v>
      </c>
      <c r="AA24" s="46">
        <f>'Feb 28 DS planting'!AF27</f>
        <v>343.7</v>
      </c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268">
        <f>'Oct 31 2014 harvesting'!V28</f>
        <v>4.25</v>
      </c>
      <c r="AM24" s="268">
        <f>'Oct 31 2014 harvesting'!AQ28</f>
        <v>23.7</v>
      </c>
      <c r="AN24" s="268">
        <f>'Nov 29 2014 harvesting'!V28</f>
        <v>57.300000000000004</v>
      </c>
      <c r="AO24" s="371">
        <f>'Nov 29 2014 harvesting'!AQ28</f>
        <v>109.00000000000001</v>
      </c>
      <c r="AP24" s="371">
        <f>'Dec 29 2014 harvesting '!V28</f>
        <v>57.300000000000004</v>
      </c>
      <c r="AQ24" s="371">
        <f>'Dec 29 2014 harvesting '!AQ28</f>
        <v>641.64</v>
      </c>
      <c r="AR24" s="371">
        <f>'Jan 29 harvesting'!V28</f>
        <v>57.300000000000004</v>
      </c>
      <c r="AS24" s="62">
        <f>'Jan 29 harvesting'!AQ28</f>
        <v>641.64</v>
      </c>
      <c r="AT24" s="62">
        <f>'February 28 DS harvesting'!V28</f>
        <v>0</v>
      </c>
      <c r="AU24" s="46">
        <f>'February 28 DS harvesting'!AQ28</f>
        <v>0</v>
      </c>
      <c r="AV24" s="22"/>
      <c r="AW24" s="46"/>
      <c r="AX24" s="46"/>
      <c r="AY24" s="46"/>
      <c r="AZ24" s="46"/>
      <c r="BA24" s="46"/>
      <c r="BB24" s="46"/>
      <c r="BC24" s="46"/>
      <c r="BD24" s="46"/>
      <c r="BE24" s="474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</row>
    <row r="25" spans="1:69" ht="15.75" x14ac:dyDescent="0.25">
      <c r="A25" s="56">
        <v>3</v>
      </c>
      <c r="B25" s="47" t="s">
        <v>20</v>
      </c>
      <c r="C25" s="46">
        <v>183</v>
      </c>
      <c r="D25" s="46">
        <v>141.49</v>
      </c>
      <c r="E25" s="46">
        <v>324.49</v>
      </c>
      <c r="F25" s="46">
        <f>'Oct 31 2014 DS planting'!Q28</f>
        <v>0</v>
      </c>
      <c r="G25" s="46">
        <f>'Oct 31 2014 DS planting'!AF28</f>
        <v>0</v>
      </c>
      <c r="H25" s="46">
        <f>'Nov 29 2014 DS planting'!Q28</f>
        <v>0</v>
      </c>
      <c r="I25" s="46">
        <v>197.03377272294659</v>
      </c>
      <c r="J25" s="46">
        <v>127.45622727705342</v>
      </c>
      <c r="K25" s="46">
        <v>324.49</v>
      </c>
      <c r="L25" s="46">
        <f>'Jan 29 DS planting'!Q28</f>
        <v>137.35</v>
      </c>
      <c r="M25" s="46">
        <f>'Jan 29 DS planting'!AF28</f>
        <v>165.37</v>
      </c>
      <c r="N25" s="46"/>
      <c r="O25" s="46"/>
      <c r="P25" s="46"/>
      <c r="Q25" s="46"/>
      <c r="R25" s="46"/>
      <c r="S25" s="46"/>
      <c r="T25" s="46"/>
      <c r="U25" s="46"/>
      <c r="V25" s="46"/>
      <c r="W25" s="106"/>
      <c r="X25" s="47"/>
      <c r="Y25" s="872"/>
      <c r="Z25" s="46">
        <f>'Feb 28 DS planting'!Q28</f>
        <v>141.85</v>
      </c>
      <c r="AA25" s="46">
        <f>'Feb 28 DS planting'!AF28</f>
        <v>175.39000000000001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268">
        <f>'Oct 31 2014 harvesting'!V29</f>
        <v>122.00999999999999</v>
      </c>
      <c r="AM25" s="268">
        <f>'Oct 31 2014 harvesting'!AQ29</f>
        <v>116.31</v>
      </c>
      <c r="AN25" s="268">
        <f>'Nov 29 2014 harvesting'!V29</f>
        <v>122.00999999999999</v>
      </c>
      <c r="AO25" s="371">
        <f>'Nov 29 2014 harvesting'!AQ29</f>
        <v>116.31</v>
      </c>
      <c r="AP25" s="371">
        <f>'Dec 29 2014 harvesting '!V29</f>
        <v>132.34</v>
      </c>
      <c r="AQ25" s="371">
        <f>'Dec 29 2014 harvesting '!AQ29</f>
        <v>116.31</v>
      </c>
      <c r="AR25" s="371">
        <f>'Jan 29 harvesting'!V29</f>
        <v>132.34</v>
      </c>
      <c r="AS25" s="62">
        <f>'Jan 29 harvesting'!AQ29</f>
        <v>116.31</v>
      </c>
      <c r="AT25" s="62">
        <f>'February 28 DS harvesting'!V29</f>
        <v>3.9299999999999997</v>
      </c>
      <c r="AU25" s="46">
        <f>'February 28 DS harvesting'!AQ29</f>
        <v>0.6100000000000001</v>
      </c>
      <c r="AV25" s="22"/>
      <c r="AW25" s="46"/>
      <c r="AX25" s="46"/>
      <c r="AY25" s="46"/>
      <c r="AZ25" s="46"/>
      <c r="BA25" s="46"/>
      <c r="BB25" s="46"/>
      <c r="BC25" s="46"/>
      <c r="BD25" s="46"/>
      <c r="BE25" s="474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</row>
    <row r="26" spans="1:69" ht="15.75" x14ac:dyDescent="0.25">
      <c r="A26" s="56">
        <v>4</v>
      </c>
      <c r="B26" s="47" t="s">
        <v>21</v>
      </c>
      <c r="C26" s="46">
        <v>2768.5</v>
      </c>
      <c r="D26" s="46">
        <v>1361.5</v>
      </c>
      <c r="E26" s="46">
        <v>4130</v>
      </c>
      <c r="F26" s="46">
        <f>'Oct 31 2014 DS planting'!Q29</f>
        <v>0</v>
      </c>
      <c r="G26" s="46">
        <f>'Oct 31 2014 DS planting'!AF29</f>
        <v>0</v>
      </c>
      <c r="H26" s="46">
        <f>'Nov 29 2014 DS planting'!Q29</f>
        <v>0</v>
      </c>
      <c r="I26" s="46">
        <v>2768.5602455505855</v>
      </c>
      <c r="J26" s="46">
        <v>46.869754449414359</v>
      </c>
      <c r="K26" s="46">
        <v>2815.43</v>
      </c>
      <c r="L26" s="46">
        <f>'Jan 29 DS planting'!Q29</f>
        <v>2774.5</v>
      </c>
      <c r="M26" s="46">
        <f>'Jan 29 DS planting'!AF29</f>
        <v>1346</v>
      </c>
      <c r="N26" s="46"/>
      <c r="O26" s="46"/>
      <c r="P26" s="46"/>
      <c r="Q26" s="46"/>
      <c r="R26" s="46"/>
      <c r="S26" s="46"/>
      <c r="T26" s="46"/>
      <c r="U26" s="46"/>
      <c r="V26" s="46"/>
      <c r="W26" s="106"/>
      <c r="X26" s="47"/>
      <c r="Y26" s="872"/>
      <c r="Z26" s="46">
        <f>'Feb 28 DS planting'!Q29</f>
        <v>2774.5</v>
      </c>
      <c r="AA26" s="46">
        <f>'Feb 28 DS planting'!AF29</f>
        <v>1346</v>
      </c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268">
        <f>'Oct 31 2014 harvesting'!V30</f>
        <v>2066.54</v>
      </c>
      <c r="AM26" s="268">
        <f>'Oct 31 2014 harvesting'!AQ30</f>
        <v>0</v>
      </c>
      <c r="AN26" s="268">
        <f>'Nov 29 2014 harvesting'!V30</f>
        <v>2066.54</v>
      </c>
      <c r="AO26" s="371">
        <f>'Nov 29 2014 harvesting'!AQ30</f>
        <v>1322</v>
      </c>
      <c r="AP26" s="371">
        <f>'Dec 29 2014 harvesting '!V30</f>
        <v>2066.54</v>
      </c>
      <c r="AQ26" s="371">
        <f>'Dec 29 2014 harvesting '!AQ30</f>
        <v>1322</v>
      </c>
      <c r="AR26" s="371">
        <f>'Jan 29 harvesting'!V30</f>
        <v>2066.54</v>
      </c>
      <c r="AS26" s="62">
        <f>'Jan 29 harvesting'!AQ30</f>
        <v>1322</v>
      </c>
      <c r="AT26" s="62">
        <f>'February 28 DS harvesting'!V30</f>
        <v>0</v>
      </c>
      <c r="AU26" s="46">
        <f>'February 28 DS harvesting'!AQ30</f>
        <v>0</v>
      </c>
      <c r="AV26" s="22"/>
      <c r="AW26" s="46"/>
      <c r="AX26" s="46"/>
      <c r="AY26" s="46"/>
      <c r="AZ26" s="46"/>
      <c r="BA26" s="46"/>
      <c r="BB26" s="46"/>
      <c r="BC26" s="46"/>
      <c r="BD26" s="46"/>
      <c r="BE26" s="474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</row>
    <row r="27" spans="1:69" ht="15.75" x14ac:dyDescent="0.25">
      <c r="A27" s="56">
        <v>5</v>
      </c>
      <c r="B27" s="47" t="s">
        <v>22</v>
      </c>
      <c r="C27" s="46">
        <v>186</v>
      </c>
      <c r="D27" s="46">
        <v>740</v>
      </c>
      <c r="E27" s="46">
        <v>926</v>
      </c>
      <c r="F27" s="46">
        <f>'Oct 31 2014 DS planting'!Q30</f>
        <v>0</v>
      </c>
      <c r="G27" s="46">
        <f>'Oct 31 2014 DS planting'!AF30</f>
        <v>0</v>
      </c>
      <c r="H27" s="46">
        <f>'Nov 29 2014 DS planting'!Q30</f>
        <v>0</v>
      </c>
      <c r="I27" s="46">
        <v>99.448876939183407</v>
      </c>
      <c r="J27" s="46">
        <v>597.07112306081672</v>
      </c>
      <c r="K27" s="46">
        <v>696.5200000000001</v>
      </c>
      <c r="L27" s="46">
        <f>'Jan 29 DS planting'!Q30</f>
        <v>249</v>
      </c>
      <c r="M27" s="46">
        <f>'Jan 29 DS planting'!AF30</f>
        <v>655</v>
      </c>
      <c r="N27" s="46"/>
      <c r="O27" s="46"/>
      <c r="P27" s="46"/>
      <c r="Q27" s="46"/>
      <c r="R27" s="46"/>
      <c r="S27" s="46"/>
      <c r="T27" s="46"/>
      <c r="U27" s="46"/>
      <c r="V27" s="46"/>
      <c r="W27" s="106"/>
      <c r="X27" s="47"/>
      <c r="Y27" s="872"/>
      <c r="Z27" s="46">
        <f>'Feb 28 DS planting'!Q30</f>
        <v>249</v>
      </c>
      <c r="AA27" s="46">
        <f>'Feb 28 DS planting'!AF30</f>
        <v>655</v>
      </c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268">
        <f>'Oct 31 2014 harvesting'!V31</f>
        <v>9.5500000000000007</v>
      </c>
      <c r="AM27" s="268">
        <f>'Oct 31 2014 harvesting'!AQ31</f>
        <v>3</v>
      </c>
      <c r="AN27" s="268">
        <f>'Nov 29 2014 harvesting'!V31</f>
        <v>234.15</v>
      </c>
      <c r="AO27" s="371">
        <f>'Nov 29 2014 harvesting'!AQ31</f>
        <v>630.07000000000005</v>
      </c>
      <c r="AP27" s="371">
        <f>'Dec 29 2014 harvesting '!V31</f>
        <v>234.15</v>
      </c>
      <c r="AQ27" s="371">
        <f>'Dec 29 2014 harvesting '!AQ31</f>
        <v>677.02</v>
      </c>
      <c r="AR27" s="371">
        <f>'Jan 29 harvesting'!V31</f>
        <v>234.15</v>
      </c>
      <c r="AS27" s="62">
        <f>'Jan 29 harvesting'!AQ31</f>
        <v>677.02</v>
      </c>
      <c r="AT27" s="62">
        <f>'February 28 DS harvesting'!V31</f>
        <v>0</v>
      </c>
      <c r="AU27" s="46">
        <f>'February 28 DS harvesting'!AQ31</f>
        <v>0</v>
      </c>
      <c r="AV27" s="22"/>
      <c r="AW27" s="46"/>
      <c r="AX27" s="46"/>
      <c r="AY27" s="46"/>
      <c r="AZ27" s="46"/>
      <c r="BA27" s="46"/>
      <c r="BB27" s="46"/>
      <c r="BC27" s="46"/>
      <c r="BD27" s="46"/>
      <c r="BE27" s="474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</row>
    <row r="28" spans="1:69" ht="15.75" x14ac:dyDescent="0.25">
      <c r="A28" s="56">
        <v>6</v>
      </c>
      <c r="B28" s="47" t="s">
        <v>23</v>
      </c>
      <c r="C28" s="46">
        <v>0</v>
      </c>
      <c r="D28" s="46">
        <v>529</v>
      </c>
      <c r="E28" s="46">
        <v>529</v>
      </c>
      <c r="F28" s="46">
        <f>'Oct 31 2014 DS planting'!Q31</f>
        <v>0</v>
      </c>
      <c r="G28" s="46">
        <f>'Oct 31 2014 DS planting'!AF31</f>
        <v>0</v>
      </c>
      <c r="H28" s="46">
        <f>'Nov 29 2014 DS planting'!Q31</f>
        <v>0</v>
      </c>
      <c r="I28" s="46">
        <v>15.898662796231084</v>
      </c>
      <c r="J28" s="46">
        <v>396.60133720376894</v>
      </c>
      <c r="K28" s="46">
        <v>412.5</v>
      </c>
      <c r="L28" s="46">
        <f>'Jan 29 DS planting'!Q31</f>
        <v>0</v>
      </c>
      <c r="M28" s="46">
        <f>'Jan 29 DS planting'!AF31</f>
        <v>500.75</v>
      </c>
      <c r="N28" s="46"/>
      <c r="O28" s="46"/>
      <c r="P28" s="46"/>
      <c r="Q28" s="46"/>
      <c r="R28" s="46"/>
      <c r="S28" s="46"/>
      <c r="T28" s="46"/>
      <c r="U28" s="46"/>
      <c r="V28" s="46"/>
      <c r="W28" s="106"/>
      <c r="X28" s="47"/>
      <c r="Y28" s="872"/>
      <c r="Z28" s="46">
        <f>'Feb 28 DS planting'!Q31</f>
        <v>0</v>
      </c>
      <c r="AA28" s="46">
        <f>'Feb 28 DS planting'!AF31</f>
        <v>507.25</v>
      </c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268">
        <f>'Oct 31 2014 harvesting'!V32</f>
        <v>0</v>
      </c>
      <c r="AM28" s="268">
        <f>'Oct 31 2014 harvesting'!AQ32</f>
        <v>109.55</v>
      </c>
      <c r="AN28" s="268">
        <f>'Nov 29 2014 harvesting'!V32</f>
        <v>0</v>
      </c>
      <c r="AO28" s="371">
        <f>'Nov 29 2014 harvesting'!AQ32</f>
        <v>109.55</v>
      </c>
      <c r="AP28" s="371">
        <f>'Dec 29 2014 harvesting '!V32</f>
        <v>0</v>
      </c>
      <c r="AQ28" s="371">
        <f>'Dec 29 2014 harvesting '!AQ32</f>
        <v>286.45</v>
      </c>
      <c r="AR28" s="371">
        <f>'Jan 29 harvesting'!V32</f>
        <v>0</v>
      </c>
      <c r="AS28" s="62">
        <f>'Jan 29 harvesting'!AQ32</f>
        <v>286.45</v>
      </c>
      <c r="AT28" s="62">
        <f>'February 28 DS harvesting'!V32</f>
        <v>0</v>
      </c>
      <c r="AU28" s="46">
        <f>'February 28 DS harvesting'!AQ32</f>
        <v>0</v>
      </c>
      <c r="AV28" s="22"/>
      <c r="AW28" s="46"/>
      <c r="AX28" s="46"/>
      <c r="AY28" s="46"/>
      <c r="AZ28" s="46"/>
      <c r="BA28" s="46"/>
      <c r="BB28" s="46"/>
      <c r="BC28" s="46"/>
      <c r="BD28" s="46"/>
      <c r="BE28" s="474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</row>
    <row r="29" spans="1:69" ht="15.75" x14ac:dyDescent="0.25">
      <c r="A29" s="56">
        <v>7</v>
      </c>
      <c r="B29" s="47" t="s">
        <v>24</v>
      </c>
      <c r="C29" s="46">
        <v>0</v>
      </c>
      <c r="D29" s="46">
        <v>547</v>
      </c>
      <c r="E29" s="46">
        <v>547</v>
      </c>
      <c r="F29" s="46">
        <f>'Oct 31 2014 DS planting'!Q32</f>
        <v>50.2</v>
      </c>
      <c r="G29" s="46">
        <f>'Oct 31 2014 DS planting'!AF32</f>
        <v>331.87</v>
      </c>
      <c r="H29" s="46">
        <f>'Nov 29 2014 DS planting'!Q32</f>
        <v>50.2</v>
      </c>
      <c r="I29" s="46">
        <v>196.26625107071476</v>
      </c>
      <c r="J29" s="46">
        <v>350.73374892928524</v>
      </c>
      <c r="K29" s="46">
        <v>547</v>
      </c>
      <c r="L29" s="46">
        <f>'Jan 29 DS planting'!Q32</f>
        <v>76</v>
      </c>
      <c r="M29" s="46">
        <f>'Jan 29 DS planting'!AF32</f>
        <v>518.4</v>
      </c>
      <c r="N29" s="46"/>
      <c r="O29" s="46"/>
      <c r="P29" s="46"/>
      <c r="Q29" s="46"/>
      <c r="R29" s="46"/>
      <c r="S29" s="46"/>
      <c r="T29" s="46"/>
      <c r="U29" s="46"/>
      <c r="V29" s="46"/>
      <c r="W29" s="106"/>
      <c r="X29" s="47"/>
      <c r="Y29" s="872"/>
      <c r="Z29" s="46">
        <f>'Feb 28 DS planting'!Q32</f>
        <v>76</v>
      </c>
      <c r="AA29" s="46">
        <f>'Feb 28 DS planting'!AF32</f>
        <v>518.4</v>
      </c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268">
        <f>'Oct 31 2014 harvesting'!V33</f>
        <v>0</v>
      </c>
      <c r="AM29" s="268">
        <f>'Oct 31 2014 harvesting'!AQ33</f>
        <v>0</v>
      </c>
      <c r="AN29" s="268">
        <f>'Nov 29 2014 harvesting'!V33</f>
        <v>69.599999999999994</v>
      </c>
      <c r="AO29" s="371">
        <f>'Nov 29 2014 harvesting'!AQ33</f>
        <v>88.1</v>
      </c>
      <c r="AP29" s="371">
        <f>'Dec 29 2014 harvesting '!V33</f>
        <v>82</v>
      </c>
      <c r="AQ29" s="371">
        <f>'Dec 29 2014 harvesting '!AQ33</f>
        <v>269.10000000000002</v>
      </c>
      <c r="AR29" s="371">
        <f>'Jan 29 harvesting'!V33</f>
        <v>82</v>
      </c>
      <c r="AS29" s="62">
        <f>'Jan 29 harvesting'!AQ33</f>
        <v>269.10000000000002</v>
      </c>
      <c r="AT29" s="62">
        <f>'February 28 DS harvesting'!V33</f>
        <v>50.2</v>
      </c>
      <c r="AU29" s="46">
        <f>'February 28 DS harvesting'!AQ33</f>
        <v>274.60000000000002</v>
      </c>
      <c r="AV29" s="22"/>
      <c r="AW29" s="46"/>
      <c r="AX29" s="46"/>
      <c r="AY29" s="46"/>
      <c r="AZ29" s="46"/>
      <c r="BA29" s="46"/>
      <c r="BB29" s="46"/>
      <c r="BC29" s="46"/>
      <c r="BD29" s="46"/>
      <c r="BE29" s="474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</row>
    <row r="30" spans="1:69" ht="15.75" x14ac:dyDescent="0.25">
      <c r="A30" s="56">
        <v>8</v>
      </c>
      <c r="B30" s="47" t="s">
        <v>25</v>
      </c>
      <c r="C30" s="46">
        <v>0</v>
      </c>
      <c r="D30" s="46">
        <v>461</v>
      </c>
      <c r="E30" s="46">
        <v>461</v>
      </c>
      <c r="F30" s="46">
        <f>'Oct 31 2014 DS planting'!Q33</f>
        <v>0</v>
      </c>
      <c r="G30" s="46">
        <f>'Oct 31 2014 DS planting'!AF33</f>
        <v>0</v>
      </c>
      <c r="H30" s="46">
        <f>'Nov 29 2014 DS planting'!Q33</f>
        <v>0</v>
      </c>
      <c r="I30" s="46">
        <v>0</v>
      </c>
      <c r="J30" s="46">
        <v>325</v>
      </c>
      <c r="K30" s="46">
        <v>325</v>
      </c>
      <c r="L30" s="46">
        <f>'Jan 29 DS planting'!Q33</f>
        <v>0</v>
      </c>
      <c r="M30" s="46">
        <f>'Jan 29 DS planting'!AF33</f>
        <v>461.25</v>
      </c>
      <c r="N30" s="46"/>
      <c r="O30" s="46"/>
      <c r="P30" s="46"/>
      <c r="Q30" s="46"/>
      <c r="R30" s="46"/>
      <c r="S30" s="46"/>
      <c r="T30" s="46"/>
      <c r="U30" s="46"/>
      <c r="V30" s="46"/>
      <c r="W30" s="106"/>
      <c r="X30" s="47"/>
      <c r="Y30" s="872"/>
      <c r="Z30" s="46">
        <f>'Feb 28 DS planting'!Q33</f>
        <v>0</v>
      </c>
      <c r="AA30" s="46">
        <f>'Feb 28 DS planting'!AF33</f>
        <v>461.25</v>
      </c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268">
        <f>'Oct 31 2014 harvesting'!V34</f>
        <v>0</v>
      </c>
      <c r="AM30" s="268">
        <f>'Oct 31 2014 harvesting'!AQ34</f>
        <v>0</v>
      </c>
      <c r="AN30" s="268">
        <f>'Nov 29 2014 harvesting'!V34</f>
        <v>0</v>
      </c>
      <c r="AO30" s="371">
        <f>'Nov 29 2014 harvesting'!AQ34</f>
        <v>292.96000000000004</v>
      </c>
      <c r="AP30" s="371">
        <f>'Dec 29 2014 harvesting '!V34</f>
        <v>0</v>
      </c>
      <c r="AQ30" s="371">
        <f>'Dec 29 2014 harvesting '!AQ34</f>
        <v>433.1</v>
      </c>
      <c r="AR30" s="371">
        <f>'Jan 29 harvesting'!V34</f>
        <v>0</v>
      </c>
      <c r="AS30" s="62">
        <f>'Jan 29 harvesting'!AQ34</f>
        <v>433.1</v>
      </c>
      <c r="AT30" s="62">
        <f>'February 28 DS harvesting'!V34</f>
        <v>0</v>
      </c>
      <c r="AU30" s="46">
        <f>'February 28 DS harvesting'!AQ34</f>
        <v>0</v>
      </c>
      <c r="AV30" s="22"/>
      <c r="AW30" s="46"/>
      <c r="AX30" s="46"/>
      <c r="AY30" s="46"/>
      <c r="AZ30" s="46"/>
      <c r="BA30" s="46"/>
      <c r="BB30" s="46"/>
      <c r="BC30" s="46"/>
      <c r="BD30" s="46"/>
      <c r="BE30" s="474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</row>
    <row r="31" spans="1:69" ht="15.75" x14ac:dyDescent="0.25">
      <c r="A31" s="56">
        <v>9</v>
      </c>
      <c r="B31" s="47" t="s">
        <v>26</v>
      </c>
      <c r="C31" s="46">
        <v>130.75</v>
      </c>
      <c r="D31" s="46">
        <v>853.78</v>
      </c>
      <c r="E31" s="46">
        <v>984.53</v>
      </c>
      <c r="F31" s="46">
        <f>'Oct 31 2014 DS planting'!Q34</f>
        <v>0</v>
      </c>
      <c r="G31" s="46">
        <f>'Oct 31 2014 DS planting'!AF34</f>
        <v>0</v>
      </c>
      <c r="H31" s="46">
        <f>'Nov 29 2014 DS planting'!Q34</f>
        <v>2.25</v>
      </c>
      <c r="I31" s="46">
        <v>188.59103454839629</v>
      </c>
      <c r="J31" s="46">
        <v>530.40896545160376</v>
      </c>
      <c r="K31" s="46">
        <v>719</v>
      </c>
      <c r="L31" s="46">
        <f>'Jan 29 DS planting'!Q34</f>
        <v>22.75</v>
      </c>
      <c r="M31" s="46">
        <f>'Jan 29 DS planting'!AF34</f>
        <v>501.25</v>
      </c>
      <c r="N31" s="46"/>
      <c r="O31" s="46"/>
      <c r="P31" s="46"/>
      <c r="Q31" s="46"/>
      <c r="R31" s="46"/>
      <c r="S31" s="46"/>
      <c r="T31" s="46"/>
      <c r="U31" s="46"/>
      <c r="V31" s="46"/>
      <c r="W31" s="106"/>
      <c r="X31" s="47"/>
      <c r="Y31" s="872"/>
      <c r="Z31" s="46">
        <f>'Feb 28 DS planting'!Q34</f>
        <v>22.75</v>
      </c>
      <c r="AA31" s="46">
        <f>'Feb 28 DS planting'!AF34</f>
        <v>501.25</v>
      </c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268">
        <f>'Oct 31 2014 harvesting'!V35</f>
        <v>0</v>
      </c>
      <c r="AM31" s="268">
        <f>'Oct 31 2014 harvesting'!AQ35</f>
        <v>0</v>
      </c>
      <c r="AN31" s="268">
        <f>'Nov 29 2014 harvesting'!V35</f>
        <v>2.25</v>
      </c>
      <c r="AO31" s="371">
        <f>'Nov 29 2014 harvesting'!AQ35</f>
        <v>2</v>
      </c>
      <c r="AP31" s="371">
        <f>'Dec 29 2014 harvesting '!V35</f>
        <v>2.25</v>
      </c>
      <c r="AQ31" s="371">
        <f>'Dec 29 2014 harvesting '!AQ35</f>
        <v>2</v>
      </c>
      <c r="AR31" s="371">
        <f>'Jan 29 harvesting'!V35</f>
        <v>2.25</v>
      </c>
      <c r="AS31" s="62">
        <f>'Jan 29 harvesting'!AQ35</f>
        <v>2</v>
      </c>
      <c r="AT31" s="62">
        <f>'February 28 DS harvesting'!V35</f>
        <v>4.5</v>
      </c>
      <c r="AU31" s="46">
        <f>'February 28 DS harvesting'!AQ35</f>
        <v>1.5</v>
      </c>
      <c r="AV31" s="22"/>
      <c r="AW31" s="46"/>
      <c r="AX31" s="46"/>
      <c r="AY31" s="46"/>
      <c r="AZ31" s="46"/>
      <c r="BA31" s="46"/>
      <c r="BB31" s="46"/>
      <c r="BC31" s="46"/>
      <c r="BD31" s="46"/>
      <c r="BE31" s="474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</row>
    <row r="32" spans="1:69" ht="15.75" x14ac:dyDescent="0.25">
      <c r="A32" s="56">
        <v>10</v>
      </c>
      <c r="B32" s="47" t="s">
        <v>27</v>
      </c>
      <c r="C32" s="46">
        <v>0</v>
      </c>
      <c r="D32" s="46">
        <v>590</v>
      </c>
      <c r="E32" s="46">
        <v>590</v>
      </c>
      <c r="F32" s="46">
        <f>'Oct 31 2014 DS planting'!Q35</f>
        <v>0</v>
      </c>
      <c r="G32" s="46">
        <f>'Oct 31 2014 DS planting'!AF35</f>
        <v>0</v>
      </c>
      <c r="H32" s="46">
        <f>'Nov 29 2014 DS planting'!Q35</f>
        <v>0</v>
      </c>
      <c r="I32" s="46">
        <v>29.056176834491293</v>
      </c>
      <c r="J32" s="46">
        <v>376.44382316550872</v>
      </c>
      <c r="K32" s="46">
        <v>405.5</v>
      </c>
      <c r="L32" s="46">
        <f>'Jan 29 DS planting'!Q35</f>
        <v>0</v>
      </c>
      <c r="M32" s="46">
        <f>'Jan 29 DS planting'!AF35</f>
        <v>535</v>
      </c>
      <c r="N32" s="46"/>
      <c r="O32" s="46"/>
      <c r="P32" s="46"/>
      <c r="Q32" s="46"/>
      <c r="R32" s="46"/>
      <c r="S32" s="46"/>
      <c r="T32" s="46"/>
      <c r="U32" s="46"/>
      <c r="V32" s="46"/>
      <c r="W32" s="106"/>
      <c r="X32" s="47"/>
      <c r="Y32" s="872"/>
      <c r="Z32" s="46">
        <f>'Feb 28 DS planting'!Q35</f>
        <v>0</v>
      </c>
      <c r="AA32" s="46">
        <f>'Feb 28 DS planting'!AF35</f>
        <v>535</v>
      </c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268">
        <f>'Oct 31 2014 harvesting'!V36</f>
        <v>0</v>
      </c>
      <c r="AM32" s="268">
        <f>'Oct 31 2014 harvesting'!AQ36</f>
        <v>0</v>
      </c>
      <c r="AN32" s="268">
        <f>'Nov 29 2014 harvesting'!V36</f>
        <v>0</v>
      </c>
      <c r="AO32" s="371">
        <f>'Nov 29 2014 harvesting'!AQ36</f>
        <v>0</v>
      </c>
      <c r="AP32" s="371">
        <f>'Dec 29 2014 harvesting '!V36</f>
        <v>0</v>
      </c>
      <c r="AQ32" s="371">
        <f>'Dec 29 2014 harvesting '!AQ36</f>
        <v>0</v>
      </c>
      <c r="AR32" s="371">
        <f>'Jan 29 harvesting'!V36</f>
        <v>0</v>
      </c>
      <c r="AS32" s="62">
        <f>'Jan 29 harvesting'!AQ36</f>
        <v>0</v>
      </c>
      <c r="AT32" s="62">
        <f>'February 28 DS harvesting'!V36</f>
        <v>0</v>
      </c>
      <c r="AU32" s="46">
        <f>'February 28 DS harvesting'!AQ36</f>
        <v>0</v>
      </c>
      <c r="AV32" s="22"/>
      <c r="AW32" s="46"/>
      <c r="AX32" s="46"/>
      <c r="AY32" s="46"/>
      <c r="AZ32" s="46"/>
      <c r="BA32" s="46"/>
      <c r="BB32" s="46"/>
      <c r="BC32" s="46"/>
      <c r="BD32" s="46"/>
      <c r="BE32" s="474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</row>
    <row r="33" spans="1:69" ht="15.75" x14ac:dyDescent="0.25">
      <c r="A33" s="56">
        <v>11</v>
      </c>
      <c r="B33" s="47" t="s">
        <v>28</v>
      </c>
      <c r="C33" s="46">
        <v>2787</v>
      </c>
      <c r="D33" s="46">
        <v>862.92000000000007</v>
      </c>
      <c r="E33" s="46">
        <v>3649.92</v>
      </c>
      <c r="F33" s="46">
        <f>'Oct 31 2014 DS planting'!Q36</f>
        <v>0</v>
      </c>
      <c r="G33" s="46">
        <f>'Oct 31 2014 DS planting'!AF36</f>
        <v>0</v>
      </c>
      <c r="H33" s="46">
        <f>'Nov 29 2014 DS planting'!Q36</f>
        <v>0</v>
      </c>
      <c r="I33" s="46">
        <v>1741.1776910631008</v>
      </c>
      <c r="J33" s="46">
        <v>540.82230893689916</v>
      </c>
      <c r="K33" s="46">
        <v>2282</v>
      </c>
      <c r="L33" s="46">
        <f>'Jan 29 DS planting'!Q36</f>
        <v>1611.89</v>
      </c>
      <c r="M33" s="46">
        <f>'Jan 29 DS planting'!AF36</f>
        <v>903.99999999999989</v>
      </c>
      <c r="N33" s="46"/>
      <c r="O33" s="46"/>
      <c r="P33" s="46"/>
      <c r="Q33" s="46"/>
      <c r="R33" s="46"/>
      <c r="S33" s="46"/>
      <c r="T33" s="46"/>
      <c r="U33" s="46"/>
      <c r="V33" s="46"/>
      <c r="W33" s="106"/>
      <c r="X33" s="47"/>
      <c r="Y33" s="872"/>
      <c r="Z33" s="46">
        <f>'Feb 28 DS planting'!Q36</f>
        <v>2113.4</v>
      </c>
      <c r="AA33" s="46">
        <f>'Feb 28 DS planting'!AF36</f>
        <v>949.38000000000011</v>
      </c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268">
        <f>'Oct 31 2014 harvesting'!V37</f>
        <v>0</v>
      </c>
      <c r="AM33" s="268">
        <f>'Oct 31 2014 harvesting'!AQ37</f>
        <v>0</v>
      </c>
      <c r="AN33" s="268">
        <f>'Nov 29 2014 harvesting'!V37</f>
        <v>0</v>
      </c>
      <c r="AO33" s="371">
        <f>'Nov 29 2014 harvesting'!AQ37</f>
        <v>0</v>
      </c>
      <c r="AP33" s="371">
        <f>'Dec 29 2014 harvesting '!V37</f>
        <v>1106.1199999999999</v>
      </c>
      <c r="AQ33" s="371">
        <f>'Dec 29 2014 harvesting '!AQ37</f>
        <v>956.57</v>
      </c>
      <c r="AR33" s="371">
        <f>'Jan 29 harvesting'!V37</f>
        <v>1106.1199999999999</v>
      </c>
      <c r="AS33" s="62">
        <f>'Jan 29 harvesting'!AQ37</f>
        <v>956.57</v>
      </c>
      <c r="AT33" s="62">
        <f>'February 28 DS harvesting'!V37</f>
        <v>0</v>
      </c>
      <c r="AU33" s="46">
        <f>'February 28 DS harvesting'!AQ37</f>
        <v>0</v>
      </c>
      <c r="AV33" s="22"/>
      <c r="AW33" s="46"/>
      <c r="AX33" s="46"/>
      <c r="AY33" s="46"/>
      <c r="AZ33" s="46"/>
      <c r="BA33" s="46"/>
      <c r="BB33" s="46"/>
      <c r="BC33" s="46"/>
      <c r="BD33" s="46"/>
      <c r="BE33" s="474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</row>
    <row r="34" spans="1:69" ht="15.75" x14ac:dyDescent="0.25">
      <c r="A34" s="56">
        <v>12</v>
      </c>
      <c r="B34" s="47" t="s">
        <v>29</v>
      </c>
      <c r="C34" s="46">
        <v>710</v>
      </c>
      <c r="D34" s="46">
        <v>1817</v>
      </c>
      <c r="E34" s="46">
        <v>2527</v>
      </c>
      <c r="F34" s="46">
        <f>'Oct 31 2014 DS planting'!Q37</f>
        <v>0</v>
      </c>
      <c r="G34" s="46">
        <f>'Oct 31 2014 DS planting'!AF37</f>
        <v>0</v>
      </c>
      <c r="H34" s="46">
        <f>'Nov 29 2014 DS planting'!Q37</f>
        <v>0</v>
      </c>
      <c r="I34" s="46">
        <v>286.72416008375365</v>
      </c>
      <c r="J34" s="46">
        <v>2448.7758399162462</v>
      </c>
      <c r="K34" s="46">
        <v>2735.5</v>
      </c>
      <c r="L34" s="46">
        <f>'Jan 29 DS planting'!Q37</f>
        <v>598</v>
      </c>
      <c r="M34" s="46">
        <f>'Jan 29 DS planting'!AF37</f>
        <v>1954.96</v>
      </c>
      <c r="N34" s="46"/>
      <c r="O34" s="46"/>
      <c r="P34" s="46"/>
      <c r="Q34" s="46"/>
      <c r="R34" s="46"/>
      <c r="S34" s="46"/>
      <c r="T34" s="46"/>
      <c r="U34" s="46"/>
      <c r="V34" s="46"/>
      <c r="W34" s="106"/>
      <c r="X34" s="47"/>
      <c r="Y34" s="872"/>
      <c r="Z34" s="46">
        <f>'Feb 28 DS planting'!Q37</f>
        <v>598</v>
      </c>
      <c r="AA34" s="46">
        <f>'Feb 28 DS planting'!AF37</f>
        <v>1954.96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268">
        <f>'Oct 31 2014 harvesting'!V38</f>
        <v>462</v>
      </c>
      <c r="AM34" s="268">
        <f>'Oct 31 2014 harvesting'!AQ38</f>
        <v>58.55</v>
      </c>
      <c r="AN34" s="268">
        <f>'Nov 29 2014 harvesting'!V38</f>
        <v>462</v>
      </c>
      <c r="AO34" s="371">
        <f>'Nov 29 2014 harvesting'!AQ38</f>
        <v>58.55</v>
      </c>
      <c r="AP34" s="371">
        <f>'Dec 29 2014 harvesting '!V38</f>
        <v>830.29000000000008</v>
      </c>
      <c r="AQ34" s="371">
        <f>'Dec 29 2014 harvesting '!AQ38</f>
        <v>1584.8</v>
      </c>
      <c r="AR34" s="371">
        <f>'Jan 29 harvesting'!V38</f>
        <v>830.29000000000008</v>
      </c>
      <c r="AS34" s="62">
        <f>'Jan 29 harvesting'!AQ38</f>
        <v>1584.8</v>
      </c>
      <c r="AT34" s="62">
        <f>'February 28 DS harvesting'!V38</f>
        <v>0</v>
      </c>
      <c r="AU34" s="46">
        <f>'February 28 DS harvesting'!AQ38</f>
        <v>0</v>
      </c>
      <c r="AV34" s="22"/>
      <c r="AW34" s="46"/>
      <c r="AX34" s="46"/>
      <c r="AY34" s="46"/>
      <c r="AZ34" s="46"/>
      <c r="BA34" s="46"/>
      <c r="BB34" s="46"/>
      <c r="BC34" s="46"/>
      <c r="BD34" s="46"/>
      <c r="BE34" s="474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</row>
    <row r="35" spans="1:69" ht="15.75" x14ac:dyDescent="0.25">
      <c r="A35" s="56">
        <v>13</v>
      </c>
      <c r="B35" s="47" t="s">
        <v>30</v>
      </c>
      <c r="C35" s="46">
        <v>138</v>
      </c>
      <c r="D35" s="46">
        <v>2044.5</v>
      </c>
      <c r="E35" s="46">
        <v>2182.5</v>
      </c>
      <c r="F35" s="46">
        <f>'Oct 31 2014 DS planting'!Q38</f>
        <v>0</v>
      </c>
      <c r="G35" s="46">
        <f>'Oct 31 2014 DS planting'!AF38</f>
        <v>0</v>
      </c>
      <c r="H35" s="46">
        <f>'Nov 29 2014 DS planting'!Q38</f>
        <v>0</v>
      </c>
      <c r="I35" s="46">
        <v>590.44344246692674</v>
      </c>
      <c r="J35" s="46">
        <v>3212.0565575330734</v>
      </c>
      <c r="K35" s="46">
        <v>3802.5</v>
      </c>
      <c r="L35" s="46">
        <f>'Jan 29 DS planting'!Q38</f>
        <v>116.32000000000001</v>
      </c>
      <c r="M35" s="46">
        <f>'Jan 29 DS planting'!AF38</f>
        <v>743</v>
      </c>
      <c r="N35" s="46"/>
      <c r="O35" s="46"/>
      <c r="P35" s="46"/>
      <c r="Q35" s="46"/>
      <c r="R35" s="46"/>
      <c r="S35" s="46"/>
      <c r="T35" s="46"/>
      <c r="U35" s="46"/>
      <c r="V35" s="46"/>
      <c r="W35" s="106"/>
      <c r="X35" s="47"/>
      <c r="Y35" s="872"/>
      <c r="Z35" s="46">
        <f>'Feb 28 DS planting'!Q38</f>
        <v>116.32000000000001</v>
      </c>
      <c r="AA35" s="46">
        <f>'Feb 28 DS planting'!AF38</f>
        <v>743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268">
        <f>'Oct 31 2014 harvesting'!V39</f>
        <v>102.5</v>
      </c>
      <c r="AM35" s="268">
        <f>'Oct 31 2014 harvesting'!AQ39</f>
        <v>421</v>
      </c>
      <c r="AN35" s="268">
        <f>'Nov 29 2014 harvesting'!V39</f>
        <v>102.5</v>
      </c>
      <c r="AO35" s="371">
        <f>'Nov 29 2014 harvesting'!AQ39</f>
        <v>421</v>
      </c>
      <c r="AP35" s="371">
        <f>'Dec 29 2014 harvesting '!V39</f>
        <v>203.5</v>
      </c>
      <c r="AQ35" s="371">
        <f>'Dec 29 2014 harvesting '!AQ39</f>
        <v>728</v>
      </c>
      <c r="AR35" s="371">
        <f>'Jan 29 harvesting'!V39</f>
        <v>203.5</v>
      </c>
      <c r="AS35" s="62">
        <f>'Jan 29 harvesting'!AQ39</f>
        <v>728</v>
      </c>
      <c r="AT35" s="62">
        <f>'February 28 DS harvesting'!V39</f>
        <v>0</v>
      </c>
      <c r="AU35" s="46">
        <f>'February 28 DS harvesting'!AQ39</f>
        <v>0</v>
      </c>
      <c r="AV35" s="22"/>
      <c r="AW35" s="46"/>
      <c r="AX35" s="46"/>
      <c r="AY35" s="46"/>
      <c r="AZ35" s="46"/>
      <c r="BA35" s="46"/>
      <c r="BB35" s="46"/>
      <c r="BC35" s="46"/>
      <c r="BD35" s="46"/>
      <c r="BE35" s="474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</row>
    <row r="36" spans="1:69" ht="15.75" x14ac:dyDescent="0.25">
      <c r="A36" s="56">
        <v>14</v>
      </c>
      <c r="B36" s="47" t="s">
        <v>31</v>
      </c>
      <c r="C36" s="46">
        <v>3155</v>
      </c>
      <c r="D36" s="46">
        <v>4044</v>
      </c>
      <c r="E36" s="46">
        <v>7199</v>
      </c>
      <c r="F36" s="46">
        <f>'Oct 31 2014 DS planting'!Q39</f>
        <v>0</v>
      </c>
      <c r="G36" s="46">
        <f>'Oct 31 2014 DS planting'!AF39</f>
        <v>0</v>
      </c>
      <c r="H36" s="46">
        <f>'Nov 29 2014 DS planting'!Q39</f>
        <v>0</v>
      </c>
      <c r="I36" s="46">
        <v>4536.0529646902069</v>
      </c>
      <c r="J36" s="46">
        <v>1528.9470353097931</v>
      </c>
      <c r="K36" s="46">
        <v>6065</v>
      </c>
      <c r="L36" s="46">
        <f>'Jan 29 DS planting'!Q39</f>
        <v>2054.98</v>
      </c>
      <c r="M36" s="46">
        <f>'Jan 29 DS planting'!AF39</f>
        <v>2248.8200000000002</v>
      </c>
      <c r="N36" s="46"/>
      <c r="O36" s="46"/>
      <c r="P36" s="46"/>
      <c r="Q36" s="46"/>
      <c r="R36" s="46"/>
      <c r="S36" s="46"/>
      <c r="T36" s="46"/>
      <c r="U36" s="46"/>
      <c r="V36" s="46"/>
      <c r="W36" s="106"/>
      <c r="X36" s="47"/>
      <c r="Y36" s="872"/>
      <c r="Z36" s="46">
        <f>'Feb 28 DS planting'!Q39</f>
        <v>2059.7281400000002</v>
      </c>
      <c r="AA36" s="46">
        <f>'Feb 28 DS planting'!AF39</f>
        <v>2248.8262999999997</v>
      </c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268">
        <f>'Oct 31 2014 harvesting'!V40</f>
        <v>0</v>
      </c>
      <c r="AM36" s="268">
        <f>'Oct 31 2014 harvesting'!AQ40</f>
        <v>0</v>
      </c>
      <c r="AN36" s="268">
        <f>'Nov 29 2014 harvesting'!V40</f>
        <v>0</v>
      </c>
      <c r="AO36" s="371">
        <f>'Nov 29 2014 harvesting'!AQ40</f>
        <v>0</v>
      </c>
      <c r="AP36" s="371">
        <f>'Dec 29 2014 harvesting '!V40</f>
        <v>2067.1349399999999</v>
      </c>
      <c r="AQ36" s="371">
        <f>'Dec 29 2014 harvesting '!AQ40</f>
        <v>2248.5762999999997</v>
      </c>
      <c r="AR36" s="371">
        <f>'Jan 29 harvesting'!V40</f>
        <v>2067.1349399999999</v>
      </c>
      <c r="AS36" s="62">
        <f>'Jan 29 harvesting'!AQ40</f>
        <v>2248.5762999999997</v>
      </c>
      <c r="AT36" s="62">
        <f>'February 28 DS harvesting'!V40</f>
        <v>0</v>
      </c>
      <c r="AU36" s="46">
        <f>'February 28 DS harvesting'!AQ40</f>
        <v>0</v>
      </c>
      <c r="AV36" s="22"/>
      <c r="AW36" s="46"/>
      <c r="AX36" s="46"/>
      <c r="AY36" s="46"/>
      <c r="AZ36" s="46"/>
      <c r="BA36" s="46"/>
      <c r="BB36" s="46"/>
      <c r="BC36" s="46"/>
      <c r="BD36" s="46"/>
      <c r="BE36" s="474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s="55" customFormat="1" ht="15.75" x14ac:dyDescent="0.25">
      <c r="A37" s="87" t="s">
        <v>32</v>
      </c>
      <c r="B37" s="99">
        <v>19</v>
      </c>
      <c r="C37" s="51">
        <v>12569.775000000001</v>
      </c>
      <c r="D37" s="51">
        <v>12003.275</v>
      </c>
      <c r="E37" s="51">
        <v>24573.05</v>
      </c>
      <c r="F37" s="97">
        <f>SUM(F38:F56)</f>
        <v>0</v>
      </c>
      <c r="G37" s="97">
        <f t="shared" ref="G37:AT37" si="6">SUM(G38:G56)</f>
        <v>0</v>
      </c>
      <c r="H37" s="97">
        <f t="shared" si="6"/>
        <v>0</v>
      </c>
      <c r="I37" s="97">
        <f>SUM(I38:I56)</f>
        <v>11206.364352336535</v>
      </c>
      <c r="J37" s="97">
        <f t="shared" ref="J37" si="7">SUM(J38:J56)</f>
        <v>8050.1356476634619</v>
      </c>
      <c r="K37" s="97">
        <f>SUM(K38:K56)</f>
        <v>19256.5</v>
      </c>
      <c r="L37" s="97">
        <f t="shared" si="6"/>
        <v>11922.139000000001</v>
      </c>
      <c r="M37" s="97">
        <f t="shared" si="6"/>
        <v>8656.223</v>
      </c>
      <c r="N37" s="97">
        <f t="shared" si="6"/>
        <v>0</v>
      </c>
      <c r="O37" s="97">
        <f t="shared" si="6"/>
        <v>0</v>
      </c>
      <c r="P37" s="97">
        <f t="shared" si="6"/>
        <v>0</v>
      </c>
      <c r="Q37" s="97">
        <f t="shared" si="6"/>
        <v>0</v>
      </c>
      <c r="R37" s="97">
        <f t="shared" si="6"/>
        <v>0</v>
      </c>
      <c r="S37" s="97">
        <f t="shared" si="6"/>
        <v>0</v>
      </c>
      <c r="T37" s="97">
        <f t="shared" si="6"/>
        <v>0</v>
      </c>
      <c r="U37" s="97">
        <f t="shared" si="6"/>
        <v>0</v>
      </c>
      <c r="V37" s="97">
        <f t="shared" si="6"/>
        <v>0</v>
      </c>
      <c r="W37" s="97">
        <f t="shared" si="6"/>
        <v>0</v>
      </c>
      <c r="X37" s="97">
        <f t="shared" si="6"/>
        <v>0</v>
      </c>
      <c r="Y37" s="97">
        <f t="shared" si="6"/>
        <v>0</v>
      </c>
      <c r="Z37" s="97">
        <f t="shared" si="6"/>
        <v>12875.759</v>
      </c>
      <c r="AA37" s="97">
        <f t="shared" si="6"/>
        <v>9074.9930000000004</v>
      </c>
      <c r="AB37" s="97">
        <f t="shared" si="6"/>
        <v>0</v>
      </c>
      <c r="AC37" s="97">
        <f t="shared" si="6"/>
        <v>0</v>
      </c>
      <c r="AD37" s="97">
        <f t="shared" si="6"/>
        <v>0</v>
      </c>
      <c r="AE37" s="97">
        <f t="shared" si="6"/>
        <v>0</v>
      </c>
      <c r="AF37" s="97">
        <f t="shared" si="6"/>
        <v>0</v>
      </c>
      <c r="AG37" s="97">
        <f t="shared" si="6"/>
        <v>0</v>
      </c>
      <c r="AH37" s="97">
        <f t="shared" si="6"/>
        <v>0</v>
      </c>
      <c r="AI37" s="97">
        <f t="shared" si="6"/>
        <v>0</v>
      </c>
      <c r="AJ37" s="97">
        <f t="shared" si="6"/>
        <v>0</v>
      </c>
      <c r="AK37" s="97">
        <f t="shared" si="6"/>
        <v>0</v>
      </c>
      <c r="AL37" s="96">
        <f t="shared" si="6"/>
        <v>5621.3613000000005</v>
      </c>
      <c r="AM37" s="97">
        <f t="shared" si="6"/>
        <v>1190.22</v>
      </c>
      <c r="AN37" s="97">
        <f t="shared" si="6"/>
        <v>8934.9874229999987</v>
      </c>
      <c r="AO37" s="97">
        <f t="shared" si="6"/>
        <v>3547.35</v>
      </c>
      <c r="AP37" s="97">
        <f t="shared" si="6"/>
        <v>11560.074322999999</v>
      </c>
      <c r="AQ37" s="97">
        <f t="shared" si="6"/>
        <v>7886.125</v>
      </c>
      <c r="AR37" s="97">
        <f t="shared" si="6"/>
        <v>11560.074322999999</v>
      </c>
      <c r="AS37" s="97">
        <f t="shared" si="6"/>
        <v>7886.125</v>
      </c>
      <c r="AT37" s="97">
        <f t="shared" si="6"/>
        <v>241.23000000000002</v>
      </c>
      <c r="AU37" s="97">
        <f>SUM(AU38:AU56)</f>
        <v>13.4</v>
      </c>
      <c r="AV37" s="97">
        <f>SUM(AV38:AV56)</f>
        <v>0</v>
      </c>
      <c r="AW37" s="97">
        <f>SUM(AW38:AW56)</f>
        <v>0</v>
      </c>
      <c r="AX37" s="97">
        <f t="shared" ref="AX37:BE37" si="8">SUM(AX38:AX56)</f>
        <v>0</v>
      </c>
      <c r="AY37" s="97">
        <f t="shared" si="8"/>
        <v>0</v>
      </c>
      <c r="AZ37" s="97">
        <f t="shared" si="8"/>
        <v>0</v>
      </c>
      <c r="BA37" s="97">
        <f t="shared" si="8"/>
        <v>0</v>
      </c>
      <c r="BB37" s="97">
        <f t="shared" si="8"/>
        <v>0</v>
      </c>
      <c r="BC37" s="97">
        <f t="shared" si="8"/>
        <v>0</v>
      </c>
      <c r="BD37" s="97">
        <f t="shared" si="8"/>
        <v>0</v>
      </c>
      <c r="BE37" s="873">
        <f t="shared" si="8"/>
        <v>0</v>
      </c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</row>
    <row r="38" spans="1:69" s="59" customFormat="1" ht="15.75" x14ac:dyDescent="0.25">
      <c r="A38" s="56">
        <v>1</v>
      </c>
      <c r="B38" s="47" t="s">
        <v>33</v>
      </c>
      <c r="C38" s="46">
        <v>976</v>
      </c>
      <c r="D38" s="46">
        <v>725</v>
      </c>
      <c r="E38" s="46">
        <v>1701</v>
      </c>
      <c r="F38" s="46">
        <f>'Oct 31 2014 DS planting'!Q40</f>
        <v>0</v>
      </c>
      <c r="G38" s="46">
        <f>'Oct 31 2014 DS planting'!AF40</f>
        <v>0</v>
      </c>
      <c r="H38" s="46">
        <f>'Nov 29 2014 DS planting'!Q40</f>
        <v>0</v>
      </c>
      <c r="I38" s="46">
        <v>1436.3619491767392</v>
      </c>
      <c r="J38" s="46">
        <v>764.63805082326076</v>
      </c>
      <c r="K38" s="46">
        <v>2201</v>
      </c>
      <c r="L38" s="46">
        <f>'Jan 29 DS planting'!Q40</f>
        <v>980</v>
      </c>
      <c r="M38" s="46">
        <f>'Jan 29 DS planting'!AF40</f>
        <v>694</v>
      </c>
      <c r="N38" s="46"/>
      <c r="O38" s="46"/>
      <c r="P38" s="46"/>
      <c r="Q38" s="46"/>
      <c r="R38" s="46"/>
      <c r="S38" s="46"/>
      <c r="T38" s="46"/>
      <c r="U38" s="46"/>
      <c r="V38" s="46"/>
      <c r="W38" s="106"/>
      <c r="X38" s="47"/>
      <c r="Y38" s="872"/>
      <c r="Z38" s="46">
        <f>'Feb 28 DS planting'!Q40</f>
        <v>975</v>
      </c>
      <c r="AA38" s="46">
        <f>'Feb 28 DS planting'!AF40</f>
        <v>694</v>
      </c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268">
        <f>'Oct 31 2014 harvesting'!V41</f>
        <v>244.5</v>
      </c>
      <c r="AM38" s="268">
        <f>'Oct 31 2014 harvesting'!AQ41</f>
        <v>0</v>
      </c>
      <c r="AN38" s="268">
        <f>'Nov 29 2014 harvesting'!V41</f>
        <v>244.5</v>
      </c>
      <c r="AO38" s="371">
        <f>'Nov 29 2014 harvesting'!AQ41</f>
        <v>0</v>
      </c>
      <c r="AP38" s="371">
        <f>'Dec 29 2014 harvesting '!V41</f>
        <v>232</v>
      </c>
      <c r="AQ38" s="371">
        <f>'Dec 29 2014 harvesting '!AQ41</f>
        <v>0</v>
      </c>
      <c r="AR38" s="371">
        <f>'Jan 29 harvesting'!V41</f>
        <v>232</v>
      </c>
      <c r="AS38" s="62">
        <f>'Jan 29 harvesting'!AQ41</f>
        <v>0</v>
      </c>
      <c r="AT38" s="62">
        <f>'February 28 DS harvesting'!V41</f>
        <v>0</v>
      </c>
      <c r="AU38" s="46">
        <f>'February 28 DS harvesting'!AQ41</f>
        <v>0</v>
      </c>
      <c r="AV38" s="22"/>
      <c r="AW38" s="50"/>
      <c r="AX38" s="46"/>
      <c r="AY38" s="46"/>
      <c r="AZ38" s="46"/>
      <c r="BA38" s="50"/>
      <c r="BB38" s="50"/>
      <c r="BC38" s="46"/>
      <c r="BD38" s="46"/>
      <c r="BE38" s="474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</row>
    <row r="39" spans="1:69" s="59" customFormat="1" ht="15.75" x14ac:dyDescent="0.25">
      <c r="A39" s="56">
        <v>2</v>
      </c>
      <c r="B39" s="47" t="s">
        <v>34</v>
      </c>
      <c r="C39" s="46">
        <v>45.45</v>
      </c>
      <c r="D39" s="46">
        <v>121.11999999999999</v>
      </c>
      <c r="E39" s="46">
        <v>166.57</v>
      </c>
      <c r="F39" s="46">
        <f>'Oct 31 2014 DS planting'!Q41</f>
        <v>0</v>
      </c>
      <c r="G39" s="46">
        <f>'Oct 31 2014 DS planting'!AF41</f>
        <v>0</v>
      </c>
      <c r="H39" s="46">
        <f>'Nov 29 2014 DS planting'!Q41</f>
        <v>0</v>
      </c>
      <c r="I39" s="46">
        <v>21.929190063767013</v>
      </c>
      <c r="J39" s="46">
        <v>61.07080993623299</v>
      </c>
      <c r="K39" s="46">
        <v>83</v>
      </c>
      <c r="L39" s="46">
        <f>'Jan 29 DS planting'!Q41</f>
        <v>0</v>
      </c>
      <c r="M39" s="46">
        <f>'Jan 29 DS planting'!AF41</f>
        <v>89.4</v>
      </c>
      <c r="N39" s="46"/>
      <c r="O39" s="46"/>
      <c r="P39" s="46"/>
      <c r="Q39" s="46"/>
      <c r="R39" s="46"/>
      <c r="S39" s="46"/>
      <c r="T39" s="46"/>
      <c r="U39" s="46"/>
      <c r="V39" s="46"/>
      <c r="W39" s="106"/>
      <c r="X39" s="47"/>
      <c r="Y39" s="872"/>
      <c r="Z39" s="46">
        <f>'Feb 28 DS planting'!Q41</f>
        <v>0</v>
      </c>
      <c r="AA39" s="46">
        <f>'Feb 28 DS planting'!AF41</f>
        <v>89.4</v>
      </c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268">
        <f>'Oct 31 2014 harvesting'!V42</f>
        <v>0</v>
      </c>
      <c r="AM39" s="268">
        <f>'Oct 31 2014 harvesting'!AQ42</f>
        <v>32.85</v>
      </c>
      <c r="AN39" s="268">
        <f>'Nov 29 2014 harvesting'!V42</f>
        <v>0</v>
      </c>
      <c r="AO39" s="371">
        <f>'Nov 29 2014 harvesting'!AQ42</f>
        <v>32.85</v>
      </c>
      <c r="AP39" s="371">
        <f>'Dec 29 2014 harvesting '!V42</f>
        <v>0</v>
      </c>
      <c r="AQ39" s="371">
        <f>'Dec 29 2014 harvesting '!AQ42</f>
        <v>57.1</v>
      </c>
      <c r="AR39" s="371">
        <f>'Jan 29 harvesting'!V42</f>
        <v>0</v>
      </c>
      <c r="AS39" s="62">
        <f>'Jan 29 harvesting'!AQ42</f>
        <v>57.1</v>
      </c>
      <c r="AT39" s="62">
        <f>'February 28 DS harvesting'!V42</f>
        <v>0</v>
      </c>
      <c r="AU39" s="46">
        <f>'February 28 DS harvesting'!AQ42</f>
        <v>0</v>
      </c>
      <c r="AV39" s="22"/>
      <c r="AW39" s="50"/>
      <c r="AX39" s="46"/>
      <c r="AY39" s="46"/>
      <c r="AZ39" s="46"/>
      <c r="BA39" s="50"/>
      <c r="BB39" s="50"/>
      <c r="BC39" s="46"/>
      <c r="BD39" s="46"/>
      <c r="BE39" s="474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</row>
    <row r="40" spans="1:69" s="59" customFormat="1" ht="15.75" x14ac:dyDescent="0.25">
      <c r="A40" s="56">
        <v>3</v>
      </c>
      <c r="B40" s="47" t="s">
        <v>35</v>
      </c>
      <c r="C40" s="46">
        <v>350</v>
      </c>
      <c r="D40" s="46">
        <v>658</v>
      </c>
      <c r="E40" s="46">
        <v>1008</v>
      </c>
      <c r="F40" s="46">
        <f>'Oct 31 2014 DS planting'!Q42</f>
        <v>0</v>
      </c>
      <c r="G40" s="46">
        <f>'Oct 31 2014 DS planting'!AF42</f>
        <v>0</v>
      </c>
      <c r="H40" s="46">
        <f>'Nov 29 2014 DS planting'!Q42</f>
        <v>0</v>
      </c>
      <c r="I40" s="46">
        <v>165.56538498144096</v>
      </c>
      <c r="J40" s="46">
        <v>813.43461501855904</v>
      </c>
      <c r="K40" s="46">
        <v>979</v>
      </c>
      <c r="L40" s="46">
        <f>'Jan 29 DS planting'!Q42</f>
        <v>357</v>
      </c>
      <c r="M40" s="46">
        <f>'Jan 29 DS planting'!AF42</f>
        <v>480</v>
      </c>
      <c r="N40" s="46"/>
      <c r="O40" s="46"/>
      <c r="P40" s="46"/>
      <c r="Q40" s="46"/>
      <c r="R40" s="46"/>
      <c r="S40" s="46"/>
      <c r="T40" s="46"/>
      <c r="U40" s="46"/>
      <c r="V40" s="46"/>
      <c r="W40" s="106"/>
      <c r="X40" s="47"/>
      <c r="Y40" s="872"/>
      <c r="Z40" s="46">
        <f>'Feb 28 DS planting'!Q42</f>
        <v>357</v>
      </c>
      <c r="AA40" s="46">
        <f>'Feb 28 DS planting'!AF42</f>
        <v>480</v>
      </c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268">
        <f>'Oct 31 2014 harvesting'!V43</f>
        <v>370.5</v>
      </c>
      <c r="AM40" s="268">
        <f>'Oct 31 2014 harvesting'!AQ43</f>
        <v>413</v>
      </c>
      <c r="AN40" s="268">
        <f>'Nov 29 2014 harvesting'!V43</f>
        <v>370.5</v>
      </c>
      <c r="AO40" s="371">
        <f>'Nov 29 2014 harvesting'!AQ43</f>
        <v>413</v>
      </c>
      <c r="AP40" s="371">
        <f>'Dec 29 2014 harvesting '!V43</f>
        <v>384.5</v>
      </c>
      <c r="AQ40" s="371">
        <f>'Dec 29 2014 harvesting '!AQ43</f>
        <v>506</v>
      </c>
      <c r="AR40" s="371">
        <f>'Jan 29 harvesting'!V43</f>
        <v>384.5</v>
      </c>
      <c r="AS40" s="62">
        <f>'Jan 29 harvesting'!AQ43</f>
        <v>506</v>
      </c>
      <c r="AT40" s="62">
        <f>'February 28 DS harvesting'!V43</f>
        <v>0</v>
      </c>
      <c r="AU40" s="46">
        <f>'February 28 DS harvesting'!AQ43</f>
        <v>0</v>
      </c>
      <c r="AV40" s="22"/>
      <c r="AW40" s="50"/>
      <c r="AX40" s="46"/>
      <c r="AY40" s="46"/>
      <c r="AZ40" s="46"/>
      <c r="BA40" s="50"/>
      <c r="BB40" s="50"/>
      <c r="BC40" s="46"/>
      <c r="BD40" s="46"/>
      <c r="BE40" s="474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</row>
    <row r="41" spans="1:69" s="59" customFormat="1" ht="15.75" x14ac:dyDescent="0.25">
      <c r="A41" s="56">
        <v>4</v>
      </c>
      <c r="B41" s="47" t="s">
        <v>36</v>
      </c>
      <c r="C41" s="46">
        <v>898.32</v>
      </c>
      <c r="D41" s="46">
        <v>242.51999999999987</v>
      </c>
      <c r="E41" s="46">
        <v>1140.8399999999999</v>
      </c>
      <c r="F41" s="46">
        <f>'Oct 31 2014 DS planting'!Q43</f>
        <v>0</v>
      </c>
      <c r="G41" s="46">
        <f>'Oct 31 2014 DS planting'!AF43</f>
        <v>0</v>
      </c>
      <c r="H41" s="46">
        <f>'Nov 29 2014 DS planting'!Q43</f>
        <v>0</v>
      </c>
      <c r="I41" s="46">
        <v>811.92826211097361</v>
      </c>
      <c r="J41" s="46">
        <v>109.57173788902639</v>
      </c>
      <c r="K41" s="46">
        <v>921.5</v>
      </c>
      <c r="L41" s="46">
        <f>'Jan 29 DS planting'!Q43</f>
        <v>898.52</v>
      </c>
      <c r="M41" s="46">
        <f>'Jan 29 DS planting'!AF43</f>
        <v>230.66</v>
      </c>
      <c r="N41" s="46"/>
      <c r="O41" s="46"/>
      <c r="P41" s="46"/>
      <c r="Q41" s="46"/>
      <c r="R41" s="46"/>
      <c r="S41" s="46"/>
      <c r="T41" s="46"/>
      <c r="U41" s="46"/>
      <c r="V41" s="46"/>
      <c r="W41" s="106"/>
      <c r="X41" s="47"/>
      <c r="Y41" s="872"/>
      <c r="Z41" s="46">
        <f>'Feb 28 DS planting'!Q43</f>
        <v>898.52</v>
      </c>
      <c r="AA41" s="46">
        <f>'Feb 28 DS planting'!AF43</f>
        <v>230.66</v>
      </c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268">
        <f>'Oct 31 2014 harvesting'!V44</f>
        <v>889.68329999999992</v>
      </c>
      <c r="AM41" s="268">
        <f>'Oct 31 2014 harvesting'!AQ44</f>
        <v>158.66</v>
      </c>
      <c r="AN41" s="268">
        <f>'Nov 29 2014 harvesting'!V44</f>
        <v>889.68329999999992</v>
      </c>
      <c r="AO41" s="371">
        <f>'Nov 29 2014 harvesting'!AQ44</f>
        <v>158.66</v>
      </c>
      <c r="AP41" s="371">
        <f>'Dec 29 2014 harvesting '!V44</f>
        <v>889.68329999999992</v>
      </c>
      <c r="AQ41" s="371">
        <f>'Dec 29 2014 harvesting '!AQ44</f>
        <v>158.66</v>
      </c>
      <c r="AR41" s="371">
        <f>'Jan 29 harvesting'!V44</f>
        <v>889.68329999999992</v>
      </c>
      <c r="AS41" s="62">
        <f>'Jan 29 harvesting'!AQ44</f>
        <v>158.66</v>
      </c>
      <c r="AT41" s="62">
        <f>'February 28 DS harvesting'!V44</f>
        <v>221.83</v>
      </c>
      <c r="AU41" s="46">
        <f>'February 28 DS harvesting'!AQ44</f>
        <v>7</v>
      </c>
      <c r="AV41" s="22"/>
      <c r="AW41" s="50"/>
      <c r="AX41" s="46"/>
      <c r="AY41" s="46"/>
      <c r="AZ41" s="46"/>
      <c r="BA41" s="50"/>
      <c r="BB41" s="50"/>
      <c r="BC41" s="46"/>
      <c r="BD41" s="46"/>
      <c r="BE41" s="474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</row>
    <row r="42" spans="1:69" s="59" customFormat="1" ht="15.75" x14ac:dyDescent="0.25">
      <c r="A42" s="56">
        <v>5</v>
      </c>
      <c r="B42" s="47" t="s">
        <v>37</v>
      </c>
      <c r="C42" s="46">
        <v>1265</v>
      </c>
      <c r="D42" s="46">
        <v>392</v>
      </c>
      <c r="E42" s="46">
        <v>1657</v>
      </c>
      <c r="F42" s="46">
        <f>'Oct 31 2014 DS planting'!Q44</f>
        <v>0</v>
      </c>
      <c r="G42" s="46">
        <f>'Oct 31 2014 DS planting'!AF44</f>
        <v>0</v>
      </c>
      <c r="H42" s="46">
        <f>'Nov 29 2014 DS planting'!Q44</f>
        <v>0</v>
      </c>
      <c r="I42" s="46">
        <v>1485.7026268202151</v>
      </c>
      <c r="J42" s="46">
        <v>181.29737317978493</v>
      </c>
      <c r="K42" s="46">
        <v>1667</v>
      </c>
      <c r="L42" s="46">
        <f>'Jan 29 DS planting'!Q44</f>
        <v>1290.3090000000002</v>
      </c>
      <c r="M42" s="46">
        <f>'Jan 29 DS planting'!AF44</f>
        <v>364.85299999999995</v>
      </c>
      <c r="N42" s="46"/>
      <c r="O42" s="46"/>
      <c r="P42" s="46"/>
      <c r="Q42" s="46"/>
      <c r="R42" s="46"/>
      <c r="S42" s="46"/>
      <c r="T42" s="46"/>
      <c r="U42" s="46"/>
      <c r="V42" s="46"/>
      <c r="W42" s="106"/>
      <c r="X42" s="47"/>
      <c r="Y42" s="872"/>
      <c r="Z42" s="46">
        <f>'Feb 28 DS planting'!Q44</f>
        <v>1290.3090000000002</v>
      </c>
      <c r="AA42" s="46">
        <f>'Feb 28 DS planting'!AF44</f>
        <v>364.85299999999995</v>
      </c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268">
        <f>'Oct 31 2014 harvesting'!V45</f>
        <v>942.92800000000011</v>
      </c>
      <c r="AM42" s="268">
        <f>'Oct 31 2014 harvesting'!AQ45</f>
        <v>5.4</v>
      </c>
      <c r="AN42" s="268">
        <f>'Nov 29 2014 harvesting'!V45</f>
        <v>942.92800000000011</v>
      </c>
      <c r="AO42" s="371">
        <f>'Nov 29 2014 harvesting'!AQ45</f>
        <v>5.4</v>
      </c>
      <c r="AP42" s="371">
        <f>'Dec 29 2014 harvesting '!V45</f>
        <v>1266.1500000000001</v>
      </c>
      <c r="AQ42" s="371">
        <f>'Dec 29 2014 harvesting '!AQ45</f>
        <v>354.75</v>
      </c>
      <c r="AR42" s="371">
        <f>'Jan 29 harvesting'!V45</f>
        <v>1266.1500000000001</v>
      </c>
      <c r="AS42" s="62">
        <f>'Jan 29 harvesting'!AQ45</f>
        <v>354.75</v>
      </c>
      <c r="AT42" s="62">
        <f>'February 28 DS harvesting'!V45</f>
        <v>0</v>
      </c>
      <c r="AU42" s="46">
        <f>'February 28 DS harvesting'!AQ45</f>
        <v>0</v>
      </c>
      <c r="AV42" s="22"/>
      <c r="AW42" s="50"/>
      <c r="AX42" s="46"/>
      <c r="AY42" s="46"/>
      <c r="AZ42" s="46"/>
      <c r="BA42" s="50"/>
      <c r="BB42" s="50"/>
      <c r="BC42" s="46"/>
      <c r="BD42" s="46"/>
      <c r="BE42" s="474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</row>
    <row r="43" spans="1:69" s="59" customFormat="1" ht="15.75" x14ac:dyDescent="0.25">
      <c r="A43" s="56">
        <v>6</v>
      </c>
      <c r="B43" s="47" t="s">
        <v>38</v>
      </c>
      <c r="C43" s="46">
        <v>1338.0250000000001</v>
      </c>
      <c r="D43" s="46">
        <v>2339.7049999999999</v>
      </c>
      <c r="E43" s="46">
        <v>3677.73</v>
      </c>
      <c r="F43" s="46">
        <f>'Oct 31 2014 DS planting'!Q45</f>
        <v>0</v>
      </c>
      <c r="G43" s="46">
        <f>'Oct 31 2014 DS planting'!AF45</f>
        <v>0</v>
      </c>
      <c r="H43" s="46">
        <f>'Nov 29 2014 DS planting'!Q45</f>
        <v>0</v>
      </c>
      <c r="I43" s="46">
        <v>803.70481583706101</v>
      </c>
      <c r="J43" s="46">
        <v>2082.2951841629392</v>
      </c>
      <c r="K43" s="46">
        <v>2886</v>
      </c>
      <c r="L43" s="46">
        <f>'Jan 29 DS planting'!Q45</f>
        <v>1342.51</v>
      </c>
      <c r="M43" s="46">
        <f>'Jan 29 DS planting'!AF45</f>
        <v>1977.1399999999999</v>
      </c>
      <c r="N43" s="46"/>
      <c r="O43" s="46"/>
      <c r="P43" s="46"/>
      <c r="Q43" s="46"/>
      <c r="R43" s="46"/>
      <c r="S43" s="46"/>
      <c r="T43" s="46"/>
      <c r="U43" s="46"/>
      <c r="V43" s="46"/>
      <c r="W43" s="106"/>
      <c r="X43" s="47"/>
      <c r="Y43" s="872"/>
      <c r="Z43" s="46">
        <f>'Feb 28 DS planting'!Q45</f>
        <v>1382.51</v>
      </c>
      <c r="AA43" s="46">
        <f>'Feb 28 DS planting'!AF45</f>
        <v>2015.1399999999999</v>
      </c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268">
        <f>'Oct 31 2014 harvesting'!V46</f>
        <v>1120.6100000000001</v>
      </c>
      <c r="AM43" s="268">
        <f>'Oct 31 2014 harvesting'!AQ46</f>
        <v>317.51</v>
      </c>
      <c r="AN43" s="268">
        <f>'Nov 29 2014 harvesting'!V46</f>
        <v>1120.6100000000001</v>
      </c>
      <c r="AO43" s="371">
        <f>'Nov 29 2014 harvesting'!AQ46</f>
        <v>317.51</v>
      </c>
      <c r="AP43" s="371">
        <f>'Dec 29 2014 harvesting '!V46</f>
        <v>1488.56</v>
      </c>
      <c r="AQ43" s="371">
        <f>'Dec 29 2014 harvesting '!AQ46</f>
        <v>1641.085</v>
      </c>
      <c r="AR43" s="371">
        <f>'Jan 29 harvesting'!V46</f>
        <v>1488.56</v>
      </c>
      <c r="AS43" s="62">
        <f>'Jan 29 harvesting'!AQ46</f>
        <v>1641.085</v>
      </c>
      <c r="AT43" s="62">
        <f>'February 28 DS harvesting'!V46</f>
        <v>0</v>
      </c>
      <c r="AU43" s="46">
        <f>'February 28 DS harvesting'!AQ46</f>
        <v>0</v>
      </c>
      <c r="AV43" s="22"/>
      <c r="AW43" s="50"/>
      <c r="AX43" s="46"/>
      <c r="AY43" s="46"/>
      <c r="AZ43" s="46"/>
      <c r="BA43" s="50"/>
      <c r="BB43" s="50"/>
      <c r="BC43" s="46"/>
      <c r="BD43" s="46"/>
      <c r="BE43" s="474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</row>
    <row r="44" spans="1:69" s="59" customFormat="1" ht="15.75" x14ac:dyDescent="0.25">
      <c r="A44" s="56">
        <v>7</v>
      </c>
      <c r="B44" s="47" t="s">
        <v>39</v>
      </c>
      <c r="C44" s="46">
        <v>319.75</v>
      </c>
      <c r="D44" s="46">
        <v>186.75</v>
      </c>
      <c r="E44" s="46">
        <v>506.5</v>
      </c>
      <c r="F44" s="46">
        <f>'Oct 31 2014 DS planting'!Q46</f>
        <v>0</v>
      </c>
      <c r="G44" s="46">
        <f>'Oct 31 2014 DS planting'!AF46</f>
        <v>0</v>
      </c>
      <c r="H44" s="46">
        <f>'Nov 29 2014 DS planting'!Q46</f>
        <v>0</v>
      </c>
      <c r="I44" s="46">
        <v>200.65208908346816</v>
      </c>
      <c r="J44" s="46">
        <v>126.34791091653184</v>
      </c>
      <c r="K44" s="46">
        <v>327</v>
      </c>
      <c r="L44" s="46">
        <f>'Jan 29 DS planting'!Q46</f>
        <v>276.77999999999997</v>
      </c>
      <c r="M44" s="46">
        <f>'Jan 29 DS planting'!AF46</f>
        <v>204.42000000000002</v>
      </c>
      <c r="N44" s="46"/>
      <c r="O44" s="46"/>
      <c r="P44" s="46"/>
      <c r="Q44" s="46"/>
      <c r="R44" s="46"/>
      <c r="S44" s="46"/>
      <c r="T44" s="46"/>
      <c r="U44" s="46"/>
      <c r="V44" s="46"/>
      <c r="W44" s="106"/>
      <c r="X44" s="47"/>
      <c r="Y44" s="872"/>
      <c r="Z44" s="46">
        <f>'Feb 28 DS planting'!Q46</f>
        <v>276.77999999999997</v>
      </c>
      <c r="AA44" s="46">
        <f>'Feb 28 DS planting'!AF46</f>
        <v>204.42000000000002</v>
      </c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268">
        <f>'Oct 31 2014 harvesting'!V47</f>
        <v>0</v>
      </c>
      <c r="AM44" s="268">
        <f>'Oct 31 2014 harvesting'!AQ47</f>
        <v>0</v>
      </c>
      <c r="AN44" s="268">
        <f>'Nov 29 2014 harvesting'!V47</f>
        <v>255.28</v>
      </c>
      <c r="AO44" s="371">
        <f>'Nov 29 2014 harvesting'!AQ47</f>
        <v>45.28</v>
      </c>
      <c r="AP44" s="371">
        <f>'Dec 29 2014 harvesting '!V47</f>
        <v>255.28</v>
      </c>
      <c r="AQ44" s="371">
        <f>'Dec 29 2014 harvesting '!AQ47</f>
        <v>194.27</v>
      </c>
      <c r="AR44" s="371">
        <f>'Jan 29 harvesting'!V47</f>
        <v>255.28</v>
      </c>
      <c r="AS44" s="62">
        <f>'Jan 29 harvesting'!AQ47</f>
        <v>194.27</v>
      </c>
      <c r="AT44" s="62">
        <f>'February 28 DS harvesting'!V47</f>
        <v>0</v>
      </c>
      <c r="AU44" s="46">
        <f>'February 28 DS harvesting'!AQ47</f>
        <v>0</v>
      </c>
      <c r="AV44" s="22"/>
      <c r="AW44" s="50"/>
      <c r="AX44" s="46"/>
      <c r="AY44" s="46"/>
      <c r="AZ44" s="46"/>
      <c r="BA44" s="50"/>
      <c r="BB44" s="50"/>
      <c r="BC44" s="46"/>
      <c r="BD44" s="46"/>
      <c r="BE44" s="474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</row>
    <row r="45" spans="1:69" s="59" customFormat="1" ht="15.75" x14ac:dyDescent="0.25">
      <c r="A45" s="56">
        <v>8</v>
      </c>
      <c r="B45" s="47" t="s">
        <v>40</v>
      </c>
      <c r="C45" s="46">
        <v>409</v>
      </c>
      <c r="D45" s="46">
        <v>163</v>
      </c>
      <c r="E45" s="46">
        <v>572</v>
      </c>
      <c r="F45" s="46">
        <f>'Oct 31 2014 DS planting'!Q47</f>
        <v>0</v>
      </c>
      <c r="G45" s="46">
        <f>'Oct 31 2014 DS planting'!AF47</f>
        <v>0</v>
      </c>
      <c r="H45" s="46">
        <f>'Nov 29 2014 DS planting'!Q47</f>
        <v>0</v>
      </c>
      <c r="I45" s="46">
        <v>581.12353668982587</v>
      </c>
      <c r="J45" s="46">
        <v>198.87646331017413</v>
      </c>
      <c r="K45" s="46">
        <v>780</v>
      </c>
      <c r="L45" s="46">
        <f>'Jan 29 DS planting'!Q47</f>
        <v>463.59999999999997</v>
      </c>
      <c r="M45" s="46">
        <f>'Jan 29 DS planting'!AF47</f>
        <v>130.54</v>
      </c>
      <c r="N45" s="46"/>
      <c r="O45" s="46"/>
      <c r="P45" s="46"/>
      <c r="Q45" s="46"/>
      <c r="R45" s="46"/>
      <c r="S45" s="46"/>
      <c r="T45" s="46"/>
      <c r="U45" s="46"/>
      <c r="V45" s="46"/>
      <c r="W45" s="106"/>
      <c r="X45" s="47"/>
      <c r="Y45" s="872"/>
      <c r="Z45" s="46">
        <f>'Feb 28 DS planting'!Q47</f>
        <v>463.59999999999997</v>
      </c>
      <c r="AA45" s="46">
        <f>'Feb 28 DS planting'!AF47</f>
        <v>130.54</v>
      </c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268">
        <f>'Oct 31 2014 harvesting'!V48</f>
        <v>402.65</v>
      </c>
      <c r="AM45" s="268">
        <f>'Oct 31 2014 harvesting'!AQ48</f>
        <v>148.82</v>
      </c>
      <c r="AN45" s="268">
        <f>'Nov 29 2014 harvesting'!V48</f>
        <v>419.33612299999999</v>
      </c>
      <c r="AO45" s="371">
        <f>'Nov 29 2014 harvesting'!AQ48</f>
        <v>148.82</v>
      </c>
      <c r="AP45" s="371">
        <f>'Dec 29 2014 harvesting '!V48</f>
        <v>-43.053877000000057</v>
      </c>
      <c r="AQ45" s="371">
        <f>'Dec 29 2014 harvesting '!AQ48</f>
        <v>40.019999999999996</v>
      </c>
      <c r="AR45" s="371">
        <f>'Jan 29 harvesting'!V48</f>
        <v>-43.053877000000057</v>
      </c>
      <c r="AS45" s="62">
        <f>'Jan 29 harvesting'!AQ48</f>
        <v>40.019999999999996</v>
      </c>
      <c r="AT45" s="62">
        <f>'February 28 DS harvesting'!V48</f>
        <v>0</v>
      </c>
      <c r="AU45" s="46">
        <f>'February 28 DS harvesting'!AQ48</f>
        <v>0</v>
      </c>
      <c r="AV45" s="22"/>
      <c r="AW45" s="50"/>
      <c r="AX45" s="46"/>
      <c r="AY45" s="46"/>
      <c r="AZ45" s="46"/>
      <c r="BA45" s="50"/>
      <c r="BB45" s="50"/>
      <c r="BC45" s="46"/>
      <c r="BD45" s="46"/>
      <c r="BE45" s="474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</row>
    <row r="46" spans="1:69" s="59" customFormat="1" ht="15.75" x14ac:dyDescent="0.25">
      <c r="A46" s="56">
        <v>9</v>
      </c>
      <c r="B46" s="47" t="s">
        <v>41</v>
      </c>
      <c r="C46" s="46">
        <v>900</v>
      </c>
      <c r="D46" s="46">
        <v>150</v>
      </c>
      <c r="E46" s="46">
        <v>1050</v>
      </c>
      <c r="F46" s="46">
        <f>'Oct 31 2014 DS planting'!Q48</f>
        <v>0</v>
      </c>
      <c r="G46" s="46">
        <f>'Oct 31 2014 DS planting'!AF48</f>
        <v>0</v>
      </c>
      <c r="H46" s="46">
        <f>'Nov 29 2014 DS planting'!Q48</f>
        <v>0</v>
      </c>
      <c r="I46" s="46">
        <v>578.38238793185496</v>
      </c>
      <c r="J46" s="46">
        <v>113.11761206814504</v>
      </c>
      <c r="K46" s="46">
        <v>691.5</v>
      </c>
      <c r="L46" s="46">
        <f>'Jan 29 DS planting'!Q48</f>
        <v>805.5</v>
      </c>
      <c r="M46" s="46">
        <f>'Jan 29 DS planting'!AF48</f>
        <v>54.5</v>
      </c>
      <c r="N46" s="46"/>
      <c r="O46" s="46"/>
      <c r="P46" s="46"/>
      <c r="Q46" s="46"/>
      <c r="R46" s="46"/>
      <c r="S46" s="46"/>
      <c r="T46" s="46"/>
      <c r="U46" s="46"/>
      <c r="V46" s="46"/>
      <c r="W46" s="106"/>
      <c r="X46" s="47"/>
      <c r="Y46" s="872"/>
      <c r="Z46" s="46">
        <f>'Feb 28 DS planting'!Q48</f>
        <v>805.5</v>
      </c>
      <c r="AA46" s="46">
        <f>'Feb 28 DS planting'!AF48</f>
        <v>52.75</v>
      </c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268">
        <f>'Oct 31 2014 harvesting'!V49</f>
        <v>505.73</v>
      </c>
      <c r="AM46" s="268">
        <f>'Oct 31 2014 harvesting'!AQ49</f>
        <v>12.75</v>
      </c>
      <c r="AN46" s="268">
        <f>'Nov 29 2014 harvesting'!V49</f>
        <v>505.73</v>
      </c>
      <c r="AO46" s="371">
        <f>'Nov 29 2014 harvesting'!AQ49</f>
        <v>12.75</v>
      </c>
      <c r="AP46" s="371">
        <f>'Dec 29 2014 harvesting '!V49</f>
        <v>890.46</v>
      </c>
      <c r="AQ46" s="371">
        <f>'Dec 29 2014 harvesting '!AQ49</f>
        <v>70</v>
      </c>
      <c r="AR46" s="371">
        <f>'Jan 29 harvesting'!V49</f>
        <v>890.46</v>
      </c>
      <c r="AS46" s="62">
        <f>'Jan 29 harvesting'!AQ49</f>
        <v>70</v>
      </c>
      <c r="AT46" s="62">
        <f>'February 28 DS harvesting'!V49</f>
        <v>0</v>
      </c>
      <c r="AU46" s="46">
        <f>'February 28 DS harvesting'!AQ49</f>
        <v>0</v>
      </c>
      <c r="AV46" s="22"/>
      <c r="AW46" s="50"/>
      <c r="AX46" s="46"/>
      <c r="AY46" s="46"/>
      <c r="AZ46" s="46"/>
      <c r="BA46" s="50"/>
      <c r="BB46" s="50"/>
      <c r="BC46" s="46"/>
      <c r="BD46" s="46"/>
      <c r="BE46" s="474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</row>
    <row r="47" spans="1:69" s="59" customFormat="1" ht="15.75" x14ac:dyDescent="0.25">
      <c r="A47" s="56">
        <v>10</v>
      </c>
      <c r="B47" s="47" t="s">
        <v>42</v>
      </c>
      <c r="C47" s="46">
        <v>669.78</v>
      </c>
      <c r="D47" s="46">
        <v>1809.6699999999998</v>
      </c>
      <c r="E47" s="46">
        <v>2479.4499999999998</v>
      </c>
      <c r="F47" s="46">
        <f>'Oct 31 2014 DS planting'!Q49</f>
        <v>0</v>
      </c>
      <c r="G47" s="46">
        <f>'Oct 31 2014 DS planting'!AF49</f>
        <v>0</v>
      </c>
      <c r="H47" s="46">
        <f>'Nov 29 2014 DS planting'!Q49</f>
        <v>0</v>
      </c>
      <c r="I47" s="46">
        <v>329.48608070809939</v>
      </c>
      <c r="J47" s="46">
        <v>525.01391929190061</v>
      </c>
      <c r="K47" s="46">
        <v>854.5</v>
      </c>
      <c r="L47" s="46">
        <f>'Jan 29 DS planting'!Q49</f>
        <v>470.30000000000007</v>
      </c>
      <c r="M47" s="46">
        <f>'Jan 29 DS planting'!AF49</f>
        <v>67.349999999999994</v>
      </c>
      <c r="N47" s="46"/>
      <c r="O47" s="46"/>
      <c r="P47" s="46"/>
      <c r="Q47" s="46"/>
      <c r="R47" s="46"/>
      <c r="S47" s="46"/>
      <c r="T47" s="46"/>
      <c r="U47" s="46"/>
      <c r="V47" s="46"/>
      <c r="W47" s="106"/>
      <c r="X47" s="47"/>
      <c r="Y47" s="872"/>
      <c r="Z47" s="46">
        <f>'Feb 28 DS planting'!Q49</f>
        <v>485.27000000000004</v>
      </c>
      <c r="AA47" s="46">
        <f>'Feb 28 DS planting'!AF49</f>
        <v>76.83</v>
      </c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268">
        <f>'Oct 31 2014 harvesting'!V50</f>
        <v>167.01</v>
      </c>
      <c r="AM47" s="268">
        <f>'Oct 31 2014 harvesting'!AQ50</f>
        <v>50.06</v>
      </c>
      <c r="AN47" s="268">
        <f>'Nov 29 2014 harvesting'!V50</f>
        <v>167.01</v>
      </c>
      <c r="AO47" s="371">
        <f>'Nov 29 2014 harvesting'!AQ50</f>
        <v>50.06</v>
      </c>
      <c r="AP47" s="371">
        <f>'Dec 29 2014 harvesting '!V50</f>
        <v>513.12</v>
      </c>
      <c r="AQ47" s="371">
        <f>'Dec 29 2014 harvesting '!AQ50</f>
        <v>147.69</v>
      </c>
      <c r="AR47" s="371">
        <f>'Jan 29 harvesting'!V50</f>
        <v>513.12</v>
      </c>
      <c r="AS47" s="62">
        <f>'Jan 29 harvesting'!AQ50</f>
        <v>147.69</v>
      </c>
      <c r="AT47" s="62">
        <f>'February 28 DS harvesting'!V50</f>
        <v>0</v>
      </c>
      <c r="AU47" s="46">
        <f>'February 28 DS harvesting'!AQ50</f>
        <v>0</v>
      </c>
      <c r="AV47" s="22"/>
      <c r="AW47" s="50"/>
      <c r="AX47" s="46"/>
      <c r="AY47" s="46"/>
      <c r="AZ47" s="46"/>
      <c r="BA47" s="50"/>
      <c r="BB47" s="50"/>
      <c r="BC47" s="46"/>
      <c r="BD47" s="46"/>
      <c r="BE47" s="474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</row>
    <row r="48" spans="1:69" s="59" customFormat="1" ht="15.75" x14ac:dyDescent="0.25">
      <c r="A48" s="56">
        <v>11</v>
      </c>
      <c r="B48" s="47" t="s">
        <v>43</v>
      </c>
      <c r="C48" s="46">
        <v>447.95</v>
      </c>
      <c r="D48" s="46">
        <v>401.93</v>
      </c>
      <c r="E48" s="46">
        <v>849.88</v>
      </c>
      <c r="F48" s="46">
        <f>'Oct 31 2014 DS planting'!Q50</f>
        <v>0</v>
      </c>
      <c r="G48" s="46">
        <f>'Oct 31 2014 DS planting'!AF50</f>
        <v>0</v>
      </c>
      <c r="H48" s="46">
        <f>'Nov 29 2014 DS planting'!Q50</f>
        <v>0</v>
      </c>
      <c r="I48" s="46">
        <v>393.08073189302371</v>
      </c>
      <c r="J48" s="46">
        <v>289.41926810697629</v>
      </c>
      <c r="K48" s="46">
        <v>682.5</v>
      </c>
      <c r="L48" s="46">
        <f>'Jan 29 DS planting'!Q50</f>
        <v>623.86</v>
      </c>
      <c r="M48" s="46">
        <f>'Jan 29 DS planting'!AF50</f>
        <v>184.31</v>
      </c>
      <c r="N48" s="46"/>
      <c r="O48" s="46"/>
      <c r="P48" s="46"/>
      <c r="Q48" s="46"/>
      <c r="R48" s="46"/>
      <c r="S48" s="46"/>
      <c r="T48" s="46"/>
      <c r="U48" s="46"/>
      <c r="V48" s="46"/>
      <c r="W48" s="106"/>
      <c r="X48" s="47"/>
      <c r="Y48" s="872"/>
      <c r="Z48" s="46">
        <f>'Feb 28 DS planting'!Q50</f>
        <v>623.86</v>
      </c>
      <c r="AA48" s="46">
        <f>'Feb 28 DS planting'!AF50</f>
        <v>184.31</v>
      </c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268">
        <f>'Oct 31 2014 harvesting'!V51</f>
        <v>0</v>
      </c>
      <c r="AM48" s="268">
        <f>'Oct 31 2014 harvesting'!AQ51</f>
        <v>0</v>
      </c>
      <c r="AN48" s="268">
        <f>'Nov 29 2014 harvesting'!V51</f>
        <v>353.1</v>
      </c>
      <c r="AO48" s="371">
        <f>'Nov 29 2014 harvesting'!AQ51</f>
        <v>17.04</v>
      </c>
      <c r="AP48" s="371">
        <f>'Dec 29 2014 harvesting '!V51</f>
        <v>607.62</v>
      </c>
      <c r="AQ48" s="371">
        <f>'Dec 29 2014 harvesting '!AQ51</f>
        <v>157.79</v>
      </c>
      <c r="AR48" s="371">
        <f>'Jan 29 harvesting'!V51</f>
        <v>607.62</v>
      </c>
      <c r="AS48" s="62">
        <f>'Jan 29 harvesting'!AQ51</f>
        <v>157.79</v>
      </c>
      <c r="AT48" s="62">
        <f>'February 28 DS harvesting'!V51</f>
        <v>0</v>
      </c>
      <c r="AU48" s="46">
        <f>'February 28 DS harvesting'!AQ51</f>
        <v>0</v>
      </c>
      <c r="AV48" s="22"/>
      <c r="AW48" s="50"/>
      <c r="AX48" s="46"/>
      <c r="AY48" s="46"/>
      <c r="AZ48" s="46"/>
      <c r="BA48" s="50"/>
      <c r="BB48" s="50"/>
      <c r="BC48" s="46"/>
      <c r="BD48" s="46"/>
      <c r="BE48" s="474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</row>
    <row r="49" spans="1:69" s="59" customFormat="1" ht="15.75" x14ac:dyDescent="0.25">
      <c r="A49" s="56">
        <v>12</v>
      </c>
      <c r="B49" s="47" t="s">
        <v>44</v>
      </c>
      <c r="C49" s="46">
        <v>80.5</v>
      </c>
      <c r="D49" s="46">
        <v>3.5</v>
      </c>
      <c r="E49" s="46">
        <v>84</v>
      </c>
      <c r="F49" s="46">
        <f>'Oct 31 2014 DS planting'!Q51</f>
        <v>0</v>
      </c>
      <c r="G49" s="46">
        <f>'Oct 31 2014 DS planting'!AF51</f>
        <v>0</v>
      </c>
      <c r="H49" s="46">
        <f>'Nov 29 2014 DS planting'!Q51</f>
        <v>0</v>
      </c>
      <c r="I49" s="46">
        <v>37.279623108403925</v>
      </c>
      <c r="J49" s="46">
        <v>46.720376891596075</v>
      </c>
      <c r="K49" s="46">
        <v>84</v>
      </c>
      <c r="L49" s="46">
        <f>'Jan 29 DS planting'!Q51</f>
        <v>70.099999999999994</v>
      </c>
      <c r="M49" s="46">
        <f>'Jan 29 DS planting'!AF51</f>
        <v>0</v>
      </c>
      <c r="N49" s="46"/>
      <c r="O49" s="46"/>
      <c r="P49" s="46"/>
      <c r="Q49" s="46"/>
      <c r="R49" s="46"/>
      <c r="S49" s="46"/>
      <c r="T49" s="46"/>
      <c r="U49" s="46"/>
      <c r="V49" s="46"/>
      <c r="W49" s="106"/>
      <c r="X49" s="47"/>
      <c r="Y49" s="872"/>
      <c r="Z49" s="46">
        <f>'Feb 28 DS planting'!Q51</f>
        <v>70.099999999999994</v>
      </c>
      <c r="AA49" s="46">
        <f>'Feb 28 DS planting'!AF51</f>
        <v>0</v>
      </c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268">
        <f>'Oct 31 2014 harvesting'!V52</f>
        <v>0</v>
      </c>
      <c r="AM49" s="268">
        <f>'Oct 31 2014 harvesting'!AQ52</f>
        <v>0</v>
      </c>
      <c r="AN49" s="268">
        <f>'Nov 29 2014 harvesting'!V52</f>
        <v>0</v>
      </c>
      <c r="AO49" s="371">
        <f>'Nov 29 2014 harvesting'!AQ52</f>
        <v>0</v>
      </c>
      <c r="AP49" s="371">
        <f>'Dec 29 2014 harvesting '!V52</f>
        <v>68.099999999999994</v>
      </c>
      <c r="AQ49" s="371">
        <f>'Dec 29 2014 harvesting '!AQ52</f>
        <v>0</v>
      </c>
      <c r="AR49" s="371">
        <f>'Jan 29 harvesting'!V52</f>
        <v>68.099999999999994</v>
      </c>
      <c r="AS49" s="62">
        <f>'Jan 29 harvesting'!AQ52</f>
        <v>0</v>
      </c>
      <c r="AT49" s="62">
        <f>'February 28 DS harvesting'!V52</f>
        <v>0</v>
      </c>
      <c r="AU49" s="46">
        <f>'February 28 DS harvesting'!AQ52</f>
        <v>0</v>
      </c>
      <c r="AV49" s="22"/>
      <c r="AW49" s="50"/>
      <c r="AX49" s="46"/>
      <c r="AY49" s="46"/>
      <c r="AZ49" s="46"/>
      <c r="BA49" s="50"/>
      <c r="BB49" s="50"/>
      <c r="BC49" s="46"/>
      <c r="BD49" s="46"/>
      <c r="BE49" s="474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</row>
    <row r="50" spans="1:69" s="59" customFormat="1" ht="15.75" x14ac:dyDescent="0.25">
      <c r="A50" s="56">
        <v>13</v>
      </c>
      <c r="B50" s="47" t="s">
        <v>45</v>
      </c>
      <c r="C50" s="46">
        <v>0</v>
      </c>
      <c r="D50" s="46">
        <v>130</v>
      </c>
      <c r="E50" s="46">
        <v>130</v>
      </c>
      <c r="F50" s="46">
        <f>'Oct 31 2014 DS planting'!Q52</f>
        <v>0</v>
      </c>
      <c r="G50" s="46">
        <f>'Oct 31 2014 DS planting'!AF52</f>
        <v>0</v>
      </c>
      <c r="H50" s="46">
        <f>'Nov 29 2014 DS planting'!Q52</f>
        <v>0</v>
      </c>
      <c r="I50" s="46">
        <v>66.884029694489385</v>
      </c>
      <c r="J50" s="46">
        <v>63.115970305510615</v>
      </c>
      <c r="K50" s="46">
        <v>130</v>
      </c>
      <c r="L50" s="46">
        <f>'Jan 29 DS planting'!Q52</f>
        <v>18.569999999999997</v>
      </c>
      <c r="M50" s="46">
        <f>'Jan 29 DS planting'!AF52</f>
        <v>59.72</v>
      </c>
      <c r="N50" s="46"/>
      <c r="O50" s="46"/>
      <c r="P50" s="46"/>
      <c r="Q50" s="46"/>
      <c r="R50" s="46"/>
      <c r="S50" s="46"/>
      <c r="T50" s="46"/>
      <c r="U50" s="46"/>
      <c r="V50" s="46"/>
      <c r="W50" s="106"/>
      <c r="X50" s="47"/>
      <c r="Y50" s="872"/>
      <c r="Z50" s="46">
        <f>'Feb 28 DS planting'!Q52</f>
        <v>18.569999999999997</v>
      </c>
      <c r="AA50" s="46">
        <f>'Feb 28 DS planting'!AF52</f>
        <v>59.72</v>
      </c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268">
        <f>'Oct 31 2014 harvesting'!V53</f>
        <v>0</v>
      </c>
      <c r="AM50" s="268">
        <f>'Oct 31 2014 harvesting'!AQ53</f>
        <v>3.3800000000000003</v>
      </c>
      <c r="AN50" s="268">
        <f>'Nov 29 2014 harvesting'!V53</f>
        <v>0</v>
      </c>
      <c r="AO50" s="371">
        <f>'Nov 29 2014 harvesting'!AQ53</f>
        <v>3.3800000000000003</v>
      </c>
      <c r="AP50" s="371">
        <f>'Dec 29 2014 harvesting '!V53</f>
        <v>31.04</v>
      </c>
      <c r="AQ50" s="371">
        <f>'Dec 29 2014 harvesting '!AQ53</f>
        <v>61.65</v>
      </c>
      <c r="AR50" s="371">
        <f>'Jan 29 harvesting'!V53</f>
        <v>31.04</v>
      </c>
      <c r="AS50" s="62">
        <f>'Jan 29 harvesting'!AQ53</f>
        <v>61.65</v>
      </c>
      <c r="AT50" s="62">
        <f>'February 28 DS harvesting'!V53</f>
        <v>0</v>
      </c>
      <c r="AU50" s="46">
        <f>'February 28 DS harvesting'!AQ53</f>
        <v>0</v>
      </c>
      <c r="AV50" s="22"/>
      <c r="AW50" s="50"/>
      <c r="AX50" s="46"/>
      <c r="AY50" s="46"/>
      <c r="AZ50" s="46"/>
      <c r="BA50" s="50"/>
      <c r="BB50" s="50"/>
      <c r="BC50" s="46"/>
      <c r="BD50" s="46"/>
      <c r="BE50" s="474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</row>
    <row r="51" spans="1:69" s="59" customFormat="1" ht="15.75" x14ac:dyDescent="0.25">
      <c r="A51" s="56">
        <v>14</v>
      </c>
      <c r="B51" s="47" t="s">
        <v>46</v>
      </c>
      <c r="C51" s="46">
        <v>92.5</v>
      </c>
      <c r="D51" s="46">
        <v>299.14999999999998</v>
      </c>
      <c r="E51" s="46">
        <v>391.65</v>
      </c>
      <c r="F51" s="46">
        <f>'Oct 31 2014 DS planting'!Q53</f>
        <v>0</v>
      </c>
      <c r="G51" s="46">
        <f>'Oct 31 2014 DS planting'!AF53</f>
        <v>0</v>
      </c>
      <c r="H51" s="46">
        <f>'Nov 29 2014 DS planting'!Q53</f>
        <v>0</v>
      </c>
      <c r="I51" s="46">
        <v>131.57514038260206</v>
      </c>
      <c r="J51" s="46">
        <v>293.42485961739794</v>
      </c>
      <c r="K51" s="46">
        <v>425</v>
      </c>
      <c r="L51" s="46">
        <f>'Jan 29 DS planting'!Q53</f>
        <v>108.80000000000001</v>
      </c>
      <c r="M51" s="46">
        <f>'Jan 29 DS planting'!AF53</f>
        <v>303.64999999999998</v>
      </c>
      <c r="N51" s="46"/>
      <c r="O51" s="46"/>
      <c r="P51" s="46"/>
      <c r="Q51" s="46"/>
      <c r="R51" s="46"/>
      <c r="S51" s="46"/>
      <c r="T51" s="46"/>
      <c r="U51" s="46"/>
      <c r="V51" s="46"/>
      <c r="W51" s="106"/>
      <c r="X51" s="47"/>
      <c r="Y51" s="872"/>
      <c r="Z51" s="46">
        <f>'Feb 28 DS planting'!Q53</f>
        <v>108.80000000000001</v>
      </c>
      <c r="AA51" s="46">
        <f>'Feb 28 DS planting'!AF53</f>
        <v>303.64999999999998</v>
      </c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268">
        <f>'Oct 31 2014 harvesting'!V54</f>
        <v>0</v>
      </c>
      <c r="AM51" s="268">
        <f>'Oct 31 2014 harvesting'!AQ54</f>
        <v>0</v>
      </c>
      <c r="AN51" s="268">
        <f>'Nov 29 2014 harvesting'!V54</f>
        <v>75.25</v>
      </c>
      <c r="AO51" s="371">
        <f>'Nov 29 2014 harvesting'!AQ54</f>
        <v>316.60000000000002</v>
      </c>
      <c r="AP51" s="371">
        <f>'Dec 29 2014 harvesting '!V54</f>
        <v>75.25</v>
      </c>
      <c r="AQ51" s="371">
        <f>'Dec 29 2014 harvesting '!AQ54</f>
        <v>316.60000000000002</v>
      </c>
      <c r="AR51" s="371">
        <f>'Jan 29 harvesting'!V54</f>
        <v>75.25</v>
      </c>
      <c r="AS51" s="62">
        <f>'Jan 29 harvesting'!AQ54</f>
        <v>316.60000000000002</v>
      </c>
      <c r="AT51" s="62">
        <f>'February 28 DS harvesting'!V54</f>
        <v>0</v>
      </c>
      <c r="AU51" s="46">
        <f>'February 28 DS harvesting'!AQ54</f>
        <v>0</v>
      </c>
      <c r="AV51" s="22"/>
      <c r="AW51" s="50"/>
      <c r="AX51" s="46"/>
      <c r="AY51" s="46"/>
      <c r="AZ51" s="46"/>
      <c r="BA51" s="50"/>
      <c r="BB51" s="50"/>
      <c r="BC51" s="46"/>
      <c r="BD51" s="46"/>
      <c r="BE51" s="474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</row>
    <row r="52" spans="1:69" s="59" customFormat="1" ht="15.75" x14ac:dyDescent="0.25">
      <c r="A52" s="56">
        <v>15</v>
      </c>
      <c r="B52" s="47" t="s">
        <v>47</v>
      </c>
      <c r="C52" s="46">
        <v>289.55</v>
      </c>
      <c r="D52" s="46">
        <v>1116.5</v>
      </c>
      <c r="E52" s="46">
        <v>1406.05</v>
      </c>
      <c r="F52" s="46">
        <f>'Oct 31 2014 DS planting'!Q54</f>
        <v>0</v>
      </c>
      <c r="G52" s="46">
        <f>'Oct 31 2014 DS planting'!AF54</f>
        <v>0</v>
      </c>
      <c r="H52" s="46">
        <f>'Nov 29 2014 DS planting'!Q54</f>
        <v>0</v>
      </c>
      <c r="I52" s="46">
        <v>124.4481536118778</v>
      </c>
      <c r="J52" s="46">
        <v>1011.0518463881222</v>
      </c>
      <c r="K52" s="46">
        <v>1135.5</v>
      </c>
      <c r="L52" s="46">
        <f>'Jan 29 DS planting'!Q54</f>
        <v>287.55</v>
      </c>
      <c r="M52" s="46">
        <f>'Jan 29 DS planting'!AF54</f>
        <v>1126.25</v>
      </c>
      <c r="N52" s="46"/>
      <c r="O52" s="46"/>
      <c r="P52" s="46"/>
      <c r="Q52" s="46"/>
      <c r="R52" s="46"/>
      <c r="S52" s="46"/>
      <c r="T52" s="46"/>
      <c r="U52" s="46"/>
      <c r="V52" s="46"/>
      <c r="W52" s="106"/>
      <c r="X52" s="47"/>
      <c r="Y52" s="872"/>
      <c r="Z52" s="46">
        <f>'Feb 28 DS planting'!Q54</f>
        <v>287.55</v>
      </c>
      <c r="AA52" s="46">
        <f>'Feb 28 DS planting'!AF54</f>
        <v>1126.25</v>
      </c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268">
        <f>'Oct 31 2014 harvesting'!V55</f>
        <v>0</v>
      </c>
      <c r="AM52" s="268">
        <f>'Oct 31 2014 harvesting'!AQ55</f>
        <v>0</v>
      </c>
      <c r="AN52" s="268">
        <f>'Nov 29 2014 harvesting'!V55</f>
        <v>0</v>
      </c>
      <c r="AO52" s="371">
        <f>'Nov 29 2014 harvesting'!AQ55</f>
        <v>0</v>
      </c>
      <c r="AP52" s="371">
        <f>'Dec 29 2014 harvesting '!V55</f>
        <v>287.36</v>
      </c>
      <c r="AQ52" s="371">
        <f>'Dec 29 2014 harvesting '!AQ55</f>
        <v>1124.07</v>
      </c>
      <c r="AR52" s="371">
        <f>'Jan 29 harvesting'!V55</f>
        <v>287.36</v>
      </c>
      <c r="AS52" s="62">
        <f>'Jan 29 harvesting'!AQ55</f>
        <v>1124.07</v>
      </c>
      <c r="AT52" s="62">
        <f>'February 28 DS harvesting'!V55</f>
        <v>0</v>
      </c>
      <c r="AU52" s="46">
        <f>'February 28 DS harvesting'!AQ55</f>
        <v>0</v>
      </c>
      <c r="AV52" s="22"/>
      <c r="AW52" s="50"/>
      <c r="AX52" s="46"/>
      <c r="AY52" s="46"/>
      <c r="AZ52" s="46"/>
      <c r="BA52" s="50"/>
      <c r="BB52" s="50"/>
      <c r="BC52" s="46"/>
      <c r="BD52" s="46"/>
      <c r="BE52" s="474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</row>
    <row r="53" spans="1:69" s="59" customFormat="1" ht="15.75" x14ac:dyDescent="0.25">
      <c r="A53" s="56">
        <v>16</v>
      </c>
      <c r="B53" s="47" t="s">
        <v>48</v>
      </c>
      <c r="C53" s="46">
        <v>2445</v>
      </c>
      <c r="D53" s="46">
        <v>1499.6100000000001</v>
      </c>
      <c r="E53" s="46">
        <v>3944.61</v>
      </c>
      <c r="F53" s="46">
        <f>'Oct 31 2014 DS planting'!Q55</f>
        <v>0</v>
      </c>
      <c r="G53" s="46">
        <f>'Oct 31 2014 DS planting'!AF55</f>
        <v>0</v>
      </c>
      <c r="H53" s="46">
        <f>'Nov 29 2014 DS planting'!Q55</f>
        <v>0</v>
      </c>
      <c r="I53" s="46">
        <v>2680.8434852955174</v>
      </c>
      <c r="J53" s="46">
        <v>174.15651470448256</v>
      </c>
      <c r="K53" s="46">
        <v>2855</v>
      </c>
      <c r="L53" s="46">
        <f>'Jan 29 DS planting'!Q55</f>
        <v>2462.15</v>
      </c>
      <c r="M53" s="46">
        <f>'Jan 29 DS planting'!AF55</f>
        <v>1508</v>
      </c>
      <c r="N53" s="46"/>
      <c r="O53" s="46"/>
      <c r="P53" s="46"/>
      <c r="Q53" s="46"/>
      <c r="R53" s="46"/>
      <c r="S53" s="46"/>
      <c r="T53" s="46"/>
      <c r="U53" s="46"/>
      <c r="V53" s="46"/>
      <c r="W53" s="106"/>
      <c r="X53" s="47"/>
      <c r="Y53" s="872"/>
      <c r="Z53" s="46">
        <f>'Feb 28 DS planting'!Q55</f>
        <v>2462.15</v>
      </c>
      <c r="AA53" s="46">
        <f>'Feb 28 DS planting'!AF55</f>
        <v>1508</v>
      </c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268">
        <f>'Oct 31 2014 harvesting'!V56</f>
        <v>0</v>
      </c>
      <c r="AM53" s="268">
        <f>'Oct 31 2014 harvesting'!AQ56</f>
        <v>0</v>
      </c>
      <c r="AN53" s="268">
        <f>'Nov 29 2014 harvesting'!V56</f>
        <v>2613.31</v>
      </c>
      <c r="AO53" s="371">
        <f>'Nov 29 2014 harvesting'!AQ56</f>
        <v>1468.87</v>
      </c>
      <c r="AP53" s="371">
        <f>'Dec 29 2014 harvesting '!V56</f>
        <v>2613.31</v>
      </c>
      <c r="AQ53" s="371">
        <f>'Dec 29 2014 harvesting '!AQ56</f>
        <v>1468.87</v>
      </c>
      <c r="AR53" s="371">
        <f>'Jan 29 harvesting'!V56</f>
        <v>2613.31</v>
      </c>
      <c r="AS53" s="62">
        <f>'Jan 29 harvesting'!AQ56</f>
        <v>1468.87</v>
      </c>
      <c r="AT53" s="62">
        <f>'February 28 DS harvesting'!V56</f>
        <v>0</v>
      </c>
      <c r="AU53" s="46">
        <f>'February 28 DS harvesting'!AQ56</f>
        <v>0</v>
      </c>
      <c r="AV53" s="22"/>
      <c r="AW53" s="50"/>
      <c r="AX53" s="46"/>
      <c r="AY53" s="46"/>
      <c r="AZ53" s="46"/>
      <c r="BA53" s="50"/>
      <c r="BB53" s="50"/>
      <c r="BC53" s="46"/>
      <c r="BD53" s="46"/>
      <c r="BE53" s="474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</row>
    <row r="54" spans="1:69" s="59" customFormat="1" ht="15.75" x14ac:dyDescent="0.25">
      <c r="A54" s="56">
        <v>17</v>
      </c>
      <c r="B54" s="47" t="s">
        <v>49</v>
      </c>
      <c r="C54" s="46">
        <v>0</v>
      </c>
      <c r="D54" s="46">
        <v>558</v>
      </c>
      <c r="E54" s="46">
        <v>558</v>
      </c>
      <c r="F54" s="46">
        <f>'Oct 31 2014 DS planting'!Q56</f>
        <v>0</v>
      </c>
      <c r="G54" s="46">
        <f>'Oct 31 2014 DS planting'!AF56</f>
        <v>0</v>
      </c>
      <c r="H54" s="46">
        <f>'Nov 29 2014 DS planting'!Q56</f>
        <v>0</v>
      </c>
      <c r="I54" s="46">
        <v>21.929190063767013</v>
      </c>
      <c r="J54" s="46">
        <v>536.07080993623299</v>
      </c>
      <c r="K54" s="46">
        <v>558</v>
      </c>
      <c r="L54" s="46">
        <f>'Jan 29 DS planting'!Q56</f>
        <v>0</v>
      </c>
      <c r="M54" s="46">
        <f>'Jan 29 DS planting'!AF56</f>
        <v>556.38</v>
      </c>
      <c r="N54" s="46"/>
      <c r="O54" s="46"/>
      <c r="P54" s="46"/>
      <c r="Q54" s="46"/>
      <c r="R54" s="46"/>
      <c r="S54" s="46"/>
      <c r="T54" s="46"/>
      <c r="U54" s="46"/>
      <c r="V54" s="46"/>
      <c r="W54" s="106"/>
      <c r="X54" s="47"/>
      <c r="Y54" s="872"/>
      <c r="Z54" s="46">
        <f>'Feb 28 DS planting'!Q56</f>
        <v>0</v>
      </c>
      <c r="AA54" s="46">
        <f>'Feb 28 DS planting'!AF56</f>
        <v>556.38</v>
      </c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268">
        <f>'Oct 31 2014 harvesting'!V57</f>
        <v>0</v>
      </c>
      <c r="AM54" s="268">
        <f>'Oct 31 2014 harvesting'!AQ57</f>
        <v>0</v>
      </c>
      <c r="AN54" s="268">
        <f>'Nov 29 2014 harvesting'!V57</f>
        <v>0</v>
      </c>
      <c r="AO54" s="371">
        <f>'Nov 29 2014 harvesting'!AQ57</f>
        <v>509.34</v>
      </c>
      <c r="AP54" s="371">
        <f>'Dec 29 2014 harvesting '!V57</f>
        <v>0</v>
      </c>
      <c r="AQ54" s="371">
        <f>'Dec 29 2014 harvesting '!AQ57</f>
        <v>509.34</v>
      </c>
      <c r="AR54" s="371">
        <f>'Jan 29 harvesting'!V57</f>
        <v>0</v>
      </c>
      <c r="AS54" s="62">
        <f>'Jan 29 harvesting'!AQ57</f>
        <v>509.34</v>
      </c>
      <c r="AT54" s="62">
        <f>'February 28 DS harvesting'!V57</f>
        <v>0</v>
      </c>
      <c r="AU54" s="46">
        <f>'February 28 DS harvesting'!AQ57</f>
        <v>0</v>
      </c>
      <c r="AV54" s="22"/>
      <c r="AW54" s="50"/>
      <c r="AX54" s="46"/>
      <c r="AY54" s="46"/>
      <c r="AZ54" s="46"/>
      <c r="BA54" s="50"/>
      <c r="BB54" s="50"/>
      <c r="BC54" s="46"/>
      <c r="BD54" s="46"/>
      <c r="BE54" s="474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</row>
    <row r="55" spans="1:69" s="59" customFormat="1" ht="15.75" x14ac:dyDescent="0.25">
      <c r="A55" s="56">
        <v>18</v>
      </c>
      <c r="B55" s="47" t="s">
        <v>50</v>
      </c>
      <c r="C55" s="46">
        <v>1375.19</v>
      </c>
      <c r="D55" s="46">
        <v>1056.52</v>
      </c>
      <c r="E55" s="46">
        <v>2431.71</v>
      </c>
      <c r="F55" s="46">
        <f>'Oct 31 2014 DS planting'!Q57</f>
        <v>0</v>
      </c>
      <c r="G55" s="46">
        <f>'Oct 31 2014 DS planting'!AF57</f>
        <v>0</v>
      </c>
      <c r="H55" s="46">
        <f>'Nov 29 2014 DS planting'!Q57</f>
        <v>0</v>
      </c>
      <c r="I55" s="46">
        <v>840.98443894546494</v>
      </c>
      <c r="J55" s="46">
        <v>358.01556105453506</v>
      </c>
      <c r="K55" s="46">
        <v>1199</v>
      </c>
      <c r="L55" s="46">
        <f>'Jan 29 DS planting'!Q57</f>
        <v>885.59</v>
      </c>
      <c r="M55" s="46">
        <f>'Jan 29 DS planting'!AF57</f>
        <v>537.54999999999995</v>
      </c>
      <c r="N55" s="46"/>
      <c r="O55" s="46"/>
      <c r="P55" s="46"/>
      <c r="Q55" s="46"/>
      <c r="R55" s="46"/>
      <c r="S55" s="46"/>
      <c r="T55" s="46"/>
      <c r="U55" s="46"/>
      <c r="V55" s="46"/>
      <c r="W55" s="106"/>
      <c r="X55" s="47"/>
      <c r="Y55" s="872"/>
      <c r="Z55" s="46">
        <f>'Feb 28 DS planting'!Q57</f>
        <v>1632.74</v>
      </c>
      <c r="AA55" s="46">
        <f>'Feb 28 DS planting'!AF57</f>
        <v>896.5</v>
      </c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268">
        <f>'Oct 31 2014 harvesting'!V58</f>
        <v>840.04</v>
      </c>
      <c r="AM55" s="268">
        <f>'Oct 31 2014 harvesting'!AQ58</f>
        <v>47.04</v>
      </c>
      <c r="AN55" s="268">
        <f>'Nov 29 2014 harvesting'!V58</f>
        <v>840.04</v>
      </c>
      <c r="AO55" s="371">
        <f>'Nov 29 2014 harvesting'!AQ58</f>
        <v>47.04</v>
      </c>
      <c r="AP55" s="371">
        <f>'Dec 29 2014 harvesting '!V58</f>
        <v>1370.1649</v>
      </c>
      <c r="AQ55" s="371">
        <f>'Dec 29 2014 harvesting '!AQ58</f>
        <v>1001</v>
      </c>
      <c r="AR55" s="371">
        <f>'Jan 29 harvesting'!V58</f>
        <v>1370.1649</v>
      </c>
      <c r="AS55" s="62">
        <f>'Jan 29 harvesting'!AQ58</f>
        <v>1001</v>
      </c>
      <c r="AT55" s="62">
        <f>'February 28 DS harvesting'!V58</f>
        <v>19.399999999999999</v>
      </c>
      <c r="AU55" s="46">
        <f>'February 28 DS harvesting'!AQ58</f>
        <v>6.4</v>
      </c>
      <c r="AV55" s="22"/>
      <c r="AW55" s="50"/>
      <c r="AX55" s="46"/>
      <c r="AY55" s="46"/>
      <c r="AZ55" s="46"/>
      <c r="BA55" s="50"/>
      <c r="BB55" s="50"/>
      <c r="BC55" s="46"/>
      <c r="BD55" s="46"/>
      <c r="BE55" s="474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</row>
    <row r="56" spans="1:69" s="59" customFormat="1" ht="15.75" x14ac:dyDescent="0.25">
      <c r="A56" s="57">
        <v>19</v>
      </c>
      <c r="B56" s="58" t="s">
        <v>51</v>
      </c>
      <c r="C56" s="49">
        <v>667.76</v>
      </c>
      <c r="D56" s="49">
        <v>150.29999999999995</v>
      </c>
      <c r="E56" s="49">
        <v>818.06</v>
      </c>
      <c r="F56" s="46">
        <f>'Oct 31 2014 DS planting'!Q58</f>
        <v>0</v>
      </c>
      <c r="G56" s="46">
        <f>'Oct 31 2014 DS planting'!AF58</f>
        <v>0</v>
      </c>
      <c r="H56" s="46">
        <f>'Nov 29 2014 DS planting'!Q58</f>
        <v>0</v>
      </c>
      <c r="I56" s="46">
        <v>494.50323593794616</v>
      </c>
      <c r="J56" s="46">
        <v>302.49676406205384</v>
      </c>
      <c r="K56" s="46">
        <v>797</v>
      </c>
      <c r="L56" s="46">
        <f>'Jan 29 DS planting'!Q58</f>
        <v>581</v>
      </c>
      <c r="M56" s="46">
        <f>'Jan 29 DS planting'!AF58</f>
        <v>87.5</v>
      </c>
      <c r="N56" s="46"/>
      <c r="O56" s="49"/>
      <c r="P56" s="49"/>
      <c r="Q56" s="49"/>
      <c r="R56" s="49"/>
      <c r="S56" s="49"/>
      <c r="T56" s="49"/>
      <c r="U56" s="49"/>
      <c r="V56" s="49"/>
      <c r="W56" s="106"/>
      <c r="X56" s="47"/>
      <c r="Y56" s="874"/>
      <c r="Z56" s="46">
        <f>'Feb 28 DS planting'!Q58</f>
        <v>737.5</v>
      </c>
      <c r="AA56" s="46">
        <f>'Feb 28 DS planting'!AF58</f>
        <v>101.59</v>
      </c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268">
        <f>'Oct 31 2014 harvesting'!V59</f>
        <v>137.70999999999998</v>
      </c>
      <c r="AM56" s="268">
        <f>'Oct 31 2014 harvesting'!AQ59</f>
        <v>0.75</v>
      </c>
      <c r="AN56" s="268">
        <f>'Nov 29 2014 harvesting'!V59</f>
        <v>137.70999999999998</v>
      </c>
      <c r="AO56" s="371">
        <f>'Nov 29 2014 harvesting'!AQ59</f>
        <v>0.75</v>
      </c>
      <c r="AP56" s="371">
        <f>'Dec 29 2014 harvesting '!V59</f>
        <v>630.53000000000009</v>
      </c>
      <c r="AQ56" s="371">
        <f>'Dec 29 2014 harvesting '!AQ59</f>
        <v>77.23</v>
      </c>
      <c r="AR56" s="371">
        <f>'Jan 29 harvesting'!V59</f>
        <v>630.53000000000009</v>
      </c>
      <c r="AS56" s="62">
        <f>'Jan 29 harvesting'!AQ59</f>
        <v>77.23</v>
      </c>
      <c r="AT56" s="62">
        <f>'February 28 DS harvesting'!V59</f>
        <v>0</v>
      </c>
      <c r="AU56" s="46">
        <f>'February 28 DS harvesting'!AQ59</f>
        <v>0</v>
      </c>
      <c r="AV56" s="22"/>
      <c r="AW56" s="70"/>
      <c r="AX56" s="49"/>
      <c r="AY56" s="49"/>
      <c r="AZ56" s="49"/>
      <c r="BA56" s="70"/>
      <c r="BB56" s="70"/>
      <c r="BC56" s="46"/>
      <c r="BD56" s="46"/>
      <c r="BE56" s="875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</row>
    <row r="57" spans="1:69" ht="15.75" x14ac:dyDescent="0.25">
      <c r="BB57" s="68"/>
    </row>
    <row r="59" spans="1:69" x14ac:dyDescent="0.2">
      <c r="A59" s="6"/>
    </row>
    <row r="60" spans="1:69" x14ac:dyDescent="0.2">
      <c r="A60" s="7"/>
    </row>
    <row r="61" spans="1:69" x14ac:dyDescent="0.2">
      <c r="A61" s="7"/>
    </row>
    <row r="62" spans="1:69" x14ac:dyDescent="0.2">
      <c r="A62" s="7"/>
    </row>
    <row r="63" spans="1:69" x14ac:dyDescent="0.2">
      <c r="A63" s="8"/>
      <c r="D63" s="9"/>
    </row>
    <row r="64" spans="1:69" x14ac:dyDescent="0.2">
      <c r="A64" s="8"/>
      <c r="D64" s="9"/>
    </row>
    <row r="65" spans="1:20" s="3" customFormat="1" x14ac:dyDescent="0.2">
      <c r="A65" s="8"/>
      <c r="B65" s="1"/>
      <c r="D65" s="9"/>
      <c r="O65" s="1"/>
      <c r="P65" s="1"/>
      <c r="Q65" s="1"/>
      <c r="R65" s="1"/>
      <c r="S65" s="1"/>
      <c r="T65" s="1"/>
    </row>
    <row r="66" spans="1:20" s="3" customFormat="1" x14ac:dyDescent="0.2">
      <c r="A66" s="1"/>
      <c r="B66" s="1"/>
      <c r="D66" s="9"/>
      <c r="O66" s="1"/>
      <c r="P66" s="1"/>
      <c r="Q66" s="1"/>
      <c r="R66" s="1"/>
      <c r="S66" s="1"/>
      <c r="T66" s="1"/>
    </row>
    <row r="67" spans="1:20" s="3" customFormat="1" x14ac:dyDescent="0.2">
      <c r="A67" s="1"/>
      <c r="B67" s="1"/>
      <c r="O67" s="1"/>
      <c r="P67" s="1"/>
      <c r="Q67" s="1"/>
      <c r="R67" s="1"/>
      <c r="S67" s="1"/>
      <c r="T67" s="1"/>
    </row>
    <row r="68" spans="1:20" s="3" customFormat="1" x14ac:dyDescent="0.2">
      <c r="A68" s="1"/>
      <c r="B68" s="1"/>
      <c r="O68" s="1"/>
      <c r="P68" s="1"/>
      <c r="Q68" s="1"/>
      <c r="R68" s="1"/>
      <c r="S68" s="1"/>
      <c r="T68" s="1"/>
    </row>
    <row r="69" spans="1:20" s="3" customFormat="1" x14ac:dyDescent="0.2">
      <c r="A69" s="1"/>
      <c r="B69" s="1"/>
      <c r="O69" s="1"/>
      <c r="P69" s="1"/>
      <c r="Q69" s="1"/>
      <c r="R69" s="1"/>
      <c r="S69" s="1"/>
      <c r="T69" s="1"/>
    </row>
    <row r="70" spans="1:20" s="3" customFormat="1" x14ac:dyDescent="0.2">
      <c r="A70" s="8"/>
      <c r="B70" s="1"/>
      <c r="D70" s="9"/>
      <c r="O70" s="1"/>
      <c r="P70" s="1"/>
      <c r="Q70" s="1"/>
      <c r="R70" s="1"/>
      <c r="S70" s="1"/>
      <c r="T70" s="1"/>
    </row>
    <row r="71" spans="1:20" s="3" customFormat="1" x14ac:dyDescent="0.2">
      <c r="A71" s="8"/>
      <c r="B71" s="1"/>
      <c r="D71" s="9"/>
      <c r="O71" s="1"/>
      <c r="P71" s="1"/>
      <c r="Q71" s="1"/>
      <c r="R71" s="1"/>
      <c r="S71" s="1"/>
      <c r="T71" s="1"/>
    </row>
    <row r="72" spans="1:20" s="3" customFormat="1" x14ac:dyDescent="0.2">
      <c r="A72" s="8"/>
      <c r="B72" s="1"/>
      <c r="D72" s="10"/>
      <c r="O72" s="1"/>
      <c r="P72" s="1"/>
      <c r="Q72" s="1"/>
      <c r="R72" s="1"/>
      <c r="S72" s="1"/>
      <c r="T72" s="1"/>
    </row>
    <row r="73" spans="1:20" s="3" customFormat="1" x14ac:dyDescent="0.2">
      <c r="A73" s="1"/>
      <c r="B73" s="1"/>
      <c r="O73" s="1"/>
      <c r="P73" s="1"/>
      <c r="Q73" s="1"/>
      <c r="R73" s="1"/>
      <c r="S73" s="1"/>
      <c r="T73" s="1"/>
    </row>
  </sheetData>
  <mergeCells count="26">
    <mergeCell ref="BP6:BQ6"/>
    <mergeCell ref="AL5:BQ5"/>
    <mergeCell ref="BF6:BG6"/>
    <mergeCell ref="BH6:BI6"/>
    <mergeCell ref="BJ6:BK6"/>
    <mergeCell ref="BL6:BM6"/>
    <mergeCell ref="BN6:BO6"/>
    <mergeCell ref="AL6:AM6"/>
    <mergeCell ref="AN6:AO6"/>
    <mergeCell ref="AP6:AQ6"/>
    <mergeCell ref="AR6:AS6"/>
    <mergeCell ref="AT6:AU6"/>
    <mergeCell ref="L6:M6"/>
    <mergeCell ref="A5:B6"/>
    <mergeCell ref="C5:E5"/>
    <mergeCell ref="F6:G6"/>
    <mergeCell ref="H6:I6"/>
    <mergeCell ref="J6:K6"/>
    <mergeCell ref="F5:AK5"/>
    <mergeCell ref="N6:O6"/>
    <mergeCell ref="Z6:AA6"/>
    <mergeCell ref="AB6:AC6"/>
    <mergeCell ref="AD6:AE6"/>
    <mergeCell ref="AF6:AG6"/>
    <mergeCell ref="AH6:AI6"/>
    <mergeCell ref="AJ6:AK6"/>
  </mergeCells>
  <pageMargins left="0.25" right="0.25" top="0.5" bottom="0.5" header="0.75" footer="0.5"/>
  <pageSetup paperSize="5" scale="74" orientation="landscape" verticalDpi="300" r:id="rId1"/>
  <headerFooter scaleWithDoc="0" alignWithMargins="0"/>
  <rowBreaks count="2" manualBreakCount="2">
    <brk id="36" max="16383" man="1"/>
    <brk id="56" max="16383" man="1"/>
  </rowBreaks>
  <colBreaks count="2" manualBreakCount="2">
    <brk id="12" max="1048575" man="1"/>
    <brk id="4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Q86"/>
  <sheetViews>
    <sheetView view="pageBreakPreview" topLeftCell="A5" zoomScale="77" zoomScaleNormal="100" zoomScaleSheetLayoutView="77" workbookViewId="0">
      <pane xSplit="3" ySplit="9" topLeftCell="AI17" activePane="bottomRight" state="frozen"/>
      <selection activeCell="A5" sqref="A5"/>
      <selection pane="topRight" activeCell="D5" sqref="D5"/>
      <selection pane="bottomLeft" activeCell="A14" sqref="A14"/>
      <selection pane="bottomRight" activeCell="T28" sqref="T28"/>
    </sheetView>
  </sheetViews>
  <sheetFormatPr defaultColWidth="8.85546875" defaultRowHeight="18.75" x14ac:dyDescent="0.3"/>
  <cols>
    <col min="1" max="1" width="16.28515625" style="226" customWidth="1"/>
    <col min="2" max="3" width="9.7109375" style="162" customWidth="1"/>
    <col min="4" max="4" width="6.7109375" style="162" customWidth="1"/>
    <col min="5" max="5" width="10.28515625" style="162" customWidth="1"/>
    <col min="6" max="6" width="6.7109375" style="162" customWidth="1"/>
    <col min="7" max="7" width="8.85546875" style="162" customWidth="1"/>
    <col min="8" max="8" width="6.7109375" style="162" customWidth="1"/>
    <col min="9" max="9" width="8.7109375" style="162" customWidth="1"/>
    <col min="10" max="10" width="6.7109375" style="162" customWidth="1"/>
    <col min="11" max="11" width="11.85546875" style="162" customWidth="1"/>
    <col min="12" max="12" width="6.7109375" style="162" customWidth="1"/>
    <col min="13" max="13" width="11.140625" style="162" customWidth="1"/>
    <col min="14" max="14" width="6.7109375" style="162" customWidth="1"/>
    <col min="15" max="15" width="10.28515625" style="162" customWidth="1"/>
    <col min="16" max="16" width="6.7109375" style="162" customWidth="1"/>
    <col min="17" max="17" width="9.5703125" style="162" customWidth="1"/>
    <col min="18" max="18" width="6.7109375" style="162" customWidth="1"/>
    <col min="19" max="19" width="7.42578125" style="162" customWidth="1"/>
    <col min="20" max="26" width="6.7109375" style="162" customWidth="1"/>
    <col min="27" max="27" width="7.85546875" style="162" customWidth="1"/>
    <col min="28" max="28" width="8.7109375" style="162" customWidth="1"/>
    <col min="29" max="29" width="6.7109375" style="162" customWidth="1"/>
    <col min="30" max="30" width="9.28515625" style="162" customWidth="1"/>
    <col min="31" max="31" width="6.7109375" style="162" customWidth="1"/>
    <col min="32" max="32" width="7.85546875" style="162" customWidth="1"/>
    <col min="33" max="33" width="6.7109375" style="162" customWidth="1"/>
    <col min="34" max="34" width="6.28515625" style="162" customWidth="1"/>
    <col min="35" max="52" width="6.7109375" style="162" customWidth="1"/>
    <col min="53" max="53" width="7.7109375" style="162" customWidth="1"/>
    <col min="54" max="54" width="7.42578125" style="162" customWidth="1"/>
    <col min="55" max="58" width="6.7109375" style="162" customWidth="1"/>
    <col min="59" max="59" width="10.28515625" style="162" customWidth="1"/>
    <col min="60" max="60" width="8.5703125" style="162" customWidth="1"/>
    <col min="61" max="61" width="8.140625" style="162" customWidth="1"/>
    <col min="62" max="64" width="6.7109375" style="162" customWidth="1"/>
    <col min="65" max="65" width="12.28515625" style="162" customWidth="1"/>
    <col min="66" max="66" width="11.42578125" style="162" customWidth="1"/>
    <col min="67" max="67" width="16.7109375" style="162" customWidth="1"/>
    <col min="68" max="68" width="17.28515625" style="225" customWidth="1"/>
    <col min="69" max="16384" width="8.85546875" style="162"/>
  </cols>
  <sheetData>
    <row r="1" spans="1:68" s="140" customFormat="1" ht="12.75" x14ac:dyDescent="0.2">
      <c r="A1" s="138" t="s">
        <v>111</v>
      </c>
      <c r="B1" s="139"/>
      <c r="C1" s="139"/>
      <c r="D1" s="139"/>
      <c r="E1" s="139"/>
      <c r="F1" s="139"/>
      <c r="G1" s="139"/>
      <c r="H1" s="139"/>
      <c r="I1" s="139"/>
      <c r="K1" s="139" t="s">
        <v>70</v>
      </c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BP1" s="141"/>
    </row>
    <row r="2" spans="1:68" s="140" customFormat="1" ht="12.75" x14ac:dyDescent="0.2">
      <c r="A2" s="1097" t="s">
        <v>71</v>
      </c>
      <c r="B2" s="1097"/>
      <c r="C2" s="1097"/>
      <c r="D2" s="1097"/>
      <c r="E2" s="1097"/>
      <c r="F2" s="1097"/>
      <c r="G2" s="1097"/>
      <c r="H2" s="1097"/>
      <c r="I2" s="1097"/>
      <c r="J2" s="1097"/>
      <c r="K2" s="1097"/>
      <c r="L2" s="1097"/>
      <c r="M2" s="1097"/>
      <c r="N2" s="1097"/>
      <c r="O2" s="1097"/>
      <c r="P2" s="1097"/>
      <c r="Q2" s="1097"/>
      <c r="R2" s="1097"/>
      <c r="S2" s="1097"/>
      <c r="T2" s="1097"/>
      <c r="U2" s="1097"/>
      <c r="V2" s="1097"/>
      <c r="W2" s="1097"/>
      <c r="X2" s="1097"/>
      <c r="Y2" s="1097"/>
      <c r="Z2" s="1097"/>
      <c r="AA2" s="1097"/>
      <c r="AB2" s="1097"/>
      <c r="BP2" s="141"/>
    </row>
    <row r="3" spans="1:68" s="140" customFormat="1" ht="15" customHeight="1" x14ac:dyDescent="0.2">
      <c r="A3" s="1098" t="s">
        <v>72</v>
      </c>
      <c r="B3" s="1098"/>
      <c r="C3" s="1098"/>
      <c r="D3" s="1098"/>
      <c r="E3" s="1098"/>
      <c r="F3" s="1098"/>
      <c r="G3" s="1098"/>
      <c r="H3" s="1098"/>
      <c r="I3" s="1098"/>
      <c r="J3" s="1098"/>
      <c r="K3" s="1098"/>
      <c r="L3" s="1098"/>
      <c r="M3" s="1098"/>
      <c r="N3" s="1098"/>
      <c r="O3" s="1098"/>
      <c r="P3" s="1098"/>
      <c r="Q3" s="1098"/>
      <c r="R3" s="1098"/>
      <c r="S3" s="1098"/>
      <c r="T3" s="1098"/>
      <c r="U3" s="1098"/>
      <c r="V3" s="1098"/>
      <c r="W3" s="1098"/>
      <c r="X3" s="1098"/>
      <c r="Y3" s="1098"/>
      <c r="Z3" s="1098"/>
      <c r="AA3" s="1098"/>
      <c r="AB3" s="1098"/>
      <c r="BP3" s="141"/>
    </row>
    <row r="4" spans="1:68" s="140" customFormat="1" ht="12.75" x14ac:dyDescent="0.2">
      <c r="A4" s="1097" t="s">
        <v>134</v>
      </c>
      <c r="B4" s="1097"/>
      <c r="C4" s="1097"/>
      <c r="D4" s="1097"/>
      <c r="E4" s="1097"/>
      <c r="F4" s="1097"/>
      <c r="G4" s="1097"/>
      <c r="H4" s="1097"/>
      <c r="I4" s="1097"/>
      <c r="J4" s="1097"/>
      <c r="K4" s="1097"/>
      <c r="L4" s="1097"/>
      <c r="M4" s="1097"/>
      <c r="N4" s="1097"/>
      <c r="O4" s="1097"/>
      <c r="P4" s="1097"/>
      <c r="Q4" s="1097"/>
      <c r="R4" s="1097"/>
      <c r="S4" s="1097"/>
      <c r="T4" s="1097"/>
      <c r="U4" s="1097"/>
      <c r="V4" s="1097"/>
      <c r="W4" s="1097"/>
      <c r="X4" s="1097"/>
      <c r="Y4" s="1097"/>
      <c r="Z4" s="1097"/>
      <c r="AA4" s="1097"/>
      <c r="AB4" s="1097"/>
      <c r="BP4" s="141"/>
    </row>
    <row r="5" spans="1:68" s="140" customFormat="1" ht="12.75" x14ac:dyDescent="0.2">
      <c r="A5" s="142" t="s">
        <v>73</v>
      </c>
      <c r="B5" s="143" t="s">
        <v>74</v>
      </c>
      <c r="C5" s="142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BP5" s="141"/>
    </row>
    <row r="6" spans="1:68" s="147" customFormat="1" ht="14.25" customHeight="1" x14ac:dyDescent="0.2">
      <c r="A6" s="1099" t="s">
        <v>0</v>
      </c>
      <c r="B6" s="1101"/>
      <c r="C6" s="1102"/>
      <c r="D6" s="1094" t="s">
        <v>75</v>
      </c>
      <c r="E6" s="1094"/>
      <c r="F6" s="1094"/>
      <c r="G6" s="1094"/>
      <c r="H6" s="1094"/>
      <c r="I6" s="1094"/>
      <c r="J6" s="1094"/>
      <c r="K6" s="1094"/>
      <c r="L6" s="1094"/>
      <c r="M6" s="1094"/>
      <c r="N6" s="1094"/>
      <c r="O6" s="1094"/>
      <c r="P6" s="1094"/>
      <c r="Q6" s="1094"/>
      <c r="R6" s="1094"/>
      <c r="S6" s="1094" t="s">
        <v>76</v>
      </c>
      <c r="T6" s="1094"/>
      <c r="U6" s="1094"/>
      <c r="V6" s="1094"/>
      <c r="W6" s="1094"/>
      <c r="X6" s="1094"/>
      <c r="Y6" s="1094"/>
      <c r="Z6" s="1094"/>
      <c r="AA6" s="1094"/>
      <c r="AB6" s="1094"/>
      <c r="AC6" s="1094"/>
      <c r="AD6" s="1094"/>
      <c r="AE6" s="1094"/>
      <c r="AF6" s="1094"/>
      <c r="AG6" s="1094"/>
      <c r="AH6" s="1094" t="s">
        <v>77</v>
      </c>
      <c r="AI6" s="1094"/>
      <c r="AJ6" s="1094"/>
      <c r="AK6" s="1094"/>
      <c r="AL6" s="1094"/>
      <c r="AM6" s="1094"/>
      <c r="AN6" s="1094"/>
      <c r="AO6" s="1094"/>
      <c r="AP6" s="1094"/>
      <c r="AQ6" s="1094"/>
      <c r="AR6" s="1094"/>
      <c r="AS6" s="1094"/>
      <c r="AT6" s="1094"/>
      <c r="AU6" s="1094"/>
      <c r="AV6" s="1094"/>
      <c r="AW6" s="1096" t="s">
        <v>78</v>
      </c>
      <c r="AX6" s="1096"/>
      <c r="AY6" s="1096"/>
      <c r="AZ6" s="1094" t="s">
        <v>79</v>
      </c>
      <c r="BA6" s="1094"/>
      <c r="BB6" s="1094"/>
      <c r="BC6" s="1094"/>
      <c r="BD6" s="1094"/>
      <c r="BE6" s="1094"/>
      <c r="BF6" s="1094"/>
      <c r="BG6" s="1094"/>
      <c r="BH6" s="1094"/>
      <c r="BI6" s="1094"/>
      <c r="BJ6" s="1094"/>
      <c r="BK6" s="1094"/>
      <c r="BL6" s="1094"/>
      <c r="BM6" s="1094"/>
      <c r="BN6" s="1095"/>
      <c r="BO6" s="145"/>
      <c r="BP6" s="146"/>
    </row>
    <row r="7" spans="1:68" s="147" customFormat="1" ht="3" customHeight="1" x14ac:dyDescent="0.2">
      <c r="A7" s="1100"/>
      <c r="B7" s="1103"/>
      <c r="C7" s="1104"/>
      <c r="D7" s="1094"/>
      <c r="E7" s="1094"/>
      <c r="F7" s="1094"/>
      <c r="G7" s="1094"/>
      <c r="H7" s="1094"/>
      <c r="I7" s="1094"/>
      <c r="J7" s="1094"/>
      <c r="K7" s="1094"/>
      <c r="L7" s="1094"/>
      <c r="M7" s="1094"/>
      <c r="N7" s="1094"/>
      <c r="O7" s="1094"/>
      <c r="P7" s="1094"/>
      <c r="Q7" s="1094"/>
      <c r="R7" s="1094"/>
      <c r="S7" s="1094"/>
      <c r="T7" s="1094"/>
      <c r="U7" s="1094"/>
      <c r="V7" s="1094"/>
      <c r="W7" s="1094"/>
      <c r="X7" s="1094"/>
      <c r="Y7" s="1094"/>
      <c r="Z7" s="1094"/>
      <c r="AA7" s="1094"/>
      <c r="AB7" s="1094"/>
      <c r="AC7" s="1094"/>
      <c r="AD7" s="1094"/>
      <c r="AE7" s="1094"/>
      <c r="AF7" s="1094"/>
      <c r="AG7" s="1094"/>
      <c r="AH7" s="1094"/>
      <c r="AI7" s="1094"/>
      <c r="AJ7" s="1094"/>
      <c r="AK7" s="1094"/>
      <c r="AL7" s="1094"/>
      <c r="AM7" s="1094"/>
      <c r="AN7" s="1094"/>
      <c r="AO7" s="1094"/>
      <c r="AP7" s="1094"/>
      <c r="AQ7" s="1094"/>
      <c r="AR7" s="1094"/>
      <c r="AS7" s="1094"/>
      <c r="AT7" s="1094"/>
      <c r="AU7" s="1094"/>
      <c r="AV7" s="1094"/>
      <c r="AW7" s="1096"/>
      <c r="AX7" s="1096"/>
      <c r="AY7" s="1096"/>
      <c r="AZ7" s="1094"/>
      <c r="BA7" s="1094"/>
      <c r="BB7" s="1094"/>
      <c r="BC7" s="1094"/>
      <c r="BD7" s="1094"/>
      <c r="BE7" s="1094"/>
      <c r="BF7" s="1094"/>
      <c r="BG7" s="1094"/>
      <c r="BH7" s="1094"/>
      <c r="BI7" s="1094"/>
      <c r="BJ7" s="1094"/>
      <c r="BK7" s="1094"/>
      <c r="BL7" s="1094"/>
      <c r="BM7" s="1094"/>
      <c r="BN7" s="1095"/>
      <c r="BO7" s="145"/>
      <c r="BP7" s="148"/>
    </row>
    <row r="8" spans="1:68" s="147" customFormat="1" ht="8.4499999999999993" customHeight="1" x14ac:dyDescent="0.2">
      <c r="A8" s="1100"/>
      <c r="B8" s="149"/>
      <c r="C8" s="149"/>
      <c r="D8" s="1094" t="s">
        <v>80</v>
      </c>
      <c r="E8" s="1094" t="s">
        <v>81</v>
      </c>
      <c r="F8" s="1096"/>
      <c r="G8" s="1096" t="s">
        <v>82</v>
      </c>
      <c r="H8" s="1096"/>
      <c r="I8" s="1096"/>
      <c r="J8" s="1096"/>
      <c r="K8" s="1096" t="s">
        <v>83</v>
      </c>
      <c r="L8" s="1096"/>
      <c r="M8" s="1096" t="s">
        <v>84</v>
      </c>
      <c r="N8" s="1096"/>
      <c r="O8" s="1096" t="s">
        <v>85</v>
      </c>
      <c r="P8" s="1096"/>
      <c r="Q8" s="1096" t="s">
        <v>86</v>
      </c>
      <c r="R8" s="1096"/>
      <c r="S8" s="1094" t="s">
        <v>80</v>
      </c>
      <c r="T8" s="1094" t="s">
        <v>81</v>
      </c>
      <c r="U8" s="1096"/>
      <c r="V8" s="1096" t="s">
        <v>82</v>
      </c>
      <c r="W8" s="1096"/>
      <c r="X8" s="1096"/>
      <c r="Y8" s="1096"/>
      <c r="Z8" s="1096" t="s">
        <v>83</v>
      </c>
      <c r="AA8" s="1096"/>
      <c r="AB8" s="1096" t="s">
        <v>84</v>
      </c>
      <c r="AC8" s="1096"/>
      <c r="AD8" s="1096" t="s">
        <v>85</v>
      </c>
      <c r="AE8" s="1096"/>
      <c r="AF8" s="1096" t="s">
        <v>86</v>
      </c>
      <c r="AG8" s="1096"/>
      <c r="AH8" s="1094" t="s">
        <v>80</v>
      </c>
      <c r="AI8" s="1094" t="s">
        <v>81</v>
      </c>
      <c r="AJ8" s="1096"/>
      <c r="AK8" s="1096" t="s">
        <v>82</v>
      </c>
      <c r="AL8" s="1096"/>
      <c r="AM8" s="1096"/>
      <c r="AN8" s="1096"/>
      <c r="AO8" s="1096" t="s">
        <v>83</v>
      </c>
      <c r="AP8" s="1096"/>
      <c r="AQ8" s="1096" t="s">
        <v>84</v>
      </c>
      <c r="AR8" s="1096"/>
      <c r="AS8" s="1096" t="s">
        <v>85</v>
      </c>
      <c r="AT8" s="1096"/>
      <c r="AU8" s="1096" t="s">
        <v>86</v>
      </c>
      <c r="AV8" s="1096"/>
      <c r="AW8" s="1096"/>
      <c r="AX8" s="1096"/>
      <c r="AY8" s="1096"/>
      <c r="AZ8" s="1106" t="s">
        <v>87</v>
      </c>
      <c r="BA8" s="1106" t="s">
        <v>81</v>
      </c>
      <c r="BB8" s="1106"/>
      <c r="BC8" s="1105" t="s">
        <v>88</v>
      </c>
      <c r="BD8" s="1105"/>
      <c r="BE8" s="1105"/>
      <c r="BF8" s="1105"/>
      <c r="BG8" s="1105" t="s">
        <v>83</v>
      </c>
      <c r="BH8" s="1105"/>
      <c r="BI8" s="1106" t="s">
        <v>84</v>
      </c>
      <c r="BJ8" s="1106"/>
      <c r="BK8" s="1106" t="s">
        <v>85</v>
      </c>
      <c r="BL8" s="1106"/>
      <c r="BM8" s="1099" t="s">
        <v>86</v>
      </c>
      <c r="BN8" s="1107"/>
      <c r="BO8" s="145"/>
      <c r="BP8" s="150"/>
    </row>
    <row r="9" spans="1:68" s="147" customFormat="1" ht="13.15" customHeight="1" x14ac:dyDescent="0.2">
      <c r="A9" s="1100"/>
      <c r="B9" s="151"/>
      <c r="C9" s="149"/>
      <c r="D9" s="1096"/>
      <c r="E9" s="1096"/>
      <c r="F9" s="1096"/>
      <c r="G9" s="1096" t="s">
        <v>89</v>
      </c>
      <c r="H9" s="1096"/>
      <c r="I9" s="1096" t="s">
        <v>90</v>
      </c>
      <c r="J9" s="1096"/>
      <c r="K9" s="1096"/>
      <c r="L9" s="1096"/>
      <c r="M9" s="1096"/>
      <c r="N9" s="1096"/>
      <c r="O9" s="1096"/>
      <c r="P9" s="1096"/>
      <c r="Q9" s="1096"/>
      <c r="R9" s="1096"/>
      <c r="S9" s="1096"/>
      <c r="T9" s="1096"/>
      <c r="U9" s="1096"/>
      <c r="V9" s="1096" t="s">
        <v>89</v>
      </c>
      <c r="W9" s="1096"/>
      <c r="X9" s="1096" t="s">
        <v>90</v>
      </c>
      <c r="Y9" s="1096"/>
      <c r="Z9" s="1096"/>
      <c r="AA9" s="1096"/>
      <c r="AB9" s="1096"/>
      <c r="AC9" s="1096"/>
      <c r="AD9" s="1096"/>
      <c r="AE9" s="1096"/>
      <c r="AF9" s="1096"/>
      <c r="AG9" s="1096"/>
      <c r="AH9" s="1096"/>
      <c r="AI9" s="1096"/>
      <c r="AJ9" s="1096"/>
      <c r="AK9" s="1096" t="s">
        <v>89</v>
      </c>
      <c r="AL9" s="1096"/>
      <c r="AM9" s="1096" t="s">
        <v>90</v>
      </c>
      <c r="AN9" s="1096"/>
      <c r="AO9" s="1096"/>
      <c r="AP9" s="1096"/>
      <c r="AQ9" s="1096"/>
      <c r="AR9" s="1096"/>
      <c r="AS9" s="1096"/>
      <c r="AT9" s="1096"/>
      <c r="AU9" s="1096"/>
      <c r="AV9" s="1096"/>
      <c r="AW9" s="1096"/>
      <c r="AX9" s="1096"/>
      <c r="AY9" s="1096"/>
      <c r="AZ9" s="1106"/>
      <c r="BA9" s="1106"/>
      <c r="BB9" s="1106"/>
      <c r="BC9" s="1106" t="s">
        <v>91</v>
      </c>
      <c r="BD9" s="1106"/>
      <c r="BE9" s="1106" t="s">
        <v>90</v>
      </c>
      <c r="BF9" s="1106"/>
      <c r="BG9" s="1105"/>
      <c r="BH9" s="1105"/>
      <c r="BI9" s="1106"/>
      <c r="BJ9" s="1106"/>
      <c r="BK9" s="1106"/>
      <c r="BL9" s="1106"/>
      <c r="BM9" s="1099"/>
      <c r="BN9" s="1107"/>
      <c r="BO9" s="145"/>
      <c r="BP9" s="150"/>
    </row>
    <row r="10" spans="1:68" s="147" customFormat="1" ht="14.25" customHeight="1" x14ac:dyDescent="0.2">
      <c r="A10" s="1100"/>
      <c r="B10" s="149"/>
      <c r="C10" s="149"/>
      <c r="D10" s="1096"/>
      <c r="E10" s="1105" t="s">
        <v>112</v>
      </c>
      <c r="F10" s="1105" t="s">
        <v>93</v>
      </c>
      <c r="G10" s="1105" t="s">
        <v>112</v>
      </c>
      <c r="H10" s="1105" t="s">
        <v>93</v>
      </c>
      <c r="I10" s="1105" t="s">
        <v>112</v>
      </c>
      <c r="J10" s="1105" t="s">
        <v>93</v>
      </c>
      <c r="K10" s="1105" t="s">
        <v>94</v>
      </c>
      <c r="L10" s="1105" t="s">
        <v>95</v>
      </c>
      <c r="M10" s="1105" t="s">
        <v>112</v>
      </c>
      <c r="N10" s="1105" t="s">
        <v>95</v>
      </c>
      <c r="O10" s="1105" t="s">
        <v>112</v>
      </c>
      <c r="P10" s="1105" t="s">
        <v>95</v>
      </c>
      <c r="Q10" s="1105" t="s">
        <v>112</v>
      </c>
      <c r="R10" s="1105" t="s">
        <v>93</v>
      </c>
      <c r="S10" s="1096"/>
      <c r="T10" s="1105" t="s">
        <v>112</v>
      </c>
      <c r="U10" s="1105" t="s">
        <v>93</v>
      </c>
      <c r="V10" s="1105" t="s">
        <v>112</v>
      </c>
      <c r="W10" s="1105" t="s">
        <v>93</v>
      </c>
      <c r="X10" s="1105" t="s">
        <v>112</v>
      </c>
      <c r="Y10" s="1105" t="s">
        <v>93</v>
      </c>
      <c r="Z10" s="1105" t="s">
        <v>94</v>
      </c>
      <c r="AA10" s="1105" t="s">
        <v>95</v>
      </c>
      <c r="AB10" s="1105" t="s">
        <v>112</v>
      </c>
      <c r="AC10" s="1105" t="s">
        <v>95</v>
      </c>
      <c r="AD10" s="1105" t="s">
        <v>112</v>
      </c>
      <c r="AE10" s="1105" t="s">
        <v>95</v>
      </c>
      <c r="AF10" s="1105" t="s">
        <v>112</v>
      </c>
      <c r="AG10" s="1105" t="s">
        <v>93</v>
      </c>
      <c r="AH10" s="1096"/>
      <c r="AI10" s="1105" t="s">
        <v>112</v>
      </c>
      <c r="AJ10" s="1105" t="s">
        <v>93</v>
      </c>
      <c r="AK10" s="1105" t="s">
        <v>112</v>
      </c>
      <c r="AL10" s="1105" t="s">
        <v>93</v>
      </c>
      <c r="AM10" s="1105" t="s">
        <v>112</v>
      </c>
      <c r="AN10" s="1105" t="s">
        <v>93</v>
      </c>
      <c r="AO10" s="1105" t="s">
        <v>94</v>
      </c>
      <c r="AP10" s="1105" t="s">
        <v>95</v>
      </c>
      <c r="AQ10" s="1105" t="s">
        <v>112</v>
      </c>
      <c r="AR10" s="1105" t="s">
        <v>95</v>
      </c>
      <c r="AS10" s="1105" t="s">
        <v>112</v>
      </c>
      <c r="AT10" s="1105" t="s">
        <v>95</v>
      </c>
      <c r="AU10" s="1105" t="s">
        <v>112</v>
      </c>
      <c r="AV10" s="1105" t="s">
        <v>93</v>
      </c>
      <c r="AW10" s="1105" t="s">
        <v>96</v>
      </c>
      <c r="AX10" s="1105" t="s">
        <v>112</v>
      </c>
      <c r="AY10" s="1105" t="s">
        <v>93</v>
      </c>
      <c r="AZ10" s="1106"/>
      <c r="BA10" s="1105" t="s">
        <v>112</v>
      </c>
      <c r="BB10" s="1105" t="s">
        <v>95</v>
      </c>
      <c r="BC10" s="1105" t="s">
        <v>112</v>
      </c>
      <c r="BD10" s="1105" t="s">
        <v>95</v>
      </c>
      <c r="BE10" s="1105" t="s">
        <v>112</v>
      </c>
      <c r="BF10" s="1105" t="s">
        <v>95</v>
      </c>
      <c r="BG10" s="1105" t="s">
        <v>92</v>
      </c>
      <c r="BH10" s="1105" t="s">
        <v>97</v>
      </c>
      <c r="BI10" s="1105" t="s">
        <v>112</v>
      </c>
      <c r="BJ10" s="1105" t="s">
        <v>95</v>
      </c>
      <c r="BK10" s="1105" t="s">
        <v>112</v>
      </c>
      <c r="BL10" s="1105" t="s">
        <v>95</v>
      </c>
      <c r="BM10" s="1099" t="s">
        <v>133</v>
      </c>
      <c r="BN10" s="1107" t="s">
        <v>95</v>
      </c>
      <c r="BO10" s="145"/>
      <c r="BP10" s="1108" t="s">
        <v>129</v>
      </c>
    </row>
    <row r="11" spans="1:68" s="147" customFormat="1" ht="14.45" customHeight="1" x14ac:dyDescent="0.2">
      <c r="A11" s="1100"/>
      <c r="B11" s="149"/>
      <c r="C11" s="149"/>
      <c r="D11" s="1096"/>
      <c r="E11" s="1106"/>
      <c r="F11" s="1105"/>
      <c r="G11" s="1106"/>
      <c r="H11" s="1105"/>
      <c r="I11" s="1106"/>
      <c r="J11" s="1105"/>
      <c r="K11" s="1105"/>
      <c r="L11" s="1105"/>
      <c r="M11" s="1106"/>
      <c r="N11" s="1105"/>
      <c r="O11" s="1106"/>
      <c r="P11" s="1105"/>
      <c r="Q11" s="1105"/>
      <c r="R11" s="1105"/>
      <c r="S11" s="1096"/>
      <c r="T11" s="1106"/>
      <c r="U11" s="1105"/>
      <c r="V11" s="1106"/>
      <c r="W11" s="1105"/>
      <c r="X11" s="1106"/>
      <c r="Y11" s="1105"/>
      <c r="Z11" s="1105"/>
      <c r="AA11" s="1105"/>
      <c r="AB11" s="1106"/>
      <c r="AC11" s="1105"/>
      <c r="AD11" s="1106"/>
      <c r="AE11" s="1105"/>
      <c r="AF11" s="1105"/>
      <c r="AG11" s="1105"/>
      <c r="AH11" s="1096"/>
      <c r="AI11" s="1106"/>
      <c r="AJ11" s="1105"/>
      <c r="AK11" s="1106"/>
      <c r="AL11" s="1105"/>
      <c r="AM11" s="1106"/>
      <c r="AN11" s="1105"/>
      <c r="AO11" s="1105"/>
      <c r="AP11" s="1105"/>
      <c r="AQ11" s="1106"/>
      <c r="AR11" s="1105"/>
      <c r="AS11" s="1106"/>
      <c r="AT11" s="1105"/>
      <c r="AU11" s="1105"/>
      <c r="AV11" s="1105"/>
      <c r="AW11" s="1105"/>
      <c r="AX11" s="1106"/>
      <c r="AY11" s="1105"/>
      <c r="AZ11" s="1106"/>
      <c r="BA11" s="1105"/>
      <c r="BB11" s="1105"/>
      <c r="BC11" s="1105"/>
      <c r="BD11" s="1105"/>
      <c r="BE11" s="1105"/>
      <c r="BF11" s="1105"/>
      <c r="BG11" s="1105"/>
      <c r="BH11" s="1105"/>
      <c r="BI11" s="1105"/>
      <c r="BJ11" s="1105"/>
      <c r="BK11" s="1105"/>
      <c r="BL11" s="1105"/>
      <c r="BM11" s="1099"/>
      <c r="BN11" s="1107"/>
      <c r="BO11" s="145"/>
      <c r="BP11" s="1109"/>
    </row>
    <row r="12" spans="1:68" s="147" customFormat="1" ht="33" customHeight="1" x14ac:dyDescent="0.3">
      <c r="A12" s="1100"/>
      <c r="B12" s="152" t="s">
        <v>113</v>
      </c>
      <c r="C12" s="152" t="s">
        <v>114</v>
      </c>
      <c r="D12" s="1096"/>
      <c r="E12" s="1106"/>
      <c r="F12" s="1105"/>
      <c r="G12" s="1106"/>
      <c r="H12" s="1105"/>
      <c r="I12" s="1106"/>
      <c r="J12" s="1105"/>
      <c r="K12" s="1105"/>
      <c r="L12" s="1105"/>
      <c r="M12" s="1106"/>
      <c r="N12" s="1105"/>
      <c r="O12" s="1106"/>
      <c r="P12" s="1105"/>
      <c r="Q12" s="1105"/>
      <c r="R12" s="1105"/>
      <c r="S12" s="1096"/>
      <c r="T12" s="1106"/>
      <c r="U12" s="1105"/>
      <c r="V12" s="1106"/>
      <c r="W12" s="1105"/>
      <c r="X12" s="1106"/>
      <c r="Y12" s="1105"/>
      <c r="Z12" s="1105"/>
      <c r="AA12" s="1105"/>
      <c r="AB12" s="1106"/>
      <c r="AC12" s="1105"/>
      <c r="AD12" s="1106"/>
      <c r="AE12" s="1105"/>
      <c r="AF12" s="1105"/>
      <c r="AG12" s="1105"/>
      <c r="AH12" s="1096"/>
      <c r="AI12" s="1106"/>
      <c r="AJ12" s="1105"/>
      <c r="AK12" s="1106"/>
      <c r="AL12" s="1105"/>
      <c r="AM12" s="1106"/>
      <c r="AN12" s="1105"/>
      <c r="AO12" s="1105"/>
      <c r="AP12" s="1105"/>
      <c r="AQ12" s="1106"/>
      <c r="AR12" s="1105"/>
      <c r="AS12" s="1106"/>
      <c r="AT12" s="1105"/>
      <c r="AU12" s="1105"/>
      <c r="AV12" s="1105"/>
      <c r="AW12" s="1105"/>
      <c r="AX12" s="1106"/>
      <c r="AY12" s="1105"/>
      <c r="AZ12" s="1106"/>
      <c r="BA12" s="1105"/>
      <c r="BB12" s="1105"/>
      <c r="BC12" s="1105"/>
      <c r="BD12" s="1105"/>
      <c r="BE12" s="1105"/>
      <c r="BF12" s="1105"/>
      <c r="BG12" s="1105"/>
      <c r="BH12" s="1105"/>
      <c r="BI12" s="1105"/>
      <c r="BJ12" s="1105"/>
      <c r="BK12" s="1105"/>
      <c r="BL12" s="1105"/>
      <c r="BM12" s="1099"/>
      <c r="BN12" s="1107"/>
      <c r="BO12" s="153" t="s">
        <v>65</v>
      </c>
      <c r="BP12" s="154"/>
    </row>
    <row r="13" spans="1:68" ht="15" customHeight="1" x14ac:dyDescent="0.25">
      <c r="A13" s="155" t="s">
        <v>86</v>
      </c>
      <c r="B13" s="156">
        <v>56913.205199999997</v>
      </c>
      <c r="C13" s="156">
        <f t="shared" ref="C13:C58" si="0">BM13/B13*100</f>
        <v>0.74762965555136229</v>
      </c>
      <c r="D13" s="156">
        <f t="shared" ref="D13:AI13" si="1">SUM(D14:D58)</f>
        <v>0</v>
      </c>
      <c r="E13" s="157">
        <f t="shared" si="1"/>
        <v>32.43</v>
      </c>
      <c r="F13" s="157">
        <f t="shared" si="1"/>
        <v>40</v>
      </c>
      <c r="G13" s="157">
        <f t="shared" si="1"/>
        <v>0</v>
      </c>
      <c r="H13" s="157">
        <f t="shared" si="1"/>
        <v>0</v>
      </c>
      <c r="I13" s="157">
        <f t="shared" si="1"/>
        <v>0</v>
      </c>
      <c r="J13" s="157">
        <f t="shared" si="1"/>
        <v>0</v>
      </c>
      <c r="K13" s="157">
        <f t="shared" si="1"/>
        <v>0</v>
      </c>
      <c r="L13" s="157">
        <f t="shared" si="1"/>
        <v>0</v>
      </c>
      <c r="M13" s="157">
        <f t="shared" si="1"/>
        <v>50.2</v>
      </c>
      <c r="N13" s="157">
        <f t="shared" si="1"/>
        <v>68</v>
      </c>
      <c r="O13" s="157">
        <f t="shared" si="1"/>
        <v>0</v>
      </c>
      <c r="P13" s="157">
        <f t="shared" si="1"/>
        <v>0</v>
      </c>
      <c r="Q13" s="157">
        <f t="shared" si="1"/>
        <v>82.63</v>
      </c>
      <c r="R13" s="157">
        <f t="shared" si="1"/>
        <v>108</v>
      </c>
      <c r="S13" s="157">
        <f t="shared" si="1"/>
        <v>0</v>
      </c>
      <c r="T13" s="157">
        <f t="shared" si="1"/>
        <v>0</v>
      </c>
      <c r="U13" s="157">
        <f t="shared" si="1"/>
        <v>0</v>
      </c>
      <c r="V13" s="158">
        <f t="shared" si="1"/>
        <v>0</v>
      </c>
      <c r="W13" s="159">
        <f t="shared" si="1"/>
        <v>0</v>
      </c>
      <c r="X13" s="159">
        <f t="shared" si="1"/>
        <v>8</v>
      </c>
      <c r="Y13" s="159">
        <f t="shared" si="1"/>
        <v>10</v>
      </c>
      <c r="Z13" s="159">
        <f t="shared" si="1"/>
        <v>33</v>
      </c>
      <c r="AA13" s="159">
        <f t="shared" si="1"/>
        <v>33</v>
      </c>
      <c r="AB13" s="159">
        <f t="shared" si="1"/>
        <v>298.87</v>
      </c>
      <c r="AC13" s="159">
        <f t="shared" si="1"/>
        <v>451</v>
      </c>
      <c r="AD13" s="159">
        <f t="shared" si="1"/>
        <v>3</v>
      </c>
      <c r="AE13" s="159">
        <f t="shared" si="1"/>
        <v>4</v>
      </c>
      <c r="AF13" s="159">
        <f t="shared" si="1"/>
        <v>342.87</v>
      </c>
      <c r="AG13" s="159">
        <f t="shared" si="1"/>
        <v>498</v>
      </c>
      <c r="AH13" s="160">
        <f t="shared" si="1"/>
        <v>0</v>
      </c>
      <c r="AI13" s="160">
        <f t="shared" si="1"/>
        <v>0</v>
      </c>
      <c r="AJ13" s="160">
        <f t="shared" ref="AJ13:BN13" si="2">SUM(AJ14:AJ58)</f>
        <v>0</v>
      </c>
      <c r="AK13" s="160">
        <f t="shared" si="2"/>
        <v>0</v>
      </c>
      <c r="AL13" s="160">
        <f t="shared" si="2"/>
        <v>0</v>
      </c>
      <c r="AM13" s="160">
        <f t="shared" si="2"/>
        <v>0</v>
      </c>
      <c r="AN13" s="160">
        <f t="shared" si="2"/>
        <v>0</v>
      </c>
      <c r="AO13" s="160">
        <f t="shared" si="2"/>
        <v>0</v>
      </c>
      <c r="AP13" s="160">
        <f t="shared" si="2"/>
        <v>0</v>
      </c>
      <c r="AQ13" s="160">
        <f t="shared" si="2"/>
        <v>0</v>
      </c>
      <c r="AR13" s="160">
        <f t="shared" si="2"/>
        <v>0</v>
      </c>
      <c r="AS13" s="160">
        <f t="shared" si="2"/>
        <v>0</v>
      </c>
      <c r="AT13" s="160">
        <f t="shared" si="2"/>
        <v>0</v>
      </c>
      <c r="AU13" s="160">
        <f t="shared" si="2"/>
        <v>0</v>
      </c>
      <c r="AV13" s="160">
        <f t="shared" si="2"/>
        <v>0</v>
      </c>
      <c r="AW13" s="160">
        <f t="shared" si="2"/>
        <v>0</v>
      </c>
      <c r="AX13" s="160">
        <f t="shared" si="2"/>
        <v>0</v>
      </c>
      <c r="AY13" s="160">
        <f t="shared" si="2"/>
        <v>0</v>
      </c>
      <c r="AZ13" s="160">
        <f t="shared" si="2"/>
        <v>0</v>
      </c>
      <c r="BA13" s="160">
        <f t="shared" si="2"/>
        <v>32.43</v>
      </c>
      <c r="BB13" s="160">
        <f t="shared" si="2"/>
        <v>40</v>
      </c>
      <c r="BC13" s="160">
        <f t="shared" si="2"/>
        <v>0</v>
      </c>
      <c r="BD13" s="160">
        <f t="shared" si="2"/>
        <v>0</v>
      </c>
      <c r="BE13" s="160">
        <f t="shared" si="2"/>
        <v>8</v>
      </c>
      <c r="BF13" s="160">
        <f t="shared" si="2"/>
        <v>10</v>
      </c>
      <c r="BG13" s="160">
        <f t="shared" si="2"/>
        <v>33</v>
      </c>
      <c r="BH13" s="160">
        <f t="shared" si="2"/>
        <v>33</v>
      </c>
      <c r="BI13" s="160">
        <f t="shared" si="2"/>
        <v>349.07</v>
      </c>
      <c r="BJ13" s="160">
        <f t="shared" si="2"/>
        <v>519</v>
      </c>
      <c r="BK13" s="160">
        <f t="shared" si="2"/>
        <v>3</v>
      </c>
      <c r="BL13" s="160">
        <f t="shared" si="2"/>
        <v>4</v>
      </c>
      <c r="BM13" s="160">
        <f>SUM(BM14:BM58)</f>
        <v>425.5</v>
      </c>
      <c r="BN13" s="160">
        <f t="shared" si="2"/>
        <v>606</v>
      </c>
      <c r="BO13" s="161">
        <v>30</v>
      </c>
      <c r="BP13" s="160"/>
    </row>
    <row r="14" spans="1:68" ht="15" customHeight="1" x14ac:dyDescent="0.25">
      <c r="A14" s="163" t="s">
        <v>5</v>
      </c>
      <c r="B14" s="164">
        <v>78</v>
      </c>
      <c r="C14" s="165">
        <f t="shared" si="0"/>
        <v>0</v>
      </c>
      <c r="D14" s="166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8">
        <f t="shared" ref="Q14:R58" si="3">SUM(O14,M14,K14,I14,G14,E14)</f>
        <v>0</v>
      </c>
      <c r="R14" s="168">
        <f t="shared" si="3"/>
        <v>0</v>
      </c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69"/>
      <c r="AF14" s="168">
        <f t="shared" ref="AF14:AG58" si="4">SUM(AD14,AB14,Z14,X14,V14,T14)</f>
        <v>0</v>
      </c>
      <c r="AG14" s="168">
        <f t="shared" si="4"/>
        <v>0</v>
      </c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1"/>
      <c r="AS14" s="171"/>
      <c r="AT14" s="172"/>
      <c r="AU14" s="173">
        <f t="shared" ref="AU14:AV58" si="5">SUM(AS14,AQ14,AO14,AM14,AK14,AI14)</f>
        <v>0</v>
      </c>
      <c r="AV14" s="173">
        <f t="shared" si="5"/>
        <v>0</v>
      </c>
      <c r="AW14" s="172"/>
      <c r="AX14" s="172"/>
      <c r="AY14" s="172"/>
      <c r="AZ14" s="173">
        <f t="shared" ref="AZ14:BA58" si="6">SUM(D14,S14,AH14,)</f>
        <v>0</v>
      </c>
      <c r="BA14" s="173">
        <f t="shared" si="6"/>
        <v>0</v>
      </c>
      <c r="BB14" s="173">
        <f t="shared" ref="BB14:BB57" si="7">SUM(F14,AJ14,U14,)</f>
        <v>0</v>
      </c>
      <c r="BC14" s="173">
        <f t="shared" ref="BC14:BE57" si="8">SUM(AK14,V14,G14,)</f>
        <v>0</v>
      </c>
      <c r="BD14" s="173">
        <f t="shared" ref="BD14:BF57" si="9">SUM(AL14,W14,H14)</f>
        <v>0</v>
      </c>
      <c r="BE14" s="173">
        <f t="shared" si="8"/>
        <v>0</v>
      </c>
      <c r="BF14" s="173">
        <f t="shared" si="9"/>
        <v>0</v>
      </c>
      <c r="BG14" s="173">
        <f t="shared" ref="BG14:BG58" si="10">SUM(K14,Z14,AO14,)</f>
        <v>0</v>
      </c>
      <c r="BH14" s="173">
        <f t="shared" ref="BH14:BH57" si="11">SUM(L14,AP14,AA14,)</f>
        <v>0</v>
      </c>
      <c r="BI14" s="173">
        <f t="shared" ref="BI14:BI58" si="12">SUM(M14,AB14,AQ14,)</f>
        <v>0</v>
      </c>
      <c r="BJ14" s="173">
        <f t="shared" ref="BJ14:BJ57" si="13">SUM(N14,AR14,AC14,)</f>
        <v>0</v>
      </c>
      <c r="BK14" s="173">
        <f t="shared" ref="BK14:BL57" si="14">SUM(O14,AD14,AS14)</f>
        <v>0</v>
      </c>
      <c r="BL14" s="173">
        <f t="shared" si="14"/>
        <v>0</v>
      </c>
      <c r="BM14" s="173">
        <f t="shared" ref="BM14:BM22" si="15">SUM(Q14,AF14,AU14,BC14)</f>
        <v>0</v>
      </c>
      <c r="BN14" s="173">
        <f t="shared" ref="BN14:BN42" si="16">BB14+BD14+BF14+BH14+BJ14+BL14</f>
        <v>0</v>
      </c>
      <c r="BP14" s="174"/>
    </row>
    <row r="15" spans="1:68" ht="15" customHeight="1" x14ac:dyDescent="0.25">
      <c r="A15" s="175" t="s">
        <v>6</v>
      </c>
      <c r="B15" s="176">
        <v>607</v>
      </c>
      <c r="C15" s="177">
        <f t="shared" si="0"/>
        <v>0</v>
      </c>
      <c r="D15" s="178"/>
      <c r="E15" s="179"/>
      <c r="F15" s="179"/>
      <c r="G15" s="173"/>
      <c r="H15" s="173"/>
      <c r="I15" s="179"/>
      <c r="J15" s="179"/>
      <c r="K15" s="173"/>
      <c r="L15" s="173"/>
      <c r="M15" s="179"/>
      <c r="N15" s="179"/>
      <c r="O15" s="173"/>
      <c r="P15" s="173"/>
      <c r="Q15" s="173">
        <f t="shared" si="3"/>
        <v>0</v>
      </c>
      <c r="R15" s="173">
        <f t="shared" si="3"/>
        <v>0</v>
      </c>
      <c r="S15" s="173"/>
      <c r="T15" s="173"/>
      <c r="U15" s="173"/>
      <c r="V15" s="173"/>
      <c r="W15" s="173"/>
      <c r="X15" s="173"/>
      <c r="Y15" s="173"/>
      <c r="Z15" s="170"/>
      <c r="AA15" s="170"/>
      <c r="AB15" s="173"/>
      <c r="AC15" s="173"/>
      <c r="AD15" s="173"/>
      <c r="AE15" s="173"/>
      <c r="AF15" s="173">
        <f t="shared" si="4"/>
        <v>0</v>
      </c>
      <c r="AG15" s="173">
        <f t="shared" si="4"/>
        <v>0</v>
      </c>
      <c r="AH15" s="173"/>
      <c r="AI15" s="173"/>
      <c r="AJ15" s="173"/>
      <c r="AK15" s="170"/>
      <c r="AL15" s="170"/>
      <c r="AM15" s="170"/>
      <c r="AN15" s="170"/>
      <c r="AO15" s="170"/>
      <c r="AP15" s="170"/>
      <c r="AQ15" s="170"/>
      <c r="AR15" s="173"/>
      <c r="AS15" s="173"/>
      <c r="AT15" s="173"/>
      <c r="AU15" s="173">
        <f t="shared" si="5"/>
        <v>0</v>
      </c>
      <c r="AV15" s="173">
        <f t="shared" si="5"/>
        <v>0</v>
      </c>
      <c r="AW15" s="173"/>
      <c r="AX15" s="173"/>
      <c r="AY15" s="173"/>
      <c r="AZ15" s="173">
        <f t="shared" si="6"/>
        <v>0</v>
      </c>
      <c r="BA15" s="173">
        <f t="shared" si="6"/>
        <v>0</v>
      </c>
      <c r="BB15" s="173">
        <f t="shared" si="7"/>
        <v>0</v>
      </c>
      <c r="BC15" s="173">
        <f t="shared" si="8"/>
        <v>0</v>
      </c>
      <c r="BD15" s="173">
        <f t="shared" si="9"/>
        <v>0</v>
      </c>
      <c r="BE15" s="173">
        <f t="shared" si="8"/>
        <v>0</v>
      </c>
      <c r="BF15" s="173">
        <f t="shared" si="9"/>
        <v>0</v>
      </c>
      <c r="BG15" s="173">
        <f t="shared" si="10"/>
        <v>0</v>
      </c>
      <c r="BH15" s="173">
        <f t="shared" si="11"/>
        <v>0</v>
      </c>
      <c r="BI15" s="173">
        <f t="shared" si="12"/>
        <v>0</v>
      </c>
      <c r="BJ15" s="173">
        <f t="shared" si="13"/>
        <v>0</v>
      </c>
      <c r="BK15" s="173">
        <f t="shared" si="14"/>
        <v>0</v>
      </c>
      <c r="BL15" s="173">
        <f t="shared" si="14"/>
        <v>0</v>
      </c>
      <c r="BM15" s="173">
        <f t="shared" si="15"/>
        <v>0</v>
      </c>
      <c r="BN15" s="173">
        <f t="shared" si="16"/>
        <v>0</v>
      </c>
      <c r="BO15" s="180"/>
      <c r="BP15" s="174"/>
    </row>
    <row r="16" spans="1:68" ht="15" customHeight="1" x14ac:dyDescent="0.25">
      <c r="A16" s="175" t="s">
        <v>7</v>
      </c>
      <c r="B16" s="176">
        <v>80</v>
      </c>
      <c r="C16" s="177">
        <f t="shared" si="0"/>
        <v>0</v>
      </c>
      <c r="D16" s="181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>
        <f t="shared" si="3"/>
        <v>0</v>
      </c>
      <c r="R16" s="173">
        <f t="shared" si="3"/>
        <v>0</v>
      </c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>
        <f t="shared" si="4"/>
        <v>0</v>
      </c>
      <c r="AG16" s="173">
        <f t="shared" si="4"/>
        <v>0</v>
      </c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>
        <f t="shared" si="5"/>
        <v>0</v>
      </c>
      <c r="AV16" s="173">
        <f t="shared" si="5"/>
        <v>0</v>
      </c>
      <c r="AW16" s="173"/>
      <c r="AX16" s="173"/>
      <c r="AY16" s="173"/>
      <c r="AZ16" s="173">
        <f t="shared" si="6"/>
        <v>0</v>
      </c>
      <c r="BA16" s="173">
        <f t="shared" si="6"/>
        <v>0</v>
      </c>
      <c r="BB16" s="173">
        <f t="shared" si="7"/>
        <v>0</v>
      </c>
      <c r="BC16" s="173">
        <f t="shared" si="8"/>
        <v>0</v>
      </c>
      <c r="BD16" s="173">
        <f t="shared" si="9"/>
        <v>0</v>
      </c>
      <c r="BE16" s="173">
        <f t="shared" si="8"/>
        <v>0</v>
      </c>
      <c r="BF16" s="173">
        <f t="shared" si="9"/>
        <v>0</v>
      </c>
      <c r="BG16" s="173">
        <f t="shared" si="10"/>
        <v>0</v>
      </c>
      <c r="BH16" s="173">
        <f t="shared" si="11"/>
        <v>0</v>
      </c>
      <c r="BI16" s="173">
        <f t="shared" si="12"/>
        <v>0</v>
      </c>
      <c r="BJ16" s="173">
        <f t="shared" si="13"/>
        <v>0</v>
      </c>
      <c r="BK16" s="173">
        <f t="shared" si="14"/>
        <v>0</v>
      </c>
      <c r="BL16" s="173">
        <f t="shared" si="14"/>
        <v>0</v>
      </c>
      <c r="BM16" s="173">
        <f t="shared" si="15"/>
        <v>0</v>
      </c>
      <c r="BN16" s="173">
        <f t="shared" si="16"/>
        <v>0</v>
      </c>
      <c r="BO16" s="180"/>
      <c r="BP16" s="174"/>
    </row>
    <row r="17" spans="1:68" ht="15" customHeight="1" x14ac:dyDescent="0.25">
      <c r="A17" s="175" t="s">
        <v>8</v>
      </c>
      <c r="B17" s="176">
        <v>738.61</v>
      </c>
      <c r="C17" s="177">
        <f t="shared" si="0"/>
        <v>0</v>
      </c>
      <c r="D17" s="182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>
        <f t="shared" si="3"/>
        <v>0</v>
      </c>
      <c r="R17" s="173">
        <f t="shared" si="3"/>
        <v>0</v>
      </c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>
        <f t="shared" si="4"/>
        <v>0</v>
      </c>
      <c r="AG17" s="173">
        <f t="shared" si="4"/>
        <v>0</v>
      </c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>
        <f t="shared" si="5"/>
        <v>0</v>
      </c>
      <c r="AV17" s="173">
        <f t="shared" si="5"/>
        <v>0</v>
      </c>
      <c r="AW17" s="173"/>
      <c r="AX17" s="173"/>
      <c r="AY17" s="173"/>
      <c r="AZ17" s="173">
        <f t="shared" si="6"/>
        <v>0</v>
      </c>
      <c r="BA17" s="173">
        <f t="shared" si="6"/>
        <v>0</v>
      </c>
      <c r="BB17" s="173">
        <f t="shared" si="7"/>
        <v>0</v>
      </c>
      <c r="BC17" s="173">
        <f t="shared" si="8"/>
        <v>0</v>
      </c>
      <c r="BD17" s="173">
        <f t="shared" si="9"/>
        <v>0</v>
      </c>
      <c r="BE17" s="173">
        <f t="shared" si="8"/>
        <v>0</v>
      </c>
      <c r="BF17" s="173">
        <f t="shared" si="9"/>
        <v>0</v>
      </c>
      <c r="BG17" s="173">
        <f t="shared" si="10"/>
        <v>0</v>
      </c>
      <c r="BH17" s="173">
        <f t="shared" si="11"/>
        <v>0</v>
      </c>
      <c r="BI17" s="173">
        <f t="shared" si="12"/>
        <v>0</v>
      </c>
      <c r="BJ17" s="173">
        <f t="shared" si="13"/>
        <v>0</v>
      </c>
      <c r="BK17" s="173">
        <f t="shared" si="14"/>
        <v>0</v>
      </c>
      <c r="BL17" s="173">
        <f t="shared" si="14"/>
        <v>0</v>
      </c>
      <c r="BM17" s="173">
        <f t="shared" si="15"/>
        <v>0</v>
      </c>
      <c r="BN17" s="173">
        <f t="shared" si="16"/>
        <v>0</v>
      </c>
      <c r="BO17" s="180"/>
      <c r="BP17" s="174"/>
    </row>
    <row r="18" spans="1:68" ht="15" customHeight="1" x14ac:dyDescent="0.25">
      <c r="A18" s="175" t="s">
        <v>9</v>
      </c>
      <c r="B18" s="176">
        <v>1294</v>
      </c>
      <c r="C18" s="177">
        <f t="shared" si="0"/>
        <v>0</v>
      </c>
      <c r="D18" s="178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>
        <f t="shared" si="3"/>
        <v>0</v>
      </c>
      <c r="R18" s="173">
        <f t="shared" si="3"/>
        <v>0</v>
      </c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>
        <f t="shared" si="4"/>
        <v>0</v>
      </c>
      <c r="AG18" s="173">
        <f t="shared" si="4"/>
        <v>0</v>
      </c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>
        <f t="shared" si="5"/>
        <v>0</v>
      </c>
      <c r="AV18" s="173">
        <f t="shared" si="5"/>
        <v>0</v>
      </c>
      <c r="AW18" s="173"/>
      <c r="AX18" s="173"/>
      <c r="AY18" s="173"/>
      <c r="AZ18" s="173">
        <f t="shared" si="6"/>
        <v>0</v>
      </c>
      <c r="BA18" s="173">
        <f t="shared" si="6"/>
        <v>0</v>
      </c>
      <c r="BB18" s="173">
        <f t="shared" si="7"/>
        <v>0</v>
      </c>
      <c r="BC18" s="173">
        <f t="shared" si="8"/>
        <v>0</v>
      </c>
      <c r="BD18" s="173">
        <f t="shared" si="9"/>
        <v>0</v>
      </c>
      <c r="BE18" s="173">
        <f t="shared" si="8"/>
        <v>0</v>
      </c>
      <c r="BF18" s="173">
        <f t="shared" si="9"/>
        <v>0</v>
      </c>
      <c r="BG18" s="173">
        <f t="shared" si="10"/>
        <v>0</v>
      </c>
      <c r="BH18" s="173">
        <f t="shared" si="11"/>
        <v>0</v>
      </c>
      <c r="BI18" s="173">
        <f t="shared" si="12"/>
        <v>0</v>
      </c>
      <c r="BJ18" s="173">
        <f t="shared" si="13"/>
        <v>0</v>
      </c>
      <c r="BK18" s="173">
        <f t="shared" si="14"/>
        <v>0</v>
      </c>
      <c r="BL18" s="173">
        <f t="shared" si="14"/>
        <v>0</v>
      </c>
      <c r="BM18" s="173">
        <f t="shared" si="15"/>
        <v>0</v>
      </c>
      <c r="BN18" s="173">
        <f t="shared" si="16"/>
        <v>0</v>
      </c>
      <c r="BO18" s="183"/>
      <c r="BP18" s="174"/>
    </row>
    <row r="19" spans="1:68" ht="15" customHeight="1" x14ac:dyDescent="0.25">
      <c r="A19" s="175" t="s">
        <v>10</v>
      </c>
      <c r="B19" s="176">
        <v>1521</v>
      </c>
      <c r="C19" s="177">
        <f t="shared" si="0"/>
        <v>0.19723865877712032</v>
      </c>
      <c r="D19" s="184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>
        <f t="shared" si="3"/>
        <v>0</v>
      </c>
      <c r="R19" s="173">
        <f t="shared" si="3"/>
        <v>0</v>
      </c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>
        <v>3</v>
      </c>
      <c r="AE19" s="173">
        <v>4</v>
      </c>
      <c r="AF19" s="173">
        <f t="shared" si="4"/>
        <v>3</v>
      </c>
      <c r="AG19" s="173">
        <f t="shared" si="4"/>
        <v>4</v>
      </c>
      <c r="AH19" s="173"/>
      <c r="AI19" s="173"/>
      <c r="AJ19" s="173"/>
      <c r="AK19" s="173"/>
      <c r="AL19" s="173"/>
      <c r="AM19" s="173"/>
      <c r="AN19" s="173"/>
      <c r="AO19" s="173"/>
      <c r="AP19" s="185"/>
      <c r="AQ19" s="173"/>
      <c r="AR19" s="173"/>
      <c r="AS19" s="173"/>
      <c r="AT19" s="173"/>
      <c r="AU19" s="173">
        <f t="shared" si="5"/>
        <v>0</v>
      </c>
      <c r="AV19" s="173">
        <f t="shared" si="5"/>
        <v>0</v>
      </c>
      <c r="AW19" s="173"/>
      <c r="AX19" s="173"/>
      <c r="AY19" s="173"/>
      <c r="AZ19" s="173">
        <f t="shared" si="6"/>
        <v>0</v>
      </c>
      <c r="BA19" s="173">
        <f t="shared" si="6"/>
        <v>0</v>
      </c>
      <c r="BB19" s="173">
        <f t="shared" si="7"/>
        <v>0</v>
      </c>
      <c r="BC19" s="173">
        <f t="shared" si="8"/>
        <v>0</v>
      </c>
      <c r="BD19" s="173">
        <f t="shared" si="9"/>
        <v>0</v>
      </c>
      <c r="BE19" s="173">
        <f t="shared" si="8"/>
        <v>0</v>
      </c>
      <c r="BF19" s="173">
        <f t="shared" si="9"/>
        <v>0</v>
      </c>
      <c r="BG19" s="173">
        <f t="shared" si="10"/>
        <v>0</v>
      </c>
      <c r="BH19" s="173">
        <f t="shared" si="11"/>
        <v>0</v>
      </c>
      <c r="BI19" s="173">
        <f t="shared" si="12"/>
        <v>0</v>
      </c>
      <c r="BJ19" s="173">
        <f t="shared" si="13"/>
        <v>0</v>
      </c>
      <c r="BK19" s="173">
        <f t="shared" si="14"/>
        <v>3</v>
      </c>
      <c r="BL19" s="173">
        <f t="shared" si="14"/>
        <v>4</v>
      </c>
      <c r="BM19" s="173">
        <f t="shared" si="15"/>
        <v>3</v>
      </c>
      <c r="BN19" s="173">
        <f t="shared" si="16"/>
        <v>4</v>
      </c>
      <c r="BO19" s="186" t="s">
        <v>130</v>
      </c>
      <c r="BP19" s="174" t="s">
        <v>126</v>
      </c>
    </row>
    <row r="20" spans="1:68" ht="15" customHeight="1" x14ac:dyDescent="0.25">
      <c r="A20" s="175" t="s">
        <v>11</v>
      </c>
      <c r="B20" s="176">
        <v>184</v>
      </c>
      <c r="C20" s="177">
        <f t="shared" si="0"/>
        <v>0</v>
      </c>
      <c r="D20" s="181"/>
      <c r="E20" s="174"/>
      <c r="F20" s="173"/>
      <c r="G20" s="185"/>
      <c r="H20" s="173"/>
      <c r="I20" s="173"/>
      <c r="J20" s="173"/>
      <c r="K20" s="173"/>
      <c r="L20" s="173"/>
      <c r="M20" s="185"/>
      <c r="N20" s="173"/>
      <c r="O20" s="173"/>
      <c r="P20" s="173"/>
      <c r="Q20" s="173">
        <f t="shared" si="3"/>
        <v>0</v>
      </c>
      <c r="R20" s="173">
        <f t="shared" si="3"/>
        <v>0</v>
      </c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>
        <f t="shared" si="4"/>
        <v>0</v>
      </c>
      <c r="AG20" s="173">
        <f t="shared" si="4"/>
        <v>0</v>
      </c>
      <c r="AH20" s="173"/>
      <c r="AI20" s="173"/>
      <c r="AJ20" s="173"/>
      <c r="AK20" s="185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>
        <f t="shared" si="5"/>
        <v>0</v>
      </c>
      <c r="AV20" s="173">
        <f t="shared" si="5"/>
        <v>0</v>
      </c>
      <c r="AW20" s="173"/>
      <c r="AX20" s="173"/>
      <c r="AY20" s="173"/>
      <c r="AZ20" s="173">
        <f t="shared" si="6"/>
        <v>0</v>
      </c>
      <c r="BA20" s="173">
        <f t="shared" si="6"/>
        <v>0</v>
      </c>
      <c r="BB20" s="173">
        <f t="shared" si="7"/>
        <v>0</v>
      </c>
      <c r="BC20" s="173">
        <f t="shared" si="8"/>
        <v>0</v>
      </c>
      <c r="BD20" s="173">
        <f t="shared" si="9"/>
        <v>0</v>
      </c>
      <c r="BE20" s="173">
        <f t="shared" si="8"/>
        <v>0</v>
      </c>
      <c r="BF20" s="173">
        <f t="shared" si="9"/>
        <v>0</v>
      </c>
      <c r="BG20" s="173">
        <f t="shared" si="10"/>
        <v>0</v>
      </c>
      <c r="BH20" s="173">
        <f t="shared" si="11"/>
        <v>0</v>
      </c>
      <c r="BI20" s="173">
        <f t="shared" si="12"/>
        <v>0</v>
      </c>
      <c r="BJ20" s="173">
        <f t="shared" si="13"/>
        <v>0</v>
      </c>
      <c r="BK20" s="173">
        <f t="shared" si="14"/>
        <v>0</v>
      </c>
      <c r="BL20" s="173">
        <f t="shared" si="14"/>
        <v>0</v>
      </c>
      <c r="BM20" s="173">
        <f t="shared" si="15"/>
        <v>0</v>
      </c>
      <c r="BN20" s="173">
        <f t="shared" si="16"/>
        <v>0</v>
      </c>
      <c r="BO20" s="180"/>
      <c r="BP20" s="174"/>
    </row>
    <row r="21" spans="1:68" ht="15" customHeight="1" x14ac:dyDescent="0.25">
      <c r="A21" s="175" t="s">
        <v>12</v>
      </c>
      <c r="B21" s="176">
        <v>197.5</v>
      </c>
      <c r="C21" s="177">
        <f t="shared" si="0"/>
        <v>20.47088607594937</v>
      </c>
      <c r="D21" s="184"/>
      <c r="E21" s="173">
        <v>32.43</v>
      </c>
      <c r="F21" s="173">
        <v>40</v>
      </c>
      <c r="G21" s="173"/>
      <c r="H21" s="173"/>
      <c r="I21" s="173"/>
      <c r="J21" s="173"/>
      <c r="K21" s="173"/>
      <c r="L21" s="173"/>
      <c r="M21" s="185"/>
      <c r="N21" s="173"/>
      <c r="O21" s="173"/>
      <c r="P21" s="173"/>
      <c r="Q21" s="173">
        <f t="shared" si="3"/>
        <v>32.43</v>
      </c>
      <c r="R21" s="173">
        <f t="shared" si="3"/>
        <v>40</v>
      </c>
      <c r="S21" s="173"/>
      <c r="T21" s="173"/>
      <c r="U21" s="173"/>
      <c r="V21" s="173"/>
      <c r="W21" s="173"/>
      <c r="X21" s="173">
        <v>8</v>
      </c>
      <c r="Y21" s="173">
        <v>10</v>
      </c>
      <c r="Z21" s="173"/>
      <c r="AA21" s="173"/>
      <c r="AB21" s="173"/>
      <c r="AC21" s="173"/>
      <c r="AD21" s="173"/>
      <c r="AE21" s="173"/>
      <c r="AF21" s="173">
        <f t="shared" si="4"/>
        <v>8</v>
      </c>
      <c r="AG21" s="173">
        <f t="shared" si="4"/>
        <v>10</v>
      </c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>
        <f t="shared" si="5"/>
        <v>0</v>
      </c>
      <c r="AV21" s="173">
        <f t="shared" si="5"/>
        <v>0</v>
      </c>
      <c r="AW21" s="173"/>
      <c r="AX21" s="173"/>
      <c r="AY21" s="173"/>
      <c r="AZ21" s="173">
        <f t="shared" si="6"/>
        <v>0</v>
      </c>
      <c r="BA21" s="173">
        <f t="shared" si="6"/>
        <v>32.43</v>
      </c>
      <c r="BB21" s="173">
        <f t="shared" si="7"/>
        <v>40</v>
      </c>
      <c r="BC21" s="173">
        <f t="shared" si="8"/>
        <v>0</v>
      </c>
      <c r="BD21" s="173">
        <f t="shared" si="9"/>
        <v>0</v>
      </c>
      <c r="BE21" s="173">
        <f t="shared" si="8"/>
        <v>8</v>
      </c>
      <c r="BF21" s="173">
        <f t="shared" si="9"/>
        <v>10</v>
      </c>
      <c r="BG21" s="173">
        <f t="shared" si="10"/>
        <v>0</v>
      </c>
      <c r="BH21" s="173">
        <f t="shared" si="11"/>
        <v>0</v>
      </c>
      <c r="BI21" s="173">
        <f t="shared" si="12"/>
        <v>0</v>
      </c>
      <c r="BJ21" s="173">
        <f t="shared" si="13"/>
        <v>0</v>
      </c>
      <c r="BK21" s="173">
        <f t="shared" si="14"/>
        <v>0</v>
      </c>
      <c r="BL21" s="173">
        <f t="shared" si="14"/>
        <v>0</v>
      </c>
      <c r="BM21" s="173">
        <f>SUM(Q21,AF21,AU21,BC21)</f>
        <v>40.43</v>
      </c>
      <c r="BN21" s="173">
        <f t="shared" si="16"/>
        <v>50</v>
      </c>
      <c r="BO21" s="186" t="s">
        <v>130</v>
      </c>
      <c r="BP21" s="174" t="s">
        <v>126</v>
      </c>
    </row>
    <row r="22" spans="1:68" ht="15" customHeight="1" x14ac:dyDescent="0.25">
      <c r="A22" s="175" t="s">
        <v>13</v>
      </c>
      <c r="B22" s="176">
        <v>369</v>
      </c>
      <c r="C22" s="177">
        <f t="shared" si="0"/>
        <v>0</v>
      </c>
      <c r="D22" s="184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>
        <f t="shared" si="3"/>
        <v>0</v>
      </c>
      <c r="R22" s="173">
        <f t="shared" si="3"/>
        <v>0</v>
      </c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>
        <f t="shared" si="4"/>
        <v>0</v>
      </c>
      <c r="AG22" s="173">
        <f t="shared" si="4"/>
        <v>0</v>
      </c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>
        <f t="shared" si="5"/>
        <v>0</v>
      </c>
      <c r="AV22" s="173">
        <f t="shared" si="5"/>
        <v>0</v>
      </c>
      <c r="AW22" s="173"/>
      <c r="AX22" s="173"/>
      <c r="AY22" s="173"/>
      <c r="AZ22" s="173">
        <f t="shared" si="6"/>
        <v>0</v>
      </c>
      <c r="BA22" s="173">
        <f t="shared" si="6"/>
        <v>0</v>
      </c>
      <c r="BB22" s="173">
        <f t="shared" si="7"/>
        <v>0</v>
      </c>
      <c r="BC22" s="173">
        <f t="shared" si="8"/>
        <v>0</v>
      </c>
      <c r="BD22" s="173">
        <f t="shared" si="9"/>
        <v>0</v>
      </c>
      <c r="BE22" s="173">
        <f t="shared" si="8"/>
        <v>0</v>
      </c>
      <c r="BF22" s="173">
        <f t="shared" si="9"/>
        <v>0</v>
      </c>
      <c r="BG22" s="173">
        <f t="shared" si="10"/>
        <v>0</v>
      </c>
      <c r="BH22" s="173">
        <f t="shared" si="11"/>
        <v>0</v>
      </c>
      <c r="BI22" s="173">
        <f t="shared" si="12"/>
        <v>0</v>
      </c>
      <c r="BJ22" s="173">
        <f t="shared" si="13"/>
        <v>0</v>
      </c>
      <c r="BK22" s="173">
        <f t="shared" si="14"/>
        <v>0</v>
      </c>
      <c r="BL22" s="173">
        <f t="shared" si="14"/>
        <v>0</v>
      </c>
      <c r="BM22" s="173">
        <f t="shared" si="15"/>
        <v>0</v>
      </c>
      <c r="BN22" s="173">
        <f t="shared" si="16"/>
        <v>0</v>
      </c>
      <c r="BO22" s="180"/>
      <c r="BP22" s="174"/>
    </row>
    <row r="23" spans="1:68" ht="15" customHeight="1" x14ac:dyDescent="0.25">
      <c r="A23" s="175" t="s">
        <v>14</v>
      </c>
      <c r="B23" s="176">
        <v>146.47999999999999</v>
      </c>
      <c r="C23" s="177">
        <f t="shared" si="0"/>
        <v>0</v>
      </c>
      <c r="D23" s="178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>
        <f t="shared" si="3"/>
        <v>0</v>
      </c>
      <c r="R23" s="173">
        <f t="shared" si="3"/>
        <v>0</v>
      </c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>
        <f t="shared" si="4"/>
        <v>0</v>
      </c>
      <c r="AG23" s="173">
        <f t="shared" si="4"/>
        <v>0</v>
      </c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>
        <f t="shared" si="5"/>
        <v>0</v>
      </c>
      <c r="AV23" s="173">
        <f t="shared" si="5"/>
        <v>0</v>
      </c>
      <c r="AW23" s="173"/>
      <c r="AX23" s="173"/>
      <c r="AY23" s="173"/>
      <c r="AZ23" s="173">
        <f t="shared" si="6"/>
        <v>0</v>
      </c>
      <c r="BA23" s="173">
        <f t="shared" si="6"/>
        <v>0</v>
      </c>
      <c r="BB23" s="173">
        <f t="shared" si="7"/>
        <v>0</v>
      </c>
      <c r="BC23" s="173">
        <f t="shared" si="8"/>
        <v>0</v>
      </c>
      <c r="BD23" s="173">
        <f t="shared" si="9"/>
        <v>0</v>
      </c>
      <c r="BE23" s="173">
        <f t="shared" si="8"/>
        <v>0</v>
      </c>
      <c r="BF23" s="173">
        <f t="shared" si="9"/>
        <v>0</v>
      </c>
      <c r="BG23" s="173">
        <f t="shared" si="10"/>
        <v>0</v>
      </c>
      <c r="BH23" s="173">
        <f t="shared" si="11"/>
        <v>0</v>
      </c>
      <c r="BI23" s="173">
        <f t="shared" si="12"/>
        <v>0</v>
      </c>
      <c r="BJ23" s="173">
        <f t="shared" si="13"/>
        <v>0</v>
      </c>
      <c r="BK23" s="173">
        <f t="shared" si="14"/>
        <v>0</v>
      </c>
      <c r="BL23" s="173">
        <f t="shared" si="14"/>
        <v>0</v>
      </c>
      <c r="BM23" s="173">
        <f>BA23+BC23+BE23+BG23+BI23+BK23</f>
        <v>0</v>
      </c>
      <c r="BN23" s="173">
        <f t="shared" si="16"/>
        <v>0</v>
      </c>
      <c r="BO23" s="183"/>
      <c r="BP23" s="174"/>
    </row>
    <row r="24" spans="1:68" ht="15" customHeight="1" x14ac:dyDescent="0.25">
      <c r="A24" s="175" t="s">
        <v>15</v>
      </c>
      <c r="B24" s="176">
        <v>278</v>
      </c>
      <c r="C24" s="177">
        <f t="shared" si="0"/>
        <v>0</v>
      </c>
      <c r="D24" s="184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>
        <f t="shared" si="3"/>
        <v>0</v>
      </c>
      <c r="R24" s="173">
        <f t="shared" si="3"/>
        <v>0</v>
      </c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>
        <f t="shared" si="4"/>
        <v>0</v>
      </c>
      <c r="AG24" s="173">
        <f t="shared" si="4"/>
        <v>0</v>
      </c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>
        <f t="shared" si="5"/>
        <v>0</v>
      </c>
      <c r="AV24" s="173">
        <f t="shared" si="5"/>
        <v>0</v>
      </c>
      <c r="AW24" s="173"/>
      <c r="AX24" s="173"/>
      <c r="AY24" s="173"/>
      <c r="AZ24" s="173">
        <f t="shared" si="6"/>
        <v>0</v>
      </c>
      <c r="BA24" s="173">
        <f t="shared" si="6"/>
        <v>0</v>
      </c>
      <c r="BB24" s="173">
        <f t="shared" si="7"/>
        <v>0</v>
      </c>
      <c r="BC24" s="173">
        <f t="shared" si="8"/>
        <v>0</v>
      </c>
      <c r="BD24" s="173">
        <f t="shared" si="9"/>
        <v>0</v>
      </c>
      <c r="BE24" s="173">
        <f t="shared" si="8"/>
        <v>0</v>
      </c>
      <c r="BF24" s="173">
        <f t="shared" si="9"/>
        <v>0</v>
      </c>
      <c r="BG24" s="173">
        <f t="shared" si="10"/>
        <v>0</v>
      </c>
      <c r="BH24" s="173">
        <f t="shared" si="11"/>
        <v>0</v>
      </c>
      <c r="BI24" s="173">
        <f t="shared" si="12"/>
        <v>0</v>
      </c>
      <c r="BJ24" s="173">
        <f t="shared" si="13"/>
        <v>0</v>
      </c>
      <c r="BK24" s="173">
        <f t="shared" si="14"/>
        <v>0</v>
      </c>
      <c r="BL24" s="173">
        <f t="shared" si="14"/>
        <v>0</v>
      </c>
      <c r="BM24" s="173">
        <f t="shared" ref="BM24:BN44" si="17">BA24+BC24+BE24+BG24+BI24+BK24</f>
        <v>0</v>
      </c>
      <c r="BN24" s="173">
        <f t="shared" si="16"/>
        <v>0</v>
      </c>
      <c r="BO24" s="180"/>
      <c r="BP24" s="174"/>
    </row>
    <row r="25" spans="1:68" ht="15" customHeight="1" x14ac:dyDescent="0.25">
      <c r="A25" s="175" t="s">
        <v>16</v>
      </c>
      <c r="B25" s="176">
        <v>980.5</v>
      </c>
      <c r="C25" s="177">
        <f t="shared" si="0"/>
        <v>0</v>
      </c>
      <c r="D25" s="184"/>
      <c r="E25" s="187"/>
      <c r="F25" s="187"/>
      <c r="G25" s="188"/>
      <c r="H25" s="188"/>
      <c r="I25" s="188"/>
      <c r="J25" s="188"/>
      <c r="K25" s="188"/>
      <c r="L25" s="188"/>
      <c r="M25" s="188"/>
      <c r="N25" s="187"/>
      <c r="O25" s="187"/>
      <c r="P25" s="187"/>
      <c r="Q25" s="173">
        <f t="shared" si="3"/>
        <v>0</v>
      </c>
      <c r="R25" s="173">
        <f t="shared" si="3"/>
        <v>0</v>
      </c>
      <c r="S25" s="173"/>
      <c r="T25" s="187"/>
      <c r="U25" s="187"/>
      <c r="V25" s="187"/>
      <c r="W25" s="187"/>
      <c r="X25" s="187"/>
      <c r="Y25" s="187"/>
      <c r="Z25" s="187"/>
      <c r="AA25" s="187"/>
      <c r="AB25" s="40"/>
      <c r="AC25" s="40"/>
      <c r="AD25" s="187"/>
      <c r="AE25" s="187"/>
      <c r="AF25" s="173">
        <f t="shared" si="4"/>
        <v>0</v>
      </c>
      <c r="AG25" s="173">
        <f t="shared" si="4"/>
        <v>0</v>
      </c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>
        <f t="shared" si="5"/>
        <v>0</v>
      </c>
      <c r="AV25" s="173">
        <f t="shared" si="5"/>
        <v>0</v>
      </c>
      <c r="AW25" s="173"/>
      <c r="AX25" s="173"/>
      <c r="AY25" s="173"/>
      <c r="AZ25" s="173">
        <f t="shared" si="6"/>
        <v>0</v>
      </c>
      <c r="BA25" s="173">
        <f t="shared" si="6"/>
        <v>0</v>
      </c>
      <c r="BB25" s="173">
        <f t="shared" si="7"/>
        <v>0</v>
      </c>
      <c r="BC25" s="173">
        <f t="shared" si="8"/>
        <v>0</v>
      </c>
      <c r="BD25" s="173">
        <f t="shared" si="9"/>
        <v>0</v>
      </c>
      <c r="BE25" s="173">
        <f t="shared" si="8"/>
        <v>0</v>
      </c>
      <c r="BF25" s="173">
        <f t="shared" si="9"/>
        <v>0</v>
      </c>
      <c r="BG25" s="173">
        <f t="shared" si="10"/>
        <v>0</v>
      </c>
      <c r="BH25" s="173">
        <f t="shared" si="11"/>
        <v>0</v>
      </c>
      <c r="BI25" s="173">
        <f t="shared" si="12"/>
        <v>0</v>
      </c>
      <c r="BJ25" s="173">
        <f t="shared" si="13"/>
        <v>0</v>
      </c>
      <c r="BK25" s="173">
        <f t="shared" si="14"/>
        <v>0</v>
      </c>
      <c r="BL25" s="173">
        <f t="shared" si="14"/>
        <v>0</v>
      </c>
      <c r="BM25" s="173">
        <f t="shared" si="17"/>
        <v>0</v>
      </c>
      <c r="BN25" s="173">
        <f t="shared" si="16"/>
        <v>0</v>
      </c>
      <c r="BO25" s="189"/>
      <c r="BP25" s="190"/>
    </row>
    <row r="26" spans="1:68" ht="15" customHeight="1" x14ac:dyDescent="0.25">
      <c r="A26" s="191" t="s">
        <v>18</v>
      </c>
      <c r="B26" s="176">
        <v>1250</v>
      </c>
      <c r="C26" s="177">
        <f t="shared" si="0"/>
        <v>0</v>
      </c>
      <c r="D26" s="181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>
        <f t="shared" si="3"/>
        <v>0</v>
      </c>
      <c r="R26" s="173">
        <f t="shared" si="3"/>
        <v>0</v>
      </c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0"/>
      <c r="AE26" s="170"/>
      <c r="AF26" s="173">
        <f t="shared" si="4"/>
        <v>0</v>
      </c>
      <c r="AG26" s="173">
        <f t="shared" si="4"/>
        <v>0</v>
      </c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1"/>
      <c r="AS26" s="171"/>
      <c r="AT26" s="172"/>
      <c r="AU26" s="173">
        <f t="shared" si="5"/>
        <v>0</v>
      </c>
      <c r="AV26" s="173">
        <f t="shared" si="5"/>
        <v>0</v>
      </c>
      <c r="AW26" s="172"/>
      <c r="AX26" s="172"/>
      <c r="AY26" s="172"/>
      <c r="AZ26" s="173">
        <f t="shared" si="6"/>
        <v>0</v>
      </c>
      <c r="BA26" s="173">
        <f t="shared" si="6"/>
        <v>0</v>
      </c>
      <c r="BB26" s="173">
        <f t="shared" si="7"/>
        <v>0</v>
      </c>
      <c r="BC26" s="173">
        <f t="shared" si="8"/>
        <v>0</v>
      </c>
      <c r="BD26" s="173">
        <f t="shared" si="9"/>
        <v>0</v>
      </c>
      <c r="BE26" s="173">
        <f t="shared" si="8"/>
        <v>0</v>
      </c>
      <c r="BF26" s="173">
        <f t="shared" si="9"/>
        <v>0</v>
      </c>
      <c r="BG26" s="173">
        <f t="shared" si="10"/>
        <v>0</v>
      </c>
      <c r="BH26" s="173">
        <f t="shared" si="11"/>
        <v>0</v>
      </c>
      <c r="BI26" s="173">
        <f t="shared" si="12"/>
        <v>0</v>
      </c>
      <c r="BJ26" s="173">
        <f t="shared" si="13"/>
        <v>0</v>
      </c>
      <c r="BK26" s="173">
        <f t="shared" si="14"/>
        <v>0</v>
      </c>
      <c r="BL26" s="173">
        <f t="shared" si="14"/>
        <v>0</v>
      </c>
      <c r="BM26" s="173">
        <f t="shared" si="17"/>
        <v>0</v>
      </c>
      <c r="BN26" s="173">
        <f t="shared" si="16"/>
        <v>0</v>
      </c>
      <c r="BO26" s="186"/>
      <c r="BP26" s="174"/>
    </row>
    <row r="27" spans="1:68" ht="15" customHeight="1" x14ac:dyDescent="0.25">
      <c r="A27" s="191" t="s">
        <v>19</v>
      </c>
      <c r="B27" s="176">
        <v>608.35</v>
      </c>
      <c r="C27" s="177">
        <f t="shared" si="0"/>
        <v>0</v>
      </c>
      <c r="D27" s="178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>
        <f t="shared" si="3"/>
        <v>0</v>
      </c>
      <c r="R27" s="173">
        <f t="shared" si="3"/>
        <v>0</v>
      </c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>
        <f t="shared" si="4"/>
        <v>0</v>
      </c>
      <c r="AG27" s="173">
        <f t="shared" si="4"/>
        <v>0</v>
      </c>
      <c r="AH27" s="173"/>
      <c r="AI27" s="173"/>
      <c r="AJ27" s="173"/>
      <c r="AK27" s="170"/>
      <c r="AL27" s="170"/>
      <c r="AM27" s="170"/>
      <c r="AN27" s="170"/>
      <c r="AO27" s="170"/>
      <c r="AP27" s="170"/>
      <c r="AQ27" s="170"/>
      <c r="AR27" s="173"/>
      <c r="AS27" s="173"/>
      <c r="AT27" s="173"/>
      <c r="AU27" s="173">
        <f t="shared" si="5"/>
        <v>0</v>
      </c>
      <c r="AV27" s="173">
        <f t="shared" si="5"/>
        <v>0</v>
      </c>
      <c r="AW27" s="173"/>
      <c r="AX27" s="173"/>
      <c r="AY27" s="173"/>
      <c r="AZ27" s="173">
        <f t="shared" si="6"/>
        <v>0</v>
      </c>
      <c r="BA27" s="173">
        <f t="shared" si="6"/>
        <v>0</v>
      </c>
      <c r="BB27" s="173">
        <f t="shared" si="7"/>
        <v>0</v>
      </c>
      <c r="BC27" s="173">
        <f t="shared" si="8"/>
        <v>0</v>
      </c>
      <c r="BD27" s="173">
        <f t="shared" si="9"/>
        <v>0</v>
      </c>
      <c r="BE27" s="173">
        <f t="shared" si="8"/>
        <v>0</v>
      </c>
      <c r="BF27" s="173">
        <f t="shared" si="9"/>
        <v>0</v>
      </c>
      <c r="BG27" s="173">
        <f t="shared" si="10"/>
        <v>0</v>
      </c>
      <c r="BH27" s="173">
        <f t="shared" si="11"/>
        <v>0</v>
      </c>
      <c r="BI27" s="173">
        <f t="shared" si="12"/>
        <v>0</v>
      </c>
      <c r="BJ27" s="173">
        <f t="shared" si="13"/>
        <v>0</v>
      </c>
      <c r="BK27" s="173">
        <f t="shared" si="14"/>
        <v>0</v>
      </c>
      <c r="BL27" s="173">
        <f t="shared" si="14"/>
        <v>0</v>
      </c>
      <c r="BM27" s="173">
        <f t="shared" si="17"/>
        <v>0</v>
      </c>
      <c r="BN27" s="173">
        <f t="shared" si="16"/>
        <v>0</v>
      </c>
      <c r="BO27" s="183"/>
      <c r="BP27" s="174"/>
    </row>
    <row r="28" spans="1:68" ht="15" customHeight="1" x14ac:dyDescent="0.25">
      <c r="A28" s="192" t="s">
        <v>20</v>
      </c>
      <c r="B28" s="193">
        <v>324.49</v>
      </c>
      <c r="C28" s="177">
        <f t="shared" si="0"/>
        <v>0</v>
      </c>
      <c r="D28" s="181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>
        <f t="shared" si="3"/>
        <v>0</v>
      </c>
      <c r="R28" s="173">
        <f t="shared" si="3"/>
        <v>0</v>
      </c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>
        <f t="shared" si="4"/>
        <v>0</v>
      </c>
      <c r="AG28" s="173">
        <f t="shared" si="4"/>
        <v>0</v>
      </c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>
        <f t="shared" si="5"/>
        <v>0</v>
      </c>
      <c r="AV28" s="173">
        <f t="shared" si="5"/>
        <v>0</v>
      </c>
      <c r="AW28" s="173"/>
      <c r="AX28" s="173"/>
      <c r="AY28" s="173"/>
      <c r="AZ28" s="173">
        <f t="shared" si="6"/>
        <v>0</v>
      </c>
      <c r="BA28" s="173">
        <f t="shared" si="6"/>
        <v>0</v>
      </c>
      <c r="BB28" s="173">
        <f t="shared" si="7"/>
        <v>0</v>
      </c>
      <c r="BC28" s="173">
        <f t="shared" si="8"/>
        <v>0</v>
      </c>
      <c r="BD28" s="173">
        <f t="shared" si="9"/>
        <v>0</v>
      </c>
      <c r="BE28" s="173">
        <f t="shared" si="8"/>
        <v>0</v>
      </c>
      <c r="BF28" s="173">
        <f t="shared" si="9"/>
        <v>0</v>
      </c>
      <c r="BG28" s="173">
        <f t="shared" si="10"/>
        <v>0</v>
      </c>
      <c r="BH28" s="173">
        <f t="shared" si="11"/>
        <v>0</v>
      </c>
      <c r="BI28" s="173">
        <f t="shared" si="12"/>
        <v>0</v>
      </c>
      <c r="BJ28" s="173">
        <f t="shared" si="13"/>
        <v>0</v>
      </c>
      <c r="BK28" s="173">
        <f t="shared" si="14"/>
        <v>0</v>
      </c>
      <c r="BL28" s="173">
        <f t="shared" si="14"/>
        <v>0</v>
      </c>
      <c r="BM28" s="173">
        <f t="shared" si="17"/>
        <v>0</v>
      </c>
      <c r="BN28" s="173">
        <f t="shared" si="16"/>
        <v>0</v>
      </c>
      <c r="BO28" s="180"/>
      <c r="BP28" s="174"/>
    </row>
    <row r="29" spans="1:68" ht="15" customHeight="1" x14ac:dyDescent="0.25">
      <c r="A29" s="192" t="s">
        <v>21</v>
      </c>
      <c r="B29" s="193">
        <v>4130</v>
      </c>
      <c r="C29" s="177">
        <f t="shared" si="0"/>
        <v>0</v>
      </c>
      <c r="D29" s="182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>
        <f t="shared" si="3"/>
        <v>0</v>
      </c>
      <c r="R29" s="173">
        <f t="shared" si="3"/>
        <v>0</v>
      </c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>
        <f t="shared" si="4"/>
        <v>0</v>
      </c>
      <c r="AG29" s="173">
        <f t="shared" si="4"/>
        <v>0</v>
      </c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>
        <f t="shared" si="5"/>
        <v>0</v>
      </c>
      <c r="AV29" s="173">
        <f t="shared" si="5"/>
        <v>0</v>
      </c>
      <c r="AW29" s="173"/>
      <c r="AX29" s="173"/>
      <c r="AY29" s="173"/>
      <c r="AZ29" s="173">
        <f t="shared" si="6"/>
        <v>0</v>
      </c>
      <c r="BA29" s="173">
        <f t="shared" si="6"/>
        <v>0</v>
      </c>
      <c r="BB29" s="173">
        <f t="shared" si="7"/>
        <v>0</v>
      </c>
      <c r="BC29" s="173">
        <f t="shared" si="8"/>
        <v>0</v>
      </c>
      <c r="BD29" s="173">
        <f t="shared" si="9"/>
        <v>0</v>
      </c>
      <c r="BE29" s="173">
        <f t="shared" si="8"/>
        <v>0</v>
      </c>
      <c r="BF29" s="173">
        <f t="shared" si="9"/>
        <v>0</v>
      </c>
      <c r="BG29" s="173">
        <f t="shared" si="10"/>
        <v>0</v>
      </c>
      <c r="BH29" s="173">
        <f t="shared" si="11"/>
        <v>0</v>
      </c>
      <c r="BI29" s="173">
        <f t="shared" si="12"/>
        <v>0</v>
      </c>
      <c r="BJ29" s="173">
        <f t="shared" si="13"/>
        <v>0</v>
      </c>
      <c r="BK29" s="173">
        <f t="shared" si="14"/>
        <v>0</v>
      </c>
      <c r="BL29" s="173">
        <f t="shared" si="14"/>
        <v>0</v>
      </c>
      <c r="BM29" s="173">
        <f t="shared" si="17"/>
        <v>0</v>
      </c>
      <c r="BN29" s="173">
        <f t="shared" si="16"/>
        <v>0</v>
      </c>
      <c r="BO29" s="180"/>
      <c r="BP29" s="174"/>
    </row>
    <row r="30" spans="1:68" ht="15" customHeight="1" x14ac:dyDescent="0.25">
      <c r="A30" s="192" t="s">
        <v>22</v>
      </c>
      <c r="B30" s="193">
        <v>926</v>
      </c>
      <c r="C30" s="177">
        <f t="shared" si="0"/>
        <v>0</v>
      </c>
      <c r="D30" s="178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>
        <f t="shared" si="3"/>
        <v>0</v>
      </c>
      <c r="R30" s="173">
        <f t="shared" si="3"/>
        <v>0</v>
      </c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>
        <f t="shared" si="4"/>
        <v>0</v>
      </c>
      <c r="AG30" s="173">
        <f t="shared" si="4"/>
        <v>0</v>
      </c>
      <c r="AH30" s="173"/>
      <c r="AI30" s="173"/>
      <c r="AJ30" s="173"/>
      <c r="AK30" s="173"/>
      <c r="AL30" s="173"/>
      <c r="AM30" s="173"/>
      <c r="AN30" s="173"/>
      <c r="AO30" s="179"/>
      <c r="AP30" s="179"/>
      <c r="AQ30" s="173"/>
      <c r="AR30" s="173"/>
      <c r="AS30" s="173"/>
      <c r="AT30" s="173"/>
      <c r="AU30" s="173">
        <f t="shared" si="5"/>
        <v>0</v>
      </c>
      <c r="AV30" s="173">
        <f t="shared" si="5"/>
        <v>0</v>
      </c>
      <c r="AW30" s="173"/>
      <c r="AX30" s="173"/>
      <c r="AY30" s="173"/>
      <c r="AZ30" s="173">
        <f t="shared" si="6"/>
        <v>0</v>
      </c>
      <c r="BA30" s="173">
        <f t="shared" si="6"/>
        <v>0</v>
      </c>
      <c r="BB30" s="173">
        <f t="shared" si="7"/>
        <v>0</v>
      </c>
      <c r="BC30" s="173">
        <f t="shared" si="8"/>
        <v>0</v>
      </c>
      <c r="BD30" s="173">
        <f t="shared" si="9"/>
        <v>0</v>
      </c>
      <c r="BE30" s="173">
        <f t="shared" si="8"/>
        <v>0</v>
      </c>
      <c r="BF30" s="173">
        <f t="shared" si="9"/>
        <v>0</v>
      </c>
      <c r="BG30" s="173">
        <f t="shared" si="10"/>
        <v>0</v>
      </c>
      <c r="BH30" s="173">
        <f t="shared" si="11"/>
        <v>0</v>
      </c>
      <c r="BI30" s="173">
        <f t="shared" si="12"/>
        <v>0</v>
      </c>
      <c r="BJ30" s="173">
        <f t="shared" si="13"/>
        <v>0</v>
      </c>
      <c r="BK30" s="173">
        <f t="shared" si="14"/>
        <v>0</v>
      </c>
      <c r="BL30" s="173">
        <f t="shared" si="14"/>
        <v>0</v>
      </c>
      <c r="BM30" s="173">
        <f t="shared" si="17"/>
        <v>0</v>
      </c>
      <c r="BN30" s="173">
        <f t="shared" si="16"/>
        <v>0</v>
      </c>
      <c r="BO30" s="180"/>
      <c r="BP30" s="174"/>
    </row>
    <row r="31" spans="1:68" ht="15" customHeight="1" x14ac:dyDescent="0.25">
      <c r="A31" s="192" t="s">
        <v>23</v>
      </c>
      <c r="B31" s="193">
        <v>529</v>
      </c>
      <c r="C31" s="177">
        <f t="shared" si="0"/>
        <v>0</v>
      </c>
      <c r="D31" s="184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>
        <f t="shared" si="3"/>
        <v>0</v>
      </c>
      <c r="R31" s="173">
        <f t="shared" si="3"/>
        <v>0</v>
      </c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>
        <f t="shared" si="4"/>
        <v>0</v>
      </c>
      <c r="AG31" s="173">
        <f t="shared" si="4"/>
        <v>0</v>
      </c>
      <c r="AH31" s="173"/>
      <c r="AI31" s="173"/>
      <c r="AJ31" s="173"/>
      <c r="AK31" s="173"/>
      <c r="AL31" s="173"/>
      <c r="AM31" s="173"/>
      <c r="AN31" s="173"/>
      <c r="AO31" s="173"/>
      <c r="AP31" s="185"/>
      <c r="AQ31" s="173"/>
      <c r="AR31" s="173"/>
      <c r="AS31" s="173"/>
      <c r="AT31" s="173"/>
      <c r="AU31" s="173">
        <f t="shared" si="5"/>
        <v>0</v>
      </c>
      <c r="AV31" s="173">
        <f t="shared" si="5"/>
        <v>0</v>
      </c>
      <c r="AW31" s="173"/>
      <c r="AX31" s="173"/>
      <c r="AY31" s="173"/>
      <c r="AZ31" s="173">
        <f t="shared" si="6"/>
        <v>0</v>
      </c>
      <c r="BA31" s="173">
        <f t="shared" si="6"/>
        <v>0</v>
      </c>
      <c r="BB31" s="173">
        <f t="shared" si="7"/>
        <v>0</v>
      </c>
      <c r="BC31" s="173">
        <f t="shared" si="8"/>
        <v>0</v>
      </c>
      <c r="BD31" s="173">
        <f t="shared" si="9"/>
        <v>0</v>
      </c>
      <c r="BE31" s="173">
        <f t="shared" si="8"/>
        <v>0</v>
      </c>
      <c r="BF31" s="173">
        <f t="shared" si="9"/>
        <v>0</v>
      </c>
      <c r="BG31" s="173">
        <f t="shared" si="10"/>
        <v>0</v>
      </c>
      <c r="BH31" s="173">
        <f t="shared" si="11"/>
        <v>0</v>
      </c>
      <c r="BI31" s="173">
        <f t="shared" si="12"/>
        <v>0</v>
      </c>
      <c r="BJ31" s="173">
        <f t="shared" si="13"/>
        <v>0</v>
      </c>
      <c r="BK31" s="173">
        <f t="shared" si="14"/>
        <v>0</v>
      </c>
      <c r="BL31" s="173">
        <f t="shared" si="14"/>
        <v>0</v>
      </c>
      <c r="BM31" s="173">
        <f t="shared" si="17"/>
        <v>0</v>
      </c>
      <c r="BN31" s="173">
        <f t="shared" si="16"/>
        <v>0</v>
      </c>
      <c r="BO31" s="183"/>
      <c r="BP31" s="174"/>
    </row>
    <row r="32" spans="1:68" ht="15" customHeight="1" x14ac:dyDescent="0.25">
      <c r="A32" s="192" t="s">
        <v>24</v>
      </c>
      <c r="B32" s="193">
        <v>547</v>
      </c>
      <c r="C32" s="177">
        <f t="shared" si="0"/>
        <v>69.848263254113334</v>
      </c>
      <c r="D32" s="181"/>
      <c r="E32" s="174"/>
      <c r="F32" s="173"/>
      <c r="G32" s="174"/>
      <c r="H32" s="173"/>
      <c r="I32" s="173"/>
      <c r="J32" s="173"/>
      <c r="K32" s="173"/>
      <c r="L32" s="173"/>
      <c r="M32" s="185">
        <v>50.2</v>
      </c>
      <c r="N32" s="173">
        <v>68</v>
      </c>
      <c r="O32" s="173"/>
      <c r="P32" s="173"/>
      <c r="Q32" s="173">
        <f t="shared" si="3"/>
        <v>50.2</v>
      </c>
      <c r="R32" s="173">
        <f t="shared" si="3"/>
        <v>68</v>
      </c>
      <c r="S32" s="173"/>
      <c r="T32" s="173"/>
      <c r="U32" s="173"/>
      <c r="V32" s="173"/>
      <c r="W32" s="173"/>
      <c r="X32" s="173"/>
      <c r="Y32" s="173"/>
      <c r="Z32" s="173">
        <v>33</v>
      </c>
      <c r="AA32" s="173">
        <v>33</v>
      </c>
      <c r="AB32" s="173">
        <v>298.87</v>
      </c>
      <c r="AC32" s="173">
        <v>451</v>
      </c>
      <c r="AD32" s="173"/>
      <c r="AE32" s="173"/>
      <c r="AF32" s="173">
        <f t="shared" si="4"/>
        <v>331.87</v>
      </c>
      <c r="AG32" s="173">
        <f t="shared" si="4"/>
        <v>484</v>
      </c>
      <c r="AH32" s="173"/>
      <c r="AI32" s="173"/>
      <c r="AJ32" s="173"/>
      <c r="AK32" s="185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>
        <f t="shared" si="5"/>
        <v>0</v>
      </c>
      <c r="AV32" s="173">
        <f t="shared" si="5"/>
        <v>0</v>
      </c>
      <c r="AW32" s="173"/>
      <c r="AX32" s="173"/>
      <c r="AY32" s="173"/>
      <c r="AZ32" s="173">
        <f t="shared" si="6"/>
        <v>0</v>
      </c>
      <c r="BA32" s="173">
        <f t="shared" si="6"/>
        <v>0</v>
      </c>
      <c r="BB32" s="173">
        <f t="shared" si="7"/>
        <v>0</v>
      </c>
      <c r="BC32" s="173">
        <f t="shared" si="8"/>
        <v>0</v>
      </c>
      <c r="BD32" s="173">
        <f t="shared" si="9"/>
        <v>0</v>
      </c>
      <c r="BE32" s="173">
        <f t="shared" si="8"/>
        <v>0</v>
      </c>
      <c r="BF32" s="173">
        <f t="shared" si="9"/>
        <v>0</v>
      </c>
      <c r="BG32" s="173">
        <f t="shared" si="10"/>
        <v>33</v>
      </c>
      <c r="BH32" s="173">
        <f t="shared" si="11"/>
        <v>33</v>
      </c>
      <c r="BI32" s="173">
        <f t="shared" si="12"/>
        <v>349.07</v>
      </c>
      <c r="BJ32" s="173">
        <f t="shared" si="13"/>
        <v>519</v>
      </c>
      <c r="BK32" s="173">
        <f t="shared" si="14"/>
        <v>0</v>
      </c>
      <c r="BL32" s="173">
        <f t="shared" si="14"/>
        <v>0</v>
      </c>
      <c r="BM32" s="173">
        <f t="shared" si="17"/>
        <v>382.07</v>
      </c>
      <c r="BN32" s="173">
        <f t="shared" si="16"/>
        <v>552</v>
      </c>
      <c r="BO32" s="186" t="s">
        <v>130</v>
      </c>
      <c r="BP32" s="174" t="s">
        <v>126</v>
      </c>
    </row>
    <row r="33" spans="1:68" ht="15" customHeight="1" x14ac:dyDescent="0.25">
      <c r="A33" s="192" t="s">
        <v>100</v>
      </c>
      <c r="B33" s="193">
        <v>461</v>
      </c>
      <c r="C33" s="177">
        <f t="shared" si="0"/>
        <v>0</v>
      </c>
      <c r="D33" s="184"/>
      <c r="E33" s="194"/>
      <c r="F33" s="18"/>
      <c r="G33" s="194"/>
      <c r="H33" s="18"/>
      <c r="I33" s="194"/>
      <c r="J33" s="18"/>
      <c r="K33" s="194"/>
      <c r="L33" s="18"/>
      <c r="M33" s="194"/>
      <c r="N33" s="18"/>
      <c r="O33" s="194"/>
      <c r="P33" s="18"/>
      <c r="Q33" s="173">
        <f t="shared" si="3"/>
        <v>0</v>
      </c>
      <c r="R33" s="173">
        <f t="shared" si="3"/>
        <v>0</v>
      </c>
      <c r="S33" s="173"/>
      <c r="T33" s="173"/>
      <c r="U33" s="173"/>
      <c r="V33" s="173"/>
      <c r="W33" s="173"/>
      <c r="X33" s="173"/>
      <c r="Y33" s="173"/>
      <c r="Z33" s="179"/>
      <c r="AA33" s="18"/>
      <c r="AB33" s="179"/>
      <c r="AC33" s="18"/>
      <c r="AD33" s="179"/>
      <c r="AE33" s="18"/>
      <c r="AF33" s="173">
        <f t="shared" si="4"/>
        <v>0</v>
      </c>
      <c r="AG33" s="173">
        <f t="shared" si="4"/>
        <v>0</v>
      </c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>
        <f t="shared" si="5"/>
        <v>0</v>
      </c>
      <c r="AV33" s="173">
        <f t="shared" si="5"/>
        <v>0</v>
      </c>
      <c r="AW33" s="173"/>
      <c r="AX33" s="173"/>
      <c r="AY33" s="173"/>
      <c r="AZ33" s="173">
        <f t="shared" si="6"/>
        <v>0</v>
      </c>
      <c r="BA33" s="173">
        <f t="shared" si="6"/>
        <v>0</v>
      </c>
      <c r="BB33" s="173">
        <f t="shared" si="7"/>
        <v>0</v>
      </c>
      <c r="BC33" s="173">
        <f t="shared" si="8"/>
        <v>0</v>
      </c>
      <c r="BD33" s="173">
        <f t="shared" si="9"/>
        <v>0</v>
      </c>
      <c r="BE33" s="173">
        <f t="shared" si="8"/>
        <v>0</v>
      </c>
      <c r="BF33" s="173">
        <f t="shared" si="9"/>
        <v>0</v>
      </c>
      <c r="BG33" s="173">
        <f t="shared" si="10"/>
        <v>0</v>
      </c>
      <c r="BH33" s="173">
        <f t="shared" si="11"/>
        <v>0</v>
      </c>
      <c r="BI33" s="173">
        <f t="shared" si="12"/>
        <v>0</v>
      </c>
      <c r="BJ33" s="173">
        <f t="shared" si="13"/>
        <v>0</v>
      </c>
      <c r="BK33" s="173">
        <f t="shared" si="14"/>
        <v>0</v>
      </c>
      <c r="BL33" s="173">
        <f t="shared" si="14"/>
        <v>0</v>
      </c>
      <c r="BM33" s="173">
        <f t="shared" si="17"/>
        <v>0</v>
      </c>
      <c r="BN33" s="173">
        <f t="shared" si="16"/>
        <v>0</v>
      </c>
      <c r="BO33" s="183"/>
      <c r="BP33" s="174"/>
    </row>
    <row r="34" spans="1:68" ht="15" customHeight="1" x14ac:dyDescent="0.25">
      <c r="A34" s="192" t="s">
        <v>26</v>
      </c>
      <c r="B34" s="193">
        <v>984.53</v>
      </c>
      <c r="C34" s="177">
        <f t="shared" si="0"/>
        <v>0</v>
      </c>
      <c r="D34" s="178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>
        <f t="shared" si="3"/>
        <v>0</v>
      </c>
      <c r="R34" s="173">
        <f t="shared" si="3"/>
        <v>0</v>
      </c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>
        <f t="shared" si="4"/>
        <v>0</v>
      </c>
      <c r="AG34" s="173">
        <f t="shared" si="4"/>
        <v>0</v>
      </c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>
        <f t="shared" si="5"/>
        <v>0</v>
      </c>
      <c r="AV34" s="173">
        <f t="shared" si="5"/>
        <v>0</v>
      </c>
      <c r="AW34" s="173"/>
      <c r="AX34" s="173"/>
      <c r="AY34" s="173"/>
      <c r="AZ34" s="173">
        <f t="shared" si="6"/>
        <v>0</v>
      </c>
      <c r="BA34" s="173">
        <f t="shared" si="6"/>
        <v>0</v>
      </c>
      <c r="BB34" s="173">
        <f t="shared" si="7"/>
        <v>0</v>
      </c>
      <c r="BC34" s="173">
        <f t="shared" si="8"/>
        <v>0</v>
      </c>
      <c r="BD34" s="173">
        <f t="shared" si="9"/>
        <v>0</v>
      </c>
      <c r="BE34" s="173">
        <f t="shared" si="8"/>
        <v>0</v>
      </c>
      <c r="BF34" s="173">
        <f t="shared" si="9"/>
        <v>0</v>
      </c>
      <c r="BG34" s="173">
        <f t="shared" si="10"/>
        <v>0</v>
      </c>
      <c r="BH34" s="173">
        <f t="shared" si="11"/>
        <v>0</v>
      </c>
      <c r="BI34" s="173">
        <f t="shared" si="12"/>
        <v>0</v>
      </c>
      <c r="BJ34" s="173">
        <f t="shared" si="13"/>
        <v>0</v>
      </c>
      <c r="BK34" s="173">
        <f t="shared" si="14"/>
        <v>0</v>
      </c>
      <c r="BL34" s="173">
        <f t="shared" si="14"/>
        <v>0</v>
      </c>
      <c r="BM34" s="173">
        <f t="shared" si="17"/>
        <v>0</v>
      </c>
      <c r="BN34" s="173">
        <f t="shared" si="16"/>
        <v>0</v>
      </c>
      <c r="BO34" s="180"/>
      <c r="BP34" s="174"/>
    </row>
    <row r="35" spans="1:68" ht="15" customHeight="1" x14ac:dyDescent="0.25">
      <c r="A35" s="192" t="s">
        <v>27</v>
      </c>
      <c r="B35" s="193">
        <v>590</v>
      </c>
      <c r="C35" s="177">
        <f t="shared" si="0"/>
        <v>0</v>
      </c>
      <c r="D35" s="184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>
        <f t="shared" si="3"/>
        <v>0</v>
      </c>
      <c r="R35" s="173">
        <f t="shared" si="3"/>
        <v>0</v>
      </c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>
        <f t="shared" si="4"/>
        <v>0</v>
      </c>
      <c r="AG35" s="173">
        <f t="shared" si="4"/>
        <v>0</v>
      </c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>
        <f t="shared" si="5"/>
        <v>0</v>
      </c>
      <c r="AV35" s="173">
        <f t="shared" si="5"/>
        <v>0</v>
      </c>
      <c r="AW35" s="173"/>
      <c r="AX35" s="173"/>
      <c r="AY35" s="173"/>
      <c r="AZ35" s="173">
        <f t="shared" si="6"/>
        <v>0</v>
      </c>
      <c r="BA35" s="173">
        <f t="shared" si="6"/>
        <v>0</v>
      </c>
      <c r="BB35" s="173">
        <f t="shared" si="7"/>
        <v>0</v>
      </c>
      <c r="BC35" s="173">
        <f t="shared" si="8"/>
        <v>0</v>
      </c>
      <c r="BD35" s="173">
        <f t="shared" si="9"/>
        <v>0</v>
      </c>
      <c r="BE35" s="173">
        <f t="shared" si="8"/>
        <v>0</v>
      </c>
      <c r="BF35" s="173">
        <f t="shared" si="9"/>
        <v>0</v>
      </c>
      <c r="BG35" s="173">
        <f t="shared" si="10"/>
        <v>0</v>
      </c>
      <c r="BH35" s="173">
        <f t="shared" si="11"/>
        <v>0</v>
      </c>
      <c r="BI35" s="173">
        <f t="shared" si="12"/>
        <v>0</v>
      </c>
      <c r="BJ35" s="173">
        <f t="shared" si="13"/>
        <v>0</v>
      </c>
      <c r="BK35" s="173">
        <f t="shared" si="14"/>
        <v>0</v>
      </c>
      <c r="BL35" s="173">
        <f t="shared" si="14"/>
        <v>0</v>
      </c>
      <c r="BM35" s="173">
        <f t="shared" si="17"/>
        <v>0</v>
      </c>
      <c r="BN35" s="173">
        <f t="shared" si="16"/>
        <v>0</v>
      </c>
      <c r="BO35" s="180"/>
      <c r="BP35" s="174"/>
    </row>
    <row r="36" spans="1:68" ht="15" customHeight="1" x14ac:dyDescent="0.25">
      <c r="A36" s="192" t="s">
        <v>28</v>
      </c>
      <c r="B36" s="193">
        <v>3649.92</v>
      </c>
      <c r="C36" s="177">
        <f t="shared" si="0"/>
        <v>0</v>
      </c>
      <c r="D36" s="184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3">
        <f t="shared" si="3"/>
        <v>0</v>
      </c>
      <c r="R36" s="173">
        <f t="shared" si="3"/>
        <v>0</v>
      </c>
      <c r="S36" s="173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3">
        <f t="shared" si="4"/>
        <v>0</v>
      </c>
      <c r="AG36" s="173">
        <f t="shared" si="4"/>
        <v>0</v>
      </c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>
        <f t="shared" si="5"/>
        <v>0</v>
      </c>
      <c r="AV36" s="173">
        <f t="shared" si="5"/>
        <v>0</v>
      </c>
      <c r="AW36" s="173"/>
      <c r="AX36" s="173"/>
      <c r="AY36" s="173"/>
      <c r="AZ36" s="173">
        <f t="shared" si="6"/>
        <v>0</v>
      </c>
      <c r="BA36" s="173">
        <f t="shared" si="6"/>
        <v>0</v>
      </c>
      <c r="BB36" s="173">
        <f t="shared" si="7"/>
        <v>0</v>
      </c>
      <c r="BC36" s="173">
        <f t="shared" si="8"/>
        <v>0</v>
      </c>
      <c r="BD36" s="173">
        <f t="shared" si="9"/>
        <v>0</v>
      </c>
      <c r="BE36" s="173">
        <f t="shared" si="8"/>
        <v>0</v>
      </c>
      <c r="BF36" s="173">
        <f t="shared" si="9"/>
        <v>0</v>
      </c>
      <c r="BG36" s="173">
        <f t="shared" si="10"/>
        <v>0</v>
      </c>
      <c r="BH36" s="173">
        <f t="shared" si="11"/>
        <v>0</v>
      </c>
      <c r="BI36" s="173">
        <f t="shared" si="12"/>
        <v>0</v>
      </c>
      <c r="BJ36" s="173">
        <f t="shared" si="13"/>
        <v>0</v>
      </c>
      <c r="BK36" s="173">
        <f t="shared" si="14"/>
        <v>0</v>
      </c>
      <c r="BL36" s="173">
        <f t="shared" si="14"/>
        <v>0</v>
      </c>
      <c r="BM36" s="173">
        <f t="shared" si="17"/>
        <v>0</v>
      </c>
      <c r="BN36" s="173">
        <f t="shared" si="16"/>
        <v>0</v>
      </c>
      <c r="BO36" s="183"/>
      <c r="BP36" s="174"/>
    </row>
    <row r="37" spans="1:68" s="196" customFormat="1" ht="15" customHeight="1" x14ac:dyDescent="0.25">
      <c r="A37" s="192" t="s">
        <v>29</v>
      </c>
      <c r="B37" s="193">
        <v>2527</v>
      </c>
      <c r="C37" s="177">
        <f t="shared" si="0"/>
        <v>0</v>
      </c>
      <c r="D37" s="195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73">
        <f t="shared" si="3"/>
        <v>0</v>
      </c>
      <c r="R37" s="173">
        <f t="shared" si="3"/>
        <v>0</v>
      </c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9"/>
      <c r="AD37" s="19"/>
      <c r="AE37" s="19"/>
      <c r="AF37" s="173">
        <f t="shared" si="4"/>
        <v>0</v>
      </c>
      <c r="AG37" s="173">
        <f t="shared" si="4"/>
        <v>0</v>
      </c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>
        <f t="shared" si="5"/>
        <v>0</v>
      </c>
      <c r="AV37" s="173">
        <f t="shared" si="5"/>
        <v>0</v>
      </c>
      <c r="AW37" s="173"/>
      <c r="AX37" s="173"/>
      <c r="AY37" s="173"/>
      <c r="AZ37" s="173">
        <f t="shared" si="6"/>
        <v>0</v>
      </c>
      <c r="BA37" s="173">
        <f t="shared" si="6"/>
        <v>0</v>
      </c>
      <c r="BB37" s="173">
        <f t="shared" si="7"/>
        <v>0</v>
      </c>
      <c r="BC37" s="173">
        <f t="shared" si="8"/>
        <v>0</v>
      </c>
      <c r="BD37" s="173">
        <f t="shared" si="9"/>
        <v>0</v>
      </c>
      <c r="BE37" s="173">
        <f t="shared" si="8"/>
        <v>0</v>
      </c>
      <c r="BF37" s="173">
        <f t="shared" si="9"/>
        <v>0</v>
      </c>
      <c r="BG37" s="173">
        <f t="shared" si="10"/>
        <v>0</v>
      </c>
      <c r="BH37" s="173">
        <f t="shared" si="11"/>
        <v>0</v>
      </c>
      <c r="BI37" s="173">
        <f t="shared" si="12"/>
        <v>0</v>
      </c>
      <c r="BJ37" s="173">
        <f t="shared" si="13"/>
        <v>0</v>
      </c>
      <c r="BK37" s="173">
        <f t="shared" si="14"/>
        <v>0</v>
      </c>
      <c r="BL37" s="173">
        <f t="shared" si="14"/>
        <v>0</v>
      </c>
      <c r="BM37" s="173">
        <f t="shared" si="17"/>
        <v>0</v>
      </c>
      <c r="BN37" s="173">
        <f t="shared" si="16"/>
        <v>0</v>
      </c>
      <c r="BO37" s="183"/>
      <c r="BP37" s="174"/>
    </row>
    <row r="38" spans="1:68" ht="15" customHeight="1" x14ac:dyDescent="0.25">
      <c r="A38" s="192" t="s">
        <v>30</v>
      </c>
      <c r="B38" s="193">
        <v>2182.5</v>
      </c>
      <c r="C38" s="177">
        <f t="shared" si="0"/>
        <v>0</v>
      </c>
      <c r="D38" s="197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>
        <f t="shared" si="3"/>
        <v>0</v>
      </c>
      <c r="R38" s="173">
        <f t="shared" si="3"/>
        <v>0</v>
      </c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0"/>
      <c r="AE38" s="170"/>
      <c r="AF38" s="173">
        <f t="shared" si="4"/>
        <v>0</v>
      </c>
      <c r="AG38" s="173">
        <f t="shared" si="4"/>
        <v>0</v>
      </c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1"/>
      <c r="AS38" s="171"/>
      <c r="AT38" s="172"/>
      <c r="AU38" s="173">
        <f t="shared" si="5"/>
        <v>0</v>
      </c>
      <c r="AV38" s="173">
        <f t="shared" si="5"/>
        <v>0</v>
      </c>
      <c r="AW38" s="172"/>
      <c r="AX38" s="172"/>
      <c r="AY38" s="172"/>
      <c r="AZ38" s="173">
        <f t="shared" si="6"/>
        <v>0</v>
      </c>
      <c r="BA38" s="173">
        <f t="shared" si="6"/>
        <v>0</v>
      </c>
      <c r="BB38" s="173">
        <f t="shared" si="7"/>
        <v>0</v>
      </c>
      <c r="BC38" s="173">
        <f t="shared" si="8"/>
        <v>0</v>
      </c>
      <c r="BD38" s="173">
        <f t="shared" si="9"/>
        <v>0</v>
      </c>
      <c r="BE38" s="173">
        <f t="shared" si="8"/>
        <v>0</v>
      </c>
      <c r="BF38" s="173">
        <f t="shared" si="9"/>
        <v>0</v>
      </c>
      <c r="BG38" s="173">
        <f t="shared" si="10"/>
        <v>0</v>
      </c>
      <c r="BH38" s="173">
        <f t="shared" si="11"/>
        <v>0</v>
      </c>
      <c r="BI38" s="173">
        <f t="shared" si="12"/>
        <v>0</v>
      </c>
      <c r="BJ38" s="173">
        <f t="shared" si="13"/>
        <v>0</v>
      </c>
      <c r="BK38" s="173">
        <f t="shared" si="14"/>
        <v>0</v>
      </c>
      <c r="BL38" s="173">
        <f t="shared" si="14"/>
        <v>0</v>
      </c>
      <c r="BM38" s="173">
        <f t="shared" si="17"/>
        <v>0</v>
      </c>
      <c r="BN38" s="173">
        <f t="shared" si="16"/>
        <v>0</v>
      </c>
      <c r="BO38" s="180"/>
      <c r="BP38" s="174"/>
    </row>
    <row r="39" spans="1:68" ht="15" customHeight="1" x14ac:dyDescent="0.25">
      <c r="A39" s="192" t="s">
        <v>31</v>
      </c>
      <c r="B39" s="193">
        <v>7199</v>
      </c>
      <c r="C39" s="177">
        <f t="shared" si="0"/>
        <v>0</v>
      </c>
      <c r="D39" s="19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73">
        <f t="shared" si="3"/>
        <v>0</v>
      </c>
      <c r="R39" s="173">
        <f t="shared" si="3"/>
        <v>0</v>
      </c>
      <c r="S39" s="173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73">
        <f t="shared" si="4"/>
        <v>0</v>
      </c>
      <c r="AG39" s="173">
        <f t="shared" si="4"/>
        <v>0</v>
      </c>
      <c r="AH39" s="173"/>
      <c r="AI39" s="173"/>
      <c r="AJ39" s="173"/>
      <c r="AK39" s="170"/>
      <c r="AL39" s="170"/>
      <c r="AM39" s="170"/>
      <c r="AN39" s="170"/>
      <c r="AO39" s="170"/>
      <c r="AP39" s="170"/>
      <c r="AQ39" s="170"/>
      <c r="AR39" s="173"/>
      <c r="AS39" s="173"/>
      <c r="AT39" s="173"/>
      <c r="AU39" s="173">
        <f t="shared" si="5"/>
        <v>0</v>
      </c>
      <c r="AV39" s="173">
        <f t="shared" si="5"/>
        <v>0</v>
      </c>
      <c r="AW39" s="173"/>
      <c r="AX39" s="173"/>
      <c r="AY39" s="173"/>
      <c r="AZ39" s="173">
        <f t="shared" si="6"/>
        <v>0</v>
      </c>
      <c r="BA39" s="173">
        <f t="shared" si="6"/>
        <v>0</v>
      </c>
      <c r="BB39" s="173">
        <f t="shared" si="7"/>
        <v>0</v>
      </c>
      <c r="BC39" s="173">
        <f t="shared" si="8"/>
        <v>0</v>
      </c>
      <c r="BD39" s="173">
        <f t="shared" si="9"/>
        <v>0</v>
      </c>
      <c r="BE39" s="173">
        <f t="shared" si="8"/>
        <v>0</v>
      </c>
      <c r="BF39" s="173">
        <f t="shared" si="9"/>
        <v>0</v>
      </c>
      <c r="BG39" s="173">
        <f t="shared" si="10"/>
        <v>0</v>
      </c>
      <c r="BH39" s="173">
        <f t="shared" si="11"/>
        <v>0</v>
      </c>
      <c r="BI39" s="173">
        <f t="shared" si="12"/>
        <v>0</v>
      </c>
      <c r="BJ39" s="173">
        <f t="shared" si="13"/>
        <v>0</v>
      </c>
      <c r="BK39" s="173">
        <f t="shared" si="14"/>
        <v>0</v>
      </c>
      <c r="BL39" s="173">
        <f t="shared" si="14"/>
        <v>0</v>
      </c>
      <c r="BM39" s="173">
        <f t="shared" si="17"/>
        <v>0</v>
      </c>
      <c r="BN39" s="173">
        <f t="shared" si="16"/>
        <v>0</v>
      </c>
      <c r="BO39" s="180"/>
      <c r="BP39" s="174"/>
    </row>
    <row r="40" spans="1:68" ht="15" customHeight="1" x14ac:dyDescent="0.25">
      <c r="A40" s="198" t="s">
        <v>33</v>
      </c>
      <c r="B40" s="193">
        <v>1701</v>
      </c>
      <c r="C40" s="177">
        <f t="shared" si="0"/>
        <v>0</v>
      </c>
      <c r="D40" s="197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>
        <f t="shared" si="3"/>
        <v>0</v>
      </c>
      <c r="R40" s="173">
        <f t="shared" si="3"/>
        <v>0</v>
      </c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>
        <f t="shared" si="4"/>
        <v>0</v>
      </c>
      <c r="AG40" s="173">
        <f t="shared" si="4"/>
        <v>0</v>
      </c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>
        <f t="shared" si="5"/>
        <v>0</v>
      </c>
      <c r="AV40" s="173">
        <f t="shared" si="5"/>
        <v>0</v>
      </c>
      <c r="AW40" s="173"/>
      <c r="AX40" s="173"/>
      <c r="AY40" s="173"/>
      <c r="AZ40" s="173">
        <f t="shared" si="6"/>
        <v>0</v>
      </c>
      <c r="BA40" s="173">
        <f t="shared" si="6"/>
        <v>0</v>
      </c>
      <c r="BB40" s="173">
        <f t="shared" si="7"/>
        <v>0</v>
      </c>
      <c r="BC40" s="173">
        <f t="shared" si="8"/>
        <v>0</v>
      </c>
      <c r="BD40" s="173">
        <f t="shared" si="9"/>
        <v>0</v>
      </c>
      <c r="BE40" s="173">
        <f t="shared" si="8"/>
        <v>0</v>
      </c>
      <c r="BF40" s="173">
        <f t="shared" si="9"/>
        <v>0</v>
      </c>
      <c r="BG40" s="173">
        <f t="shared" si="10"/>
        <v>0</v>
      </c>
      <c r="BH40" s="173">
        <f t="shared" si="11"/>
        <v>0</v>
      </c>
      <c r="BI40" s="173">
        <f t="shared" si="12"/>
        <v>0</v>
      </c>
      <c r="BJ40" s="173">
        <f t="shared" si="13"/>
        <v>0</v>
      </c>
      <c r="BK40" s="173">
        <f t="shared" si="14"/>
        <v>0</v>
      </c>
      <c r="BL40" s="173">
        <f t="shared" si="14"/>
        <v>0</v>
      </c>
      <c r="BM40" s="173">
        <f t="shared" si="17"/>
        <v>0</v>
      </c>
      <c r="BN40" s="173">
        <f t="shared" si="16"/>
        <v>0</v>
      </c>
      <c r="BO40" s="183"/>
      <c r="BP40" s="174"/>
    </row>
    <row r="41" spans="1:68" ht="15" customHeight="1" x14ac:dyDescent="0.25">
      <c r="A41" s="198" t="s">
        <v>34</v>
      </c>
      <c r="B41" s="193">
        <v>166.57</v>
      </c>
      <c r="C41" s="177">
        <f t="shared" si="0"/>
        <v>0</v>
      </c>
      <c r="D41" s="199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>
        <f t="shared" si="3"/>
        <v>0</v>
      </c>
      <c r="R41" s="173">
        <f t="shared" si="3"/>
        <v>0</v>
      </c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>
        <f t="shared" si="4"/>
        <v>0</v>
      </c>
      <c r="AG41" s="173">
        <f t="shared" si="4"/>
        <v>0</v>
      </c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>
        <f t="shared" si="5"/>
        <v>0</v>
      </c>
      <c r="AV41" s="173">
        <f t="shared" si="5"/>
        <v>0</v>
      </c>
      <c r="AW41" s="173"/>
      <c r="AX41" s="173"/>
      <c r="AY41" s="173"/>
      <c r="AZ41" s="173">
        <f t="shared" si="6"/>
        <v>0</v>
      </c>
      <c r="BA41" s="173">
        <f t="shared" si="6"/>
        <v>0</v>
      </c>
      <c r="BB41" s="173">
        <f t="shared" si="7"/>
        <v>0</v>
      </c>
      <c r="BC41" s="173">
        <f t="shared" si="8"/>
        <v>0</v>
      </c>
      <c r="BD41" s="173">
        <f t="shared" si="9"/>
        <v>0</v>
      </c>
      <c r="BE41" s="173">
        <f t="shared" si="8"/>
        <v>0</v>
      </c>
      <c r="BF41" s="173">
        <f t="shared" si="9"/>
        <v>0</v>
      </c>
      <c r="BG41" s="173">
        <f t="shared" si="10"/>
        <v>0</v>
      </c>
      <c r="BH41" s="173">
        <f t="shared" si="11"/>
        <v>0</v>
      </c>
      <c r="BI41" s="173">
        <f t="shared" si="12"/>
        <v>0</v>
      </c>
      <c r="BJ41" s="173">
        <f t="shared" si="13"/>
        <v>0</v>
      </c>
      <c r="BK41" s="173">
        <f t="shared" si="14"/>
        <v>0</v>
      </c>
      <c r="BL41" s="173">
        <f t="shared" si="14"/>
        <v>0</v>
      </c>
      <c r="BM41" s="173">
        <f t="shared" si="17"/>
        <v>0</v>
      </c>
      <c r="BN41" s="173">
        <f t="shared" si="16"/>
        <v>0</v>
      </c>
      <c r="BO41" s="180"/>
      <c r="BP41" s="174"/>
    </row>
    <row r="42" spans="1:68" ht="15" customHeight="1" x14ac:dyDescent="0.25">
      <c r="A42" s="198" t="s">
        <v>35</v>
      </c>
      <c r="B42" s="193">
        <v>1008</v>
      </c>
      <c r="C42" s="177">
        <f t="shared" si="0"/>
        <v>0</v>
      </c>
      <c r="D42" s="200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>
        <f t="shared" si="3"/>
        <v>0</v>
      </c>
      <c r="R42" s="173">
        <f t="shared" si="3"/>
        <v>0</v>
      </c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>
        <f t="shared" si="4"/>
        <v>0</v>
      </c>
      <c r="AG42" s="173">
        <f t="shared" si="4"/>
        <v>0</v>
      </c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>
        <f t="shared" si="5"/>
        <v>0</v>
      </c>
      <c r="AV42" s="173">
        <f t="shared" si="5"/>
        <v>0</v>
      </c>
      <c r="AW42" s="173"/>
      <c r="AX42" s="173"/>
      <c r="AY42" s="173"/>
      <c r="AZ42" s="173">
        <f t="shared" si="6"/>
        <v>0</v>
      </c>
      <c r="BA42" s="173">
        <f t="shared" si="6"/>
        <v>0</v>
      </c>
      <c r="BB42" s="173">
        <f t="shared" si="7"/>
        <v>0</v>
      </c>
      <c r="BC42" s="173">
        <f t="shared" si="8"/>
        <v>0</v>
      </c>
      <c r="BD42" s="173">
        <f t="shared" si="9"/>
        <v>0</v>
      </c>
      <c r="BE42" s="173">
        <f t="shared" si="8"/>
        <v>0</v>
      </c>
      <c r="BF42" s="173">
        <f t="shared" si="9"/>
        <v>0</v>
      </c>
      <c r="BG42" s="173">
        <f t="shared" si="10"/>
        <v>0</v>
      </c>
      <c r="BH42" s="173">
        <f t="shared" si="11"/>
        <v>0</v>
      </c>
      <c r="BI42" s="173">
        <f t="shared" si="12"/>
        <v>0</v>
      </c>
      <c r="BJ42" s="173">
        <f t="shared" si="13"/>
        <v>0</v>
      </c>
      <c r="BK42" s="173">
        <f t="shared" si="14"/>
        <v>0</v>
      </c>
      <c r="BL42" s="173">
        <f t="shared" si="14"/>
        <v>0</v>
      </c>
      <c r="BM42" s="173">
        <f t="shared" si="17"/>
        <v>0</v>
      </c>
      <c r="BN42" s="173">
        <f t="shared" si="16"/>
        <v>0</v>
      </c>
      <c r="BO42" s="180"/>
      <c r="BP42" s="174"/>
    </row>
    <row r="43" spans="1:68" ht="15" customHeight="1" x14ac:dyDescent="0.25">
      <c r="A43" s="198" t="s">
        <v>36</v>
      </c>
      <c r="B43" s="193">
        <v>1140.8399999999999</v>
      </c>
      <c r="C43" s="177">
        <f t="shared" si="0"/>
        <v>0</v>
      </c>
      <c r="D43" s="195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>
        <f t="shared" si="3"/>
        <v>0</v>
      </c>
      <c r="R43" s="173">
        <f t="shared" si="3"/>
        <v>0</v>
      </c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>
        <f t="shared" si="4"/>
        <v>0</v>
      </c>
      <c r="AG43" s="173">
        <f t="shared" si="4"/>
        <v>0</v>
      </c>
      <c r="AH43" s="173"/>
      <c r="AI43" s="173"/>
      <c r="AJ43" s="173"/>
      <c r="AK43" s="173"/>
      <c r="AL43" s="173"/>
      <c r="AM43" s="173"/>
      <c r="AN43" s="173"/>
      <c r="AO43" s="173"/>
      <c r="AP43" s="185"/>
      <c r="AQ43" s="173"/>
      <c r="AR43" s="173"/>
      <c r="AS43" s="173"/>
      <c r="AT43" s="173"/>
      <c r="AU43" s="173">
        <f t="shared" si="5"/>
        <v>0</v>
      </c>
      <c r="AV43" s="173">
        <f t="shared" si="5"/>
        <v>0</v>
      </c>
      <c r="AW43" s="173"/>
      <c r="AX43" s="173"/>
      <c r="AY43" s="173"/>
      <c r="AZ43" s="173">
        <f t="shared" si="6"/>
        <v>0</v>
      </c>
      <c r="BA43" s="173">
        <f t="shared" si="6"/>
        <v>0</v>
      </c>
      <c r="BB43" s="173">
        <f t="shared" si="7"/>
        <v>0</v>
      </c>
      <c r="BC43" s="173">
        <f t="shared" si="8"/>
        <v>0</v>
      </c>
      <c r="BD43" s="173">
        <f t="shared" si="9"/>
        <v>0</v>
      </c>
      <c r="BE43" s="173">
        <f t="shared" si="8"/>
        <v>0</v>
      </c>
      <c r="BF43" s="173">
        <f t="shared" si="9"/>
        <v>0</v>
      </c>
      <c r="BG43" s="173">
        <f t="shared" si="10"/>
        <v>0</v>
      </c>
      <c r="BH43" s="173">
        <f t="shared" si="11"/>
        <v>0</v>
      </c>
      <c r="BI43" s="173">
        <f t="shared" si="12"/>
        <v>0</v>
      </c>
      <c r="BJ43" s="173">
        <f t="shared" si="13"/>
        <v>0</v>
      </c>
      <c r="BK43" s="173"/>
      <c r="BL43" s="173">
        <f t="shared" si="14"/>
        <v>0</v>
      </c>
      <c r="BM43" s="173">
        <f t="shared" si="17"/>
        <v>0</v>
      </c>
      <c r="BN43" s="173">
        <f t="shared" si="17"/>
        <v>0</v>
      </c>
      <c r="BO43" s="183"/>
      <c r="BP43" s="174"/>
    </row>
    <row r="44" spans="1:68" ht="15" customHeight="1" x14ac:dyDescent="0.25">
      <c r="A44" s="198" t="s">
        <v>37</v>
      </c>
      <c r="B44" s="193">
        <v>1657</v>
      </c>
      <c r="C44" s="177">
        <f t="shared" si="0"/>
        <v>0</v>
      </c>
      <c r="D44" s="197"/>
      <c r="E44" s="174"/>
      <c r="F44" s="173"/>
      <c r="G44" s="185"/>
      <c r="H44" s="173"/>
      <c r="I44" s="173"/>
      <c r="J44" s="173"/>
      <c r="K44" s="173"/>
      <c r="L44" s="173"/>
      <c r="M44" s="185"/>
      <c r="N44" s="173"/>
      <c r="O44" s="173"/>
      <c r="P44" s="173"/>
      <c r="Q44" s="173">
        <f t="shared" si="3"/>
        <v>0</v>
      </c>
      <c r="R44" s="173">
        <f t="shared" si="3"/>
        <v>0</v>
      </c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>
        <f t="shared" si="4"/>
        <v>0</v>
      </c>
      <c r="AG44" s="173">
        <f t="shared" si="4"/>
        <v>0</v>
      </c>
      <c r="AH44" s="173"/>
      <c r="AI44" s="173"/>
      <c r="AJ44" s="173"/>
      <c r="AK44" s="185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>
        <f t="shared" si="5"/>
        <v>0</v>
      </c>
      <c r="AV44" s="173">
        <f t="shared" si="5"/>
        <v>0</v>
      </c>
      <c r="AW44" s="173"/>
      <c r="AX44" s="173"/>
      <c r="AY44" s="173"/>
      <c r="AZ44" s="173">
        <f t="shared" si="6"/>
        <v>0</v>
      </c>
      <c r="BA44" s="173">
        <f t="shared" si="6"/>
        <v>0</v>
      </c>
      <c r="BB44" s="173">
        <f t="shared" si="7"/>
        <v>0</v>
      </c>
      <c r="BC44" s="173">
        <f t="shared" si="8"/>
        <v>0</v>
      </c>
      <c r="BD44" s="173">
        <f t="shared" si="9"/>
        <v>0</v>
      </c>
      <c r="BE44" s="173">
        <f t="shared" si="8"/>
        <v>0</v>
      </c>
      <c r="BF44" s="173">
        <f t="shared" si="9"/>
        <v>0</v>
      </c>
      <c r="BG44" s="173">
        <f t="shared" si="10"/>
        <v>0</v>
      </c>
      <c r="BH44" s="173">
        <f t="shared" si="11"/>
        <v>0</v>
      </c>
      <c r="BI44" s="173">
        <f t="shared" si="12"/>
        <v>0</v>
      </c>
      <c r="BJ44" s="173">
        <f t="shared" si="13"/>
        <v>0</v>
      </c>
      <c r="BK44" s="173">
        <f t="shared" si="14"/>
        <v>0</v>
      </c>
      <c r="BL44" s="173">
        <f t="shared" si="14"/>
        <v>0</v>
      </c>
      <c r="BM44" s="173">
        <f t="shared" si="17"/>
        <v>0</v>
      </c>
      <c r="BN44" s="173">
        <f t="shared" si="17"/>
        <v>0</v>
      </c>
      <c r="BO44" s="180"/>
      <c r="BP44" s="174"/>
    </row>
    <row r="45" spans="1:68" ht="15" customHeight="1" x14ac:dyDescent="0.3">
      <c r="A45" s="198" t="s">
        <v>38</v>
      </c>
      <c r="B45" s="193">
        <v>3677.73</v>
      </c>
      <c r="C45" s="177">
        <f t="shared" si="0"/>
        <v>0</v>
      </c>
      <c r="D45" s="195"/>
      <c r="E45" s="41"/>
      <c r="F45" s="42"/>
      <c r="G45" s="41"/>
      <c r="H45" s="42"/>
      <c r="I45" s="41"/>
      <c r="J45" s="42"/>
      <c r="K45" s="41"/>
      <c r="L45" s="42"/>
      <c r="M45" s="173"/>
      <c r="N45" s="173"/>
      <c r="O45" s="41"/>
      <c r="P45" s="42"/>
      <c r="Q45" s="173">
        <f t="shared" si="3"/>
        <v>0</v>
      </c>
      <c r="R45" s="173">
        <f t="shared" si="3"/>
        <v>0</v>
      </c>
      <c r="S45" s="173"/>
      <c r="T45" s="173"/>
      <c r="U45" s="173"/>
      <c r="V45" s="173"/>
      <c r="W45" s="173"/>
      <c r="X45" s="43"/>
      <c r="Y45" s="44"/>
      <c r="Z45" s="43"/>
      <c r="AA45" s="44"/>
      <c r="AB45" s="43"/>
      <c r="AC45" s="44"/>
      <c r="AD45" s="43"/>
      <c r="AE45" s="44"/>
      <c r="AF45" s="173">
        <f t="shared" si="4"/>
        <v>0</v>
      </c>
      <c r="AG45" s="173">
        <f t="shared" si="4"/>
        <v>0</v>
      </c>
      <c r="AH45" s="173"/>
      <c r="AI45" s="173"/>
      <c r="AJ45" s="173"/>
      <c r="AK45" s="20"/>
      <c r="AL45" s="20"/>
      <c r="AM45" s="20"/>
      <c r="AN45" s="20"/>
      <c r="AO45" s="20"/>
      <c r="AP45" s="20"/>
      <c r="AQ45" s="173"/>
      <c r="AR45" s="173"/>
      <c r="AS45" s="173"/>
      <c r="AT45" s="173"/>
      <c r="AU45" s="173">
        <f t="shared" si="5"/>
        <v>0</v>
      </c>
      <c r="AV45" s="173">
        <f t="shared" si="5"/>
        <v>0</v>
      </c>
      <c r="AW45" s="173"/>
      <c r="AX45" s="173"/>
      <c r="AY45" s="173"/>
      <c r="AZ45" s="173">
        <f t="shared" si="6"/>
        <v>0</v>
      </c>
      <c r="BA45" s="173">
        <f t="shared" si="6"/>
        <v>0</v>
      </c>
      <c r="BB45" s="173">
        <f t="shared" si="7"/>
        <v>0</v>
      </c>
      <c r="BC45" s="173">
        <f t="shared" si="8"/>
        <v>0</v>
      </c>
      <c r="BD45" s="173">
        <f t="shared" si="9"/>
        <v>0</v>
      </c>
      <c r="BE45" s="173">
        <f t="shared" si="8"/>
        <v>0</v>
      </c>
      <c r="BF45" s="173">
        <f t="shared" si="9"/>
        <v>0</v>
      </c>
      <c r="BG45" s="173">
        <f t="shared" si="10"/>
        <v>0</v>
      </c>
      <c r="BH45" s="173">
        <f t="shared" si="11"/>
        <v>0</v>
      </c>
      <c r="BI45" s="173">
        <f t="shared" si="12"/>
        <v>0</v>
      </c>
      <c r="BJ45" s="173">
        <f t="shared" si="13"/>
        <v>0</v>
      </c>
      <c r="BK45" s="173">
        <f t="shared" si="14"/>
        <v>0</v>
      </c>
      <c r="BL45" s="173">
        <f t="shared" si="14"/>
        <v>0</v>
      </c>
      <c r="BM45" s="173">
        <f t="shared" ref="BM45:BN58" si="18">BA45+BC45+BE45+BG45+BI45+BK45</f>
        <v>0</v>
      </c>
      <c r="BN45" s="173">
        <f t="shared" si="18"/>
        <v>0</v>
      </c>
      <c r="BO45" s="183"/>
      <c r="BP45" s="174"/>
    </row>
    <row r="46" spans="1:68" ht="15" customHeight="1" x14ac:dyDescent="0.25">
      <c r="A46" s="198" t="s">
        <v>39</v>
      </c>
      <c r="B46" s="193">
        <v>506.5</v>
      </c>
      <c r="C46" s="177">
        <f t="shared" si="0"/>
        <v>0</v>
      </c>
      <c r="D46" s="195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>
        <f t="shared" si="3"/>
        <v>0</v>
      </c>
      <c r="R46" s="173">
        <f t="shared" si="3"/>
        <v>0</v>
      </c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>
        <f t="shared" si="4"/>
        <v>0</v>
      </c>
      <c r="AG46" s="173">
        <f t="shared" si="4"/>
        <v>0</v>
      </c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>
        <f t="shared" si="5"/>
        <v>0</v>
      </c>
      <c r="AV46" s="173">
        <f t="shared" si="5"/>
        <v>0</v>
      </c>
      <c r="AW46" s="173"/>
      <c r="AX46" s="173"/>
      <c r="AY46" s="173"/>
      <c r="AZ46" s="173">
        <f t="shared" si="6"/>
        <v>0</v>
      </c>
      <c r="BA46" s="173">
        <f t="shared" si="6"/>
        <v>0</v>
      </c>
      <c r="BB46" s="173">
        <f t="shared" si="7"/>
        <v>0</v>
      </c>
      <c r="BC46" s="173">
        <f t="shared" si="8"/>
        <v>0</v>
      </c>
      <c r="BD46" s="173">
        <f t="shared" si="9"/>
        <v>0</v>
      </c>
      <c r="BE46" s="173">
        <f t="shared" si="8"/>
        <v>0</v>
      </c>
      <c r="BF46" s="173">
        <f t="shared" si="9"/>
        <v>0</v>
      </c>
      <c r="BG46" s="173">
        <f t="shared" si="10"/>
        <v>0</v>
      </c>
      <c r="BH46" s="173">
        <f t="shared" si="11"/>
        <v>0</v>
      </c>
      <c r="BI46" s="173">
        <f t="shared" si="12"/>
        <v>0</v>
      </c>
      <c r="BJ46" s="173">
        <f t="shared" si="13"/>
        <v>0</v>
      </c>
      <c r="BK46" s="173">
        <f t="shared" si="14"/>
        <v>0</v>
      </c>
      <c r="BL46" s="173">
        <f t="shared" si="14"/>
        <v>0</v>
      </c>
      <c r="BM46" s="173">
        <f t="shared" si="18"/>
        <v>0</v>
      </c>
      <c r="BN46" s="173">
        <f t="shared" si="18"/>
        <v>0</v>
      </c>
      <c r="BO46" s="183"/>
      <c r="BP46" s="174"/>
    </row>
    <row r="47" spans="1:68" ht="15" customHeight="1" x14ac:dyDescent="0.25">
      <c r="A47" s="198" t="s">
        <v>40</v>
      </c>
      <c r="B47" s="193">
        <v>572</v>
      </c>
      <c r="C47" s="177">
        <f t="shared" si="0"/>
        <v>0</v>
      </c>
      <c r="D47" s="184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>
        <f t="shared" si="3"/>
        <v>0</v>
      </c>
      <c r="R47" s="173">
        <f t="shared" si="3"/>
        <v>0</v>
      </c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>
        <f t="shared" si="4"/>
        <v>0</v>
      </c>
      <c r="AG47" s="173">
        <f t="shared" si="4"/>
        <v>0</v>
      </c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>
        <f t="shared" si="5"/>
        <v>0</v>
      </c>
      <c r="AV47" s="173">
        <f t="shared" si="5"/>
        <v>0</v>
      </c>
      <c r="AW47" s="173"/>
      <c r="AX47" s="173"/>
      <c r="AY47" s="173"/>
      <c r="AZ47" s="173">
        <f t="shared" si="6"/>
        <v>0</v>
      </c>
      <c r="BA47" s="173">
        <f t="shared" si="6"/>
        <v>0</v>
      </c>
      <c r="BB47" s="173">
        <f t="shared" si="7"/>
        <v>0</v>
      </c>
      <c r="BC47" s="173">
        <f t="shared" si="8"/>
        <v>0</v>
      </c>
      <c r="BD47" s="173">
        <f t="shared" si="9"/>
        <v>0</v>
      </c>
      <c r="BE47" s="173">
        <f t="shared" si="8"/>
        <v>0</v>
      </c>
      <c r="BF47" s="173">
        <f t="shared" si="9"/>
        <v>0</v>
      </c>
      <c r="BG47" s="173">
        <f t="shared" si="10"/>
        <v>0</v>
      </c>
      <c r="BH47" s="173">
        <f t="shared" si="11"/>
        <v>0</v>
      </c>
      <c r="BI47" s="173">
        <f t="shared" si="12"/>
        <v>0</v>
      </c>
      <c r="BJ47" s="173">
        <f t="shared" si="13"/>
        <v>0</v>
      </c>
      <c r="BK47" s="173">
        <f t="shared" si="14"/>
        <v>0</v>
      </c>
      <c r="BL47" s="173">
        <f t="shared" si="14"/>
        <v>0</v>
      </c>
      <c r="BM47" s="173">
        <f t="shared" si="18"/>
        <v>0</v>
      </c>
      <c r="BN47" s="173">
        <f t="shared" si="18"/>
        <v>0</v>
      </c>
      <c r="BO47" s="183"/>
      <c r="BP47" s="174"/>
    </row>
    <row r="48" spans="1:68" ht="15" customHeight="1" x14ac:dyDescent="0.25">
      <c r="A48" s="198" t="s">
        <v>98</v>
      </c>
      <c r="B48" s="193">
        <v>1050</v>
      </c>
      <c r="C48" s="177">
        <f t="shared" si="0"/>
        <v>0</v>
      </c>
      <c r="D48" s="184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>
        <f t="shared" si="3"/>
        <v>0</v>
      </c>
      <c r="R48" s="173">
        <f t="shared" si="3"/>
        <v>0</v>
      </c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>
        <f t="shared" si="4"/>
        <v>0</v>
      </c>
      <c r="AG48" s="173">
        <f t="shared" si="4"/>
        <v>0</v>
      </c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>
        <f t="shared" si="5"/>
        <v>0</v>
      </c>
      <c r="AV48" s="173">
        <f t="shared" si="5"/>
        <v>0</v>
      </c>
      <c r="AW48" s="173"/>
      <c r="AX48" s="173"/>
      <c r="AY48" s="173"/>
      <c r="AZ48" s="173">
        <f t="shared" si="6"/>
        <v>0</v>
      </c>
      <c r="BA48" s="173">
        <f t="shared" si="6"/>
        <v>0</v>
      </c>
      <c r="BB48" s="173">
        <f t="shared" si="7"/>
        <v>0</v>
      </c>
      <c r="BC48" s="173">
        <f t="shared" si="8"/>
        <v>0</v>
      </c>
      <c r="BD48" s="173">
        <f t="shared" si="9"/>
        <v>0</v>
      </c>
      <c r="BE48" s="173">
        <f t="shared" si="8"/>
        <v>0</v>
      </c>
      <c r="BF48" s="173">
        <f t="shared" si="9"/>
        <v>0</v>
      </c>
      <c r="BG48" s="173">
        <f t="shared" si="10"/>
        <v>0</v>
      </c>
      <c r="BH48" s="173">
        <f t="shared" si="11"/>
        <v>0</v>
      </c>
      <c r="BI48" s="173">
        <f t="shared" si="12"/>
        <v>0</v>
      </c>
      <c r="BJ48" s="173">
        <f t="shared" si="13"/>
        <v>0</v>
      </c>
      <c r="BK48" s="173">
        <f t="shared" si="14"/>
        <v>0</v>
      </c>
      <c r="BL48" s="173">
        <f t="shared" si="14"/>
        <v>0</v>
      </c>
      <c r="BM48" s="173">
        <f t="shared" si="18"/>
        <v>0</v>
      </c>
      <c r="BN48" s="173">
        <f t="shared" si="18"/>
        <v>0</v>
      </c>
      <c r="BO48" s="183"/>
      <c r="BP48" s="174"/>
    </row>
    <row r="49" spans="1:69" ht="15" customHeight="1" x14ac:dyDescent="0.25">
      <c r="A49" s="198" t="s">
        <v>42</v>
      </c>
      <c r="B49" s="193">
        <v>2479.4499999999998</v>
      </c>
      <c r="C49" s="177">
        <f t="shared" si="0"/>
        <v>0</v>
      </c>
      <c r="D49" s="184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73">
        <f t="shared" si="3"/>
        <v>0</v>
      </c>
      <c r="R49" s="173">
        <f t="shared" si="3"/>
        <v>0</v>
      </c>
      <c r="S49" s="173"/>
      <c r="T49" s="201"/>
      <c r="U49" s="201"/>
      <c r="V49" s="201"/>
      <c r="W49" s="201"/>
      <c r="X49" s="201"/>
      <c r="Y49" s="201"/>
      <c r="Z49" s="201"/>
      <c r="AA49" s="201"/>
      <c r="AB49" s="187"/>
      <c r="AC49" s="187"/>
      <c r="AD49" s="201"/>
      <c r="AE49" s="201"/>
      <c r="AF49" s="173">
        <f t="shared" si="4"/>
        <v>0</v>
      </c>
      <c r="AG49" s="173">
        <f t="shared" si="4"/>
        <v>0</v>
      </c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>
        <f t="shared" si="5"/>
        <v>0</v>
      </c>
      <c r="AV49" s="173">
        <f t="shared" si="5"/>
        <v>0</v>
      </c>
      <c r="AW49" s="173"/>
      <c r="AX49" s="173"/>
      <c r="AY49" s="173"/>
      <c r="AZ49" s="173">
        <f t="shared" si="6"/>
        <v>0</v>
      </c>
      <c r="BA49" s="173">
        <f t="shared" si="6"/>
        <v>0</v>
      </c>
      <c r="BB49" s="173">
        <f t="shared" si="7"/>
        <v>0</v>
      </c>
      <c r="BC49" s="173">
        <f t="shared" si="8"/>
        <v>0</v>
      </c>
      <c r="BD49" s="173">
        <f t="shared" si="9"/>
        <v>0</v>
      </c>
      <c r="BE49" s="173">
        <f t="shared" si="8"/>
        <v>0</v>
      </c>
      <c r="BF49" s="173">
        <f t="shared" si="9"/>
        <v>0</v>
      </c>
      <c r="BG49" s="173">
        <f t="shared" si="10"/>
        <v>0</v>
      </c>
      <c r="BH49" s="173">
        <f t="shared" si="11"/>
        <v>0</v>
      </c>
      <c r="BI49" s="173">
        <f t="shared" si="12"/>
        <v>0</v>
      </c>
      <c r="BJ49" s="173">
        <f t="shared" si="13"/>
        <v>0</v>
      </c>
      <c r="BK49" s="173">
        <f t="shared" si="14"/>
        <v>0</v>
      </c>
      <c r="BL49" s="173">
        <f t="shared" si="14"/>
        <v>0</v>
      </c>
      <c r="BM49" s="173">
        <f t="shared" si="18"/>
        <v>0</v>
      </c>
      <c r="BN49" s="173">
        <f t="shared" si="18"/>
        <v>0</v>
      </c>
      <c r="BO49" s="183"/>
      <c r="BP49" s="174"/>
    </row>
    <row r="50" spans="1:69" ht="15" customHeight="1" x14ac:dyDescent="0.25">
      <c r="A50" s="198" t="s">
        <v>43</v>
      </c>
      <c r="B50" s="193">
        <v>849.88</v>
      </c>
      <c r="C50" s="177">
        <f t="shared" si="0"/>
        <v>0</v>
      </c>
      <c r="D50" s="181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173">
        <f t="shared" si="3"/>
        <v>0</v>
      </c>
      <c r="R50" s="173">
        <f t="shared" si="3"/>
        <v>0</v>
      </c>
      <c r="S50" s="173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173">
        <f t="shared" si="4"/>
        <v>0</v>
      </c>
      <c r="AG50" s="173">
        <f t="shared" si="4"/>
        <v>0</v>
      </c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>
        <f t="shared" si="5"/>
        <v>0</v>
      </c>
      <c r="AV50" s="173">
        <f t="shared" si="5"/>
        <v>0</v>
      </c>
      <c r="AW50" s="173"/>
      <c r="AX50" s="173"/>
      <c r="AY50" s="173"/>
      <c r="AZ50" s="173">
        <f t="shared" si="6"/>
        <v>0</v>
      </c>
      <c r="BA50" s="173">
        <f t="shared" si="6"/>
        <v>0</v>
      </c>
      <c r="BB50" s="173">
        <f t="shared" si="7"/>
        <v>0</v>
      </c>
      <c r="BC50" s="173">
        <f t="shared" si="8"/>
        <v>0</v>
      </c>
      <c r="BD50" s="173">
        <f t="shared" si="9"/>
        <v>0</v>
      </c>
      <c r="BE50" s="173">
        <f t="shared" si="8"/>
        <v>0</v>
      </c>
      <c r="BF50" s="173">
        <f t="shared" si="9"/>
        <v>0</v>
      </c>
      <c r="BG50" s="173">
        <f t="shared" si="10"/>
        <v>0</v>
      </c>
      <c r="BH50" s="173">
        <f t="shared" si="11"/>
        <v>0</v>
      </c>
      <c r="BI50" s="173">
        <f t="shared" si="12"/>
        <v>0</v>
      </c>
      <c r="BJ50" s="173">
        <f t="shared" si="13"/>
        <v>0</v>
      </c>
      <c r="BK50" s="173">
        <f t="shared" si="14"/>
        <v>0</v>
      </c>
      <c r="BL50" s="173">
        <f t="shared" si="14"/>
        <v>0</v>
      </c>
      <c r="BM50" s="173">
        <f t="shared" si="18"/>
        <v>0</v>
      </c>
      <c r="BN50" s="173">
        <f t="shared" si="18"/>
        <v>0</v>
      </c>
      <c r="BO50" s="183"/>
      <c r="BP50" s="174"/>
    </row>
    <row r="51" spans="1:69" ht="15" customHeight="1" x14ac:dyDescent="0.25">
      <c r="A51" s="198" t="s">
        <v>44</v>
      </c>
      <c r="B51" s="193">
        <v>84</v>
      </c>
      <c r="C51" s="177">
        <f t="shared" si="0"/>
        <v>0</v>
      </c>
      <c r="D51" s="182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>
        <f t="shared" si="3"/>
        <v>0</v>
      </c>
      <c r="R51" s="173">
        <f t="shared" si="3"/>
        <v>0</v>
      </c>
      <c r="S51" s="21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>
        <f t="shared" si="4"/>
        <v>0</v>
      </c>
      <c r="AG51" s="173">
        <f t="shared" si="4"/>
        <v>0</v>
      </c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>
        <f t="shared" si="5"/>
        <v>0</v>
      </c>
      <c r="AV51" s="173">
        <f t="shared" si="5"/>
        <v>0</v>
      </c>
      <c r="AW51" s="173"/>
      <c r="AX51" s="173"/>
      <c r="AY51" s="173"/>
      <c r="AZ51" s="173">
        <f t="shared" si="6"/>
        <v>0</v>
      </c>
      <c r="BA51" s="173">
        <f t="shared" si="6"/>
        <v>0</v>
      </c>
      <c r="BB51" s="173">
        <f t="shared" si="7"/>
        <v>0</v>
      </c>
      <c r="BC51" s="173">
        <f t="shared" si="8"/>
        <v>0</v>
      </c>
      <c r="BD51" s="173">
        <f t="shared" si="9"/>
        <v>0</v>
      </c>
      <c r="BE51" s="173">
        <f t="shared" si="8"/>
        <v>0</v>
      </c>
      <c r="BF51" s="173">
        <f t="shared" si="9"/>
        <v>0</v>
      </c>
      <c r="BG51" s="173">
        <f t="shared" si="10"/>
        <v>0</v>
      </c>
      <c r="BH51" s="173">
        <f t="shared" si="11"/>
        <v>0</v>
      </c>
      <c r="BI51" s="173">
        <f t="shared" si="12"/>
        <v>0</v>
      </c>
      <c r="BJ51" s="173">
        <f t="shared" si="13"/>
        <v>0</v>
      </c>
      <c r="BK51" s="173">
        <f t="shared" si="14"/>
        <v>0</v>
      </c>
      <c r="BL51" s="173">
        <f t="shared" si="14"/>
        <v>0</v>
      </c>
      <c r="BM51" s="173">
        <f t="shared" si="18"/>
        <v>0</v>
      </c>
      <c r="BN51" s="173">
        <f t="shared" si="18"/>
        <v>0</v>
      </c>
      <c r="BO51" s="183"/>
      <c r="BP51" s="174"/>
    </row>
    <row r="52" spans="1:69" ht="15" customHeight="1" x14ac:dyDescent="0.25">
      <c r="A52" s="198" t="s">
        <v>45</v>
      </c>
      <c r="B52" s="193">
        <v>130</v>
      </c>
      <c r="C52" s="177">
        <f t="shared" si="0"/>
        <v>0</v>
      </c>
      <c r="D52" s="181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>
        <f t="shared" si="3"/>
        <v>0</v>
      </c>
      <c r="R52" s="173">
        <f t="shared" si="3"/>
        <v>0</v>
      </c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>
        <f t="shared" si="4"/>
        <v>0</v>
      </c>
      <c r="AG52" s="173">
        <f t="shared" si="4"/>
        <v>0</v>
      </c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>
        <f t="shared" si="5"/>
        <v>0</v>
      </c>
      <c r="AV52" s="173">
        <f t="shared" si="5"/>
        <v>0</v>
      </c>
      <c r="AW52" s="173"/>
      <c r="AX52" s="173"/>
      <c r="AY52" s="173"/>
      <c r="AZ52" s="173">
        <f t="shared" si="6"/>
        <v>0</v>
      </c>
      <c r="BA52" s="173">
        <f t="shared" si="6"/>
        <v>0</v>
      </c>
      <c r="BB52" s="173">
        <f t="shared" si="7"/>
        <v>0</v>
      </c>
      <c r="BC52" s="173">
        <f t="shared" si="8"/>
        <v>0</v>
      </c>
      <c r="BD52" s="173">
        <f t="shared" si="9"/>
        <v>0</v>
      </c>
      <c r="BE52" s="173">
        <f t="shared" si="8"/>
        <v>0</v>
      </c>
      <c r="BF52" s="173">
        <f t="shared" si="9"/>
        <v>0</v>
      </c>
      <c r="BG52" s="173">
        <f t="shared" si="10"/>
        <v>0</v>
      </c>
      <c r="BH52" s="173">
        <f t="shared" si="11"/>
        <v>0</v>
      </c>
      <c r="BI52" s="173">
        <f t="shared" si="12"/>
        <v>0</v>
      </c>
      <c r="BJ52" s="173">
        <f t="shared" si="13"/>
        <v>0</v>
      </c>
      <c r="BK52" s="173">
        <f t="shared" si="14"/>
        <v>0</v>
      </c>
      <c r="BL52" s="173">
        <f t="shared" si="14"/>
        <v>0</v>
      </c>
      <c r="BM52" s="173">
        <f t="shared" si="18"/>
        <v>0</v>
      </c>
      <c r="BN52" s="173">
        <f t="shared" si="18"/>
        <v>0</v>
      </c>
      <c r="BO52" s="180"/>
      <c r="BP52" s="174"/>
    </row>
    <row r="53" spans="1:69" ht="15" customHeight="1" x14ac:dyDescent="0.25">
      <c r="A53" s="198" t="s">
        <v>46</v>
      </c>
      <c r="B53" s="193">
        <v>391.65</v>
      </c>
      <c r="C53" s="177">
        <f t="shared" si="0"/>
        <v>0</v>
      </c>
      <c r="D53" s="184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>
        <f t="shared" si="3"/>
        <v>0</v>
      </c>
      <c r="R53" s="173">
        <f t="shared" si="3"/>
        <v>0</v>
      </c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>
        <f t="shared" si="4"/>
        <v>0</v>
      </c>
      <c r="AG53" s="173">
        <f t="shared" si="4"/>
        <v>0</v>
      </c>
      <c r="AH53" s="173"/>
      <c r="AI53" s="173"/>
      <c r="AJ53" s="173"/>
      <c r="AK53" s="173"/>
      <c r="AL53" s="173"/>
      <c r="AM53" s="173"/>
      <c r="AN53" s="173"/>
      <c r="AO53" s="173"/>
      <c r="AP53" s="185"/>
      <c r="AQ53" s="173"/>
      <c r="AR53" s="173"/>
      <c r="AS53" s="173"/>
      <c r="AT53" s="173"/>
      <c r="AU53" s="173">
        <f t="shared" si="5"/>
        <v>0</v>
      </c>
      <c r="AV53" s="173">
        <f t="shared" si="5"/>
        <v>0</v>
      </c>
      <c r="AW53" s="173"/>
      <c r="AX53" s="173"/>
      <c r="AY53" s="173"/>
      <c r="AZ53" s="173">
        <f t="shared" si="6"/>
        <v>0</v>
      </c>
      <c r="BA53" s="173">
        <f t="shared" si="6"/>
        <v>0</v>
      </c>
      <c r="BB53" s="173">
        <f t="shared" si="7"/>
        <v>0</v>
      </c>
      <c r="BC53" s="173">
        <f t="shared" si="8"/>
        <v>0</v>
      </c>
      <c r="BD53" s="173">
        <f t="shared" si="9"/>
        <v>0</v>
      </c>
      <c r="BE53" s="173">
        <f t="shared" si="8"/>
        <v>0</v>
      </c>
      <c r="BF53" s="173">
        <f t="shared" si="9"/>
        <v>0</v>
      </c>
      <c r="BG53" s="173">
        <f t="shared" si="10"/>
        <v>0</v>
      </c>
      <c r="BH53" s="173">
        <f t="shared" si="11"/>
        <v>0</v>
      </c>
      <c r="BI53" s="173">
        <f t="shared" si="12"/>
        <v>0</v>
      </c>
      <c r="BJ53" s="173">
        <f t="shared" si="13"/>
        <v>0</v>
      </c>
      <c r="BK53" s="173">
        <f t="shared" si="14"/>
        <v>0</v>
      </c>
      <c r="BL53" s="173">
        <f t="shared" si="14"/>
        <v>0</v>
      </c>
      <c r="BM53" s="173">
        <f t="shared" si="18"/>
        <v>0</v>
      </c>
      <c r="BN53" s="173">
        <f t="shared" si="18"/>
        <v>0</v>
      </c>
      <c r="BO53" s="180"/>
      <c r="BP53" s="174"/>
    </row>
    <row r="54" spans="1:69" ht="15" customHeight="1" x14ac:dyDescent="0.25">
      <c r="A54" s="198" t="s">
        <v>47</v>
      </c>
      <c r="B54" s="193">
        <v>1406.05</v>
      </c>
      <c r="C54" s="177">
        <f t="shared" si="0"/>
        <v>0</v>
      </c>
      <c r="D54" s="181"/>
      <c r="E54" s="174"/>
      <c r="F54" s="173"/>
      <c r="G54" s="185"/>
      <c r="H54" s="173"/>
      <c r="I54" s="173"/>
      <c r="J54" s="173"/>
      <c r="K54" s="173"/>
      <c r="L54" s="173"/>
      <c r="M54" s="185"/>
      <c r="N54" s="173"/>
      <c r="O54" s="173"/>
      <c r="P54" s="173"/>
      <c r="Q54" s="173">
        <f t="shared" si="3"/>
        <v>0</v>
      </c>
      <c r="R54" s="173">
        <f t="shared" si="3"/>
        <v>0</v>
      </c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>
        <f t="shared" si="4"/>
        <v>0</v>
      </c>
      <c r="AG54" s="173">
        <f t="shared" si="4"/>
        <v>0</v>
      </c>
      <c r="AH54" s="173"/>
      <c r="AI54" s="173"/>
      <c r="AJ54" s="173"/>
      <c r="AK54" s="185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>
        <f t="shared" si="5"/>
        <v>0</v>
      </c>
      <c r="AV54" s="173">
        <f t="shared" si="5"/>
        <v>0</v>
      </c>
      <c r="AW54" s="173"/>
      <c r="AX54" s="173"/>
      <c r="AY54" s="173"/>
      <c r="AZ54" s="173">
        <f t="shared" si="6"/>
        <v>0</v>
      </c>
      <c r="BA54" s="173">
        <f t="shared" si="6"/>
        <v>0</v>
      </c>
      <c r="BB54" s="173">
        <f t="shared" si="7"/>
        <v>0</v>
      </c>
      <c r="BC54" s="173">
        <f t="shared" si="8"/>
        <v>0</v>
      </c>
      <c r="BD54" s="173">
        <f t="shared" si="9"/>
        <v>0</v>
      </c>
      <c r="BE54" s="173">
        <f t="shared" si="8"/>
        <v>0</v>
      </c>
      <c r="BF54" s="173">
        <f t="shared" si="9"/>
        <v>0</v>
      </c>
      <c r="BG54" s="173">
        <f t="shared" si="10"/>
        <v>0</v>
      </c>
      <c r="BH54" s="173">
        <f t="shared" si="11"/>
        <v>0</v>
      </c>
      <c r="BI54" s="173">
        <f t="shared" si="12"/>
        <v>0</v>
      </c>
      <c r="BJ54" s="173">
        <f t="shared" si="13"/>
        <v>0</v>
      </c>
      <c r="BK54" s="173">
        <f t="shared" si="14"/>
        <v>0</v>
      </c>
      <c r="BL54" s="173">
        <f t="shared" si="14"/>
        <v>0</v>
      </c>
      <c r="BM54" s="173">
        <f t="shared" si="18"/>
        <v>0</v>
      </c>
      <c r="BN54" s="173">
        <f t="shared" si="18"/>
        <v>0</v>
      </c>
      <c r="BO54" s="183"/>
      <c r="BP54" s="174"/>
    </row>
    <row r="55" spans="1:69" ht="15" customHeight="1" x14ac:dyDescent="0.25">
      <c r="A55" s="198" t="s">
        <v>48</v>
      </c>
      <c r="B55" s="193">
        <v>3944.61</v>
      </c>
      <c r="C55" s="177">
        <f t="shared" si="0"/>
        <v>0</v>
      </c>
      <c r="D55" s="184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>
        <f t="shared" si="3"/>
        <v>0</v>
      </c>
      <c r="R55" s="173">
        <f t="shared" si="3"/>
        <v>0</v>
      </c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>
        <f t="shared" si="4"/>
        <v>0</v>
      </c>
      <c r="AG55" s="173">
        <f t="shared" si="4"/>
        <v>0</v>
      </c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>
        <f t="shared" si="5"/>
        <v>0</v>
      </c>
      <c r="AV55" s="173">
        <f t="shared" si="5"/>
        <v>0</v>
      </c>
      <c r="AW55" s="173"/>
      <c r="AX55" s="173"/>
      <c r="AY55" s="173"/>
      <c r="AZ55" s="173">
        <f t="shared" si="6"/>
        <v>0</v>
      </c>
      <c r="BA55" s="173">
        <f t="shared" si="6"/>
        <v>0</v>
      </c>
      <c r="BB55" s="173">
        <f t="shared" si="7"/>
        <v>0</v>
      </c>
      <c r="BC55" s="173">
        <f t="shared" si="8"/>
        <v>0</v>
      </c>
      <c r="BD55" s="173">
        <f t="shared" si="9"/>
        <v>0</v>
      </c>
      <c r="BE55" s="173">
        <f t="shared" si="8"/>
        <v>0</v>
      </c>
      <c r="BF55" s="173">
        <f t="shared" si="9"/>
        <v>0</v>
      </c>
      <c r="BG55" s="173">
        <f t="shared" si="10"/>
        <v>0</v>
      </c>
      <c r="BH55" s="173">
        <f t="shared" si="11"/>
        <v>0</v>
      </c>
      <c r="BI55" s="173">
        <f t="shared" si="12"/>
        <v>0</v>
      </c>
      <c r="BJ55" s="173">
        <f t="shared" si="13"/>
        <v>0</v>
      </c>
      <c r="BK55" s="173">
        <f t="shared" si="14"/>
        <v>0</v>
      </c>
      <c r="BL55" s="173">
        <f t="shared" si="14"/>
        <v>0</v>
      </c>
      <c r="BM55" s="173">
        <f t="shared" si="18"/>
        <v>0</v>
      </c>
      <c r="BN55" s="173">
        <f t="shared" si="18"/>
        <v>0</v>
      </c>
      <c r="BO55" s="183"/>
      <c r="BP55" s="174"/>
    </row>
    <row r="56" spans="1:69" ht="15" customHeight="1" x14ac:dyDescent="0.25">
      <c r="A56" s="198" t="s">
        <v>49</v>
      </c>
      <c r="B56" s="193">
        <v>558</v>
      </c>
      <c r="C56" s="177">
        <f t="shared" si="0"/>
        <v>0</v>
      </c>
      <c r="D56" s="184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>
        <f t="shared" si="3"/>
        <v>0</v>
      </c>
      <c r="R56" s="173">
        <f t="shared" si="3"/>
        <v>0</v>
      </c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>
        <f t="shared" si="4"/>
        <v>0</v>
      </c>
      <c r="AG56" s="173">
        <f t="shared" si="4"/>
        <v>0</v>
      </c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>
        <f t="shared" si="5"/>
        <v>0</v>
      </c>
      <c r="AV56" s="173">
        <f t="shared" si="5"/>
        <v>0</v>
      </c>
      <c r="AW56" s="173"/>
      <c r="AX56" s="173"/>
      <c r="AY56" s="173"/>
      <c r="AZ56" s="173">
        <f t="shared" si="6"/>
        <v>0</v>
      </c>
      <c r="BA56" s="173">
        <f t="shared" si="6"/>
        <v>0</v>
      </c>
      <c r="BB56" s="173">
        <f t="shared" si="7"/>
        <v>0</v>
      </c>
      <c r="BC56" s="173">
        <f t="shared" si="8"/>
        <v>0</v>
      </c>
      <c r="BD56" s="173">
        <f t="shared" si="9"/>
        <v>0</v>
      </c>
      <c r="BE56" s="173">
        <f t="shared" si="8"/>
        <v>0</v>
      </c>
      <c r="BF56" s="173">
        <f t="shared" si="9"/>
        <v>0</v>
      </c>
      <c r="BG56" s="173">
        <f t="shared" si="10"/>
        <v>0</v>
      </c>
      <c r="BH56" s="173">
        <f t="shared" si="11"/>
        <v>0</v>
      </c>
      <c r="BI56" s="173">
        <f t="shared" si="12"/>
        <v>0</v>
      </c>
      <c r="BJ56" s="173">
        <f t="shared" si="13"/>
        <v>0</v>
      </c>
      <c r="BK56" s="173">
        <f t="shared" si="14"/>
        <v>0</v>
      </c>
      <c r="BL56" s="173">
        <f t="shared" si="14"/>
        <v>0</v>
      </c>
      <c r="BM56" s="173">
        <f t="shared" si="18"/>
        <v>0</v>
      </c>
      <c r="BN56" s="173">
        <f t="shared" si="18"/>
        <v>0</v>
      </c>
      <c r="BO56" s="180"/>
      <c r="BP56" s="174"/>
    </row>
    <row r="57" spans="1:69" ht="15" customHeight="1" x14ac:dyDescent="0.25">
      <c r="A57" s="198" t="s">
        <v>50</v>
      </c>
      <c r="B57" s="193">
        <v>2431.71</v>
      </c>
      <c r="C57" s="177">
        <f t="shared" si="0"/>
        <v>0</v>
      </c>
      <c r="D57" s="184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>
        <f t="shared" si="3"/>
        <v>0</v>
      </c>
      <c r="R57" s="173">
        <f t="shared" si="3"/>
        <v>0</v>
      </c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>
        <f t="shared" si="4"/>
        <v>0</v>
      </c>
      <c r="AG57" s="173">
        <f t="shared" si="4"/>
        <v>0</v>
      </c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>
        <f t="shared" si="5"/>
        <v>0</v>
      </c>
      <c r="AV57" s="173">
        <f t="shared" si="5"/>
        <v>0</v>
      </c>
      <c r="AW57" s="173"/>
      <c r="AX57" s="173"/>
      <c r="AY57" s="173"/>
      <c r="AZ57" s="173">
        <f t="shared" si="6"/>
        <v>0</v>
      </c>
      <c r="BA57" s="173">
        <f t="shared" si="6"/>
        <v>0</v>
      </c>
      <c r="BB57" s="173">
        <f t="shared" si="7"/>
        <v>0</v>
      </c>
      <c r="BC57" s="173">
        <f t="shared" si="8"/>
        <v>0</v>
      </c>
      <c r="BD57" s="173">
        <f t="shared" si="9"/>
        <v>0</v>
      </c>
      <c r="BE57" s="173">
        <f t="shared" si="8"/>
        <v>0</v>
      </c>
      <c r="BF57" s="173">
        <f t="shared" si="9"/>
        <v>0</v>
      </c>
      <c r="BG57" s="173">
        <f t="shared" si="10"/>
        <v>0</v>
      </c>
      <c r="BH57" s="173">
        <f t="shared" si="11"/>
        <v>0</v>
      </c>
      <c r="BI57" s="173">
        <f t="shared" si="12"/>
        <v>0</v>
      </c>
      <c r="BJ57" s="173">
        <f t="shared" si="13"/>
        <v>0</v>
      </c>
      <c r="BK57" s="173">
        <f t="shared" si="14"/>
        <v>0</v>
      </c>
      <c r="BL57" s="173">
        <f t="shared" si="14"/>
        <v>0</v>
      </c>
      <c r="BM57" s="173">
        <f t="shared" si="18"/>
        <v>0</v>
      </c>
      <c r="BN57" s="173">
        <f t="shared" si="18"/>
        <v>0</v>
      </c>
      <c r="BO57" s="180"/>
      <c r="BP57" s="174"/>
    </row>
    <row r="58" spans="1:69" ht="15" customHeight="1" x14ac:dyDescent="0.25">
      <c r="A58" s="198" t="s">
        <v>51</v>
      </c>
      <c r="B58" s="193">
        <v>818.06</v>
      </c>
      <c r="C58" s="177">
        <f t="shared" si="0"/>
        <v>0</v>
      </c>
      <c r="D58" s="184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>
        <f t="shared" si="3"/>
        <v>0</v>
      </c>
      <c r="R58" s="203">
        <f t="shared" si="3"/>
        <v>0</v>
      </c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>
        <f t="shared" si="4"/>
        <v>0</v>
      </c>
      <c r="AG58" s="203">
        <f t="shared" si="4"/>
        <v>0</v>
      </c>
      <c r="AH58" s="203"/>
      <c r="AI58" s="203"/>
      <c r="AJ58" s="203"/>
      <c r="AK58" s="203"/>
      <c r="AL58" s="203"/>
      <c r="AM58" s="203"/>
      <c r="AN58" s="203"/>
      <c r="AO58" s="203"/>
      <c r="AP58" s="203"/>
      <c r="AQ58" s="204"/>
      <c r="AR58" s="204"/>
      <c r="AS58" s="203"/>
      <c r="AT58" s="203"/>
      <c r="AU58" s="203">
        <f t="shared" si="5"/>
        <v>0</v>
      </c>
      <c r="AV58" s="203">
        <f t="shared" si="5"/>
        <v>0</v>
      </c>
      <c r="AW58" s="203"/>
      <c r="AX58" s="203"/>
      <c r="AY58" s="203"/>
      <c r="AZ58" s="203">
        <f t="shared" si="6"/>
        <v>0</v>
      </c>
      <c r="BA58" s="203">
        <f t="shared" si="6"/>
        <v>0</v>
      </c>
      <c r="BB58" s="203">
        <f>SUM(F58,U58,AJ58,)</f>
        <v>0</v>
      </c>
      <c r="BC58" s="203">
        <f>SUM(G58,V58,AK58,)</f>
        <v>0</v>
      </c>
      <c r="BD58" s="203">
        <f>SUM(H58,W58,AL58,)</f>
        <v>0</v>
      </c>
      <c r="BE58" s="203">
        <f>SUM(I58,X58,AM58,)</f>
        <v>0</v>
      </c>
      <c r="BF58" s="203">
        <f>SUM(J58,Y58,AN58,)</f>
        <v>0</v>
      </c>
      <c r="BG58" s="203">
        <f t="shared" si="10"/>
        <v>0</v>
      </c>
      <c r="BH58" s="203">
        <f>SUM(L58,AA58,AP58,)</f>
        <v>0</v>
      </c>
      <c r="BI58" s="203">
        <f t="shared" si="12"/>
        <v>0</v>
      </c>
      <c r="BJ58" s="203">
        <f>SUM(N58,AC58,AR58,)</f>
        <v>0</v>
      </c>
      <c r="BK58" s="203">
        <f>SUM(O58,AD58,AS58,)</f>
        <v>0</v>
      </c>
      <c r="BL58" s="203">
        <f>SUM(P58,AE58,AT58,)</f>
        <v>0</v>
      </c>
      <c r="BM58" s="203">
        <f t="shared" si="18"/>
        <v>0</v>
      </c>
      <c r="BN58" s="203">
        <f t="shared" si="18"/>
        <v>0</v>
      </c>
      <c r="BO58" s="183"/>
      <c r="BP58" s="205"/>
    </row>
    <row r="59" spans="1:69" ht="15" customHeight="1" x14ac:dyDescent="0.25">
      <c r="A59" s="206"/>
      <c r="B59" s="207"/>
      <c r="C59" s="208"/>
      <c r="D59" s="209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1"/>
      <c r="R59" s="212"/>
      <c r="S59" s="213"/>
      <c r="T59" s="214"/>
      <c r="U59" s="215"/>
      <c r="V59" s="216"/>
      <c r="W59" s="216"/>
      <c r="X59" s="216"/>
      <c r="Y59" s="209"/>
      <c r="Z59" s="209"/>
      <c r="AA59" s="209"/>
      <c r="AB59" s="209"/>
      <c r="AC59" s="217"/>
      <c r="AD59" s="217"/>
      <c r="AE59" s="217"/>
      <c r="AF59" s="211"/>
      <c r="AG59" s="212"/>
      <c r="AH59" s="217"/>
      <c r="AI59" s="218"/>
      <c r="AJ59" s="217"/>
      <c r="AK59" s="218"/>
      <c r="AL59" s="217"/>
      <c r="AM59" s="217"/>
      <c r="AN59" s="217"/>
      <c r="AO59" s="217"/>
      <c r="AP59" s="217"/>
      <c r="AQ59" s="219"/>
      <c r="AR59" s="219"/>
      <c r="AS59" s="217"/>
      <c r="AT59" s="217"/>
      <c r="AU59" s="211"/>
      <c r="AV59" s="212"/>
      <c r="AW59" s="217"/>
      <c r="AX59" s="217"/>
      <c r="AY59" s="217"/>
      <c r="AZ59" s="220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P59" s="222"/>
    </row>
    <row r="60" spans="1:69" ht="15" customHeight="1" x14ac:dyDescent="0.25">
      <c r="A60" s="206"/>
      <c r="B60" s="207"/>
      <c r="C60" s="223"/>
      <c r="D60" s="209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1"/>
      <c r="R60" s="212"/>
      <c r="S60" s="213"/>
      <c r="T60" s="214"/>
      <c r="U60" s="215"/>
      <c r="V60" s="216"/>
      <c r="W60" s="216"/>
      <c r="X60" s="216"/>
      <c r="Y60" s="209"/>
      <c r="Z60" s="209"/>
      <c r="AA60" s="209"/>
      <c r="AB60" s="209"/>
      <c r="AC60" s="217"/>
      <c r="AD60" s="217"/>
      <c r="AE60" s="217"/>
      <c r="AF60" s="211"/>
      <c r="AG60" s="212"/>
      <c r="AH60" s="217"/>
      <c r="AI60" s="224" t="s">
        <v>116</v>
      </c>
      <c r="AJ60" s="224"/>
      <c r="AK60" s="224"/>
      <c r="AL60" s="224"/>
      <c r="AM60" s="224" t="s">
        <v>115</v>
      </c>
      <c r="AT60" s="224" t="s">
        <v>117</v>
      </c>
      <c r="AW60" s="224"/>
      <c r="AX60" s="224"/>
      <c r="AY60" s="224"/>
      <c r="BA60" s="221"/>
      <c r="BB60" s="221"/>
      <c r="BC60" s="224" t="s">
        <v>123</v>
      </c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4"/>
      <c r="BQ60" s="212"/>
    </row>
    <row r="61" spans="1:69" ht="15.6" customHeight="1" x14ac:dyDescent="0.3">
      <c r="B61" s="227"/>
      <c r="C61" s="227"/>
      <c r="E61" s="228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I61" s="230" t="s">
        <v>119</v>
      </c>
      <c r="AJ61" s="230"/>
      <c r="AK61" s="230"/>
      <c r="AL61" s="230"/>
      <c r="AM61" s="230" t="s">
        <v>118</v>
      </c>
      <c r="AT61" s="230" t="s">
        <v>124</v>
      </c>
      <c r="AW61" s="230"/>
      <c r="AX61" s="230"/>
      <c r="AY61" s="230"/>
      <c r="BA61" s="224"/>
      <c r="BC61" s="230" t="s">
        <v>125</v>
      </c>
      <c r="BO61" s="230"/>
    </row>
    <row r="62" spans="1:69" ht="15.6" customHeight="1" x14ac:dyDescent="0.3">
      <c r="B62" s="231"/>
      <c r="C62" s="227"/>
      <c r="BA62" s="230"/>
    </row>
    <row r="86" spans="2:69" s="226" customFormat="1" ht="12.75" customHeight="1" x14ac:dyDescent="0.3"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225"/>
      <c r="BQ86" s="162"/>
    </row>
  </sheetData>
  <mergeCells count="106">
    <mergeCell ref="AV10:AV12"/>
    <mergeCell ref="AW10:AW12"/>
    <mergeCell ref="AX10:AX12"/>
    <mergeCell ref="BL10:BL12"/>
    <mergeCell ref="BM10:BM12"/>
    <mergeCell ref="BN10:BN12"/>
    <mergeCell ref="BP10:BP11"/>
    <mergeCell ref="BF10:BF12"/>
    <mergeCell ref="BG10:BG12"/>
    <mergeCell ref="BH10:BH12"/>
    <mergeCell ref="BI10:BI12"/>
    <mergeCell ref="BJ10:BJ12"/>
    <mergeCell ref="BK10:BK12"/>
    <mergeCell ref="E10:E12"/>
    <mergeCell ref="F10:F12"/>
    <mergeCell ref="G10:G12"/>
    <mergeCell ref="H10:H12"/>
    <mergeCell ref="I10:I12"/>
    <mergeCell ref="J10:J12"/>
    <mergeCell ref="G9:H9"/>
    <mergeCell ref="I9:J9"/>
    <mergeCell ref="V9:W9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BI8:BJ9"/>
    <mergeCell ref="BK8:BL9"/>
    <mergeCell ref="BM8:BN9"/>
    <mergeCell ref="BC9:BD9"/>
    <mergeCell ref="BE9:BF9"/>
    <mergeCell ref="AK8:AN8"/>
    <mergeCell ref="AO8:AP9"/>
    <mergeCell ref="AQ8:AR9"/>
    <mergeCell ref="AS8:AT9"/>
    <mergeCell ref="AU8:AV9"/>
    <mergeCell ref="AZ8:AZ12"/>
    <mergeCell ref="AO10:AO12"/>
    <mergeCell ref="AP10:AP12"/>
    <mergeCell ref="AQ10:AQ12"/>
    <mergeCell ref="AR10:AR12"/>
    <mergeCell ref="AK10:AK12"/>
    <mergeCell ref="AL10:AL12"/>
    <mergeCell ref="AM10:AM12"/>
    <mergeCell ref="AN10:AN12"/>
    <mergeCell ref="AY10:AY12"/>
    <mergeCell ref="BA10:BA12"/>
    <mergeCell ref="BB10:BB12"/>
    <mergeCell ref="BC10:BC12"/>
    <mergeCell ref="BD10:BD12"/>
    <mergeCell ref="AG10:AG12"/>
    <mergeCell ref="AH6:AV7"/>
    <mergeCell ref="AW6:AY9"/>
    <mergeCell ref="X9:Y9"/>
    <mergeCell ref="AK9:AL9"/>
    <mergeCell ref="AM9:AN9"/>
    <mergeCell ref="BA8:BB9"/>
    <mergeCell ref="BC8:BF8"/>
    <mergeCell ref="BG8:BH9"/>
    <mergeCell ref="Z8:AA9"/>
    <mergeCell ref="AB8:AC9"/>
    <mergeCell ref="AD8:AE9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BE10:BE12"/>
    <mergeCell ref="AS10:AS12"/>
    <mergeCell ref="AT10:AT12"/>
    <mergeCell ref="AU10:AU12"/>
    <mergeCell ref="AZ6:BN7"/>
    <mergeCell ref="D8:D12"/>
    <mergeCell ref="E8:F9"/>
    <mergeCell ref="G8:J8"/>
    <mergeCell ref="K8:L9"/>
    <mergeCell ref="M8:N9"/>
    <mergeCell ref="O8:P9"/>
    <mergeCell ref="Q8:R9"/>
    <mergeCell ref="A2:AB2"/>
    <mergeCell ref="A3:AB3"/>
    <mergeCell ref="A4:AB4"/>
    <mergeCell ref="A6:A12"/>
    <mergeCell ref="B6:C7"/>
    <mergeCell ref="D6:R7"/>
    <mergeCell ref="S6:AG7"/>
    <mergeCell ref="S8:S12"/>
    <mergeCell ref="T8:U9"/>
    <mergeCell ref="V8:Y8"/>
    <mergeCell ref="AF8:AG9"/>
    <mergeCell ref="AH8:AH12"/>
    <mergeCell ref="AI8:AJ9"/>
    <mergeCell ref="AD10:AD12"/>
    <mergeCell ref="AE10:AE12"/>
    <mergeCell ref="AF10:AF12"/>
  </mergeCells>
  <conditionalFormatting sqref="Z33:AE33 E33:P33">
    <cfRule type="cellIs" dxfId="43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31" max="1048575" man="1"/>
    <brk id="6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J65"/>
  <sheetViews>
    <sheetView view="pageBreakPreview" zoomScaleNormal="50" zoomScaleSheetLayoutView="100" workbookViewId="0">
      <pane xSplit="3" ySplit="13" topLeftCell="AY14" activePane="bottomRight" state="frozen"/>
      <selection pane="topRight" activeCell="D1" sqref="D1"/>
      <selection pane="bottomLeft" activeCell="A14" sqref="A14"/>
      <selection pane="bottomRight" activeCell="V14" sqref="V14"/>
    </sheetView>
  </sheetViews>
  <sheetFormatPr defaultColWidth="9.140625" defaultRowHeight="15" x14ac:dyDescent="0.25"/>
  <cols>
    <col min="1" max="1" width="13.140625" style="232" customWidth="1"/>
    <col min="2" max="2" width="9.140625" style="232" customWidth="1"/>
    <col min="3" max="3" width="10.28515625" style="232" customWidth="1"/>
    <col min="4" max="4" width="11.5703125" style="232" customWidth="1"/>
    <col min="5" max="5" width="9.85546875" style="232" customWidth="1"/>
    <col min="6" max="6" width="9.140625" style="232" customWidth="1"/>
    <col min="7" max="7" width="10.140625" style="232" customWidth="1"/>
    <col min="8" max="8" width="9" style="232" customWidth="1"/>
    <col min="9" max="9" width="9.140625" style="232" customWidth="1"/>
    <col min="10" max="10" width="9.7109375" style="232" customWidth="1"/>
    <col min="11" max="11" width="9.28515625" style="232" customWidth="1"/>
    <col min="12" max="13" width="9.140625" style="232" customWidth="1"/>
    <col min="14" max="14" width="9.85546875" style="232" customWidth="1"/>
    <col min="15" max="15" width="9.140625" style="232" customWidth="1"/>
    <col min="16" max="16" width="9.85546875" style="232" customWidth="1"/>
    <col min="17" max="17" width="10.7109375" style="232" customWidth="1"/>
    <col min="18" max="19" width="9.140625" style="232" customWidth="1"/>
    <col min="20" max="20" width="9.42578125" style="232" customWidth="1"/>
    <col min="21" max="21" width="9.28515625" style="232" customWidth="1"/>
    <col min="22" max="22" width="9.85546875" style="232" customWidth="1"/>
    <col min="23" max="23" width="11.28515625" style="232" customWidth="1"/>
    <col min="24" max="36" width="9.28515625" style="232" customWidth="1"/>
    <col min="37" max="37" width="9.85546875" style="232" customWidth="1"/>
    <col min="38" max="38" width="10.7109375" style="232" customWidth="1"/>
    <col min="39" max="39" width="9.140625" style="232" customWidth="1"/>
    <col min="40" max="40" width="10.28515625" style="232" customWidth="1"/>
    <col min="41" max="41" width="10.7109375" style="232" customWidth="1"/>
    <col min="42" max="42" width="9" style="232" customWidth="1"/>
    <col min="43" max="43" width="10.140625" style="232" customWidth="1"/>
    <col min="44" max="44" width="10.5703125" style="232" customWidth="1"/>
    <col min="45" max="45" width="9" style="232" customWidth="1"/>
    <col min="46" max="66" width="8.85546875" style="232" customWidth="1"/>
    <col min="67" max="74" width="9" style="232" customWidth="1"/>
    <col min="75" max="87" width="9.140625" style="232" customWidth="1"/>
    <col min="88" max="90" width="9.140625" style="232"/>
    <col min="91" max="91" width="21.7109375" style="232" hidden="1" customWidth="1"/>
    <col min="92" max="109" width="0" style="232" hidden="1" customWidth="1"/>
    <col min="110" max="112" width="9.140625" style="233" hidden="1" customWidth="1"/>
    <col min="113" max="136" width="9.140625" style="233" customWidth="1"/>
    <col min="137" max="140" width="9.140625" style="234" customWidth="1"/>
    <col min="141" max="16384" width="9.140625" style="232"/>
  </cols>
  <sheetData>
    <row r="1" spans="1:140" x14ac:dyDescent="0.25">
      <c r="A1" s="232" t="s">
        <v>101</v>
      </c>
    </row>
    <row r="2" spans="1:140" hidden="1" x14ac:dyDescent="0.25">
      <c r="E2" s="232" t="s">
        <v>70</v>
      </c>
    </row>
    <row r="3" spans="1:140" hidden="1" x14ac:dyDescent="0.25">
      <c r="E3" s="232" t="s">
        <v>102</v>
      </c>
    </row>
    <row r="4" spans="1:140" hidden="1" x14ac:dyDescent="0.25">
      <c r="E4" s="232" t="s">
        <v>122</v>
      </c>
    </row>
    <row r="5" spans="1:140" hidden="1" x14ac:dyDescent="0.25">
      <c r="A5" s="235"/>
      <c r="B5" s="235"/>
      <c r="C5" s="235"/>
      <c r="D5" s="235"/>
      <c r="E5" s="235" t="s">
        <v>135</v>
      </c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</row>
    <row r="6" spans="1:140" x14ac:dyDescent="0.25">
      <c r="A6" s="235" t="s">
        <v>73</v>
      </c>
      <c r="B6" s="235"/>
      <c r="C6" s="235"/>
      <c r="D6" s="235"/>
      <c r="E6" s="235"/>
      <c r="F6" s="235"/>
      <c r="G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</row>
    <row r="7" spans="1:140" x14ac:dyDescent="0.25">
      <c r="A7" s="235" t="s">
        <v>74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35"/>
      <c r="CH7" s="235"/>
      <c r="CI7" s="235"/>
      <c r="CJ7" s="235"/>
      <c r="CK7" s="235"/>
      <c r="CL7" s="235"/>
    </row>
    <row r="8" spans="1:140" s="237" customFormat="1" ht="24" customHeight="1" x14ac:dyDescent="0.2">
      <c r="A8" s="1111" t="s">
        <v>0</v>
      </c>
      <c r="B8" s="236"/>
      <c r="C8" s="236"/>
      <c r="D8" s="1112" t="s">
        <v>75</v>
      </c>
      <c r="E8" s="1113"/>
      <c r="F8" s="1113"/>
      <c r="G8" s="1113"/>
      <c r="H8" s="1113"/>
      <c r="I8" s="1113"/>
      <c r="J8" s="1113"/>
      <c r="K8" s="1113"/>
      <c r="L8" s="1113"/>
      <c r="M8" s="1113"/>
      <c r="N8" s="1113"/>
      <c r="O8" s="1113"/>
      <c r="P8" s="1113"/>
      <c r="Q8" s="1113"/>
      <c r="R8" s="1113"/>
      <c r="S8" s="1113"/>
      <c r="T8" s="1113"/>
      <c r="U8" s="1113"/>
      <c r="V8" s="1113"/>
      <c r="W8" s="1113"/>
      <c r="X8" s="1114"/>
      <c r="Y8" s="1112" t="s">
        <v>76</v>
      </c>
      <c r="Z8" s="1113"/>
      <c r="AA8" s="1113"/>
      <c r="AB8" s="1113"/>
      <c r="AC8" s="1113"/>
      <c r="AD8" s="1113"/>
      <c r="AE8" s="1113"/>
      <c r="AF8" s="1113"/>
      <c r="AG8" s="1113"/>
      <c r="AH8" s="1113"/>
      <c r="AI8" s="1113"/>
      <c r="AJ8" s="1113"/>
      <c r="AK8" s="1113"/>
      <c r="AL8" s="1113"/>
      <c r="AM8" s="1113"/>
      <c r="AN8" s="1113"/>
      <c r="AO8" s="1113"/>
      <c r="AP8" s="1113"/>
      <c r="AQ8" s="1113"/>
      <c r="AR8" s="1113"/>
      <c r="AS8" s="1114"/>
      <c r="AT8" s="1118" t="s">
        <v>77</v>
      </c>
      <c r="AU8" s="1119"/>
      <c r="AV8" s="1119"/>
      <c r="AW8" s="1119"/>
      <c r="AX8" s="1119"/>
      <c r="AY8" s="1119"/>
      <c r="AZ8" s="1119"/>
      <c r="BA8" s="1119"/>
      <c r="BB8" s="1119"/>
      <c r="BC8" s="1119"/>
      <c r="BD8" s="1119"/>
      <c r="BE8" s="1119"/>
      <c r="BF8" s="1119"/>
      <c r="BG8" s="1119"/>
      <c r="BH8" s="1119"/>
      <c r="BI8" s="1119"/>
      <c r="BJ8" s="1119"/>
      <c r="BK8" s="1119"/>
      <c r="BL8" s="1119"/>
      <c r="BM8" s="1119"/>
      <c r="BN8" s="1120"/>
      <c r="BO8" s="1111" t="s">
        <v>77</v>
      </c>
      <c r="BP8" s="1111"/>
      <c r="BQ8" s="1111"/>
      <c r="BR8" s="1118" t="s">
        <v>79</v>
      </c>
      <c r="BS8" s="1119"/>
      <c r="BT8" s="1119"/>
      <c r="BU8" s="1119"/>
      <c r="BV8" s="1119"/>
      <c r="BW8" s="1119"/>
      <c r="BX8" s="1119"/>
      <c r="BY8" s="1119"/>
      <c r="BZ8" s="1119"/>
      <c r="CA8" s="1119"/>
      <c r="CB8" s="1119"/>
      <c r="CC8" s="1119"/>
      <c r="CD8" s="1119"/>
      <c r="CE8" s="1119"/>
      <c r="CF8" s="1119"/>
      <c r="CG8" s="1119"/>
      <c r="CH8" s="1119"/>
      <c r="CI8" s="1119"/>
      <c r="CJ8" s="1119"/>
      <c r="CK8" s="1119"/>
      <c r="CL8" s="1120"/>
      <c r="DF8" s="238"/>
      <c r="DG8" s="238"/>
      <c r="DH8" s="238"/>
      <c r="DI8" s="238"/>
      <c r="DJ8" s="238"/>
      <c r="DK8" s="238"/>
      <c r="DL8" s="238"/>
      <c r="DM8" s="238"/>
      <c r="DN8" s="238"/>
      <c r="DO8" s="238"/>
      <c r="DP8" s="238"/>
      <c r="DQ8" s="238"/>
      <c r="DR8" s="238"/>
      <c r="DS8" s="238"/>
      <c r="DT8" s="238"/>
      <c r="DU8" s="238"/>
      <c r="DV8" s="238"/>
      <c r="DW8" s="238"/>
      <c r="DX8" s="238"/>
      <c r="DY8" s="238"/>
      <c r="DZ8" s="238"/>
      <c r="EA8" s="238"/>
      <c r="EB8" s="238"/>
      <c r="EC8" s="238"/>
      <c r="ED8" s="238"/>
      <c r="EE8" s="238"/>
      <c r="EF8" s="238"/>
      <c r="EG8" s="239"/>
      <c r="EH8" s="239"/>
      <c r="EI8" s="239"/>
      <c r="EJ8" s="239"/>
    </row>
    <row r="9" spans="1:140" s="237" customFormat="1" ht="15" customHeight="1" x14ac:dyDescent="0.2">
      <c r="A9" s="1111"/>
      <c r="B9" s="240"/>
      <c r="C9" s="240"/>
      <c r="D9" s="1115"/>
      <c r="E9" s="1116"/>
      <c r="F9" s="1116"/>
      <c r="G9" s="1116"/>
      <c r="H9" s="1116"/>
      <c r="I9" s="1116"/>
      <c r="J9" s="1116"/>
      <c r="K9" s="1116"/>
      <c r="L9" s="1116"/>
      <c r="M9" s="1116"/>
      <c r="N9" s="1116"/>
      <c r="O9" s="1116"/>
      <c r="P9" s="1116"/>
      <c r="Q9" s="1116"/>
      <c r="R9" s="1116"/>
      <c r="S9" s="1116"/>
      <c r="T9" s="1116"/>
      <c r="U9" s="1116"/>
      <c r="V9" s="1116"/>
      <c r="W9" s="1116"/>
      <c r="X9" s="1117"/>
      <c r="Y9" s="1115"/>
      <c r="Z9" s="1116"/>
      <c r="AA9" s="1116"/>
      <c r="AB9" s="1116"/>
      <c r="AC9" s="1116"/>
      <c r="AD9" s="1116"/>
      <c r="AE9" s="1116"/>
      <c r="AF9" s="1116"/>
      <c r="AG9" s="1116"/>
      <c r="AH9" s="1116"/>
      <c r="AI9" s="1116"/>
      <c r="AJ9" s="1116"/>
      <c r="AK9" s="1116"/>
      <c r="AL9" s="1116"/>
      <c r="AM9" s="1116"/>
      <c r="AN9" s="1116"/>
      <c r="AO9" s="1116"/>
      <c r="AP9" s="1116"/>
      <c r="AQ9" s="1116"/>
      <c r="AR9" s="1116"/>
      <c r="AS9" s="1117"/>
      <c r="AT9" s="1121"/>
      <c r="AU9" s="1122"/>
      <c r="AV9" s="1122"/>
      <c r="AW9" s="1122"/>
      <c r="AX9" s="1122"/>
      <c r="AY9" s="1122"/>
      <c r="AZ9" s="1122"/>
      <c r="BA9" s="1122"/>
      <c r="BB9" s="1122"/>
      <c r="BC9" s="1122"/>
      <c r="BD9" s="1122"/>
      <c r="BE9" s="1122"/>
      <c r="BF9" s="1122"/>
      <c r="BG9" s="1122"/>
      <c r="BH9" s="1122"/>
      <c r="BI9" s="1122"/>
      <c r="BJ9" s="1122"/>
      <c r="BK9" s="1122"/>
      <c r="BL9" s="1122"/>
      <c r="BM9" s="1122"/>
      <c r="BN9" s="1123"/>
      <c r="BO9" s="1111"/>
      <c r="BP9" s="1111"/>
      <c r="BQ9" s="1111"/>
      <c r="BR9" s="1121"/>
      <c r="BS9" s="1122"/>
      <c r="BT9" s="1122"/>
      <c r="BU9" s="1122"/>
      <c r="BV9" s="1122"/>
      <c r="BW9" s="1122"/>
      <c r="BX9" s="1122"/>
      <c r="BY9" s="1122"/>
      <c r="BZ9" s="1122"/>
      <c r="CA9" s="1122"/>
      <c r="CB9" s="1122"/>
      <c r="CC9" s="1122"/>
      <c r="CD9" s="1122"/>
      <c r="CE9" s="1122"/>
      <c r="CF9" s="1122"/>
      <c r="CG9" s="1122"/>
      <c r="CH9" s="1122"/>
      <c r="CI9" s="1122"/>
      <c r="CJ9" s="1122"/>
      <c r="CK9" s="1122"/>
      <c r="CL9" s="1123"/>
      <c r="DF9" s="238"/>
      <c r="DG9" s="238"/>
      <c r="DH9" s="238"/>
      <c r="DI9" s="238"/>
      <c r="DJ9" s="238"/>
      <c r="DK9" s="238"/>
      <c r="DL9" s="238"/>
      <c r="DM9" s="238"/>
      <c r="DN9" s="238"/>
      <c r="DO9" s="238"/>
      <c r="DP9" s="238"/>
      <c r="DQ9" s="238"/>
      <c r="DR9" s="238"/>
      <c r="DS9" s="238"/>
      <c r="DT9" s="238"/>
      <c r="DU9" s="238"/>
      <c r="DV9" s="238"/>
      <c r="DW9" s="238"/>
      <c r="DX9" s="238"/>
      <c r="DY9" s="238"/>
      <c r="DZ9" s="238"/>
      <c r="EA9" s="238"/>
      <c r="EB9" s="238"/>
      <c r="EC9" s="238"/>
      <c r="ED9" s="238"/>
      <c r="EE9" s="238"/>
      <c r="EF9" s="238"/>
      <c r="EG9" s="239"/>
      <c r="EH9" s="239"/>
      <c r="EI9" s="239"/>
      <c r="EJ9" s="239"/>
    </row>
    <row r="10" spans="1:140" s="237" customFormat="1" ht="21.6" customHeight="1" x14ac:dyDescent="0.2">
      <c r="A10" s="1111"/>
      <c r="B10" s="241"/>
      <c r="C10" s="241"/>
      <c r="D10" s="1110" t="s">
        <v>103</v>
      </c>
      <c r="E10" s="1110"/>
      <c r="F10" s="1110"/>
      <c r="G10" s="1110" t="s">
        <v>104</v>
      </c>
      <c r="H10" s="1110"/>
      <c r="I10" s="1110"/>
      <c r="J10" s="1110"/>
      <c r="K10" s="1110"/>
      <c r="L10" s="1110"/>
      <c r="M10" s="1110" t="s">
        <v>83</v>
      </c>
      <c r="N10" s="1110"/>
      <c r="O10" s="1110"/>
      <c r="P10" s="1110" t="s">
        <v>84</v>
      </c>
      <c r="Q10" s="1110"/>
      <c r="R10" s="1110"/>
      <c r="S10" s="1110" t="s">
        <v>105</v>
      </c>
      <c r="T10" s="1110"/>
      <c r="U10" s="1110"/>
      <c r="V10" s="1110" t="s">
        <v>86</v>
      </c>
      <c r="W10" s="1110"/>
      <c r="X10" s="1110"/>
      <c r="Y10" s="1110" t="s">
        <v>103</v>
      </c>
      <c r="Z10" s="1110"/>
      <c r="AA10" s="1110"/>
      <c r="AB10" s="1110" t="s">
        <v>104</v>
      </c>
      <c r="AC10" s="1110"/>
      <c r="AD10" s="1110"/>
      <c r="AE10" s="1110"/>
      <c r="AF10" s="1110"/>
      <c r="AG10" s="1110"/>
      <c r="AH10" s="1110" t="s">
        <v>83</v>
      </c>
      <c r="AI10" s="1110"/>
      <c r="AJ10" s="1110"/>
      <c r="AK10" s="1110" t="s">
        <v>84</v>
      </c>
      <c r="AL10" s="1110"/>
      <c r="AM10" s="1110"/>
      <c r="AN10" s="1110" t="s">
        <v>105</v>
      </c>
      <c r="AO10" s="1110"/>
      <c r="AP10" s="1110"/>
      <c r="AQ10" s="1110" t="s">
        <v>86</v>
      </c>
      <c r="AR10" s="1110"/>
      <c r="AS10" s="1110"/>
      <c r="AT10" s="1110" t="s">
        <v>103</v>
      </c>
      <c r="AU10" s="1110"/>
      <c r="AV10" s="1110"/>
      <c r="AW10" s="1110" t="s">
        <v>104</v>
      </c>
      <c r="AX10" s="1110"/>
      <c r="AY10" s="1110"/>
      <c r="AZ10" s="1110"/>
      <c r="BA10" s="1110"/>
      <c r="BB10" s="1110"/>
      <c r="BC10" s="1110" t="s">
        <v>83</v>
      </c>
      <c r="BD10" s="1110"/>
      <c r="BE10" s="1110"/>
      <c r="BF10" s="1110" t="s">
        <v>84</v>
      </c>
      <c r="BG10" s="1110"/>
      <c r="BH10" s="1110"/>
      <c r="BI10" s="1110" t="s">
        <v>105</v>
      </c>
      <c r="BJ10" s="1110"/>
      <c r="BK10" s="1110"/>
      <c r="BL10" s="1110" t="s">
        <v>86</v>
      </c>
      <c r="BM10" s="1110"/>
      <c r="BN10" s="1110"/>
      <c r="BO10" s="1111"/>
      <c r="BP10" s="1111"/>
      <c r="BQ10" s="1111"/>
      <c r="BR10" s="1110" t="s">
        <v>103</v>
      </c>
      <c r="BS10" s="1110"/>
      <c r="BT10" s="1110"/>
      <c r="BU10" s="1110" t="s">
        <v>104</v>
      </c>
      <c r="BV10" s="1110"/>
      <c r="BW10" s="1110"/>
      <c r="BX10" s="1110"/>
      <c r="BY10" s="1110"/>
      <c r="BZ10" s="1110"/>
      <c r="CA10" s="1110" t="s">
        <v>83</v>
      </c>
      <c r="CB10" s="1110"/>
      <c r="CC10" s="1110"/>
      <c r="CD10" s="1110" t="s">
        <v>84</v>
      </c>
      <c r="CE10" s="1110"/>
      <c r="CF10" s="1110"/>
      <c r="CG10" s="1110" t="s">
        <v>105</v>
      </c>
      <c r="CH10" s="1110"/>
      <c r="CI10" s="1110"/>
      <c r="CJ10" s="1110" t="s">
        <v>86</v>
      </c>
      <c r="CK10" s="1110"/>
      <c r="CL10" s="1110"/>
      <c r="DF10" s="238"/>
      <c r="DG10" s="238"/>
      <c r="DH10" s="238"/>
      <c r="DI10" s="238"/>
      <c r="DJ10" s="238"/>
      <c r="DK10" s="238"/>
      <c r="DL10" s="238"/>
      <c r="DM10" s="238"/>
      <c r="DN10" s="238"/>
      <c r="DO10" s="238"/>
      <c r="DP10" s="238"/>
      <c r="DQ10" s="238"/>
      <c r="DR10" s="238"/>
      <c r="DS10" s="238"/>
      <c r="DT10" s="238"/>
      <c r="DU10" s="238"/>
      <c r="DV10" s="238"/>
      <c r="DW10" s="238"/>
      <c r="DX10" s="238"/>
      <c r="DY10" s="238"/>
      <c r="DZ10" s="238"/>
      <c r="EA10" s="238"/>
      <c r="EB10" s="238"/>
      <c r="EC10" s="238"/>
      <c r="ED10" s="238"/>
      <c r="EE10" s="238"/>
      <c r="EF10" s="238"/>
      <c r="EG10" s="239"/>
      <c r="EH10" s="239"/>
      <c r="EI10" s="239"/>
      <c r="EJ10" s="239"/>
    </row>
    <row r="11" spans="1:140" s="237" customFormat="1" ht="21.6" customHeight="1" x14ac:dyDescent="0.2">
      <c r="A11" s="1111"/>
      <c r="B11" s="241"/>
      <c r="C11" s="241"/>
      <c r="D11" s="1110"/>
      <c r="E11" s="1110"/>
      <c r="F11" s="1110"/>
      <c r="G11" s="1110" t="s">
        <v>91</v>
      </c>
      <c r="H11" s="1110"/>
      <c r="I11" s="1110"/>
      <c r="J11" s="1110" t="s">
        <v>90</v>
      </c>
      <c r="K11" s="1110"/>
      <c r="L11" s="1110"/>
      <c r="M11" s="1110"/>
      <c r="N11" s="1110"/>
      <c r="O11" s="1110"/>
      <c r="P11" s="1110"/>
      <c r="Q11" s="1110"/>
      <c r="R11" s="1110"/>
      <c r="S11" s="1110"/>
      <c r="T11" s="1110"/>
      <c r="U11" s="1110"/>
      <c r="V11" s="1110"/>
      <c r="W11" s="1110"/>
      <c r="X11" s="1110"/>
      <c r="Y11" s="1110"/>
      <c r="Z11" s="1110"/>
      <c r="AA11" s="1110"/>
      <c r="AB11" s="1110" t="s">
        <v>91</v>
      </c>
      <c r="AC11" s="1110"/>
      <c r="AD11" s="1110"/>
      <c r="AE11" s="1110" t="s">
        <v>90</v>
      </c>
      <c r="AF11" s="1110"/>
      <c r="AG11" s="1110"/>
      <c r="AH11" s="1110"/>
      <c r="AI11" s="1110"/>
      <c r="AJ11" s="1110"/>
      <c r="AK11" s="1110"/>
      <c r="AL11" s="1110"/>
      <c r="AM11" s="1110"/>
      <c r="AN11" s="1110"/>
      <c r="AO11" s="1110"/>
      <c r="AP11" s="1110"/>
      <c r="AQ11" s="1110"/>
      <c r="AR11" s="1110"/>
      <c r="AS11" s="1110"/>
      <c r="AT11" s="1110"/>
      <c r="AU11" s="1110"/>
      <c r="AV11" s="1110"/>
      <c r="AW11" s="1110" t="s">
        <v>91</v>
      </c>
      <c r="AX11" s="1110"/>
      <c r="AY11" s="1110"/>
      <c r="AZ11" s="1110" t="s">
        <v>90</v>
      </c>
      <c r="BA11" s="1110"/>
      <c r="BB11" s="1110"/>
      <c r="BC11" s="1110"/>
      <c r="BD11" s="1110"/>
      <c r="BE11" s="1110"/>
      <c r="BF11" s="1110"/>
      <c r="BG11" s="1110"/>
      <c r="BH11" s="1110"/>
      <c r="BI11" s="1110"/>
      <c r="BJ11" s="1110"/>
      <c r="BK11" s="1110"/>
      <c r="BL11" s="1110"/>
      <c r="BM11" s="1110"/>
      <c r="BN11" s="1110"/>
      <c r="BO11" s="1111"/>
      <c r="BP11" s="1111"/>
      <c r="BQ11" s="1111"/>
      <c r="BR11" s="1110"/>
      <c r="BS11" s="1110"/>
      <c r="BT11" s="1110"/>
      <c r="BU11" s="1110" t="s">
        <v>91</v>
      </c>
      <c r="BV11" s="1110"/>
      <c r="BW11" s="1110"/>
      <c r="BX11" s="1110" t="s">
        <v>90</v>
      </c>
      <c r="BY11" s="1110"/>
      <c r="BZ11" s="1110"/>
      <c r="CA11" s="1110"/>
      <c r="CB11" s="1110"/>
      <c r="CC11" s="1110"/>
      <c r="CD11" s="1110"/>
      <c r="CE11" s="1110"/>
      <c r="CF11" s="1110"/>
      <c r="CG11" s="1110"/>
      <c r="CH11" s="1110"/>
      <c r="CI11" s="1110"/>
      <c r="CJ11" s="1110"/>
      <c r="CK11" s="1110"/>
      <c r="CL11" s="1110"/>
      <c r="DF11" s="238"/>
      <c r="DG11" s="238"/>
      <c r="DH11" s="238"/>
      <c r="DI11" s="238"/>
      <c r="DJ11" s="238"/>
      <c r="DK11" s="238"/>
      <c r="DL11" s="238"/>
      <c r="DM11" s="238"/>
      <c r="DN11" s="238"/>
      <c r="DO11" s="238"/>
      <c r="DP11" s="238"/>
      <c r="DQ11" s="238"/>
      <c r="DR11" s="238"/>
      <c r="DS11" s="238"/>
      <c r="DT11" s="238"/>
      <c r="DU11" s="238"/>
      <c r="DV11" s="238"/>
      <c r="DW11" s="238"/>
      <c r="DX11" s="238"/>
      <c r="DY11" s="238"/>
      <c r="DZ11" s="238"/>
      <c r="EA11" s="238"/>
      <c r="EB11" s="238"/>
      <c r="EC11" s="238"/>
      <c r="ED11" s="238"/>
      <c r="EE11" s="238"/>
      <c r="EF11" s="238"/>
      <c r="EG11" s="239"/>
      <c r="EH11" s="239"/>
      <c r="EI11" s="239"/>
      <c r="EJ11" s="239"/>
    </row>
    <row r="12" spans="1:140" s="237" customFormat="1" ht="38.25" x14ac:dyDescent="0.2">
      <c r="A12" s="1111"/>
      <c r="B12" s="241"/>
      <c r="C12" s="241"/>
      <c r="D12" s="242" t="s">
        <v>106</v>
      </c>
      <c r="E12" s="242" t="s">
        <v>107</v>
      </c>
      <c r="F12" s="242" t="s">
        <v>108</v>
      </c>
      <c r="G12" s="242" t="s">
        <v>106</v>
      </c>
      <c r="H12" s="242" t="s">
        <v>107</v>
      </c>
      <c r="I12" s="242" t="s">
        <v>108</v>
      </c>
      <c r="J12" s="242" t="s">
        <v>106</v>
      </c>
      <c r="K12" s="242" t="s">
        <v>107</v>
      </c>
      <c r="L12" s="242" t="s">
        <v>108</v>
      </c>
      <c r="M12" s="242" t="s">
        <v>106</v>
      </c>
      <c r="N12" s="242" t="s">
        <v>107</v>
      </c>
      <c r="O12" s="242" t="s">
        <v>108</v>
      </c>
      <c r="P12" s="242" t="s">
        <v>106</v>
      </c>
      <c r="Q12" s="242" t="s">
        <v>107</v>
      </c>
      <c r="R12" s="242" t="s">
        <v>108</v>
      </c>
      <c r="S12" s="242" t="s">
        <v>106</v>
      </c>
      <c r="T12" s="242" t="s">
        <v>107</v>
      </c>
      <c r="U12" s="242" t="s">
        <v>108</v>
      </c>
      <c r="V12" s="242" t="s">
        <v>106</v>
      </c>
      <c r="W12" s="242" t="s">
        <v>107</v>
      </c>
      <c r="X12" s="242" t="s">
        <v>108</v>
      </c>
      <c r="Y12" s="242" t="s">
        <v>106</v>
      </c>
      <c r="Z12" s="242" t="s">
        <v>107</v>
      </c>
      <c r="AA12" s="242" t="s">
        <v>108</v>
      </c>
      <c r="AB12" s="242" t="s">
        <v>106</v>
      </c>
      <c r="AC12" s="242" t="s">
        <v>107</v>
      </c>
      <c r="AD12" s="242" t="s">
        <v>108</v>
      </c>
      <c r="AE12" s="242" t="s">
        <v>106</v>
      </c>
      <c r="AF12" s="242" t="s">
        <v>107</v>
      </c>
      <c r="AG12" s="242" t="s">
        <v>108</v>
      </c>
      <c r="AH12" s="242" t="s">
        <v>106</v>
      </c>
      <c r="AI12" s="242" t="s">
        <v>107</v>
      </c>
      <c r="AJ12" s="242" t="s">
        <v>108</v>
      </c>
      <c r="AK12" s="242" t="s">
        <v>106</v>
      </c>
      <c r="AL12" s="242" t="s">
        <v>107</v>
      </c>
      <c r="AM12" s="242" t="s">
        <v>108</v>
      </c>
      <c r="AN12" s="242" t="s">
        <v>106</v>
      </c>
      <c r="AO12" s="242" t="s">
        <v>107</v>
      </c>
      <c r="AP12" s="242" t="s">
        <v>108</v>
      </c>
      <c r="AQ12" s="242" t="s">
        <v>106</v>
      </c>
      <c r="AR12" s="242" t="s">
        <v>107</v>
      </c>
      <c r="AS12" s="242" t="s">
        <v>108</v>
      </c>
      <c r="AT12" s="242" t="s">
        <v>106</v>
      </c>
      <c r="AU12" s="242" t="s">
        <v>107</v>
      </c>
      <c r="AV12" s="242" t="s">
        <v>108</v>
      </c>
      <c r="AW12" s="242" t="s">
        <v>106</v>
      </c>
      <c r="AX12" s="242" t="s">
        <v>107</v>
      </c>
      <c r="AY12" s="242" t="s">
        <v>108</v>
      </c>
      <c r="AZ12" s="242" t="s">
        <v>106</v>
      </c>
      <c r="BA12" s="242" t="s">
        <v>107</v>
      </c>
      <c r="BB12" s="242" t="s">
        <v>108</v>
      </c>
      <c r="BC12" s="242" t="s">
        <v>106</v>
      </c>
      <c r="BD12" s="242" t="s">
        <v>107</v>
      </c>
      <c r="BE12" s="242" t="s">
        <v>108</v>
      </c>
      <c r="BF12" s="242" t="s">
        <v>106</v>
      </c>
      <c r="BG12" s="242" t="s">
        <v>107</v>
      </c>
      <c r="BH12" s="242" t="s">
        <v>108</v>
      </c>
      <c r="BI12" s="242" t="s">
        <v>106</v>
      </c>
      <c r="BJ12" s="242" t="s">
        <v>107</v>
      </c>
      <c r="BK12" s="242" t="s">
        <v>108</v>
      </c>
      <c r="BL12" s="242" t="s">
        <v>106</v>
      </c>
      <c r="BM12" s="242" t="s">
        <v>107</v>
      </c>
      <c r="BN12" s="242" t="s">
        <v>108</v>
      </c>
      <c r="BO12" s="242" t="s">
        <v>94</v>
      </c>
      <c r="BP12" s="242" t="s">
        <v>109</v>
      </c>
      <c r="BQ12" s="242" t="s">
        <v>110</v>
      </c>
      <c r="BR12" s="242" t="s">
        <v>106</v>
      </c>
      <c r="BS12" s="242" t="s">
        <v>107</v>
      </c>
      <c r="BT12" s="242" t="s">
        <v>108</v>
      </c>
      <c r="BU12" s="242" t="s">
        <v>106</v>
      </c>
      <c r="BV12" s="242" t="s">
        <v>107</v>
      </c>
      <c r="BW12" s="242" t="s">
        <v>108</v>
      </c>
      <c r="BX12" s="242" t="s">
        <v>106</v>
      </c>
      <c r="BY12" s="242" t="s">
        <v>107</v>
      </c>
      <c r="BZ12" s="242" t="s">
        <v>108</v>
      </c>
      <c r="CA12" s="242" t="s">
        <v>106</v>
      </c>
      <c r="CB12" s="242" t="s">
        <v>107</v>
      </c>
      <c r="CC12" s="242" t="s">
        <v>108</v>
      </c>
      <c r="CD12" s="242" t="s">
        <v>106</v>
      </c>
      <c r="CE12" s="242" t="s">
        <v>107</v>
      </c>
      <c r="CF12" s="242" t="s">
        <v>108</v>
      </c>
      <c r="CG12" s="242" t="s">
        <v>106</v>
      </c>
      <c r="CH12" s="242" t="s">
        <v>107</v>
      </c>
      <c r="CI12" s="242" t="s">
        <v>108</v>
      </c>
      <c r="CJ12" s="242" t="s">
        <v>106</v>
      </c>
      <c r="CK12" s="242" t="s">
        <v>107</v>
      </c>
      <c r="CL12" s="242" t="s">
        <v>108</v>
      </c>
      <c r="DF12" s="238"/>
      <c r="DG12" s="238"/>
      <c r="DH12" s="238"/>
      <c r="DI12" s="238" t="s">
        <v>129</v>
      </c>
      <c r="DJ12" s="238"/>
      <c r="DK12" s="238"/>
      <c r="DL12" s="238"/>
      <c r="DM12" s="238"/>
      <c r="DN12" s="238"/>
      <c r="DO12" s="238"/>
      <c r="DP12" s="238"/>
      <c r="DQ12" s="238"/>
      <c r="DR12" s="238"/>
      <c r="DS12" s="238"/>
      <c r="DT12" s="238"/>
      <c r="DU12" s="238"/>
      <c r="DV12" s="238"/>
      <c r="DW12" s="238"/>
      <c r="DX12" s="238"/>
      <c r="DY12" s="238"/>
      <c r="DZ12" s="238"/>
      <c r="EA12" s="238"/>
      <c r="EB12" s="238"/>
      <c r="EC12" s="238"/>
      <c r="ED12" s="238"/>
      <c r="EE12" s="238"/>
      <c r="EF12" s="238"/>
      <c r="EG12" s="239"/>
      <c r="EH12" s="239"/>
      <c r="EI12" s="239"/>
      <c r="EJ12" s="239"/>
    </row>
    <row r="13" spans="1:140" s="237" customFormat="1" ht="25.9" customHeight="1" x14ac:dyDescent="0.2">
      <c r="A13" s="1111"/>
      <c r="B13" s="241" t="s">
        <v>120</v>
      </c>
      <c r="C13" s="241" t="s">
        <v>121</v>
      </c>
      <c r="D13" s="242" t="s">
        <v>106</v>
      </c>
      <c r="E13" s="242" t="s">
        <v>107</v>
      </c>
      <c r="F13" s="242" t="s">
        <v>108</v>
      </c>
      <c r="G13" s="242" t="s">
        <v>106</v>
      </c>
      <c r="H13" s="242" t="s">
        <v>107</v>
      </c>
      <c r="I13" s="242" t="s">
        <v>108</v>
      </c>
      <c r="J13" s="242" t="s">
        <v>106</v>
      </c>
      <c r="K13" s="242" t="s">
        <v>107</v>
      </c>
      <c r="L13" s="242" t="s">
        <v>108</v>
      </c>
      <c r="M13" s="242" t="s">
        <v>106</v>
      </c>
      <c r="N13" s="242" t="s">
        <v>107</v>
      </c>
      <c r="O13" s="242" t="s">
        <v>108</v>
      </c>
      <c r="P13" s="242" t="s">
        <v>106</v>
      </c>
      <c r="Q13" s="242" t="s">
        <v>107</v>
      </c>
      <c r="R13" s="242" t="s">
        <v>108</v>
      </c>
      <c r="S13" s="242" t="s">
        <v>106</v>
      </c>
      <c r="T13" s="242" t="s">
        <v>107</v>
      </c>
      <c r="U13" s="242" t="s">
        <v>108</v>
      </c>
      <c r="V13" s="242" t="s">
        <v>106</v>
      </c>
      <c r="W13" s="242" t="s">
        <v>107</v>
      </c>
      <c r="X13" s="242" t="s">
        <v>108</v>
      </c>
      <c r="Y13" s="242" t="s">
        <v>106</v>
      </c>
      <c r="Z13" s="242" t="s">
        <v>107</v>
      </c>
      <c r="AA13" s="242" t="s">
        <v>108</v>
      </c>
      <c r="AB13" s="242" t="s">
        <v>106</v>
      </c>
      <c r="AC13" s="242" t="s">
        <v>107</v>
      </c>
      <c r="AD13" s="242" t="s">
        <v>108</v>
      </c>
      <c r="AE13" s="242" t="s">
        <v>106</v>
      </c>
      <c r="AF13" s="242" t="s">
        <v>107</v>
      </c>
      <c r="AG13" s="242" t="s">
        <v>108</v>
      </c>
      <c r="AH13" s="242" t="s">
        <v>106</v>
      </c>
      <c r="AI13" s="242" t="s">
        <v>107</v>
      </c>
      <c r="AJ13" s="242" t="s">
        <v>108</v>
      </c>
      <c r="AK13" s="242" t="s">
        <v>106</v>
      </c>
      <c r="AL13" s="242" t="s">
        <v>107</v>
      </c>
      <c r="AM13" s="242" t="s">
        <v>108</v>
      </c>
      <c r="AN13" s="242" t="s">
        <v>106</v>
      </c>
      <c r="AO13" s="242" t="s">
        <v>107</v>
      </c>
      <c r="AP13" s="242" t="s">
        <v>108</v>
      </c>
      <c r="AQ13" s="242" t="s">
        <v>106</v>
      </c>
      <c r="AR13" s="242" t="s">
        <v>107</v>
      </c>
      <c r="AS13" s="242" t="s">
        <v>108</v>
      </c>
      <c r="AT13" s="242" t="s">
        <v>106</v>
      </c>
      <c r="AU13" s="242" t="s">
        <v>107</v>
      </c>
      <c r="AV13" s="242" t="s">
        <v>108</v>
      </c>
      <c r="AW13" s="242" t="s">
        <v>106</v>
      </c>
      <c r="AX13" s="242" t="s">
        <v>107</v>
      </c>
      <c r="AY13" s="242" t="s">
        <v>108</v>
      </c>
      <c r="AZ13" s="242" t="s">
        <v>106</v>
      </c>
      <c r="BA13" s="242" t="s">
        <v>107</v>
      </c>
      <c r="BB13" s="242" t="s">
        <v>108</v>
      </c>
      <c r="BC13" s="242" t="s">
        <v>106</v>
      </c>
      <c r="BD13" s="242" t="s">
        <v>107</v>
      </c>
      <c r="BE13" s="242" t="s">
        <v>108</v>
      </c>
      <c r="BF13" s="242" t="s">
        <v>106</v>
      </c>
      <c r="BG13" s="242" t="s">
        <v>107</v>
      </c>
      <c r="BH13" s="242" t="s">
        <v>108</v>
      </c>
      <c r="BI13" s="242" t="s">
        <v>106</v>
      </c>
      <c r="BJ13" s="242" t="s">
        <v>107</v>
      </c>
      <c r="BK13" s="242" t="s">
        <v>108</v>
      </c>
      <c r="BL13" s="242" t="s">
        <v>106</v>
      </c>
      <c r="BM13" s="242" t="s">
        <v>107</v>
      </c>
      <c r="BN13" s="242" t="s">
        <v>108</v>
      </c>
      <c r="BO13" s="242" t="s">
        <v>94</v>
      </c>
      <c r="BP13" s="242" t="s">
        <v>109</v>
      </c>
      <c r="BQ13" s="242" t="s">
        <v>110</v>
      </c>
      <c r="BR13" s="242" t="s">
        <v>106</v>
      </c>
      <c r="BS13" s="242" t="s">
        <v>107</v>
      </c>
      <c r="BT13" s="242" t="s">
        <v>108</v>
      </c>
      <c r="BU13" s="242" t="s">
        <v>106</v>
      </c>
      <c r="BV13" s="242" t="s">
        <v>107</v>
      </c>
      <c r="BW13" s="242" t="s">
        <v>108</v>
      </c>
      <c r="BX13" s="242" t="s">
        <v>106</v>
      </c>
      <c r="BY13" s="242" t="s">
        <v>107</v>
      </c>
      <c r="BZ13" s="242" t="s">
        <v>108</v>
      </c>
      <c r="CA13" s="242" t="s">
        <v>106</v>
      </c>
      <c r="CB13" s="242" t="s">
        <v>107</v>
      </c>
      <c r="CC13" s="242" t="s">
        <v>108</v>
      </c>
      <c r="CD13" s="242" t="s">
        <v>106</v>
      </c>
      <c r="CE13" s="242" t="s">
        <v>107</v>
      </c>
      <c r="CF13" s="242" t="s">
        <v>108</v>
      </c>
      <c r="CG13" s="242" t="s">
        <v>106</v>
      </c>
      <c r="CH13" s="242" t="s">
        <v>107</v>
      </c>
      <c r="CI13" s="242" t="s">
        <v>108</v>
      </c>
      <c r="CJ13" s="242" t="s">
        <v>106</v>
      </c>
      <c r="CK13" s="242" t="s">
        <v>107</v>
      </c>
      <c r="CL13" s="242" t="s">
        <v>108</v>
      </c>
      <c r="DF13" s="238"/>
      <c r="DG13" s="238"/>
      <c r="DH13" s="238"/>
      <c r="DI13" s="238"/>
      <c r="DJ13" s="238"/>
      <c r="DK13" s="238"/>
      <c r="DL13" s="238"/>
      <c r="DM13" s="238"/>
      <c r="DN13" s="238"/>
      <c r="DO13" s="238"/>
      <c r="DP13" s="238"/>
      <c r="DQ13" s="238"/>
      <c r="DR13" s="238"/>
      <c r="DS13" s="238"/>
      <c r="DT13" s="238"/>
      <c r="DU13" s="238"/>
      <c r="DV13" s="238"/>
      <c r="DW13" s="238"/>
      <c r="DX13" s="238"/>
      <c r="DY13" s="238"/>
      <c r="DZ13" s="238"/>
      <c r="EA13" s="238"/>
      <c r="EB13" s="238"/>
      <c r="EC13" s="238"/>
      <c r="ED13" s="238"/>
      <c r="EE13" s="238"/>
      <c r="EF13" s="238"/>
      <c r="EG13" s="239"/>
      <c r="EH13" s="239"/>
      <c r="EI13" s="239"/>
      <c r="EJ13" s="239"/>
    </row>
    <row r="14" spans="1:140" s="246" customFormat="1" ht="24.6" customHeight="1" x14ac:dyDescent="0.25">
      <c r="A14" s="243" t="s">
        <v>86</v>
      </c>
      <c r="B14" s="244">
        <v>56913.205199999997</v>
      </c>
      <c r="C14" s="244">
        <f t="shared" ref="C14:C59" si="0">CJ14/B14*100</f>
        <v>23.691138554958769</v>
      </c>
      <c r="D14" s="245">
        <f>SUM(D15:D59)</f>
        <v>1807.2033000000001</v>
      </c>
      <c r="E14" s="245">
        <f>SUM(E15:E59)</f>
        <v>10502.105</v>
      </c>
      <c r="F14" s="245">
        <f t="shared" ref="F14:F59" si="1">IF(D14,E14/D14,0)</f>
        <v>5.811247135283562</v>
      </c>
      <c r="G14" s="245">
        <f>SUM(G15:G59)</f>
        <v>228.66</v>
      </c>
      <c r="H14" s="245">
        <f>SUM(H15:H59)</f>
        <v>1027.22</v>
      </c>
      <c r="I14" s="245">
        <f t="shared" ref="I14:I59" si="2">IF(G14,H14/G14,0)</f>
        <v>4.4923467156476864</v>
      </c>
      <c r="J14" s="245">
        <f>SUM(J15:J59)</f>
        <v>352.20000000000005</v>
      </c>
      <c r="K14" s="245">
        <f>SUM(K15:K59)</f>
        <v>1705.59</v>
      </c>
      <c r="L14" s="245">
        <f t="shared" ref="L14:L59" si="3">IF(J14,K14/J14,0)</f>
        <v>4.8426746166950592</v>
      </c>
      <c r="M14" s="245">
        <f>SUM(M15:M59)</f>
        <v>1455.69</v>
      </c>
      <c r="N14" s="245">
        <f>SUM(N15:N59)</f>
        <v>7669.8300000000008</v>
      </c>
      <c r="O14" s="245">
        <f t="shared" ref="O14:O59" si="4">IF(M14,N14/M14,0)</f>
        <v>5.2688621890649801</v>
      </c>
      <c r="P14" s="245">
        <f>SUM(P15:P59)</f>
        <v>2216.9679999999998</v>
      </c>
      <c r="Q14" s="245">
        <f>SUM(Q15:Q59)</f>
        <v>8434.01</v>
      </c>
      <c r="R14" s="245">
        <f t="shared" ref="R14:R26" si="5">IF(P14,Q14/P14,0)</f>
        <v>3.8042993854669986</v>
      </c>
      <c r="S14" s="245">
        <f>SUM(S15:S59)</f>
        <v>2957.27</v>
      </c>
      <c r="T14" s="245">
        <f>SUM(T15:T59)</f>
        <v>11585.92</v>
      </c>
      <c r="U14" s="245">
        <f t="shared" ref="U14:U59" si="6">IF(S14,T14/S14,0)</f>
        <v>3.9177755159319236</v>
      </c>
      <c r="V14" s="245">
        <f>SUM(V15:V59)</f>
        <v>9017.9912999999979</v>
      </c>
      <c r="W14" s="245">
        <f>SUM(W15:W59)</f>
        <v>40924.675000000003</v>
      </c>
      <c r="X14" s="245">
        <f t="shared" ref="X14:X59" si="7">IF(V14,W14/V14,0)</f>
        <v>4.5381142694160745</v>
      </c>
      <c r="Y14" s="245">
        <f>SUM(Y15:Y59)</f>
        <v>273.27</v>
      </c>
      <c r="Z14" s="245">
        <f>SUM(Z15:Z59)</f>
        <v>1009.83</v>
      </c>
      <c r="AA14" s="245">
        <f t="shared" ref="AA14:AA59" si="8">IF(Y14,Z14/Y14,0)</f>
        <v>3.6953562410802507</v>
      </c>
      <c r="AB14" s="245">
        <f>SUM(AB15:AB59)</f>
        <v>6.68</v>
      </c>
      <c r="AC14" s="245">
        <f>SUM(AC15:AC59)</f>
        <v>25.3</v>
      </c>
      <c r="AD14" s="245">
        <f t="shared" ref="AD14:AD36" si="9">IF(AB14,AC14/AB14,0)</f>
        <v>3.7874251497005993</v>
      </c>
      <c r="AE14" s="245">
        <f>SUM(AE15:AE59)</f>
        <v>36.599999999999994</v>
      </c>
      <c r="AF14" s="245">
        <f>SUM(AF15:AF59)</f>
        <v>93.28</v>
      </c>
      <c r="AG14" s="245">
        <f t="shared" ref="AG14:AG36" si="10">IF(AE14,AF14/AE14,0)</f>
        <v>2.5486338797814212</v>
      </c>
      <c r="AH14" s="245">
        <f>SUM(AH15:AH59)</f>
        <v>177.4</v>
      </c>
      <c r="AI14" s="245">
        <f>SUM(AI15:AI59)</f>
        <v>703.9799999999999</v>
      </c>
      <c r="AJ14" s="245">
        <f t="shared" ref="AJ14:AJ59" si="11">IF(AH14,AI14/AH14,0)</f>
        <v>3.9683201803833139</v>
      </c>
      <c r="AK14" s="245">
        <f>SUM(AK15:AK59)</f>
        <v>1218.81</v>
      </c>
      <c r="AL14" s="245">
        <f>SUM(AL15:AL59)</f>
        <v>3125.7740000000003</v>
      </c>
      <c r="AM14" s="245">
        <f t="shared" ref="AM14:AM59" si="12">IF(AK14,AL14/AK14,0)</f>
        <v>2.5646113832344666</v>
      </c>
      <c r="AN14" s="245">
        <f>SUM(AN15:AN59)</f>
        <v>2731.6349999999998</v>
      </c>
      <c r="AO14" s="245">
        <f>SUM(AO15:AO59)</f>
        <v>7376.2935000000007</v>
      </c>
      <c r="AP14" s="245">
        <f t="shared" ref="AP14:AP59" si="13">IF(AN14,AO14/AN14,0)</f>
        <v>2.7003217853044061</v>
      </c>
      <c r="AQ14" s="245">
        <f t="shared" ref="AQ14:AQ59" si="14">SUM(AH14,AN14,AE14,AB14,Y14,AK14)</f>
        <v>4444.3949999999995</v>
      </c>
      <c r="AR14" s="245">
        <f>SUM(AR15:AR59)</f>
        <v>12954.457499999999</v>
      </c>
      <c r="AS14" s="245">
        <f t="shared" ref="AS14:AS59" si="15">IF(AQ14,AR14/AQ14,0)</f>
        <v>2.9147853644871797</v>
      </c>
      <c r="AT14" s="245">
        <f>SUM(AT15:AT59)</f>
        <v>0</v>
      </c>
      <c r="AU14" s="245">
        <f>SUM(AU15:AU59)</f>
        <v>0</v>
      </c>
      <c r="AV14" s="245">
        <f t="shared" ref="AV14:AV59" si="16">IF(AT14,AU14/AT14,0)</f>
        <v>0</v>
      </c>
      <c r="AW14" s="245">
        <f>SUM(AW15:AW59)</f>
        <v>2</v>
      </c>
      <c r="AX14" s="245">
        <f>SUM(AX15:AX59)</f>
        <v>8</v>
      </c>
      <c r="AY14" s="245">
        <f t="shared" ref="AY14:AY59" si="17">IF(AW14,AX14/AW14,0)</f>
        <v>4</v>
      </c>
      <c r="AZ14" s="245">
        <f>SUM(AZ15:AZ59)</f>
        <v>0</v>
      </c>
      <c r="BA14" s="245">
        <f>SUM(BA15:BA59)</f>
        <v>0</v>
      </c>
      <c r="BB14" s="245">
        <f t="shared" ref="BB14:BB59" si="18">IF(AZ14,BA14/AZ14,0)</f>
        <v>0</v>
      </c>
      <c r="BC14" s="245">
        <f>SUM(BC15:BC59)</f>
        <v>18.5</v>
      </c>
      <c r="BD14" s="245">
        <f>SUM(BD15:BD59)</f>
        <v>46.25</v>
      </c>
      <c r="BE14" s="245">
        <f t="shared" ref="BE14:BE59" si="19">IF(BC14,BD14/BC14,0)</f>
        <v>2.5</v>
      </c>
      <c r="BF14" s="245">
        <f>SUM(BF15:BF59)</f>
        <v>0</v>
      </c>
      <c r="BG14" s="245">
        <f>SUM(BG15:BG59)</f>
        <v>0</v>
      </c>
      <c r="BH14" s="245">
        <f t="shared" ref="BH14:BH59" si="20">IF(BF14,BG14/BF14,0)</f>
        <v>0</v>
      </c>
      <c r="BI14" s="245">
        <f>SUM(BI15:BI59)</f>
        <v>0.5</v>
      </c>
      <c r="BJ14" s="245">
        <f>SUM(BJ15:BJ59)</f>
        <v>0.91</v>
      </c>
      <c r="BK14" s="245">
        <f t="shared" ref="BK14:BK59" si="21">IF(BI14,BJ14/BI14,0)</f>
        <v>1.82</v>
      </c>
      <c r="BL14" s="245">
        <f>SUM(BL15:BL59)</f>
        <v>21</v>
      </c>
      <c r="BM14" s="245">
        <f>SUM(BM15:BM59)</f>
        <v>55.16</v>
      </c>
      <c r="BN14" s="245">
        <f t="shared" ref="BN14:BN59" si="22">IF(BL14,BM14/BL14,0)</f>
        <v>2.6266666666666665</v>
      </c>
      <c r="BO14" s="245">
        <f>SUM(BO15:BO59)</f>
        <v>0</v>
      </c>
      <c r="BP14" s="245">
        <f>SUM(BP15:BP59)</f>
        <v>0</v>
      </c>
      <c r="BQ14" s="245">
        <f t="shared" ref="BQ14:BQ59" si="23">IF(BO14,BP14/BO14,0)</f>
        <v>0</v>
      </c>
      <c r="BR14" s="245">
        <f>SUM(BR15:BR59)</f>
        <v>2080.4733000000001</v>
      </c>
      <c r="BS14" s="245">
        <f>SUM(BS15:BS59)</f>
        <v>11511.934999999999</v>
      </c>
      <c r="BT14" s="245">
        <f t="shared" ref="BT14:BT59" si="24">IF(BR14,BS14/BR14,0)</f>
        <v>5.5333250371441913</v>
      </c>
      <c r="BU14" s="245">
        <f>SUM(BU15:BU59)</f>
        <v>237.34</v>
      </c>
      <c r="BV14" s="245">
        <f>SUM(BV15:BV59)</f>
        <v>1060.52</v>
      </c>
      <c r="BW14" s="245">
        <f t="shared" ref="BW14:BW59" si="25">IF(BU14,BV14/BU14,0)</f>
        <v>4.4683576304036405</v>
      </c>
      <c r="BX14" s="245">
        <f>SUM(BX15:BX59)</f>
        <v>388.8</v>
      </c>
      <c r="BY14" s="245">
        <f>SUM(BY15:BY59)</f>
        <v>1798.8700000000001</v>
      </c>
      <c r="BZ14" s="245">
        <f t="shared" ref="BZ14:BZ59" si="26">IF(BX14,BY14/BX14,0)</f>
        <v>4.6267232510288068</v>
      </c>
      <c r="CA14" s="245">
        <f>SUM(CA15:CA59)</f>
        <v>1651.5900000000001</v>
      </c>
      <c r="CB14" s="245">
        <f>SUM(CB15:CB59)</f>
        <v>8420.06</v>
      </c>
      <c r="CC14" s="245">
        <f t="shared" ref="CC14:CC59" si="27">IF(CA14,CB14/CA14,0)</f>
        <v>5.0981539001810372</v>
      </c>
      <c r="CD14" s="245">
        <f>SUM(CD15:CD59)</f>
        <v>3435.7780000000002</v>
      </c>
      <c r="CE14" s="245">
        <f>SUM(CE15:CE59)</f>
        <v>11559.784</v>
      </c>
      <c r="CF14" s="245">
        <f t="shared" ref="CF14:CF59" si="28">IF(CD14,CE14/CD14,0)</f>
        <v>3.3645317014079485</v>
      </c>
      <c r="CG14" s="245">
        <f>SUM(CG15:CG59)</f>
        <v>5689.4049999999997</v>
      </c>
      <c r="CH14" s="245">
        <f>SUM(CH15:CH59)</f>
        <v>18963.123500000002</v>
      </c>
      <c r="CI14" s="245">
        <f t="shared" ref="CI14:CI59" si="29">IF(CG14,CH14/CG14,0)</f>
        <v>3.3330591687531479</v>
      </c>
      <c r="CJ14" s="245">
        <f>SUM(CJ15:CJ59)</f>
        <v>13483.386299999998</v>
      </c>
      <c r="CK14" s="245">
        <f>SUM(CK15:CK59)</f>
        <v>53934.292500000003</v>
      </c>
      <c r="CL14" s="245">
        <f t="shared" ref="CL14:CL59" si="30">IF(CJ14,CK14/CJ14,0)</f>
        <v>4.0000554237625021</v>
      </c>
      <c r="DF14" s="247" t="s">
        <v>62</v>
      </c>
      <c r="DG14" s="247" t="s">
        <v>63</v>
      </c>
      <c r="DH14" s="247" t="s">
        <v>64</v>
      </c>
      <c r="DI14" s="248">
        <v>41943</v>
      </c>
      <c r="DJ14" s="247"/>
      <c r="DK14" s="247"/>
      <c r="DL14" s="247"/>
      <c r="DM14" s="247"/>
      <c r="DN14" s="247"/>
      <c r="DO14" s="247"/>
      <c r="DP14" s="247"/>
      <c r="DQ14" s="247"/>
      <c r="DR14" s="247"/>
      <c r="DS14" s="247"/>
      <c r="DT14" s="247"/>
      <c r="DU14" s="247"/>
      <c r="DV14" s="247"/>
      <c r="DW14" s="247"/>
      <c r="DX14" s="247"/>
      <c r="DY14" s="247"/>
      <c r="DZ14" s="247"/>
      <c r="EA14" s="247"/>
      <c r="EB14" s="247"/>
      <c r="EC14" s="247"/>
      <c r="ED14" s="247"/>
      <c r="EE14" s="247"/>
      <c r="EF14" s="247"/>
      <c r="EG14" s="249"/>
      <c r="EH14" s="249"/>
      <c r="EI14" s="249"/>
      <c r="EJ14" s="249"/>
    </row>
    <row r="15" spans="1:140" x14ac:dyDescent="0.25">
      <c r="A15" s="250" t="s">
        <v>5</v>
      </c>
      <c r="B15" s="251">
        <v>78</v>
      </c>
      <c r="C15" s="252">
        <f t="shared" si="0"/>
        <v>0</v>
      </c>
      <c r="D15" s="253"/>
      <c r="E15" s="253"/>
      <c r="F15" s="253">
        <f t="shared" si="1"/>
        <v>0</v>
      </c>
      <c r="G15" s="253"/>
      <c r="H15" s="253"/>
      <c r="I15" s="253">
        <f t="shared" si="2"/>
        <v>0</v>
      </c>
      <c r="J15" s="253"/>
      <c r="K15" s="253"/>
      <c r="L15" s="253">
        <f t="shared" si="3"/>
        <v>0</v>
      </c>
      <c r="M15" s="253"/>
      <c r="N15" s="253"/>
      <c r="O15" s="253">
        <f t="shared" si="4"/>
        <v>0</v>
      </c>
      <c r="P15" s="253"/>
      <c r="Q15" s="253"/>
      <c r="R15" s="253">
        <f t="shared" si="5"/>
        <v>0</v>
      </c>
      <c r="S15" s="253"/>
      <c r="T15" s="253"/>
      <c r="U15" s="253">
        <f t="shared" si="6"/>
        <v>0</v>
      </c>
      <c r="V15" s="253">
        <f t="shared" ref="V15:V26" si="31">SUM(S15,P15,M15,J15,G15,D15)</f>
        <v>0</v>
      </c>
      <c r="W15" s="253">
        <f t="shared" ref="W15:W26" si="32">SUM(T15,N15,Q15,K15,H15,E15)</f>
        <v>0</v>
      </c>
      <c r="X15" s="253">
        <f t="shared" si="7"/>
        <v>0</v>
      </c>
      <c r="Y15" s="253"/>
      <c r="Z15" s="253"/>
      <c r="AA15" s="253">
        <f t="shared" si="8"/>
        <v>0</v>
      </c>
      <c r="AB15" s="253"/>
      <c r="AC15" s="253"/>
      <c r="AD15" s="253">
        <f t="shared" si="9"/>
        <v>0</v>
      </c>
      <c r="AE15" s="253"/>
      <c r="AF15" s="253"/>
      <c r="AG15" s="253">
        <f t="shared" si="10"/>
        <v>0</v>
      </c>
      <c r="AH15" s="253"/>
      <c r="AI15" s="253"/>
      <c r="AJ15" s="253">
        <f t="shared" si="11"/>
        <v>0</v>
      </c>
      <c r="AK15" s="253"/>
      <c r="AL15" s="253"/>
      <c r="AM15" s="253">
        <f t="shared" si="12"/>
        <v>0</v>
      </c>
      <c r="AN15" s="253"/>
      <c r="AO15" s="253"/>
      <c r="AP15" s="253">
        <f t="shared" si="13"/>
        <v>0</v>
      </c>
      <c r="AQ15" s="253">
        <f t="shared" si="14"/>
        <v>0</v>
      </c>
      <c r="AR15" s="253">
        <f t="shared" ref="AR15:AR46" si="33">SUM(AO15,AL15,AI15,AF15,AC15,Z15)</f>
        <v>0</v>
      </c>
      <c r="AS15" s="253">
        <f t="shared" si="15"/>
        <v>0</v>
      </c>
      <c r="AT15" s="253"/>
      <c r="AU15" s="253"/>
      <c r="AV15" s="253">
        <f t="shared" si="16"/>
        <v>0</v>
      </c>
      <c r="AW15" s="253"/>
      <c r="AX15" s="253"/>
      <c r="AY15" s="253">
        <f t="shared" si="17"/>
        <v>0</v>
      </c>
      <c r="AZ15" s="253"/>
      <c r="BA15" s="253"/>
      <c r="BB15" s="253">
        <f t="shared" si="18"/>
        <v>0</v>
      </c>
      <c r="BC15" s="253"/>
      <c r="BD15" s="253"/>
      <c r="BE15" s="253">
        <f t="shared" si="19"/>
        <v>0</v>
      </c>
      <c r="BF15" s="253"/>
      <c r="BG15" s="253"/>
      <c r="BH15" s="253">
        <f t="shared" si="20"/>
        <v>0</v>
      </c>
      <c r="BI15" s="253"/>
      <c r="BJ15" s="254"/>
      <c r="BK15" s="254">
        <f t="shared" si="21"/>
        <v>0</v>
      </c>
      <c r="BL15" s="254">
        <f t="shared" ref="BL15:BL59" si="34">SUM(BI15,BF15,BC15,AZ15,AW15,AT15)</f>
        <v>0</v>
      </c>
      <c r="BM15" s="254">
        <f t="shared" ref="BM15:BM59" si="35">SUM(BJ15,BD15,BG15,BA15,AX15,AU15)</f>
        <v>0</v>
      </c>
      <c r="BN15" s="254">
        <f t="shared" si="22"/>
        <v>0</v>
      </c>
      <c r="BO15" s="254"/>
      <c r="BP15" s="254"/>
      <c r="BQ15" s="254">
        <f t="shared" si="23"/>
        <v>0</v>
      </c>
      <c r="BR15" s="254">
        <f t="shared" ref="BR15:BS59" si="36">SUM(AT15,Y15,D15)</f>
        <v>0</v>
      </c>
      <c r="BS15" s="254">
        <f t="shared" si="36"/>
        <v>0</v>
      </c>
      <c r="BT15" s="254">
        <f t="shared" si="24"/>
        <v>0</v>
      </c>
      <c r="BU15" s="254">
        <f t="shared" ref="BU15:BV59" si="37">SUM(AW15,AB15,G15)</f>
        <v>0</v>
      </c>
      <c r="BV15" s="254">
        <f t="shared" si="37"/>
        <v>0</v>
      </c>
      <c r="BW15" s="254">
        <f t="shared" si="25"/>
        <v>0</v>
      </c>
      <c r="BX15" s="254">
        <f t="shared" ref="BX15:BY59" si="38">SUM(AZ15,AE15,J15)</f>
        <v>0</v>
      </c>
      <c r="BY15" s="254">
        <f t="shared" si="38"/>
        <v>0</v>
      </c>
      <c r="BZ15" s="254">
        <f t="shared" si="26"/>
        <v>0</v>
      </c>
      <c r="CA15" s="254">
        <f t="shared" ref="CA15:CA59" si="39">SUM(AH15,M15,BC15)</f>
        <v>0</v>
      </c>
      <c r="CB15" s="254">
        <f t="shared" ref="CB15:CB59" si="40">SUM(N15,AI15,BD15)</f>
        <v>0</v>
      </c>
      <c r="CC15" s="254">
        <f t="shared" si="27"/>
        <v>0</v>
      </c>
      <c r="CD15" s="254">
        <f t="shared" ref="CD15:CE59" si="41">SUM(P15,AK15,BF15)</f>
        <v>0</v>
      </c>
      <c r="CE15" s="254">
        <f t="shared" si="41"/>
        <v>0</v>
      </c>
      <c r="CF15" s="254">
        <f t="shared" si="28"/>
        <v>0</v>
      </c>
      <c r="CG15" s="254">
        <f t="shared" ref="CG15:CH59" si="42">SUM(S15,AN15,BI15)</f>
        <v>0</v>
      </c>
      <c r="CH15" s="254">
        <f t="shared" si="42"/>
        <v>0</v>
      </c>
      <c r="CI15" s="254">
        <f t="shared" si="29"/>
        <v>0</v>
      </c>
      <c r="CJ15" s="254">
        <f t="shared" ref="CJ15:CK26" si="43">SUM(V15,AQ15,BL15)</f>
        <v>0</v>
      </c>
      <c r="CK15" s="254">
        <f t="shared" si="43"/>
        <v>0</v>
      </c>
      <c r="CL15" s="254">
        <f t="shared" si="30"/>
        <v>0</v>
      </c>
    </row>
    <row r="16" spans="1:140" x14ac:dyDescent="0.25">
      <c r="A16" s="250" t="s">
        <v>6</v>
      </c>
      <c r="B16" s="251">
        <v>607</v>
      </c>
      <c r="C16" s="252">
        <f t="shared" si="0"/>
        <v>0</v>
      </c>
      <c r="D16" s="253"/>
      <c r="E16" s="253"/>
      <c r="F16" s="253">
        <f t="shared" si="1"/>
        <v>0</v>
      </c>
      <c r="G16" s="253"/>
      <c r="H16" s="253"/>
      <c r="I16" s="253">
        <f t="shared" si="2"/>
        <v>0</v>
      </c>
      <c r="J16" s="253"/>
      <c r="K16" s="253"/>
      <c r="L16" s="253">
        <f t="shared" si="3"/>
        <v>0</v>
      </c>
      <c r="M16" s="253"/>
      <c r="N16" s="253"/>
      <c r="O16" s="253">
        <f t="shared" si="4"/>
        <v>0</v>
      </c>
      <c r="P16" s="253"/>
      <c r="Q16" s="253"/>
      <c r="R16" s="253">
        <f t="shared" si="5"/>
        <v>0</v>
      </c>
      <c r="S16" s="253"/>
      <c r="T16" s="253"/>
      <c r="U16" s="253">
        <f t="shared" si="6"/>
        <v>0</v>
      </c>
      <c r="V16" s="253">
        <f t="shared" si="31"/>
        <v>0</v>
      </c>
      <c r="W16" s="253">
        <f t="shared" si="32"/>
        <v>0</v>
      </c>
      <c r="X16" s="253">
        <f t="shared" si="7"/>
        <v>0</v>
      </c>
      <c r="Y16" s="253"/>
      <c r="Z16" s="253"/>
      <c r="AA16" s="253">
        <f t="shared" si="8"/>
        <v>0</v>
      </c>
      <c r="AB16" s="253"/>
      <c r="AC16" s="253"/>
      <c r="AD16" s="253">
        <f t="shared" si="9"/>
        <v>0</v>
      </c>
      <c r="AE16" s="253"/>
      <c r="AF16" s="253"/>
      <c r="AG16" s="253">
        <f t="shared" si="10"/>
        <v>0</v>
      </c>
      <c r="AH16" s="253"/>
      <c r="AI16" s="253"/>
      <c r="AJ16" s="253">
        <f t="shared" si="11"/>
        <v>0</v>
      </c>
      <c r="AK16" s="253"/>
      <c r="AL16" s="253"/>
      <c r="AM16" s="253">
        <f t="shared" si="12"/>
        <v>0</v>
      </c>
      <c r="AN16" s="253"/>
      <c r="AO16" s="253"/>
      <c r="AP16" s="253">
        <f t="shared" si="13"/>
        <v>0</v>
      </c>
      <c r="AQ16" s="253">
        <f t="shared" si="14"/>
        <v>0</v>
      </c>
      <c r="AR16" s="253">
        <f t="shared" si="33"/>
        <v>0</v>
      </c>
      <c r="AS16" s="253">
        <f t="shared" si="15"/>
        <v>0</v>
      </c>
      <c r="AT16" s="253"/>
      <c r="AU16" s="253"/>
      <c r="AV16" s="253">
        <f t="shared" si="16"/>
        <v>0</v>
      </c>
      <c r="AW16" s="253"/>
      <c r="AX16" s="253"/>
      <c r="AY16" s="253">
        <f t="shared" si="17"/>
        <v>0</v>
      </c>
      <c r="AZ16" s="253"/>
      <c r="BA16" s="253"/>
      <c r="BB16" s="253">
        <f t="shared" si="18"/>
        <v>0</v>
      </c>
      <c r="BC16" s="253"/>
      <c r="BD16" s="253"/>
      <c r="BE16" s="253">
        <f t="shared" si="19"/>
        <v>0</v>
      </c>
      <c r="BF16" s="253"/>
      <c r="BG16" s="253"/>
      <c r="BH16" s="253">
        <f t="shared" si="20"/>
        <v>0</v>
      </c>
      <c r="BI16" s="253"/>
      <c r="BJ16" s="254"/>
      <c r="BK16" s="254">
        <f t="shared" si="21"/>
        <v>0</v>
      </c>
      <c r="BL16" s="254">
        <f t="shared" si="34"/>
        <v>0</v>
      </c>
      <c r="BM16" s="254">
        <f t="shared" si="35"/>
        <v>0</v>
      </c>
      <c r="BN16" s="254">
        <f t="shared" si="22"/>
        <v>0</v>
      </c>
      <c r="BO16" s="254"/>
      <c r="BP16" s="254"/>
      <c r="BQ16" s="254">
        <f t="shared" si="23"/>
        <v>0</v>
      </c>
      <c r="BR16" s="254">
        <f t="shared" si="36"/>
        <v>0</v>
      </c>
      <c r="BS16" s="254">
        <f t="shared" si="36"/>
        <v>0</v>
      </c>
      <c r="BT16" s="254">
        <f t="shared" si="24"/>
        <v>0</v>
      </c>
      <c r="BU16" s="254">
        <f t="shared" si="37"/>
        <v>0</v>
      </c>
      <c r="BV16" s="254">
        <f t="shared" si="37"/>
        <v>0</v>
      </c>
      <c r="BW16" s="254">
        <f t="shared" si="25"/>
        <v>0</v>
      </c>
      <c r="BX16" s="254">
        <f t="shared" si="38"/>
        <v>0</v>
      </c>
      <c r="BY16" s="254">
        <f t="shared" si="38"/>
        <v>0</v>
      </c>
      <c r="BZ16" s="254">
        <f t="shared" si="26"/>
        <v>0</v>
      </c>
      <c r="CA16" s="254">
        <f t="shared" si="39"/>
        <v>0</v>
      </c>
      <c r="CB16" s="254">
        <f t="shared" si="40"/>
        <v>0</v>
      </c>
      <c r="CC16" s="254">
        <f t="shared" si="27"/>
        <v>0</v>
      </c>
      <c r="CD16" s="254">
        <f t="shared" si="41"/>
        <v>0</v>
      </c>
      <c r="CE16" s="254">
        <f t="shared" si="41"/>
        <v>0</v>
      </c>
      <c r="CF16" s="254">
        <f t="shared" si="28"/>
        <v>0</v>
      </c>
      <c r="CG16" s="254">
        <f t="shared" si="42"/>
        <v>0</v>
      </c>
      <c r="CH16" s="254">
        <f t="shared" si="42"/>
        <v>0</v>
      </c>
      <c r="CI16" s="254">
        <f t="shared" si="29"/>
        <v>0</v>
      </c>
      <c r="CJ16" s="254">
        <f t="shared" si="43"/>
        <v>0</v>
      </c>
      <c r="CK16" s="254">
        <f t="shared" si="43"/>
        <v>0</v>
      </c>
      <c r="CL16" s="254">
        <f t="shared" si="30"/>
        <v>0</v>
      </c>
    </row>
    <row r="17" spans="1:114" x14ac:dyDescent="0.25">
      <c r="A17" s="250" t="s">
        <v>7</v>
      </c>
      <c r="B17" s="251">
        <v>80</v>
      </c>
      <c r="C17" s="252">
        <f t="shared" si="0"/>
        <v>0</v>
      </c>
      <c r="D17" s="253"/>
      <c r="E17" s="253"/>
      <c r="F17" s="253">
        <f t="shared" si="1"/>
        <v>0</v>
      </c>
      <c r="G17" s="253"/>
      <c r="H17" s="253"/>
      <c r="I17" s="253">
        <f t="shared" si="2"/>
        <v>0</v>
      </c>
      <c r="J17" s="253"/>
      <c r="K17" s="253"/>
      <c r="L17" s="253">
        <f t="shared" si="3"/>
        <v>0</v>
      </c>
      <c r="M17" s="253"/>
      <c r="N17" s="253"/>
      <c r="O17" s="253">
        <f t="shared" si="4"/>
        <v>0</v>
      </c>
      <c r="P17" s="253"/>
      <c r="Q17" s="253"/>
      <c r="R17" s="253">
        <f t="shared" si="5"/>
        <v>0</v>
      </c>
      <c r="S17" s="253"/>
      <c r="T17" s="253"/>
      <c r="U17" s="253">
        <f t="shared" si="6"/>
        <v>0</v>
      </c>
      <c r="V17" s="253">
        <f t="shared" si="31"/>
        <v>0</v>
      </c>
      <c r="W17" s="253">
        <f t="shared" si="32"/>
        <v>0</v>
      </c>
      <c r="X17" s="253">
        <f t="shared" si="7"/>
        <v>0</v>
      </c>
      <c r="Y17" s="253"/>
      <c r="Z17" s="253"/>
      <c r="AA17" s="253">
        <f t="shared" si="8"/>
        <v>0</v>
      </c>
      <c r="AB17" s="253"/>
      <c r="AC17" s="253"/>
      <c r="AD17" s="253">
        <f t="shared" si="9"/>
        <v>0</v>
      </c>
      <c r="AE17" s="253"/>
      <c r="AF17" s="253"/>
      <c r="AG17" s="253">
        <f t="shared" si="10"/>
        <v>0</v>
      </c>
      <c r="AH17" s="253"/>
      <c r="AI17" s="253"/>
      <c r="AJ17" s="253">
        <f t="shared" si="11"/>
        <v>0</v>
      </c>
      <c r="AK17" s="253"/>
      <c r="AL17" s="253"/>
      <c r="AM17" s="253">
        <f t="shared" si="12"/>
        <v>0</v>
      </c>
      <c r="AN17" s="253"/>
      <c r="AO17" s="253"/>
      <c r="AP17" s="253">
        <f t="shared" si="13"/>
        <v>0</v>
      </c>
      <c r="AQ17" s="253">
        <f t="shared" si="14"/>
        <v>0</v>
      </c>
      <c r="AR17" s="253">
        <f t="shared" si="33"/>
        <v>0</v>
      </c>
      <c r="AS17" s="253">
        <f t="shared" si="15"/>
        <v>0</v>
      </c>
      <c r="AT17" s="253"/>
      <c r="AU17" s="253"/>
      <c r="AV17" s="253">
        <f t="shared" si="16"/>
        <v>0</v>
      </c>
      <c r="AW17" s="253"/>
      <c r="AX17" s="253"/>
      <c r="AY17" s="253">
        <f t="shared" si="17"/>
        <v>0</v>
      </c>
      <c r="AZ17" s="253"/>
      <c r="BA17" s="253"/>
      <c r="BB17" s="253">
        <f t="shared" si="18"/>
        <v>0</v>
      </c>
      <c r="BC17" s="253"/>
      <c r="BD17" s="253"/>
      <c r="BE17" s="253">
        <f t="shared" si="19"/>
        <v>0</v>
      </c>
      <c r="BF17" s="253"/>
      <c r="BG17" s="253"/>
      <c r="BH17" s="253">
        <f t="shared" si="20"/>
        <v>0</v>
      </c>
      <c r="BI17" s="253"/>
      <c r="BJ17" s="254"/>
      <c r="BK17" s="254">
        <f t="shared" si="21"/>
        <v>0</v>
      </c>
      <c r="BL17" s="254">
        <f t="shared" si="34"/>
        <v>0</v>
      </c>
      <c r="BM17" s="254">
        <f t="shared" si="35"/>
        <v>0</v>
      </c>
      <c r="BN17" s="254">
        <f t="shared" si="22"/>
        <v>0</v>
      </c>
      <c r="BO17" s="254"/>
      <c r="BP17" s="254"/>
      <c r="BQ17" s="254">
        <f t="shared" si="23"/>
        <v>0</v>
      </c>
      <c r="BR17" s="254">
        <f t="shared" si="36"/>
        <v>0</v>
      </c>
      <c r="BS17" s="254">
        <f t="shared" si="36"/>
        <v>0</v>
      </c>
      <c r="BT17" s="254">
        <f t="shared" si="24"/>
        <v>0</v>
      </c>
      <c r="BU17" s="254">
        <f t="shared" si="37"/>
        <v>0</v>
      </c>
      <c r="BV17" s="254">
        <f t="shared" si="37"/>
        <v>0</v>
      </c>
      <c r="BW17" s="254">
        <f t="shared" si="25"/>
        <v>0</v>
      </c>
      <c r="BX17" s="254">
        <f t="shared" si="38"/>
        <v>0</v>
      </c>
      <c r="BY17" s="254">
        <f t="shared" si="38"/>
        <v>0</v>
      </c>
      <c r="BZ17" s="254">
        <f t="shared" si="26"/>
        <v>0</v>
      </c>
      <c r="CA17" s="254">
        <f t="shared" si="39"/>
        <v>0</v>
      </c>
      <c r="CB17" s="254">
        <f t="shared" si="40"/>
        <v>0</v>
      </c>
      <c r="CC17" s="254">
        <f t="shared" si="27"/>
        <v>0</v>
      </c>
      <c r="CD17" s="254">
        <f t="shared" si="41"/>
        <v>0</v>
      </c>
      <c r="CE17" s="254">
        <f t="shared" si="41"/>
        <v>0</v>
      </c>
      <c r="CF17" s="254">
        <f t="shared" si="28"/>
        <v>0</v>
      </c>
      <c r="CG17" s="254">
        <f t="shared" si="42"/>
        <v>0</v>
      </c>
      <c r="CH17" s="254">
        <f t="shared" si="42"/>
        <v>0</v>
      </c>
      <c r="CI17" s="254">
        <f t="shared" si="29"/>
        <v>0</v>
      </c>
      <c r="CJ17" s="254">
        <f t="shared" si="43"/>
        <v>0</v>
      </c>
      <c r="CK17" s="254">
        <f t="shared" si="43"/>
        <v>0</v>
      </c>
      <c r="CL17" s="254">
        <f t="shared" si="30"/>
        <v>0</v>
      </c>
    </row>
    <row r="18" spans="1:114" x14ac:dyDescent="0.25">
      <c r="A18" s="250" t="s">
        <v>8</v>
      </c>
      <c r="B18" s="251">
        <v>738.61</v>
      </c>
      <c r="C18" s="252">
        <f t="shared" si="0"/>
        <v>0</v>
      </c>
      <c r="D18" s="253"/>
      <c r="E18" s="253"/>
      <c r="F18" s="253">
        <f t="shared" si="1"/>
        <v>0</v>
      </c>
      <c r="G18" s="253"/>
      <c r="H18" s="253"/>
      <c r="I18" s="253">
        <f t="shared" si="2"/>
        <v>0</v>
      </c>
      <c r="J18" s="253"/>
      <c r="K18" s="253"/>
      <c r="L18" s="253">
        <f t="shared" si="3"/>
        <v>0</v>
      </c>
      <c r="M18" s="253"/>
      <c r="N18" s="253"/>
      <c r="O18" s="253">
        <f t="shared" si="4"/>
        <v>0</v>
      </c>
      <c r="P18" s="253"/>
      <c r="Q18" s="253"/>
      <c r="R18" s="253">
        <f t="shared" si="5"/>
        <v>0</v>
      </c>
      <c r="S18" s="253"/>
      <c r="T18" s="253"/>
      <c r="U18" s="253">
        <f t="shared" si="6"/>
        <v>0</v>
      </c>
      <c r="V18" s="253">
        <f t="shared" si="31"/>
        <v>0</v>
      </c>
      <c r="W18" s="253">
        <f t="shared" si="32"/>
        <v>0</v>
      </c>
      <c r="X18" s="253">
        <f t="shared" si="7"/>
        <v>0</v>
      </c>
      <c r="Y18" s="253"/>
      <c r="Z18" s="253"/>
      <c r="AA18" s="253">
        <f t="shared" si="8"/>
        <v>0</v>
      </c>
      <c r="AB18" s="253"/>
      <c r="AC18" s="253"/>
      <c r="AD18" s="253">
        <f t="shared" si="9"/>
        <v>0</v>
      </c>
      <c r="AE18" s="253"/>
      <c r="AF18" s="253"/>
      <c r="AG18" s="253">
        <f t="shared" si="10"/>
        <v>0</v>
      </c>
      <c r="AH18" s="253"/>
      <c r="AI18" s="253"/>
      <c r="AJ18" s="253">
        <f t="shared" si="11"/>
        <v>0</v>
      </c>
      <c r="AK18" s="253"/>
      <c r="AL18" s="253"/>
      <c r="AM18" s="253">
        <f t="shared" si="12"/>
        <v>0</v>
      </c>
      <c r="AN18" s="253"/>
      <c r="AO18" s="253"/>
      <c r="AP18" s="253">
        <f t="shared" si="13"/>
        <v>0</v>
      </c>
      <c r="AQ18" s="253">
        <f t="shared" si="14"/>
        <v>0</v>
      </c>
      <c r="AR18" s="253">
        <f t="shared" si="33"/>
        <v>0</v>
      </c>
      <c r="AS18" s="253">
        <f t="shared" si="15"/>
        <v>0</v>
      </c>
      <c r="AT18" s="253"/>
      <c r="AU18" s="253"/>
      <c r="AV18" s="253">
        <f t="shared" si="16"/>
        <v>0</v>
      </c>
      <c r="AW18" s="253"/>
      <c r="AX18" s="253"/>
      <c r="AY18" s="253">
        <f t="shared" si="17"/>
        <v>0</v>
      </c>
      <c r="AZ18" s="253"/>
      <c r="BA18" s="253"/>
      <c r="BB18" s="253">
        <f t="shared" si="18"/>
        <v>0</v>
      </c>
      <c r="BC18" s="253"/>
      <c r="BD18" s="253"/>
      <c r="BE18" s="253">
        <f t="shared" si="19"/>
        <v>0</v>
      </c>
      <c r="BF18" s="253"/>
      <c r="BG18" s="253"/>
      <c r="BH18" s="253">
        <f t="shared" si="20"/>
        <v>0</v>
      </c>
      <c r="BI18" s="253"/>
      <c r="BJ18" s="254"/>
      <c r="BK18" s="254">
        <f t="shared" si="21"/>
        <v>0</v>
      </c>
      <c r="BL18" s="254">
        <f t="shared" si="34"/>
        <v>0</v>
      </c>
      <c r="BM18" s="254">
        <f t="shared" si="35"/>
        <v>0</v>
      </c>
      <c r="BN18" s="254">
        <f t="shared" si="22"/>
        <v>0</v>
      </c>
      <c r="BO18" s="254"/>
      <c r="BP18" s="254"/>
      <c r="BQ18" s="254">
        <f t="shared" si="23"/>
        <v>0</v>
      </c>
      <c r="BR18" s="254">
        <f t="shared" si="36"/>
        <v>0</v>
      </c>
      <c r="BS18" s="254">
        <f t="shared" si="36"/>
        <v>0</v>
      </c>
      <c r="BT18" s="254">
        <f t="shared" si="24"/>
        <v>0</v>
      </c>
      <c r="BU18" s="254">
        <f t="shared" si="37"/>
        <v>0</v>
      </c>
      <c r="BV18" s="254">
        <f t="shared" si="37"/>
        <v>0</v>
      </c>
      <c r="BW18" s="254">
        <f t="shared" si="25"/>
        <v>0</v>
      </c>
      <c r="BX18" s="254">
        <f t="shared" si="38"/>
        <v>0</v>
      </c>
      <c r="BY18" s="254">
        <f t="shared" si="38"/>
        <v>0</v>
      </c>
      <c r="BZ18" s="254">
        <f t="shared" si="26"/>
        <v>0</v>
      </c>
      <c r="CA18" s="254">
        <f t="shared" si="39"/>
        <v>0</v>
      </c>
      <c r="CB18" s="254">
        <f t="shared" si="40"/>
        <v>0</v>
      </c>
      <c r="CC18" s="254">
        <f t="shared" si="27"/>
        <v>0</v>
      </c>
      <c r="CD18" s="254">
        <f t="shared" si="41"/>
        <v>0</v>
      </c>
      <c r="CE18" s="254">
        <f t="shared" si="41"/>
        <v>0</v>
      </c>
      <c r="CF18" s="254">
        <f t="shared" si="28"/>
        <v>0</v>
      </c>
      <c r="CG18" s="254">
        <f t="shared" si="42"/>
        <v>0</v>
      </c>
      <c r="CH18" s="254">
        <f t="shared" si="42"/>
        <v>0</v>
      </c>
      <c r="CI18" s="254">
        <f t="shared" si="29"/>
        <v>0</v>
      </c>
      <c r="CJ18" s="254">
        <f t="shared" si="43"/>
        <v>0</v>
      </c>
      <c r="CK18" s="254">
        <f t="shared" si="43"/>
        <v>0</v>
      </c>
      <c r="CL18" s="254">
        <f t="shared" si="30"/>
        <v>0</v>
      </c>
    </row>
    <row r="19" spans="1:114" x14ac:dyDescent="0.25">
      <c r="A19" s="250" t="s">
        <v>9</v>
      </c>
      <c r="B19" s="251">
        <v>1294</v>
      </c>
      <c r="C19" s="252">
        <f t="shared" si="0"/>
        <v>9.8029366306027814</v>
      </c>
      <c r="D19" s="253">
        <v>2.6</v>
      </c>
      <c r="E19" s="253">
        <v>15.4</v>
      </c>
      <c r="F19" s="253">
        <f t="shared" si="1"/>
        <v>5.9230769230769234</v>
      </c>
      <c r="G19" s="253"/>
      <c r="H19" s="253"/>
      <c r="I19" s="253">
        <f t="shared" si="2"/>
        <v>0</v>
      </c>
      <c r="J19" s="253"/>
      <c r="K19" s="253"/>
      <c r="L19" s="253">
        <f t="shared" si="3"/>
        <v>0</v>
      </c>
      <c r="M19" s="253">
        <v>8.25</v>
      </c>
      <c r="N19" s="253">
        <v>24.7</v>
      </c>
      <c r="O19" s="253">
        <f t="shared" si="4"/>
        <v>2.9939393939393937</v>
      </c>
      <c r="P19" s="253"/>
      <c r="Q19" s="253"/>
      <c r="R19" s="253">
        <f t="shared" si="5"/>
        <v>0</v>
      </c>
      <c r="S19" s="253">
        <v>26</v>
      </c>
      <c r="T19" s="253">
        <v>89</v>
      </c>
      <c r="U19" s="253">
        <f t="shared" si="6"/>
        <v>3.4230769230769229</v>
      </c>
      <c r="V19" s="253">
        <f t="shared" si="31"/>
        <v>36.85</v>
      </c>
      <c r="W19" s="253">
        <f t="shared" si="32"/>
        <v>129.1</v>
      </c>
      <c r="X19" s="253">
        <f t="shared" si="7"/>
        <v>3.5033921302578017</v>
      </c>
      <c r="Y19" s="253"/>
      <c r="Z19" s="253"/>
      <c r="AA19" s="253">
        <f t="shared" si="8"/>
        <v>0</v>
      </c>
      <c r="AB19" s="253"/>
      <c r="AC19" s="253"/>
      <c r="AD19" s="253">
        <f t="shared" si="9"/>
        <v>0</v>
      </c>
      <c r="AE19" s="253"/>
      <c r="AF19" s="253"/>
      <c r="AG19" s="253">
        <f t="shared" si="10"/>
        <v>0</v>
      </c>
      <c r="AH19" s="253"/>
      <c r="AI19" s="253"/>
      <c r="AJ19" s="253">
        <f t="shared" si="11"/>
        <v>0</v>
      </c>
      <c r="AK19" s="253"/>
      <c r="AL19" s="253"/>
      <c r="AM19" s="253">
        <f t="shared" si="12"/>
        <v>0</v>
      </c>
      <c r="AN19" s="253">
        <v>90</v>
      </c>
      <c r="AO19" s="253">
        <v>250</v>
      </c>
      <c r="AP19" s="253">
        <f t="shared" si="13"/>
        <v>2.7777777777777777</v>
      </c>
      <c r="AQ19" s="253">
        <f t="shared" si="14"/>
        <v>90</v>
      </c>
      <c r="AR19" s="253">
        <f t="shared" si="33"/>
        <v>250</v>
      </c>
      <c r="AS19" s="253">
        <f t="shared" si="15"/>
        <v>2.7777777777777777</v>
      </c>
      <c r="AT19" s="253"/>
      <c r="AU19" s="253"/>
      <c r="AV19" s="253">
        <f t="shared" si="16"/>
        <v>0</v>
      </c>
      <c r="AW19" s="253"/>
      <c r="AX19" s="253"/>
      <c r="AY19" s="253">
        <f t="shared" si="17"/>
        <v>0</v>
      </c>
      <c r="AZ19" s="253"/>
      <c r="BA19" s="253"/>
      <c r="BB19" s="253">
        <f t="shared" si="18"/>
        <v>0</v>
      </c>
      <c r="BC19" s="253"/>
      <c r="BD19" s="253"/>
      <c r="BE19" s="253">
        <f t="shared" si="19"/>
        <v>0</v>
      </c>
      <c r="BF19" s="253"/>
      <c r="BG19" s="253"/>
      <c r="BH19" s="253">
        <f t="shared" si="20"/>
        <v>0</v>
      </c>
      <c r="BI19" s="253"/>
      <c r="BJ19" s="254"/>
      <c r="BK19" s="254">
        <f t="shared" si="21"/>
        <v>0</v>
      </c>
      <c r="BL19" s="254">
        <f t="shared" si="34"/>
        <v>0</v>
      </c>
      <c r="BM19" s="254">
        <f t="shared" si="35"/>
        <v>0</v>
      </c>
      <c r="BN19" s="254">
        <f t="shared" si="22"/>
        <v>0</v>
      </c>
      <c r="BO19" s="254"/>
      <c r="BP19" s="254"/>
      <c r="BQ19" s="254">
        <f t="shared" si="23"/>
        <v>0</v>
      </c>
      <c r="BR19" s="254">
        <f t="shared" si="36"/>
        <v>2.6</v>
      </c>
      <c r="BS19" s="254">
        <f t="shared" si="36"/>
        <v>15.4</v>
      </c>
      <c r="BT19" s="254">
        <f t="shared" si="24"/>
        <v>5.9230769230769234</v>
      </c>
      <c r="BU19" s="254">
        <f t="shared" si="37"/>
        <v>0</v>
      </c>
      <c r="BV19" s="254">
        <f t="shared" si="37"/>
        <v>0</v>
      </c>
      <c r="BW19" s="254">
        <f t="shared" si="25"/>
        <v>0</v>
      </c>
      <c r="BX19" s="254">
        <f t="shared" si="38"/>
        <v>0</v>
      </c>
      <c r="BY19" s="254">
        <f t="shared" si="38"/>
        <v>0</v>
      </c>
      <c r="BZ19" s="254">
        <f t="shared" si="26"/>
        <v>0</v>
      </c>
      <c r="CA19" s="254">
        <f t="shared" si="39"/>
        <v>8.25</v>
      </c>
      <c r="CB19" s="254">
        <f t="shared" si="40"/>
        <v>24.7</v>
      </c>
      <c r="CC19" s="254">
        <f t="shared" si="27"/>
        <v>2.9939393939393937</v>
      </c>
      <c r="CD19" s="254">
        <f t="shared" si="41"/>
        <v>0</v>
      </c>
      <c r="CE19" s="254">
        <f t="shared" si="41"/>
        <v>0</v>
      </c>
      <c r="CF19" s="254">
        <f t="shared" si="28"/>
        <v>0</v>
      </c>
      <c r="CG19" s="254">
        <f t="shared" si="42"/>
        <v>116</v>
      </c>
      <c r="CH19" s="254">
        <f t="shared" si="42"/>
        <v>339</v>
      </c>
      <c r="CI19" s="254">
        <f t="shared" si="29"/>
        <v>2.9224137931034484</v>
      </c>
      <c r="CJ19" s="254">
        <f t="shared" si="43"/>
        <v>126.85</v>
      </c>
      <c r="CK19" s="254">
        <f t="shared" si="43"/>
        <v>379.1</v>
      </c>
      <c r="CL19" s="254">
        <f t="shared" si="30"/>
        <v>2.9885691761923536</v>
      </c>
      <c r="DH19" s="255" t="s">
        <v>130</v>
      </c>
    </row>
    <row r="20" spans="1:114" x14ac:dyDescent="0.25">
      <c r="A20" s="250" t="s">
        <v>10</v>
      </c>
      <c r="B20" s="251">
        <v>1521</v>
      </c>
      <c r="C20" s="252">
        <f t="shared" si="0"/>
        <v>85.486522024983572</v>
      </c>
      <c r="D20" s="253">
        <v>6</v>
      </c>
      <c r="E20" s="253">
        <v>22.8</v>
      </c>
      <c r="F20" s="253">
        <f t="shared" si="1"/>
        <v>3.8000000000000003</v>
      </c>
      <c r="G20" s="253"/>
      <c r="H20" s="253"/>
      <c r="I20" s="253">
        <f t="shared" si="2"/>
        <v>0</v>
      </c>
      <c r="J20" s="253"/>
      <c r="K20" s="253"/>
      <c r="L20" s="253">
        <f t="shared" si="3"/>
        <v>0</v>
      </c>
      <c r="M20" s="45"/>
      <c r="N20" s="45"/>
      <c r="O20" s="253">
        <f t="shared" si="4"/>
        <v>0</v>
      </c>
      <c r="P20" s="253"/>
      <c r="Q20" s="253"/>
      <c r="R20" s="253">
        <f t="shared" si="5"/>
        <v>0</v>
      </c>
      <c r="S20" s="253">
        <v>59.75</v>
      </c>
      <c r="T20" s="253">
        <v>173</v>
      </c>
      <c r="U20" s="253">
        <f t="shared" si="6"/>
        <v>2.8953974895397487</v>
      </c>
      <c r="V20" s="253">
        <f t="shared" si="31"/>
        <v>65.75</v>
      </c>
      <c r="W20" s="253">
        <f t="shared" si="32"/>
        <v>195.8</v>
      </c>
      <c r="X20" s="253">
        <f t="shared" si="7"/>
        <v>2.9779467680608365</v>
      </c>
      <c r="Y20" s="253">
        <v>133.75</v>
      </c>
      <c r="Z20" s="253">
        <v>483.55</v>
      </c>
      <c r="AA20" s="253">
        <f t="shared" si="8"/>
        <v>3.6153271028037386</v>
      </c>
      <c r="AB20" s="45">
        <v>6</v>
      </c>
      <c r="AC20" s="45">
        <v>22.8</v>
      </c>
      <c r="AD20" s="253">
        <f t="shared" si="9"/>
        <v>3.8000000000000003</v>
      </c>
      <c r="AE20" s="253"/>
      <c r="AF20" s="253"/>
      <c r="AG20" s="253">
        <f t="shared" si="10"/>
        <v>0</v>
      </c>
      <c r="AH20" s="253">
        <v>38</v>
      </c>
      <c r="AI20" s="253">
        <v>107.2</v>
      </c>
      <c r="AJ20" s="253">
        <f t="shared" si="11"/>
        <v>2.8210526315789473</v>
      </c>
      <c r="AK20" s="253"/>
      <c r="AL20" s="253"/>
      <c r="AM20" s="253">
        <f t="shared" si="12"/>
        <v>0</v>
      </c>
      <c r="AN20" s="253">
        <v>1056.75</v>
      </c>
      <c r="AO20" s="253">
        <v>2964.75</v>
      </c>
      <c r="AP20" s="253">
        <f t="shared" si="13"/>
        <v>2.8055358410220013</v>
      </c>
      <c r="AQ20" s="253">
        <f t="shared" si="14"/>
        <v>1234.5</v>
      </c>
      <c r="AR20" s="253">
        <f t="shared" si="33"/>
        <v>3578.3</v>
      </c>
      <c r="AS20" s="253">
        <f t="shared" si="15"/>
        <v>2.8985824220332121</v>
      </c>
      <c r="AT20" s="253"/>
      <c r="AU20" s="253"/>
      <c r="AV20" s="253">
        <f t="shared" si="16"/>
        <v>0</v>
      </c>
      <c r="AW20" s="253"/>
      <c r="AX20" s="253"/>
      <c r="AY20" s="253">
        <f t="shared" si="17"/>
        <v>0</v>
      </c>
      <c r="AZ20" s="253"/>
      <c r="BA20" s="253"/>
      <c r="BB20" s="253">
        <f t="shared" si="18"/>
        <v>0</v>
      </c>
      <c r="BC20" s="253"/>
      <c r="BD20" s="253"/>
      <c r="BE20" s="253">
        <f t="shared" si="19"/>
        <v>0</v>
      </c>
      <c r="BF20" s="253"/>
      <c r="BG20" s="253"/>
      <c r="BH20" s="253">
        <f t="shared" si="20"/>
        <v>0</v>
      </c>
      <c r="BI20" s="253"/>
      <c r="BJ20" s="254"/>
      <c r="BK20" s="254">
        <f t="shared" si="21"/>
        <v>0</v>
      </c>
      <c r="BL20" s="254">
        <f t="shared" si="34"/>
        <v>0</v>
      </c>
      <c r="BM20" s="254">
        <f t="shared" si="35"/>
        <v>0</v>
      </c>
      <c r="BN20" s="254">
        <f t="shared" si="22"/>
        <v>0</v>
      </c>
      <c r="BO20" s="254"/>
      <c r="BP20" s="254"/>
      <c r="BQ20" s="254">
        <f t="shared" si="23"/>
        <v>0</v>
      </c>
      <c r="BR20" s="254">
        <f t="shared" si="36"/>
        <v>139.75</v>
      </c>
      <c r="BS20" s="254">
        <f t="shared" si="36"/>
        <v>506.35</v>
      </c>
      <c r="BT20" s="254">
        <f t="shared" si="24"/>
        <v>3.6232558139534885</v>
      </c>
      <c r="BU20" s="254">
        <f t="shared" si="37"/>
        <v>6</v>
      </c>
      <c r="BV20" s="254">
        <f t="shared" si="37"/>
        <v>22.8</v>
      </c>
      <c r="BW20" s="254">
        <f t="shared" si="25"/>
        <v>3.8000000000000003</v>
      </c>
      <c r="BX20" s="254">
        <f t="shared" si="38"/>
        <v>0</v>
      </c>
      <c r="BY20" s="254">
        <f t="shared" si="38"/>
        <v>0</v>
      </c>
      <c r="BZ20" s="254">
        <f t="shared" si="26"/>
        <v>0</v>
      </c>
      <c r="CA20" s="254">
        <f t="shared" si="39"/>
        <v>38</v>
      </c>
      <c r="CB20" s="254">
        <f t="shared" si="40"/>
        <v>107.2</v>
      </c>
      <c r="CC20" s="254">
        <f t="shared" si="27"/>
        <v>2.8210526315789473</v>
      </c>
      <c r="CD20" s="254">
        <f t="shared" si="41"/>
        <v>0</v>
      </c>
      <c r="CE20" s="254">
        <f t="shared" si="41"/>
        <v>0</v>
      </c>
      <c r="CF20" s="254">
        <f t="shared" si="28"/>
        <v>0</v>
      </c>
      <c r="CG20" s="254">
        <f t="shared" si="42"/>
        <v>1116.5</v>
      </c>
      <c r="CH20" s="254">
        <f t="shared" si="42"/>
        <v>3137.75</v>
      </c>
      <c r="CI20" s="254">
        <f t="shared" si="29"/>
        <v>2.8103448275862069</v>
      </c>
      <c r="CJ20" s="256">
        <f t="shared" si="43"/>
        <v>1300.25</v>
      </c>
      <c r="CK20" s="256">
        <f t="shared" si="43"/>
        <v>3774.1000000000004</v>
      </c>
      <c r="CL20" s="256">
        <f t="shared" si="30"/>
        <v>2.9025956546817921</v>
      </c>
      <c r="DI20" s="255" t="s">
        <v>130</v>
      </c>
      <c r="DJ20" s="233" t="s">
        <v>136</v>
      </c>
    </row>
    <row r="21" spans="1:114" x14ac:dyDescent="0.25">
      <c r="A21" s="250" t="s">
        <v>11</v>
      </c>
      <c r="B21" s="251">
        <v>184</v>
      </c>
      <c r="C21" s="252">
        <f t="shared" si="0"/>
        <v>0</v>
      </c>
      <c r="D21" s="253"/>
      <c r="E21" s="253"/>
      <c r="F21" s="253">
        <f t="shared" si="1"/>
        <v>0</v>
      </c>
      <c r="G21" s="253"/>
      <c r="H21" s="253"/>
      <c r="I21" s="253">
        <f t="shared" si="2"/>
        <v>0</v>
      </c>
      <c r="J21" s="253"/>
      <c r="K21" s="253"/>
      <c r="L21" s="253">
        <f t="shared" si="3"/>
        <v>0</v>
      </c>
      <c r="M21" s="253"/>
      <c r="N21" s="253"/>
      <c r="O21" s="253">
        <f t="shared" si="4"/>
        <v>0</v>
      </c>
      <c r="P21" s="253"/>
      <c r="Q21" s="253"/>
      <c r="R21" s="253">
        <f t="shared" si="5"/>
        <v>0</v>
      </c>
      <c r="S21" s="253"/>
      <c r="T21" s="253"/>
      <c r="U21" s="253">
        <f t="shared" si="6"/>
        <v>0</v>
      </c>
      <c r="V21" s="253">
        <f t="shared" si="31"/>
        <v>0</v>
      </c>
      <c r="W21" s="253">
        <f t="shared" si="32"/>
        <v>0</v>
      </c>
      <c r="X21" s="253">
        <f t="shared" si="7"/>
        <v>0</v>
      </c>
      <c r="Y21" s="253"/>
      <c r="Z21" s="253"/>
      <c r="AA21" s="253">
        <f t="shared" si="8"/>
        <v>0</v>
      </c>
      <c r="AB21" s="253"/>
      <c r="AC21" s="253"/>
      <c r="AD21" s="253">
        <f t="shared" si="9"/>
        <v>0</v>
      </c>
      <c r="AE21" s="253"/>
      <c r="AF21" s="253"/>
      <c r="AG21" s="253">
        <f t="shared" si="10"/>
        <v>0</v>
      </c>
      <c r="AH21" s="253"/>
      <c r="AI21" s="253"/>
      <c r="AJ21" s="253">
        <f t="shared" si="11"/>
        <v>0</v>
      </c>
      <c r="AK21" s="253"/>
      <c r="AL21" s="253"/>
      <c r="AM21" s="253">
        <f t="shared" si="12"/>
        <v>0</v>
      </c>
      <c r="AN21" s="253"/>
      <c r="AO21" s="253"/>
      <c r="AP21" s="253">
        <f t="shared" si="13"/>
        <v>0</v>
      </c>
      <c r="AQ21" s="253">
        <f t="shared" si="14"/>
        <v>0</v>
      </c>
      <c r="AR21" s="253">
        <f t="shared" si="33"/>
        <v>0</v>
      </c>
      <c r="AS21" s="253">
        <f t="shared" si="15"/>
        <v>0</v>
      </c>
      <c r="AT21" s="253"/>
      <c r="AU21" s="253"/>
      <c r="AV21" s="253">
        <f t="shared" si="16"/>
        <v>0</v>
      </c>
      <c r="AW21" s="253"/>
      <c r="AX21" s="253"/>
      <c r="AY21" s="253">
        <f t="shared" si="17"/>
        <v>0</v>
      </c>
      <c r="AZ21" s="253"/>
      <c r="BA21" s="253"/>
      <c r="BB21" s="253">
        <f t="shared" si="18"/>
        <v>0</v>
      </c>
      <c r="BC21" s="253"/>
      <c r="BD21" s="253"/>
      <c r="BE21" s="253">
        <f t="shared" si="19"/>
        <v>0</v>
      </c>
      <c r="BF21" s="253"/>
      <c r="BG21" s="253"/>
      <c r="BH21" s="253">
        <f t="shared" si="20"/>
        <v>0</v>
      </c>
      <c r="BI21" s="253"/>
      <c r="BJ21" s="254"/>
      <c r="BK21" s="254">
        <f t="shared" si="21"/>
        <v>0</v>
      </c>
      <c r="BL21" s="254">
        <f t="shared" si="34"/>
        <v>0</v>
      </c>
      <c r="BM21" s="254">
        <f t="shared" si="35"/>
        <v>0</v>
      </c>
      <c r="BN21" s="254">
        <f t="shared" si="22"/>
        <v>0</v>
      </c>
      <c r="BO21" s="254"/>
      <c r="BP21" s="254"/>
      <c r="BQ21" s="254">
        <f t="shared" si="23"/>
        <v>0</v>
      </c>
      <c r="BR21" s="254">
        <f t="shared" si="36"/>
        <v>0</v>
      </c>
      <c r="BS21" s="254">
        <f t="shared" si="36"/>
        <v>0</v>
      </c>
      <c r="BT21" s="254">
        <f t="shared" si="24"/>
        <v>0</v>
      </c>
      <c r="BU21" s="254">
        <f t="shared" si="37"/>
        <v>0</v>
      </c>
      <c r="BV21" s="254">
        <f t="shared" si="37"/>
        <v>0</v>
      </c>
      <c r="BW21" s="254">
        <f t="shared" si="25"/>
        <v>0</v>
      </c>
      <c r="BX21" s="254">
        <f t="shared" si="38"/>
        <v>0</v>
      </c>
      <c r="BY21" s="254">
        <f t="shared" si="38"/>
        <v>0</v>
      </c>
      <c r="BZ21" s="254">
        <f t="shared" si="26"/>
        <v>0</v>
      </c>
      <c r="CA21" s="254">
        <f t="shared" si="39"/>
        <v>0</v>
      </c>
      <c r="CB21" s="254">
        <f t="shared" si="40"/>
        <v>0</v>
      </c>
      <c r="CC21" s="254">
        <f t="shared" si="27"/>
        <v>0</v>
      </c>
      <c r="CD21" s="254">
        <f t="shared" si="41"/>
        <v>0</v>
      </c>
      <c r="CE21" s="254">
        <f t="shared" si="41"/>
        <v>0</v>
      </c>
      <c r="CF21" s="254">
        <f t="shared" si="28"/>
        <v>0</v>
      </c>
      <c r="CG21" s="254">
        <f t="shared" si="42"/>
        <v>0</v>
      </c>
      <c r="CH21" s="254">
        <f t="shared" si="42"/>
        <v>0</v>
      </c>
      <c r="CI21" s="254">
        <f t="shared" si="29"/>
        <v>0</v>
      </c>
      <c r="CJ21" s="254">
        <f t="shared" si="43"/>
        <v>0</v>
      </c>
      <c r="CK21" s="254">
        <f t="shared" si="43"/>
        <v>0</v>
      </c>
      <c r="CL21" s="254">
        <f t="shared" si="30"/>
        <v>0</v>
      </c>
    </row>
    <row r="22" spans="1:114" x14ac:dyDescent="0.25">
      <c r="A22" s="250" t="s">
        <v>12</v>
      </c>
      <c r="B22" s="251">
        <v>197.5</v>
      </c>
      <c r="C22" s="252">
        <f t="shared" si="0"/>
        <v>37.645569620253163</v>
      </c>
      <c r="D22" s="253">
        <v>14.9</v>
      </c>
      <c r="E22" s="253">
        <v>86.75</v>
      </c>
      <c r="F22" s="253">
        <f t="shared" si="1"/>
        <v>5.8221476510067109</v>
      </c>
      <c r="G22" s="253">
        <v>3.75</v>
      </c>
      <c r="H22" s="253">
        <v>9.1</v>
      </c>
      <c r="I22" s="253">
        <f t="shared" si="2"/>
        <v>2.4266666666666667</v>
      </c>
      <c r="J22" s="253"/>
      <c r="K22" s="253"/>
      <c r="L22" s="253">
        <f t="shared" si="3"/>
        <v>0</v>
      </c>
      <c r="M22" s="253">
        <v>4.25</v>
      </c>
      <c r="N22" s="253">
        <v>10</v>
      </c>
      <c r="O22" s="253">
        <f t="shared" si="4"/>
        <v>2.3529411764705883</v>
      </c>
      <c r="P22" s="253">
        <v>0.5</v>
      </c>
      <c r="Q22" s="253">
        <v>1.2</v>
      </c>
      <c r="R22" s="253">
        <f t="shared" si="5"/>
        <v>2.4</v>
      </c>
      <c r="S22" s="253">
        <v>14.9</v>
      </c>
      <c r="T22" s="253">
        <v>86.75</v>
      </c>
      <c r="U22" s="253">
        <f t="shared" si="6"/>
        <v>5.8221476510067109</v>
      </c>
      <c r="V22" s="253">
        <f t="shared" si="31"/>
        <v>38.299999999999997</v>
      </c>
      <c r="W22" s="253">
        <f t="shared" si="32"/>
        <v>193.8</v>
      </c>
      <c r="X22" s="253">
        <f t="shared" si="7"/>
        <v>5.0600522193211495</v>
      </c>
      <c r="Y22" s="253">
        <v>2</v>
      </c>
      <c r="Z22" s="253">
        <v>4.7</v>
      </c>
      <c r="AA22" s="253">
        <f t="shared" si="8"/>
        <v>2.35</v>
      </c>
      <c r="AB22" s="253"/>
      <c r="AC22" s="253"/>
      <c r="AD22" s="253">
        <f t="shared" si="9"/>
        <v>0</v>
      </c>
      <c r="AE22" s="253">
        <v>5</v>
      </c>
      <c r="AF22" s="253">
        <v>18.62</v>
      </c>
      <c r="AG22" s="253">
        <f t="shared" si="10"/>
        <v>3.7240000000000002</v>
      </c>
      <c r="AH22" s="253"/>
      <c r="AI22" s="253"/>
      <c r="AJ22" s="253">
        <f t="shared" si="11"/>
        <v>0</v>
      </c>
      <c r="AK22" s="253">
        <v>27.05</v>
      </c>
      <c r="AL22" s="253">
        <v>67.02</v>
      </c>
      <c r="AM22" s="253">
        <f t="shared" si="12"/>
        <v>2.477634011090573</v>
      </c>
      <c r="AN22" s="253">
        <v>2</v>
      </c>
      <c r="AO22" s="253">
        <v>4</v>
      </c>
      <c r="AP22" s="253">
        <f t="shared" si="13"/>
        <v>2</v>
      </c>
      <c r="AQ22" s="253">
        <f t="shared" si="14"/>
        <v>36.049999999999997</v>
      </c>
      <c r="AR22" s="253">
        <f t="shared" si="33"/>
        <v>94.34</v>
      </c>
      <c r="AS22" s="253">
        <f t="shared" si="15"/>
        <v>2.6169209431345357</v>
      </c>
      <c r="AT22" s="253"/>
      <c r="AU22" s="253"/>
      <c r="AV22" s="253">
        <f t="shared" si="16"/>
        <v>0</v>
      </c>
      <c r="AW22" s="253"/>
      <c r="AX22" s="253"/>
      <c r="AY22" s="253">
        <f t="shared" si="17"/>
        <v>0</v>
      </c>
      <c r="AZ22" s="253"/>
      <c r="BA22" s="253"/>
      <c r="BB22" s="253">
        <f t="shared" si="18"/>
        <v>0</v>
      </c>
      <c r="BC22" s="253"/>
      <c r="BD22" s="253"/>
      <c r="BE22" s="253">
        <f t="shared" si="19"/>
        <v>0</v>
      </c>
      <c r="BF22" s="253"/>
      <c r="BG22" s="253"/>
      <c r="BH22" s="253">
        <f t="shared" si="20"/>
        <v>0</v>
      </c>
      <c r="BI22" s="253"/>
      <c r="BJ22" s="254"/>
      <c r="BK22" s="254">
        <f t="shared" si="21"/>
        <v>0</v>
      </c>
      <c r="BL22" s="254">
        <f t="shared" si="34"/>
        <v>0</v>
      </c>
      <c r="BM22" s="254">
        <f t="shared" si="35"/>
        <v>0</v>
      </c>
      <c r="BN22" s="254">
        <f t="shared" si="22"/>
        <v>0</v>
      </c>
      <c r="BO22" s="254"/>
      <c r="BP22" s="254"/>
      <c r="BQ22" s="254">
        <f t="shared" si="23"/>
        <v>0</v>
      </c>
      <c r="BR22" s="254">
        <f t="shared" si="36"/>
        <v>16.899999999999999</v>
      </c>
      <c r="BS22" s="254">
        <f t="shared" si="36"/>
        <v>91.45</v>
      </c>
      <c r="BT22" s="254">
        <f t="shared" si="24"/>
        <v>5.4112426035502965</v>
      </c>
      <c r="BU22" s="254">
        <f t="shared" si="37"/>
        <v>3.75</v>
      </c>
      <c r="BV22" s="254">
        <f t="shared" si="37"/>
        <v>9.1</v>
      </c>
      <c r="BW22" s="254">
        <f t="shared" si="25"/>
        <v>2.4266666666666667</v>
      </c>
      <c r="BX22" s="254">
        <f t="shared" si="38"/>
        <v>5</v>
      </c>
      <c r="BY22" s="254">
        <f t="shared" si="38"/>
        <v>18.62</v>
      </c>
      <c r="BZ22" s="254">
        <f t="shared" si="26"/>
        <v>3.7240000000000002</v>
      </c>
      <c r="CA22" s="254">
        <f t="shared" si="39"/>
        <v>4.25</v>
      </c>
      <c r="CB22" s="254">
        <f t="shared" si="40"/>
        <v>10</v>
      </c>
      <c r="CC22" s="254">
        <f t="shared" si="27"/>
        <v>2.3529411764705883</v>
      </c>
      <c r="CD22" s="254">
        <f t="shared" si="41"/>
        <v>27.55</v>
      </c>
      <c r="CE22" s="254">
        <f t="shared" si="41"/>
        <v>68.22</v>
      </c>
      <c r="CF22" s="254">
        <f t="shared" si="28"/>
        <v>2.4762250453720509</v>
      </c>
      <c r="CG22" s="254">
        <f t="shared" si="42"/>
        <v>16.899999999999999</v>
      </c>
      <c r="CH22" s="254">
        <f t="shared" si="42"/>
        <v>90.75</v>
      </c>
      <c r="CI22" s="254">
        <f t="shared" si="29"/>
        <v>5.3698224852071013</v>
      </c>
      <c r="CJ22" s="254">
        <f t="shared" si="43"/>
        <v>74.349999999999994</v>
      </c>
      <c r="CK22" s="254">
        <f t="shared" si="43"/>
        <v>288.14</v>
      </c>
      <c r="CL22" s="254">
        <f t="shared" si="30"/>
        <v>3.8754539340954945</v>
      </c>
      <c r="CM22" s="232" t="s">
        <v>128</v>
      </c>
      <c r="DI22" s="255" t="s">
        <v>130</v>
      </c>
      <c r="DJ22" s="233" t="s">
        <v>137</v>
      </c>
    </row>
    <row r="23" spans="1:114" x14ac:dyDescent="0.25">
      <c r="A23" s="250" t="s">
        <v>13</v>
      </c>
      <c r="B23" s="251">
        <v>369</v>
      </c>
      <c r="C23" s="252">
        <f t="shared" si="0"/>
        <v>16.359078590785902</v>
      </c>
      <c r="D23" s="253"/>
      <c r="E23" s="253"/>
      <c r="F23" s="253">
        <f t="shared" si="1"/>
        <v>0</v>
      </c>
      <c r="G23" s="253"/>
      <c r="H23" s="253"/>
      <c r="I23" s="253">
        <f t="shared" si="2"/>
        <v>0</v>
      </c>
      <c r="J23" s="253"/>
      <c r="K23" s="253"/>
      <c r="L23" s="253">
        <f t="shared" si="3"/>
        <v>0</v>
      </c>
      <c r="M23" s="253"/>
      <c r="N23" s="253"/>
      <c r="O23" s="253">
        <f t="shared" si="4"/>
        <v>0</v>
      </c>
      <c r="P23" s="253"/>
      <c r="Q23" s="253"/>
      <c r="R23" s="253">
        <f t="shared" si="5"/>
        <v>0</v>
      </c>
      <c r="S23" s="253"/>
      <c r="T23" s="253"/>
      <c r="U23" s="253">
        <f t="shared" si="6"/>
        <v>0</v>
      </c>
      <c r="V23" s="253">
        <f t="shared" si="31"/>
        <v>0</v>
      </c>
      <c r="W23" s="253">
        <f t="shared" si="32"/>
        <v>0</v>
      </c>
      <c r="X23" s="253">
        <f t="shared" si="7"/>
        <v>0</v>
      </c>
      <c r="Y23" s="253"/>
      <c r="Z23" s="253"/>
      <c r="AA23" s="253">
        <f t="shared" si="8"/>
        <v>0</v>
      </c>
      <c r="AB23" s="253"/>
      <c r="AC23" s="253"/>
      <c r="AD23" s="253">
        <f t="shared" si="9"/>
        <v>0</v>
      </c>
      <c r="AE23" s="253"/>
      <c r="AF23" s="253"/>
      <c r="AG23" s="253">
        <f t="shared" si="10"/>
        <v>0</v>
      </c>
      <c r="AH23" s="253"/>
      <c r="AI23" s="253"/>
      <c r="AJ23" s="253">
        <f t="shared" si="11"/>
        <v>0</v>
      </c>
      <c r="AK23" s="253">
        <v>1.3900000000000001</v>
      </c>
      <c r="AL23" s="253">
        <v>3.7319999999999998</v>
      </c>
      <c r="AM23" s="253">
        <f t="shared" si="12"/>
        <v>2.6848920863309349</v>
      </c>
      <c r="AN23" s="253">
        <v>58.97499999999998</v>
      </c>
      <c r="AO23" s="253">
        <v>144.60550000000006</v>
      </c>
      <c r="AP23" s="253">
        <f t="shared" si="13"/>
        <v>2.4519796523950848</v>
      </c>
      <c r="AQ23" s="253">
        <f t="shared" si="14"/>
        <v>60.364999999999981</v>
      </c>
      <c r="AR23" s="253">
        <f t="shared" si="33"/>
        <v>148.33750000000006</v>
      </c>
      <c r="AS23" s="253">
        <f t="shared" si="15"/>
        <v>2.4573428311107448</v>
      </c>
      <c r="AT23" s="253"/>
      <c r="AU23" s="253"/>
      <c r="AV23" s="253">
        <f t="shared" si="16"/>
        <v>0</v>
      </c>
      <c r="AW23" s="253"/>
      <c r="AX23" s="253"/>
      <c r="AY23" s="253">
        <f t="shared" si="17"/>
        <v>0</v>
      </c>
      <c r="AZ23" s="253"/>
      <c r="BA23" s="253"/>
      <c r="BB23" s="253">
        <f t="shared" si="18"/>
        <v>0</v>
      </c>
      <c r="BC23" s="253"/>
      <c r="BD23" s="253"/>
      <c r="BE23" s="253">
        <f t="shared" si="19"/>
        <v>0</v>
      </c>
      <c r="BF23" s="253"/>
      <c r="BG23" s="253"/>
      <c r="BH23" s="253">
        <f t="shared" si="20"/>
        <v>0</v>
      </c>
      <c r="BI23" s="253"/>
      <c r="BJ23" s="254"/>
      <c r="BK23" s="254">
        <f t="shared" si="21"/>
        <v>0</v>
      </c>
      <c r="BL23" s="254">
        <f t="shared" si="34"/>
        <v>0</v>
      </c>
      <c r="BM23" s="254">
        <f t="shared" si="35"/>
        <v>0</v>
      </c>
      <c r="BN23" s="254">
        <f t="shared" si="22"/>
        <v>0</v>
      </c>
      <c r="BO23" s="254"/>
      <c r="BP23" s="254"/>
      <c r="BQ23" s="254">
        <f t="shared" si="23"/>
        <v>0</v>
      </c>
      <c r="BR23" s="254">
        <f t="shared" si="36"/>
        <v>0</v>
      </c>
      <c r="BS23" s="254">
        <f t="shared" si="36"/>
        <v>0</v>
      </c>
      <c r="BT23" s="254">
        <f t="shared" si="24"/>
        <v>0</v>
      </c>
      <c r="BU23" s="254">
        <f t="shared" si="37"/>
        <v>0</v>
      </c>
      <c r="BV23" s="254">
        <f t="shared" si="37"/>
        <v>0</v>
      </c>
      <c r="BW23" s="254">
        <f t="shared" si="25"/>
        <v>0</v>
      </c>
      <c r="BX23" s="254">
        <f t="shared" si="38"/>
        <v>0</v>
      </c>
      <c r="BY23" s="254">
        <f t="shared" si="38"/>
        <v>0</v>
      </c>
      <c r="BZ23" s="254">
        <f t="shared" si="26"/>
        <v>0</v>
      </c>
      <c r="CA23" s="254">
        <f t="shared" si="39"/>
        <v>0</v>
      </c>
      <c r="CB23" s="254">
        <f t="shared" si="40"/>
        <v>0</v>
      </c>
      <c r="CC23" s="254">
        <f t="shared" si="27"/>
        <v>0</v>
      </c>
      <c r="CD23" s="254">
        <f t="shared" si="41"/>
        <v>1.3900000000000001</v>
      </c>
      <c r="CE23" s="254">
        <f t="shared" si="41"/>
        <v>3.7319999999999998</v>
      </c>
      <c r="CF23" s="254">
        <f t="shared" si="28"/>
        <v>2.6848920863309349</v>
      </c>
      <c r="CG23" s="254">
        <f t="shared" si="42"/>
        <v>58.97499999999998</v>
      </c>
      <c r="CH23" s="254">
        <f t="shared" si="42"/>
        <v>144.60550000000006</v>
      </c>
      <c r="CI23" s="254">
        <f t="shared" si="29"/>
        <v>2.4519796523950848</v>
      </c>
      <c r="CJ23" s="254">
        <f t="shared" si="43"/>
        <v>60.364999999999981</v>
      </c>
      <c r="CK23" s="254">
        <f t="shared" si="43"/>
        <v>148.33750000000006</v>
      </c>
      <c r="CL23" s="254">
        <f t="shared" si="30"/>
        <v>2.4573428311107448</v>
      </c>
      <c r="DI23" s="255" t="s">
        <v>130</v>
      </c>
      <c r="DJ23" s="233" t="s">
        <v>137</v>
      </c>
    </row>
    <row r="24" spans="1:114" x14ac:dyDescent="0.25">
      <c r="A24" s="250" t="s">
        <v>14</v>
      </c>
      <c r="B24" s="251">
        <v>146.47999999999999</v>
      </c>
      <c r="C24" s="252">
        <f t="shared" si="0"/>
        <v>0</v>
      </c>
      <c r="D24" s="253"/>
      <c r="E24" s="253"/>
      <c r="F24" s="253">
        <f t="shared" si="1"/>
        <v>0</v>
      </c>
      <c r="G24" s="253"/>
      <c r="H24" s="253"/>
      <c r="I24" s="253">
        <f t="shared" si="2"/>
        <v>0</v>
      </c>
      <c r="J24" s="253"/>
      <c r="K24" s="253"/>
      <c r="L24" s="253">
        <f t="shared" si="3"/>
        <v>0</v>
      </c>
      <c r="M24" s="253"/>
      <c r="N24" s="253"/>
      <c r="O24" s="253">
        <f t="shared" si="4"/>
        <v>0</v>
      </c>
      <c r="P24" s="253"/>
      <c r="Q24" s="253"/>
      <c r="R24" s="253">
        <f t="shared" si="5"/>
        <v>0</v>
      </c>
      <c r="S24" s="253"/>
      <c r="T24" s="253"/>
      <c r="U24" s="253">
        <f t="shared" si="6"/>
        <v>0</v>
      </c>
      <c r="V24" s="253">
        <f t="shared" si="31"/>
        <v>0</v>
      </c>
      <c r="W24" s="253">
        <f t="shared" si="32"/>
        <v>0</v>
      </c>
      <c r="X24" s="253">
        <f t="shared" si="7"/>
        <v>0</v>
      </c>
      <c r="Y24" s="253"/>
      <c r="Z24" s="253"/>
      <c r="AA24" s="253">
        <f t="shared" si="8"/>
        <v>0</v>
      </c>
      <c r="AB24" s="253"/>
      <c r="AC24" s="253"/>
      <c r="AD24" s="253">
        <f t="shared" si="9"/>
        <v>0</v>
      </c>
      <c r="AE24" s="253"/>
      <c r="AF24" s="253"/>
      <c r="AG24" s="253">
        <f t="shared" si="10"/>
        <v>0</v>
      </c>
      <c r="AH24" s="253"/>
      <c r="AI24" s="253"/>
      <c r="AJ24" s="253">
        <f t="shared" si="11"/>
        <v>0</v>
      </c>
      <c r="AK24" s="253"/>
      <c r="AL24" s="253"/>
      <c r="AM24" s="253">
        <f t="shared" si="12"/>
        <v>0</v>
      </c>
      <c r="AN24" s="253"/>
      <c r="AO24" s="253"/>
      <c r="AP24" s="253">
        <f t="shared" si="13"/>
        <v>0</v>
      </c>
      <c r="AQ24" s="253">
        <f t="shared" si="14"/>
        <v>0</v>
      </c>
      <c r="AR24" s="253">
        <f t="shared" si="33"/>
        <v>0</v>
      </c>
      <c r="AS24" s="253">
        <f t="shared" si="15"/>
        <v>0</v>
      </c>
      <c r="AT24" s="253"/>
      <c r="AU24" s="253"/>
      <c r="AV24" s="253">
        <f t="shared" si="16"/>
        <v>0</v>
      </c>
      <c r="AW24" s="253"/>
      <c r="AX24" s="253"/>
      <c r="AY24" s="253">
        <f t="shared" si="17"/>
        <v>0</v>
      </c>
      <c r="AZ24" s="253"/>
      <c r="BA24" s="253"/>
      <c r="BB24" s="253">
        <f t="shared" si="18"/>
        <v>0</v>
      </c>
      <c r="BC24" s="253"/>
      <c r="BD24" s="253"/>
      <c r="BE24" s="253">
        <f t="shared" si="19"/>
        <v>0</v>
      </c>
      <c r="BF24" s="253"/>
      <c r="BG24" s="253"/>
      <c r="BH24" s="253">
        <f t="shared" si="20"/>
        <v>0</v>
      </c>
      <c r="BI24" s="253"/>
      <c r="BJ24" s="254"/>
      <c r="BK24" s="254">
        <f t="shared" si="21"/>
        <v>0</v>
      </c>
      <c r="BL24" s="254">
        <f t="shared" si="34"/>
        <v>0</v>
      </c>
      <c r="BM24" s="254">
        <f t="shared" si="35"/>
        <v>0</v>
      </c>
      <c r="BN24" s="254">
        <f t="shared" si="22"/>
        <v>0</v>
      </c>
      <c r="BO24" s="254"/>
      <c r="BP24" s="254"/>
      <c r="BQ24" s="254">
        <f t="shared" si="23"/>
        <v>0</v>
      </c>
      <c r="BR24" s="254">
        <f t="shared" si="36"/>
        <v>0</v>
      </c>
      <c r="BS24" s="254">
        <f t="shared" si="36"/>
        <v>0</v>
      </c>
      <c r="BT24" s="254">
        <f t="shared" si="24"/>
        <v>0</v>
      </c>
      <c r="BU24" s="254">
        <f t="shared" si="37"/>
        <v>0</v>
      </c>
      <c r="BV24" s="254">
        <f t="shared" si="37"/>
        <v>0</v>
      </c>
      <c r="BW24" s="254">
        <f t="shared" si="25"/>
        <v>0</v>
      </c>
      <c r="BX24" s="254">
        <f t="shared" si="38"/>
        <v>0</v>
      </c>
      <c r="BY24" s="254">
        <f t="shared" si="38"/>
        <v>0</v>
      </c>
      <c r="BZ24" s="254">
        <f t="shared" si="26"/>
        <v>0</v>
      </c>
      <c r="CA24" s="254">
        <f t="shared" si="39"/>
        <v>0</v>
      </c>
      <c r="CB24" s="254">
        <f t="shared" si="40"/>
        <v>0</v>
      </c>
      <c r="CC24" s="254">
        <f t="shared" si="27"/>
        <v>0</v>
      </c>
      <c r="CD24" s="254">
        <f t="shared" si="41"/>
        <v>0</v>
      </c>
      <c r="CE24" s="254">
        <f t="shared" si="41"/>
        <v>0</v>
      </c>
      <c r="CF24" s="254">
        <f t="shared" si="28"/>
        <v>0</v>
      </c>
      <c r="CG24" s="254">
        <f t="shared" si="42"/>
        <v>0</v>
      </c>
      <c r="CH24" s="254">
        <f t="shared" si="42"/>
        <v>0</v>
      </c>
      <c r="CI24" s="254">
        <f t="shared" si="29"/>
        <v>0</v>
      </c>
      <c r="CJ24" s="254">
        <f t="shared" si="43"/>
        <v>0</v>
      </c>
      <c r="CK24" s="254">
        <f t="shared" si="43"/>
        <v>0</v>
      </c>
      <c r="CL24" s="254">
        <f t="shared" si="30"/>
        <v>0</v>
      </c>
    </row>
    <row r="25" spans="1:114" x14ac:dyDescent="0.25">
      <c r="A25" s="250" t="s">
        <v>15</v>
      </c>
      <c r="B25" s="251">
        <v>278</v>
      </c>
      <c r="C25" s="252">
        <f t="shared" si="0"/>
        <v>39.532374100719423</v>
      </c>
      <c r="D25" s="253"/>
      <c r="E25" s="253"/>
      <c r="F25" s="253">
        <f t="shared" si="1"/>
        <v>0</v>
      </c>
      <c r="G25" s="253"/>
      <c r="H25" s="253"/>
      <c r="I25" s="253">
        <f t="shared" si="2"/>
        <v>0</v>
      </c>
      <c r="J25" s="253"/>
      <c r="K25" s="253"/>
      <c r="L25" s="253">
        <f t="shared" si="3"/>
        <v>0</v>
      </c>
      <c r="M25" s="253"/>
      <c r="N25" s="253"/>
      <c r="O25" s="253">
        <f t="shared" si="4"/>
        <v>0</v>
      </c>
      <c r="P25" s="253"/>
      <c r="Q25" s="253"/>
      <c r="R25" s="253">
        <f t="shared" si="5"/>
        <v>0</v>
      </c>
      <c r="S25" s="253"/>
      <c r="T25" s="253"/>
      <c r="U25" s="253">
        <f t="shared" si="6"/>
        <v>0</v>
      </c>
      <c r="V25" s="253">
        <f t="shared" si="31"/>
        <v>0</v>
      </c>
      <c r="W25" s="253">
        <f t="shared" si="32"/>
        <v>0</v>
      </c>
      <c r="X25" s="253">
        <f t="shared" si="7"/>
        <v>0</v>
      </c>
      <c r="Y25" s="253">
        <v>21.45</v>
      </c>
      <c r="Z25" s="253">
        <v>61.79</v>
      </c>
      <c r="AA25" s="253">
        <f t="shared" si="8"/>
        <v>2.8806526806526809</v>
      </c>
      <c r="AB25" s="253"/>
      <c r="AC25" s="253"/>
      <c r="AD25" s="253">
        <f t="shared" si="9"/>
        <v>0</v>
      </c>
      <c r="AE25" s="253">
        <v>3.4</v>
      </c>
      <c r="AF25" s="253">
        <v>9.11</v>
      </c>
      <c r="AG25" s="253">
        <f t="shared" si="10"/>
        <v>2.6794117647058822</v>
      </c>
      <c r="AH25" s="253"/>
      <c r="AI25" s="253"/>
      <c r="AJ25" s="253">
        <f t="shared" si="11"/>
        <v>0</v>
      </c>
      <c r="AK25" s="253"/>
      <c r="AL25" s="253"/>
      <c r="AM25" s="253">
        <f t="shared" si="12"/>
        <v>0</v>
      </c>
      <c r="AN25" s="253">
        <v>85.05</v>
      </c>
      <c r="AO25" s="253">
        <v>169.96</v>
      </c>
      <c r="AP25" s="253">
        <f t="shared" si="13"/>
        <v>1.9983539094650207</v>
      </c>
      <c r="AQ25" s="253">
        <f t="shared" si="14"/>
        <v>109.9</v>
      </c>
      <c r="AR25" s="253">
        <f t="shared" si="33"/>
        <v>240.85999999999999</v>
      </c>
      <c r="AS25" s="253">
        <f t="shared" si="15"/>
        <v>2.1916287534121928</v>
      </c>
      <c r="AT25" s="253"/>
      <c r="AU25" s="253"/>
      <c r="AV25" s="253">
        <f t="shared" si="16"/>
        <v>0</v>
      </c>
      <c r="AW25" s="253"/>
      <c r="AX25" s="253"/>
      <c r="AY25" s="253">
        <f t="shared" si="17"/>
        <v>0</v>
      </c>
      <c r="AZ25" s="253"/>
      <c r="BA25" s="253"/>
      <c r="BB25" s="253">
        <f t="shared" si="18"/>
        <v>0</v>
      </c>
      <c r="BC25" s="253"/>
      <c r="BD25" s="253"/>
      <c r="BE25" s="253">
        <f t="shared" si="19"/>
        <v>0</v>
      </c>
      <c r="BF25" s="253"/>
      <c r="BG25" s="253"/>
      <c r="BH25" s="253">
        <f t="shared" si="20"/>
        <v>0</v>
      </c>
      <c r="BI25" s="253"/>
      <c r="BJ25" s="254"/>
      <c r="BK25" s="254">
        <f t="shared" si="21"/>
        <v>0</v>
      </c>
      <c r="BL25" s="254">
        <f t="shared" si="34"/>
        <v>0</v>
      </c>
      <c r="BM25" s="254">
        <f t="shared" si="35"/>
        <v>0</v>
      </c>
      <c r="BN25" s="254">
        <f t="shared" si="22"/>
        <v>0</v>
      </c>
      <c r="BO25" s="254"/>
      <c r="BP25" s="254"/>
      <c r="BQ25" s="254">
        <f t="shared" si="23"/>
        <v>0</v>
      </c>
      <c r="BR25" s="254">
        <f t="shared" si="36"/>
        <v>21.45</v>
      </c>
      <c r="BS25" s="254">
        <f t="shared" si="36"/>
        <v>61.79</v>
      </c>
      <c r="BT25" s="254">
        <f t="shared" si="24"/>
        <v>2.8806526806526809</v>
      </c>
      <c r="BU25" s="254">
        <f t="shared" si="37"/>
        <v>0</v>
      </c>
      <c r="BV25" s="254">
        <f t="shared" si="37"/>
        <v>0</v>
      </c>
      <c r="BW25" s="254">
        <f t="shared" si="25"/>
        <v>0</v>
      </c>
      <c r="BX25" s="254">
        <f t="shared" si="38"/>
        <v>3.4</v>
      </c>
      <c r="BY25" s="254">
        <f t="shared" si="38"/>
        <v>9.11</v>
      </c>
      <c r="BZ25" s="254">
        <f t="shared" si="26"/>
        <v>2.6794117647058822</v>
      </c>
      <c r="CA25" s="254">
        <f t="shared" si="39"/>
        <v>0</v>
      </c>
      <c r="CB25" s="254">
        <f t="shared" si="40"/>
        <v>0</v>
      </c>
      <c r="CC25" s="254">
        <f t="shared" si="27"/>
        <v>0</v>
      </c>
      <c r="CD25" s="254">
        <f t="shared" si="41"/>
        <v>0</v>
      </c>
      <c r="CE25" s="254">
        <f t="shared" si="41"/>
        <v>0</v>
      </c>
      <c r="CF25" s="254">
        <f t="shared" si="28"/>
        <v>0</v>
      </c>
      <c r="CG25" s="254">
        <f t="shared" si="42"/>
        <v>85.05</v>
      </c>
      <c r="CH25" s="254">
        <f t="shared" si="42"/>
        <v>169.96</v>
      </c>
      <c r="CI25" s="254">
        <f t="shared" si="29"/>
        <v>1.9983539094650207</v>
      </c>
      <c r="CJ25" s="254">
        <f t="shared" si="43"/>
        <v>109.9</v>
      </c>
      <c r="CK25" s="254">
        <f t="shared" si="43"/>
        <v>240.85999999999999</v>
      </c>
      <c r="CL25" s="254">
        <f t="shared" si="30"/>
        <v>2.1916287534121928</v>
      </c>
      <c r="DI25" s="255" t="s">
        <v>130</v>
      </c>
      <c r="DJ25" s="233" t="s">
        <v>138</v>
      </c>
    </row>
    <row r="26" spans="1:114" x14ac:dyDescent="0.25">
      <c r="A26" s="250" t="s">
        <v>16</v>
      </c>
      <c r="B26" s="251">
        <v>980.5</v>
      </c>
      <c r="C26" s="252">
        <f t="shared" si="0"/>
        <v>66.152983171851105</v>
      </c>
      <c r="D26" s="253">
        <v>21</v>
      </c>
      <c r="E26" s="253">
        <v>72.7</v>
      </c>
      <c r="F26" s="253">
        <f t="shared" si="1"/>
        <v>3.461904761904762</v>
      </c>
      <c r="G26" s="253"/>
      <c r="H26" s="253"/>
      <c r="I26" s="253">
        <f t="shared" si="2"/>
        <v>0</v>
      </c>
      <c r="J26" s="253">
        <v>33</v>
      </c>
      <c r="K26" s="253">
        <v>107.5</v>
      </c>
      <c r="L26" s="253">
        <f t="shared" si="3"/>
        <v>3.2575757575757578</v>
      </c>
      <c r="M26" s="253">
        <v>91.1</v>
      </c>
      <c r="N26" s="253">
        <v>292.68</v>
      </c>
      <c r="O26" s="253">
        <f t="shared" si="4"/>
        <v>3.2127332601536778</v>
      </c>
      <c r="P26" s="253">
        <v>8.6999999999999993</v>
      </c>
      <c r="Q26" s="253">
        <v>27.01</v>
      </c>
      <c r="R26" s="253">
        <f t="shared" si="5"/>
        <v>3.1045977011494257</v>
      </c>
      <c r="S26" s="253">
        <v>335.08</v>
      </c>
      <c r="T26" s="253">
        <v>971.79</v>
      </c>
      <c r="U26" s="253">
        <f t="shared" si="6"/>
        <v>2.9001730929927181</v>
      </c>
      <c r="V26" s="253">
        <f t="shared" si="31"/>
        <v>488.88</v>
      </c>
      <c r="W26" s="253">
        <f t="shared" si="32"/>
        <v>1471.68</v>
      </c>
      <c r="X26" s="253">
        <f t="shared" si="7"/>
        <v>3.0103092783505154</v>
      </c>
      <c r="Y26" s="253"/>
      <c r="Z26" s="253"/>
      <c r="AA26" s="253">
        <f t="shared" si="8"/>
        <v>0</v>
      </c>
      <c r="AB26" s="253"/>
      <c r="AC26" s="253"/>
      <c r="AD26" s="253">
        <f t="shared" si="9"/>
        <v>0</v>
      </c>
      <c r="AE26" s="253"/>
      <c r="AF26" s="253"/>
      <c r="AG26" s="253">
        <f t="shared" si="10"/>
        <v>0</v>
      </c>
      <c r="AH26" s="253"/>
      <c r="AI26" s="253"/>
      <c r="AJ26" s="253">
        <f t="shared" si="11"/>
        <v>0</v>
      </c>
      <c r="AK26" s="253">
        <v>2.5</v>
      </c>
      <c r="AL26" s="253">
        <v>7.25</v>
      </c>
      <c r="AM26" s="253">
        <f t="shared" si="12"/>
        <v>2.9</v>
      </c>
      <c r="AN26" s="253">
        <v>157.25</v>
      </c>
      <c r="AO26" s="253">
        <v>402.77</v>
      </c>
      <c r="AP26" s="253">
        <f t="shared" si="13"/>
        <v>2.5613354531001589</v>
      </c>
      <c r="AQ26" s="253">
        <f t="shared" si="14"/>
        <v>159.75</v>
      </c>
      <c r="AR26" s="253">
        <f t="shared" si="33"/>
        <v>410.02</v>
      </c>
      <c r="AS26" s="253">
        <f t="shared" si="15"/>
        <v>2.5666353677621281</v>
      </c>
      <c r="AT26" s="253"/>
      <c r="AU26" s="253"/>
      <c r="AV26" s="253">
        <f t="shared" si="16"/>
        <v>0</v>
      </c>
      <c r="AW26" s="253"/>
      <c r="AX26" s="253"/>
      <c r="AY26" s="253">
        <f t="shared" si="17"/>
        <v>0</v>
      </c>
      <c r="AZ26" s="253"/>
      <c r="BA26" s="253"/>
      <c r="BB26" s="253">
        <f t="shared" si="18"/>
        <v>0</v>
      </c>
      <c r="BC26" s="253"/>
      <c r="BD26" s="253"/>
      <c r="BE26" s="253">
        <f t="shared" si="19"/>
        <v>0</v>
      </c>
      <c r="BF26" s="253"/>
      <c r="BG26" s="253"/>
      <c r="BH26" s="253">
        <f t="shared" si="20"/>
        <v>0</v>
      </c>
      <c r="BI26" s="253"/>
      <c r="BJ26" s="254"/>
      <c r="BK26" s="254">
        <f t="shared" si="21"/>
        <v>0</v>
      </c>
      <c r="BL26" s="254">
        <f t="shared" si="34"/>
        <v>0</v>
      </c>
      <c r="BM26" s="254">
        <f t="shared" si="35"/>
        <v>0</v>
      </c>
      <c r="BN26" s="254">
        <f t="shared" si="22"/>
        <v>0</v>
      </c>
      <c r="BO26" s="254"/>
      <c r="BP26" s="254"/>
      <c r="BQ26" s="254">
        <f t="shared" si="23"/>
        <v>0</v>
      </c>
      <c r="BR26" s="254">
        <f t="shared" si="36"/>
        <v>21</v>
      </c>
      <c r="BS26" s="254">
        <f t="shared" si="36"/>
        <v>72.7</v>
      </c>
      <c r="BT26" s="254">
        <f t="shared" si="24"/>
        <v>3.461904761904762</v>
      </c>
      <c r="BU26" s="254">
        <f t="shared" si="37"/>
        <v>0</v>
      </c>
      <c r="BV26" s="254">
        <f t="shared" si="37"/>
        <v>0</v>
      </c>
      <c r="BW26" s="254">
        <f t="shared" si="25"/>
        <v>0</v>
      </c>
      <c r="BX26" s="254">
        <f t="shared" si="38"/>
        <v>33</v>
      </c>
      <c r="BY26" s="254">
        <f t="shared" si="38"/>
        <v>107.5</v>
      </c>
      <c r="BZ26" s="254">
        <f t="shared" si="26"/>
        <v>3.2575757575757578</v>
      </c>
      <c r="CA26" s="254">
        <f t="shared" si="39"/>
        <v>91.1</v>
      </c>
      <c r="CB26" s="254">
        <f t="shared" si="40"/>
        <v>292.68</v>
      </c>
      <c r="CC26" s="254">
        <f t="shared" si="27"/>
        <v>3.2127332601536778</v>
      </c>
      <c r="CD26" s="254">
        <f t="shared" si="41"/>
        <v>11.2</v>
      </c>
      <c r="CE26" s="254">
        <f t="shared" si="41"/>
        <v>34.260000000000005</v>
      </c>
      <c r="CF26" s="254">
        <f t="shared" si="28"/>
        <v>3.0589285714285719</v>
      </c>
      <c r="CG26" s="254">
        <f t="shared" si="42"/>
        <v>492.33</v>
      </c>
      <c r="CH26" s="254">
        <f t="shared" si="42"/>
        <v>1374.56</v>
      </c>
      <c r="CI26" s="254">
        <f t="shared" si="29"/>
        <v>2.7919484898340543</v>
      </c>
      <c r="CJ26" s="254">
        <f t="shared" si="43"/>
        <v>648.63</v>
      </c>
      <c r="CK26" s="254">
        <f t="shared" si="43"/>
        <v>1881.7</v>
      </c>
      <c r="CL26" s="254">
        <f t="shared" si="30"/>
        <v>2.9010375714968473</v>
      </c>
      <c r="DI26" s="255" t="s">
        <v>130</v>
      </c>
      <c r="DJ26" s="257" t="s">
        <v>139</v>
      </c>
    </row>
    <row r="27" spans="1:114" x14ac:dyDescent="0.25">
      <c r="A27" s="258" t="s">
        <v>18</v>
      </c>
      <c r="B27" s="251">
        <v>1250</v>
      </c>
      <c r="C27" s="252">
        <f t="shared" si="0"/>
        <v>66.52</v>
      </c>
      <c r="D27" s="253"/>
      <c r="E27" s="253"/>
      <c r="F27" s="253">
        <f t="shared" si="1"/>
        <v>0</v>
      </c>
      <c r="G27" s="253"/>
      <c r="H27" s="253"/>
      <c r="I27" s="253">
        <f t="shared" si="2"/>
        <v>0</v>
      </c>
      <c r="J27" s="253"/>
      <c r="K27" s="253"/>
      <c r="L27" s="253">
        <f t="shared" si="3"/>
        <v>0</v>
      </c>
      <c r="M27" s="253"/>
      <c r="N27" s="253"/>
      <c r="O27" s="253">
        <f t="shared" si="4"/>
        <v>0</v>
      </c>
      <c r="P27" s="253"/>
      <c r="Q27" s="253"/>
      <c r="R27" s="253">
        <v>1.8169811320754716</v>
      </c>
      <c r="S27" s="253"/>
      <c r="T27" s="253"/>
      <c r="U27" s="253">
        <f t="shared" si="6"/>
        <v>0</v>
      </c>
      <c r="V27" s="253">
        <v>0</v>
      </c>
      <c r="W27" s="253">
        <v>0</v>
      </c>
      <c r="X27" s="253">
        <f t="shared" si="7"/>
        <v>0</v>
      </c>
      <c r="Y27" s="253"/>
      <c r="Z27" s="253"/>
      <c r="AA27" s="253">
        <f t="shared" si="8"/>
        <v>0</v>
      </c>
      <c r="AB27" s="253"/>
      <c r="AC27" s="253"/>
      <c r="AD27" s="253">
        <f t="shared" si="9"/>
        <v>0</v>
      </c>
      <c r="AE27" s="253"/>
      <c r="AF27" s="253"/>
      <c r="AG27" s="253">
        <f t="shared" si="10"/>
        <v>0</v>
      </c>
      <c r="AH27" s="253"/>
      <c r="AI27" s="253"/>
      <c r="AJ27" s="253">
        <f t="shared" si="11"/>
        <v>0</v>
      </c>
      <c r="AK27" s="253">
        <v>632.75</v>
      </c>
      <c r="AL27" s="253">
        <v>1269.25</v>
      </c>
      <c r="AM27" s="253">
        <f t="shared" si="12"/>
        <v>2.0059265112603715</v>
      </c>
      <c r="AN27" s="256">
        <v>198.75</v>
      </c>
      <c r="AO27" s="256">
        <v>31.368000000000009</v>
      </c>
      <c r="AP27" s="256">
        <f t="shared" si="13"/>
        <v>0.15782641509433967</v>
      </c>
      <c r="AQ27" s="253">
        <f t="shared" si="14"/>
        <v>831.5</v>
      </c>
      <c r="AR27" s="253">
        <f t="shared" si="33"/>
        <v>1300.6179999999999</v>
      </c>
      <c r="AS27" s="253">
        <f t="shared" si="15"/>
        <v>1.5641828021647624</v>
      </c>
      <c r="AT27" s="253"/>
      <c r="AU27" s="253"/>
      <c r="AV27" s="253">
        <f t="shared" si="16"/>
        <v>0</v>
      </c>
      <c r="AW27" s="253"/>
      <c r="AX27" s="253"/>
      <c r="AY27" s="253">
        <f t="shared" si="17"/>
        <v>0</v>
      </c>
      <c r="AZ27" s="253"/>
      <c r="BA27" s="253"/>
      <c r="BB27" s="253">
        <f t="shared" si="18"/>
        <v>0</v>
      </c>
      <c r="BC27" s="253"/>
      <c r="BD27" s="253"/>
      <c r="BE27" s="253">
        <f t="shared" si="19"/>
        <v>0</v>
      </c>
      <c r="BF27" s="253"/>
      <c r="BG27" s="253"/>
      <c r="BH27" s="253">
        <f t="shared" si="20"/>
        <v>0</v>
      </c>
      <c r="BI27" s="253"/>
      <c r="BJ27" s="254"/>
      <c r="BK27" s="254">
        <f t="shared" si="21"/>
        <v>0</v>
      </c>
      <c r="BL27" s="254">
        <f t="shared" si="34"/>
        <v>0</v>
      </c>
      <c r="BM27" s="254">
        <f t="shared" si="35"/>
        <v>0</v>
      </c>
      <c r="BN27" s="254">
        <f t="shared" si="22"/>
        <v>0</v>
      </c>
      <c r="BO27" s="254"/>
      <c r="BP27" s="254"/>
      <c r="BQ27" s="254">
        <f t="shared" si="23"/>
        <v>0</v>
      </c>
      <c r="BR27" s="254">
        <f t="shared" si="36"/>
        <v>0</v>
      </c>
      <c r="BS27" s="254">
        <f t="shared" si="36"/>
        <v>0</v>
      </c>
      <c r="BT27" s="254">
        <f t="shared" si="24"/>
        <v>0</v>
      </c>
      <c r="BU27" s="254">
        <f t="shared" si="37"/>
        <v>0</v>
      </c>
      <c r="BV27" s="254">
        <f t="shared" si="37"/>
        <v>0</v>
      </c>
      <c r="BW27" s="254">
        <f t="shared" si="25"/>
        <v>0</v>
      </c>
      <c r="BX27" s="254">
        <f t="shared" si="38"/>
        <v>0</v>
      </c>
      <c r="BY27" s="254">
        <f t="shared" si="38"/>
        <v>0</v>
      </c>
      <c r="BZ27" s="254">
        <f t="shared" si="26"/>
        <v>0</v>
      </c>
      <c r="CA27" s="254">
        <f t="shared" si="39"/>
        <v>0</v>
      </c>
      <c r="CB27" s="254">
        <f t="shared" si="40"/>
        <v>0</v>
      </c>
      <c r="CC27" s="254">
        <f t="shared" si="27"/>
        <v>0</v>
      </c>
      <c r="CD27" s="254">
        <f t="shared" si="41"/>
        <v>632.75</v>
      </c>
      <c r="CE27" s="254">
        <f t="shared" si="41"/>
        <v>1269.25</v>
      </c>
      <c r="CF27" s="254">
        <f t="shared" si="28"/>
        <v>2.0059265112603715</v>
      </c>
      <c r="CG27" s="254">
        <f t="shared" si="42"/>
        <v>198.75</v>
      </c>
      <c r="CH27" s="254">
        <f t="shared" si="42"/>
        <v>31.368000000000009</v>
      </c>
      <c r="CI27" s="254">
        <f t="shared" si="29"/>
        <v>0.15782641509433967</v>
      </c>
      <c r="CJ27" s="254">
        <f>SUM(BR27,BU27,BX27,CA27,CD27,CG27)</f>
        <v>831.5</v>
      </c>
      <c r="CK27" s="254">
        <f>SUM(BS27,BV27,BY27,CB27,CE27,CH27)</f>
        <v>1300.6179999999999</v>
      </c>
      <c r="CL27" s="254">
        <f t="shared" si="30"/>
        <v>1.5641828021647624</v>
      </c>
      <c r="DH27" s="255" t="s">
        <v>130</v>
      </c>
      <c r="DI27" s="255" t="s">
        <v>130</v>
      </c>
      <c r="DJ27" s="233" t="s">
        <v>140</v>
      </c>
    </row>
    <row r="28" spans="1:114" ht="15.75" thickBot="1" x14ac:dyDescent="0.3">
      <c r="A28" s="258" t="s">
        <v>19</v>
      </c>
      <c r="B28" s="251">
        <v>608.35</v>
      </c>
      <c r="C28" s="252">
        <f t="shared" si="0"/>
        <v>4.5943946741185169</v>
      </c>
      <c r="D28" s="259">
        <v>0.25</v>
      </c>
      <c r="E28" s="260">
        <v>0.95</v>
      </c>
      <c r="F28" s="253">
        <f t="shared" si="1"/>
        <v>3.8</v>
      </c>
      <c r="G28" s="253"/>
      <c r="H28" s="253"/>
      <c r="I28" s="253">
        <f t="shared" si="2"/>
        <v>0</v>
      </c>
      <c r="J28" s="253"/>
      <c r="K28" s="253"/>
      <c r="L28" s="253">
        <f t="shared" si="3"/>
        <v>0</v>
      </c>
      <c r="M28" s="253"/>
      <c r="N28" s="253"/>
      <c r="O28" s="253">
        <f t="shared" si="4"/>
        <v>0</v>
      </c>
      <c r="P28" s="253"/>
      <c r="Q28" s="253"/>
      <c r="R28" s="253">
        <f t="shared" ref="R28:R59" si="44">IF(P28,Q28/P28,0)</f>
        <v>0</v>
      </c>
      <c r="S28" s="260">
        <v>4</v>
      </c>
      <c r="T28" s="260">
        <v>11.8</v>
      </c>
      <c r="U28" s="253">
        <f t="shared" si="6"/>
        <v>2.95</v>
      </c>
      <c r="V28" s="253">
        <f t="shared" ref="V28:V59" si="45">SUM(S28,P28,M28,J28,G28,D28)</f>
        <v>4.25</v>
      </c>
      <c r="W28" s="253">
        <f t="shared" ref="W28:W59" si="46">SUM(T28,N28,Q28,K28,H28,E28)</f>
        <v>12.75</v>
      </c>
      <c r="X28" s="253">
        <f t="shared" si="7"/>
        <v>3</v>
      </c>
      <c r="Y28" s="260">
        <v>12.7</v>
      </c>
      <c r="Z28" s="260">
        <v>33.200000000000003</v>
      </c>
      <c r="AA28" s="253">
        <f t="shared" si="8"/>
        <v>2.6141732283464569</v>
      </c>
      <c r="AB28" s="253"/>
      <c r="AC28" s="253"/>
      <c r="AD28" s="253">
        <f t="shared" si="9"/>
        <v>0</v>
      </c>
      <c r="AE28" s="260">
        <v>0.5</v>
      </c>
      <c r="AF28" s="260">
        <v>1.5</v>
      </c>
      <c r="AG28" s="253">
        <f t="shared" si="10"/>
        <v>3</v>
      </c>
      <c r="AH28" s="260">
        <v>1.75</v>
      </c>
      <c r="AI28" s="260">
        <v>6.1</v>
      </c>
      <c r="AJ28" s="253">
        <f t="shared" si="11"/>
        <v>3.4857142857142853</v>
      </c>
      <c r="AK28" s="253"/>
      <c r="AL28" s="253"/>
      <c r="AM28" s="253">
        <f t="shared" si="12"/>
        <v>0</v>
      </c>
      <c r="AN28" s="260">
        <v>8.75</v>
      </c>
      <c r="AO28" s="260">
        <v>16.420000000000002</v>
      </c>
      <c r="AP28" s="253">
        <f t="shared" si="13"/>
        <v>1.8765714285714288</v>
      </c>
      <c r="AQ28" s="253">
        <f t="shared" si="14"/>
        <v>23.7</v>
      </c>
      <c r="AR28" s="253">
        <f t="shared" si="33"/>
        <v>57.220000000000006</v>
      </c>
      <c r="AS28" s="253">
        <f t="shared" si="15"/>
        <v>2.4143459915611816</v>
      </c>
      <c r="AT28" s="253"/>
      <c r="AU28" s="253"/>
      <c r="AV28" s="253">
        <f t="shared" si="16"/>
        <v>0</v>
      </c>
      <c r="AW28" s="253"/>
      <c r="AX28" s="253"/>
      <c r="AY28" s="253">
        <f t="shared" si="17"/>
        <v>0</v>
      </c>
      <c r="AZ28" s="253"/>
      <c r="BA28" s="253"/>
      <c r="BB28" s="253">
        <f t="shared" si="18"/>
        <v>0</v>
      </c>
      <c r="BC28" s="253"/>
      <c r="BD28" s="253"/>
      <c r="BE28" s="253">
        <f t="shared" si="19"/>
        <v>0</v>
      </c>
      <c r="BF28" s="253"/>
      <c r="BG28" s="253"/>
      <c r="BH28" s="253">
        <f t="shared" si="20"/>
        <v>0</v>
      </c>
      <c r="BI28" s="253"/>
      <c r="BJ28" s="254"/>
      <c r="BK28" s="254">
        <f t="shared" si="21"/>
        <v>0</v>
      </c>
      <c r="BL28" s="254">
        <f t="shared" si="34"/>
        <v>0</v>
      </c>
      <c r="BM28" s="254">
        <f t="shared" si="35"/>
        <v>0</v>
      </c>
      <c r="BN28" s="254">
        <f t="shared" si="22"/>
        <v>0</v>
      </c>
      <c r="BO28" s="254"/>
      <c r="BP28" s="254"/>
      <c r="BQ28" s="254">
        <f t="shared" si="23"/>
        <v>0</v>
      </c>
      <c r="BR28" s="254">
        <f t="shared" si="36"/>
        <v>12.95</v>
      </c>
      <c r="BS28" s="254">
        <f t="shared" si="36"/>
        <v>34.150000000000006</v>
      </c>
      <c r="BT28" s="254">
        <f t="shared" si="24"/>
        <v>2.6370656370656378</v>
      </c>
      <c r="BU28" s="254">
        <f t="shared" si="37"/>
        <v>0</v>
      </c>
      <c r="BV28" s="254">
        <f t="shared" si="37"/>
        <v>0</v>
      </c>
      <c r="BW28" s="254">
        <f t="shared" si="25"/>
        <v>0</v>
      </c>
      <c r="BX28" s="254">
        <f t="shared" si="38"/>
        <v>0.5</v>
      </c>
      <c r="BY28" s="254">
        <f t="shared" si="38"/>
        <v>1.5</v>
      </c>
      <c r="BZ28" s="254">
        <f t="shared" si="26"/>
        <v>3</v>
      </c>
      <c r="CA28" s="254">
        <f t="shared" si="39"/>
        <v>1.75</v>
      </c>
      <c r="CB28" s="254">
        <f t="shared" si="40"/>
        <v>6.1</v>
      </c>
      <c r="CC28" s="254">
        <f t="shared" si="27"/>
        <v>3.4857142857142853</v>
      </c>
      <c r="CD28" s="254">
        <f t="shared" si="41"/>
        <v>0</v>
      </c>
      <c r="CE28" s="254">
        <f t="shared" si="41"/>
        <v>0</v>
      </c>
      <c r="CF28" s="254">
        <f t="shared" si="28"/>
        <v>0</v>
      </c>
      <c r="CG28" s="254">
        <f t="shared" si="42"/>
        <v>12.75</v>
      </c>
      <c r="CH28" s="254">
        <f t="shared" si="42"/>
        <v>28.220000000000002</v>
      </c>
      <c r="CI28" s="254">
        <f t="shared" si="29"/>
        <v>2.2133333333333334</v>
      </c>
      <c r="CJ28" s="254">
        <f t="shared" ref="CJ28:CK59" si="47">SUM(V28,AQ28,BL28)</f>
        <v>27.95</v>
      </c>
      <c r="CK28" s="254">
        <f t="shared" si="47"/>
        <v>69.97</v>
      </c>
      <c r="CL28" s="254">
        <f t="shared" si="30"/>
        <v>2.5033989266547407</v>
      </c>
      <c r="DI28" s="255" t="s">
        <v>130</v>
      </c>
      <c r="DJ28" s="233" t="s">
        <v>138</v>
      </c>
    </row>
    <row r="29" spans="1:114" x14ac:dyDescent="0.25">
      <c r="A29" s="258" t="s">
        <v>20</v>
      </c>
      <c r="B29" s="251">
        <v>324.49</v>
      </c>
      <c r="C29" s="252">
        <f t="shared" si="0"/>
        <v>73.444482110388606</v>
      </c>
      <c r="D29" s="253">
        <v>31.95</v>
      </c>
      <c r="E29" s="253">
        <v>176.2</v>
      </c>
      <c r="F29" s="253">
        <f t="shared" si="1"/>
        <v>5.5148669796557117</v>
      </c>
      <c r="G29" s="253"/>
      <c r="H29" s="253"/>
      <c r="I29" s="253">
        <f t="shared" si="2"/>
        <v>0</v>
      </c>
      <c r="J29" s="253">
        <v>1.21</v>
      </c>
      <c r="K29" s="253">
        <v>5.56</v>
      </c>
      <c r="L29" s="253">
        <f t="shared" si="3"/>
        <v>4.5950413223140494</v>
      </c>
      <c r="M29" s="253"/>
      <c r="N29" s="253"/>
      <c r="O29" s="253">
        <f t="shared" si="4"/>
        <v>0</v>
      </c>
      <c r="P29" s="253"/>
      <c r="Q29" s="253"/>
      <c r="R29" s="253">
        <f t="shared" si="44"/>
        <v>0</v>
      </c>
      <c r="S29" s="253">
        <v>88.85</v>
      </c>
      <c r="T29" s="253">
        <v>308.64999999999998</v>
      </c>
      <c r="U29" s="253">
        <f t="shared" si="6"/>
        <v>3.4738323016319641</v>
      </c>
      <c r="V29" s="253">
        <f t="shared" si="45"/>
        <v>122.00999999999999</v>
      </c>
      <c r="W29" s="253">
        <f t="shared" si="46"/>
        <v>490.40999999999997</v>
      </c>
      <c r="X29" s="253">
        <f t="shared" si="7"/>
        <v>4.0194246373248097</v>
      </c>
      <c r="Y29" s="253">
        <v>24.32</v>
      </c>
      <c r="Z29" s="253">
        <v>109.78</v>
      </c>
      <c r="AA29" s="253">
        <f t="shared" si="8"/>
        <v>4.5139802631578947</v>
      </c>
      <c r="AB29" s="253"/>
      <c r="AC29" s="253"/>
      <c r="AD29" s="253">
        <f t="shared" si="9"/>
        <v>0</v>
      </c>
      <c r="AE29" s="253"/>
      <c r="AF29" s="253"/>
      <c r="AG29" s="253">
        <f t="shared" si="10"/>
        <v>0</v>
      </c>
      <c r="AH29" s="253"/>
      <c r="AI29" s="253"/>
      <c r="AJ29" s="253">
        <f t="shared" si="11"/>
        <v>0</v>
      </c>
      <c r="AK29" s="253"/>
      <c r="AL29" s="253"/>
      <c r="AM29" s="253">
        <f t="shared" si="12"/>
        <v>0</v>
      </c>
      <c r="AN29" s="253">
        <v>91.99</v>
      </c>
      <c r="AO29" s="253">
        <v>174.34</v>
      </c>
      <c r="AP29" s="253">
        <f t="shared" si="13"/>
        <v>1.8952060006522449</v>
      </c>
      <c r="AQ29" s="253">
        <f t="shared" si="14"/>
        <v>116.31</v>
      </c>
      <c r="AR29" s="253">
        <f t="shared" si="33"/>
        <v>284.12</v>
      </c>
      <c r="AS29" s="253">
        <f t="shared" si="15"/>
        <v>2.4427822199294988</v>
      </c>
      <c r="AT29" s="253"/>
      <c r="AU29" s="253"/>
      <c r="AV29" s="253">
        <f t="shared" si="16"/>
        <v>0</v>
      </c>
      <c r="AW29" s="253"/>
      <c r="AX29" s="253"/>
      <c r="AY29" s="253">
        <f t="shared" si="17"/>
        <v>0</v>
      </c>
      <c r="AZ29" s="253"/>
      <c r="BA29" s="253"/>
      <c r="BB29" s="253">
        <f t="shared" si="18"/>
        <v>0</v>
      </c>
      <c r="BC29" s="253"/>
      <c r="BD29" s="253"/>
      <c r="BE29" s="253">
        <f t="shared" si="19"/>
        <v>0</v>
      </c>
      <c r="BF29" s="253"/>
      <c r="BG29" s="253"/>
      <c r="BH29" s="253">
        <f t="shared" si="20"/>
        <v>0</v>
      </c>
      <c r="BI29" s="253"/>
      <c r="BJ29" s="254"/>
      <c r="BK29" s="254">
        <f t="shared" si="21"/>
        <v>0</v>
      </c>
      <c r="BL29" s="254">
        <f t="shared" si="34"/>
        <v>0</v>
      </c>
      <c r="BM29" s="254">
        <f t="shared" si="35"/>
        <v>0</v>
      </c>
      <c r="BN29" s="254">
        <f t="shared" si="22"/>
        <v>0</v>
      </c>
      <c r="BO29" s="254"/>
      <c r="BP29" s="254"/>
      <c r="BQ29" s="254">
        <f t="shared" si="23"/>
        <v>0</v>
      </c>
      <c r="BR29" s="254">
        <f t="shared" si="36"/>
        <v>56.269999999999996</v>
      </c>
      <c r="BS29" s="254">
        <f t="shared" si="36"/>
        <v>285.98</v>
      </c>
      <c r="BT29" s="254">
        <f t="shared" si="24"/>
        <v>5.082281855340324</v>
      </c>
      <c r="BU29" s="254">
        <f t="shared" si="37"/>
        <v>0</v>
      </c>
      <c r="BV29" s="254">
        <f t="shared" si="37"/>
        <v>0</v>
      </c>
      <c r="BW29" s="254">
        <f t="shared" si="25"/>
        <v>0</v>
      </c>
      <c r="BX29" s="254">
        <f t="shared" si="38"/>
        <v>1.21</v>
      </c>
      <c r="BY29" s="254">
        <f t="shared" si="38"/>
        <v>5.56</v>
      </c>
      <c r="BZ29" s="254">
        <f t="shared" si="26"/>
        <v>4.5950413223140494</v>
      </c>
      <c r="CA29" s="254">
        <f t="shared" si="39"/>
        <v>0</v>
      </c>
      <c r="CB29" s="254">
        <f t="shared" si="40"/>
        <v>0</v>
      </c>
      <c r="CC29" s="254">
        <f t="shared" si="27"/>
        <v>0</v>
      </c>
      <c r="CD29" s="254">
        <f t="shared" si="41"/>
        <v>0</v>
      </c>
      <c r="CE29" s="254">
        <f t="shared" si="41"/>
        <v>0</v>
      </c>
      <c r="CF29" s="254">
        <f t="shared" si="28"/>
        <v>0</v>
      </c>
      <c r="CG29" s="254">
        <f t="shared" si="42"/>
        <v>180.83999999999997</v>
      </c>
      <c r="CH29" s="254">
        <f t="shared" si="42"/>
        <v>482.99</v>
      </c>
      <c r="CI29" s="254">
        <f t="shared" si="29"/>
        <v>2.6708139792081402</v>
      </c>
      <c r="CJ29" s="254">
        <f t="shared" si="47"/>
        <v>238.32</v>
      </c>
      <c r="CK29" s="254">
        <f t="shared" si="47"/>
        <v>774.53</v>
      </c>
      <c r="CL29" s="254">
        <f t="shared" si="30"/>
        <v>3.2499580396106076</v>
      </c>
      <c r="DI29" s="255" t="s">
        <v>130</v>
      </c>
      <c r="DJ29" s="233" t="s">
        <v>138</v>
      </c>
    </row>
    <row r="30" spans="1:114" x14ac:dyDescent="0.25">
      <c r="A30" s="258" t="s">
        <v>21</v>
      </c>
      <c r="B30" s="251">
        <v>4130</v>
      </c>
      <c r="C30" s="252">
        <f t="shared" si="0"/>
        <v>50.037288135593215</v>
      </c>
      <c r="D30" s="253">
        <v>69.599999999999994</v>
      </c>
      <c r="E30" s="253">
        <v>345</v>
      </c>
      <c r="F30" s="253">
        <f t="shared" si="1"/>
        <v>4.9568965517241379</v>
      </c>
      <c r="G30" s="253">
        <v>126.94</v>
      </c>
      <c r="H30" s="253">
        <v>595.24</v>
      </c>
      <c r="I30" s="253">
        <f t="shared" si="2"/>
        <v>4.6891444777060034</v>
      </c>
      <c r="J30" s="253"/>
      <c r="K30" s="253"/>
      <c r="L30" s="253">
        <f t="shared" si="3"/>
        <v>0</v>
      </c>
      <c r="M30" s="253">
        <v>498</v>
      </c>
      <c r="N30" s="253">
        <v>2279</v>
      </c>
      <c r="O30" s="253">
        <f t="shared" si="4"/>
        <v>4.5763052208835342</v>
      </c>
      <c r="P30" s="253"/>
      <c r="Q30" s="253"/>
      <c r="R30" s="253">
        <f t="shared" si="44"/>
        <v>0</v>
      </c>
      <c r="S30" s="253">
        <v>1372</v>
      </c>
      <c r="T30" s="253">
        <v>5582.5</v>
      </c>
      <c r="U30" s="253">
        <f t="shared" si="6"/>
        <v>4.0688775510204085</v>
      </c>
      <c r="V30" s="253">
        <f t="shared" si="45"/>
        <v>2066.54</v>
      </c>
      <c r="W30" s="253">
        <f t="shared" si="46"/>
        <v>8801.74</v>
      </c>
      <c r="X30" s="253">
        <f t="shared" si="7"/>
        <v>4.2591674973627418</v>
      </c>
      <c r="Y30" s="253"/>
      <c r="Z30" s="253"/>
      <c r="AA30" s="253">
        <f t="shared" si="8"/>
        <v>0</v>
      </c>
      <c r="AB30" s="253"/>
      <c r="AC30" s="253"/>
      <c r="AD30" s="253">
        <f t="shared" si="9"/>
        <v>0</v>
      </c>
      <c r="AE30" s="253"/>
      <c r="AF30" s="253"/>
      <c r="AG30" s="253">
        <f t="shared" si="10"/>
        <v>0</v>
      </c>
      <c r="AH30" s="253"/>
      <c r="AI30" s="253"/>
      <c r="AJ30" s="253">
        <f t="shared" si="11"/>
        <v>0</v>
      </c>
      <c r="AK30" s="253"/>
      <c r="AL30" s="253"/>
      <c r="AM30" s="253">
        <f t="shared" si="12"/>
        <v>0</v>
      </c>
      <c r="AN30" s="253"/>
      <c r="AO30" s="253"/>
      <c r="AP30" s="253">
        <f t="shared" si="13"/>
        <v>0</v>
      </c>
      <c r="AQ30" s="253">
        <f t="shared" si="14"/>
        <v>0</v>
      </c>
      <c r="AR30" s="253">
        <f t="shared" si="33"/>
        <v>0</v>
      </c>
      <c r="AS30" s="253">
        <f t="shared" si="15"/>
        <v>0</v>
      </c>
      <c r="AT30" s="253"/>
      <c r="AU30" s="253"/>
      <c r="AV30" s="253">
        <f t="shared" si="16"/>
        <v>0</v>
      </c>
      <c r="AW30" s="253"/>
      <c r="AX30" s="253"/>
      <c r="AY30" s="253">
        <f t="shared" si="17"/>
        <v>0</v>
      </c>
      <c r="AZ30" s="253"/>
      <c r="BA30" s="253"/>
      <c r="BB30" s="253">
        <f t="shared" si="18"/>
        <v>0</v>
      </c>
      <c r="BC30" s="253"/>
      <c r="BD30" s="253"/>
      <c r="BE30" s="253">
        <f t="shared" si="19"/>
        <v>0</v>
      </c>
      <c r="BF30" s="253"/>
      <c r="BG30" s="253"/>
      <c r="BH30" s="253">
        <f t="shared" si="20"/>
        <v>0</v>
      </c>
      <c r="BI30" s="253"/>
      <c r="BJ30" s="254"/>
      <c r="BK30" s="254">
        <f t="shared" si="21"/>
        <v>0</v>
      </c>
      <c r="BL30" s="254">
        <f t="shared" si="34"/>
        <v>0</v>
      </c>
      <c r="BM30" s="254">
        <f t="shared" si="35"/>
        <v>0</v>
      </c>
      <c r="BN30" s="254">
        <f t="shared" si="22"/>
        <v>0</v>
      </c>
      <c r="BO30" s="254"/>
      <c r="BP30" s="254"/>
      <c r="BQ30" s="254">
        <f t="shared" si="23"/>
        <v>0</v>
      </c>
      <c r="BR30" s="254">
        <f t="shared" si="36"/>
        <v>69.599999999999994</v>
      </c>
      <c r="BS30" s="254">
        <f t="shared" si="36"/>
        <v>345</v>
      </c>
      <c r="BT30" s="254">
        <f t="shared" si="24"/>
        <v>4.9568965517241379</v>
      </c>
      <c r="BU30" s="254">
        <f t="shared" si="37"/>
        <v>126.94</v>
      </c>
      <c r="BV30" s="254">
        <f t="shared" si="37"/>
        <v>595.24</v>
      </c>
      <c r="BW30" s="254">
        <f t="shared" si="25"/>
        <v>4.6891444777060034</v>
      </c>
      <c r="BX30" s="254">
        <f t="shared" si="38"/>
        <v>0</v>
      </c>
      <c r="BY30" s="254">
        <f t="shared" si="38"/>
        <v>0</v>
      </c>
      <c r="BZ30" s="254">
        <f t="shared" si="26"/>
        <v>0</v>
      </c>
      <c r="CA30" s="254">
        <f t="shared" si="39"/>
        <v>498</v>
      </c>
      <c r="CB30" s="254">
        <f t="shared" si="40"/>
        <v>2279</v>
      </c>
      <c r="CC30" s="254">
        <f t="shared" si="27"/>
        <v>4.5763052208835342</v>
      </c>
      <c r="CD30" s="254">
        <f t="shared" si="41"/>
        <v>0</v>
      </c>
      <c r="CE30" s="254">
        <f t="shared" si="41"/>
        <v>0</v>
      </c>
      <c r="CF30" s="254">
        <f t="shared" si="28"/>
        <v>0</v>
      </c>
      <c r="CG30" s="254">
        <f t="shared" si="42"/>
        <v>1372</v>
      </c>
      <c r="CH30" s="254">
        <f t="shared" si="42"/>
        <v>5582.5</v>
      </c>
      <c r="CI30" s="254">
        <f t="shared" si="29"/>
        <v>4.0688775510204085</v>
      </c>
      <c r="CJ30" s="254">
        <f t="shared" si="47"/>
        <v>2066.54</v>
      </c>
      <c r="CK30" s="254">
        <f t="shared" si="47"/>
        <v>8801.74</v>
      </c>
      <c r="CL30" s="254">
        <f t="shared" si="30"/>
        <v>4.2591674973627418</v>
      </c>
      <c r="DI30" s="255" t="s">
        <v>130</v>
      </c>
      <c r="DJ30" s="233" t="s">
        <v>138</v>
      </c>
    </row>
    <row r="31" spans="1:114" x14ac:dyDescent="0.25">
      <c r="A31" s="258" t="s">
        <v>22</v>
      </c>
      <c r="B31" s="251">
        <v>926</v>
      </c>
      <c r="C31" s="252">
        <f t="shared" si="0"/>
        <v>1.355291576673866</v>
      </c>
      <c r="D31" s="253">
        <v>1.3</v>
      </c>
      <c r="E31" s="253">
        <v>8.5</v>
      </c>
      <c r="F31" s="253">
        <f t="shared" si="1"/>
        <v>6.5384615384615383</v>
      </c>
      <c r="G31" s="253"/>
      <c r="H31" s="253"/>
      <c r="I31" s="253">
        <f t="shared" si="2"/>
        <v>0</v>
      </c>
      <c r="J31" s="103">
        <v>1</v>
      </c>
      <c r="K31" s="103">
        <v>5</v>
      </c>
      <c r="L31" s="253">
        <f t="shared" si="3"/>
        <v>5</v>
      </c>
      <c r="M31" s="253"/>
      <c r="N31" s="253"/>
      <c r="O31" s="253">
        <f t="shared" si="4"/>
        <v>0</v>
      </c>
      <c r="P31" s="253">
        <v>3.25</v>
      </c>
      <c r="Q31" s="253">
        <v>15.2</v>
      </c>
      <c r="R31" s="253">
        <f t="shared" si="44"/>
        <v>4.6769230769230763</v>
      </c>
      <c r="S31" s="253">
        <v>4</v>
      </c>
      <c r="T31" s="253">
        <v>17.600000000000001</v>
      </c>
      <c r="U31" s="253">
        <f t="shared" si="6"/>
        <v>4.4000000000000004</v>
      </c>
      <c r="V31" s="253">
        <f t="shared" si="45"/>
        <v>9.5500000000000007</v>
      </c>
      <c r="W31" s="253">
        <f t="shared" si="46"/>
        <v>46.3</v>
      </c>
      <c r="X31" s="253">
        <f t="shared" si="7"/>
        <v>4.8481675392670152</v>
      </c>
      <c r="Y31" s="253"/>
      <c r="Z31" s="253"/>
      <c r="AA31" s="253">
        <f t="shared" si="8"/>
        <v>0</v>
      </c>
      <c r="AB31" s="253"/>
      <c r="AC31" s="253"/>
      <c r="AD31" s="253">
        <f t="shared" si="9"/>
        <v>0</v>
      </c>
      <c r="AE31" s="253">
        <v>0.5</v>
      </c>
      <c r="AF31" s="253">
        <v>2.1</v>
      </c>
      <c r="AG31" s="253">
        <f t="shared" si="10"/>
        <v>4.2</v>
      </c>
      <c r="AH31" s="253"/>
      <c r="AI31" s="253"/>
      <c r="AJ31" s="253">
        <f t="shared" si="11"/>
        <v>0</v>
      </c>
      <c r="AK31" s="253">
        <v>1</v>
      </c>
      <c r="AL31" s="253">
        <v>4.0999999999999996</v>
      </c>
      <c r="AM31" s="253">
        <f t="shared" si="12"/>
        <v>4.0999999999999996</v>
      </c>
      <c r="AN31" s="253">
        <v>1.5</v>
      </c>
      <c r="AO31" s="253">
        <v>5.85</v>
      </c>
      <c r="AP31" s="253">
        <f t="shared" si="13"/>
        <v>3.9</v>
      </c>
      <c r="AQ31" s="253">
        <f t="shared" si="14"/>
        <v>3</v>
      </c>
      <c r="AR31" s="253">
        <f t="shared" si="33"/>
        <v>12.049999999999999</v>
      </c>
      <c r="AS31" s="253">
        <f t="shared" si="15"/>
        <v>4.0166666666666666</v>
      </c>
      <c r="AT31" s="253">
        <v>0</v>
      </c>
      <c r="AU31" s="253"/>
      <c r="AV31" s="253">
        <f t="shared" si="16"/>
        <v>0</v>
      </c>
      <c r="AW31" s="253"/>
      <c r="AX31" s="253"/>
      <c r="AY31" s="253">
        <f t="shared" si="17"/>
        <v>0</v>
      </c>
      <c r="AZ31" s="253"/>
      <c r="BA31" s="253"/>
      <c r="BB31" s="253">
        <f t="shared" si="18"/>
        <v>0</v>
      </c>
      <c r="BC31" s="253"/>
      <c r="BD31" s="253"/>
      <c r="BE31" s="253">
        <f t="shared" si="19"/>
        <v>0</v>
      </c>
      <c r="BF31" s="253"/>
      <c r="BG31" s="253"/>
      <c r="BH31" s="253">
        <f t="shared" si="20"/>
        <v>0</v>
      </c>
      <c r="BI31" s="253"/>
      <c r="BJ31" s="254"/>
      <c r="BK31" s="254">
        <f t="shared" si="21"/>
        <v>0</v>
      </c>
      <c r="BL31" s="254">
        <f t="shared" si="34"/>
        <v>0</v>
      </c>
      <c r="BM31" s="254">
        <f t="shared" si="35"/>
        <v>0</v>
      </c>
      <c r="BN31" s="254">
        <f t="shared" si="22"/>
        <v>0</v>
      </c>
      <c r="BO31" s="254"/>
      <c r="BP31" s="254"/>
      <c r="BQ31" s="254">
        <f t="shared" si="23"/>
        <v>0</v>
      </c>
      <c r="BR31" s="254">
        <f t="shared" si="36"/>
        <v>1.3</v>
      </c>
      <c r="BS31" s="254">
        <f t="shared" si="36"/>
        <v>8.5</v>
      </c>
      <c r="BT31" s="254">
        <f t="shared" si="24"/>
        <v>6.5384615384615383</v>
      </c>
      <c r="BU31" s="254">
        <f t="shared" si="37"/>
        <v>0</v>
      </c>
      <c r="BV31" s="254">
        <f t="shared" si="37"/>
        <v>0</v>
      </c>
      <c r="BW31" s="254">
        <f t="shared" si="25"/>
        <v>0</v>
      </c>
      <c r="BX31" s="254">
        <f t="shared" si="38"/>
        <v>1.5</v>
      </c>
      <c r="BY31" s="254">
        <f t="shared" si="38"/>
        <v>7.1</v>
      </c>
      <c r="BZ31" s="254">
        <f t="shared" si="26"/>
        <v>4.7333333333333334</v>
      </c>
      <c r="CA31" s="254">
        <f t="shared" si="39"/>
        <v>0</v>
      </c>
      <c r="CB31" s="254">
        <f t="shared" si="40"/>
        <v>0</v>
      </c>
      <c r="CC31" s="254">
        <f t="shared" si="27"/>
        <v>0</v>
      </c>
      <c r="CD31" s="254">
        <f t="shared" si="41"/>
        <v>4.25</v>
      </c>
      <c r="CE31" s="254">
        <f t="shared" si="41"/>
        <v>19.299999999999997</v>
      </c>
      <c r="CF31" s="254">
        <f t="shared" si="28"/>
        <v>4.5411764705882343</v>
      </c>
      <c r="CG31" s="254">
        <f t="shared" si="42"/>
        <v>5.5</v>
      </c>
      <c r="CH31" s="254">
        <f t="shared" si="42"/>
        <v>23.450000000000003</v>
      </c>
      <c r="CI31" s="254">
        <f t="shared" si="29"/>
        <v>4.2636363636363646</v>
      </c>
      <c r="CJ31" s="254">
        <f t="shared" si="47"/>
        <v>12.55</v>
      </c>
      <c r="CK31" s="254">
        <f t="shared" si="47"/>
        <v>58.349999999999994</v>
      </c>
      <c r="CL31" s="254">
        <f t="shared" si="30"/>
        <v>4.6494023904382464</v>
      </c>
      <c r="DI31" s="261" t="s">
        <v>130</v>
      </c>
      <c r="DJ31" s="233" t="s">
        <v>137</v>
      </c>
    </row>
    <row r="32" spans="1:114" x14ac:dyDescent="0.25">
      <c r="A32" s="258" t="s">
        <v>23</v>
      </c>
      <c r="B32" s="251">
        <v>529</v>
      </c>
      <c r="C32" s="252">
        <f t="shared" si="0"/>
        <v>20.708884688090738</v>
      </c>
      <c r="D32" s="253"/>
      <c r="E32" s="253"/>
      <c r="F32" s="253">
        <f t="shared" si="1"/>
        <v>0</v>
      </c>
      <c r="G32" s="253"/>
      <c r="H32" s="253"/>
      <c r="I32" s="253">
        <f t="shared" si="2"/>
        <v>0</v>
      </c>
      <c r="J32" s="253"/>
      <c r="K32" s="253"/>
      <c r="L32" s="253">
        <f t="shared" si="3"/>
        <v>0</v>
      </c>
      <c r="M32" s="253"/>
      <c r="N32" s="253"/>
      <c r="O32" s="253">
        <f t="shared" si="4"/>
        <v>0</v>
      </c>
      <c r="P32" s="253"/>
      <c r="Q32" s="253"/>
      <c r="R32" s="253">
        <f t="shared" si="44"/>
        <v>0</v>
      </c>
      <c r="S32" s="253"/>
      <c r="T32" s="253"/>
      <c r="U32" s="253">
        <f t="shared" si="6"/>
        <v>0</v>
      </c>
      <c r="V32" s="253">
        <f t="shared" si="45"/>
        <v>0</v>
      </c>
      <c r="W32" s="253">
        <f t="shared" si="46"/>
        <v>0</v>
      </c>
      <c r="X32" s="253">
        <f t="shared" si="7"/>
        <v>0</v>
      </c>
      <c r="Y32" s="253">
        <v>2</v>
      </c>
      <c r="Z32" s="253">
        <v>4.7</v>
      </c>
      <c r="AA32" s="253">
        <f t="shared" si="8"/>
        <v>2.35</v>
      </c>
      <c r="AB32" s="253"/>
      <c r="AC32" s="253"/>
      <c r="AD32" s="253">
        <f t="shared" si="9"/>
        <v>0</v>
      </c>
      <c r="AE32" s="253">
        <v>4.5</v>
      </c>
      <c r="AF32" s="253">
        <v>6.63</v>
      </c>
      <c r="AG32" s="253">
        <f t="shared" si="10"/>
        <v>1.4733333333333334</v>
      </c>
      <c r="AH32" s="253"/>
      <c r="AI32" s="253"/>
      <c r="AJ32" s="253">
        <f t="shared" si="11"/>
        <v>0</v>
      </c>
      <c r="AK32" s="253">
        <v>27.05</v>
      </c>
      <c r="AL32" s="253">
        <v>67</v>
      </c>
      <c r="AM32" s="253">
        <f t="shared" si="12"/>
        <v>2.4768946395563769</v>
      </c>
      <c r="AN32" s="253">
        <v>76</v>
      </c>
      <c r="AO32" s="253">
        <v>110</v>
      </c>
      <c r="AP32" s="253">
        <f t="shared" si="13"/>
        <v>1.4473684210526316</v>
      </c>
      <c r="AQ32" s="253">
        <f t="shared" si="14"/>
        <v>109.55</v>
      </c>
      <c r="AR32" s="253">
        <f t="shared" si="33"/>
        <v>188.32999999999998</v>
      </c>
      <c r="AS32" s="253">
        <f t="shared" si="15"/>
        <v>1.7191236878137837</v>
      </c>
      <c r="AT32" s="253"/>
      <c r="AU32" s="253"/>
      <c r="AV32" s="253">
        <f t="shared" si="16"/>
        <v>0</v>
      </c>
      <c r="AW32" s="253"/>
      <c r="AX32" s="253"/>
      <c r="AY32" s="253">
        <f t="shared" si="17"/>
        <v>0</v>
      </c>
      <c r="AZ32" s="253"/>
      <c r="BA32" s="253"/>
      <c r="BB32" s="253">
        <f t="shared" si="18"/>
        <v>0</v>
      </c>
      <c r="BC32" s="253"/>
      <c r="BD32" s="253"/>
      <c r="BE32" s="253">
        <f t="shared" si="19"/>
        <v>0</v>
      </c>
      <c r="BF32" s="253"/>
      <c r="BG32" s="253"/>
      <c r="BH32" s="253">
        <f t="shared" si="20"/>
        <v>0</v>
      </c>
      <c r="BI32" s="253"/>
      <c r="BJ32" s="254"/>
      <c r="BK32" s="254">
        <f t="shared" si="21"/>
        <v>0</v>
      </c>
      <c r="BL32" s="254">
        <f t="shared" si="34"/>
        <v>0</v>
      </c>
      <c r="BM32" s="254">
        <f t="shared" si="35"/>
        <v>0</v>
      </c>
      <c r="BN32" s="254">
        <f t="shared" si="22"/>
        <v>0</v>
      </c>
      <c r="BO32" s="254"/>
      <c r="BP32" s="254"/>
      <c r="BQ32" s="254">
        <f t="shared" si="23"/>
        <v>0</v>
      </c>
      <c r="BR32" s="254">
        <f t="shared" si="36"/>
        <v>2</v>
      </c>
      <c r="BS32" s="254">
        <f t="shared" si="36"/>
        <v>4.7</v>
      </c>
      <c r="BT32" s="254">
        <f t="shared" si="24"/>
        <v>2.35</v>
      </c>
      <c r="BU32" s="254">
        <f t="shared" si="37"/>
        <v>0</v>
      </c>
      <c r="BV32" s="254">
        <f t="shared" si="37"/>
        <v>0</v>
      </c>
      <c r="BW32" s="254">
        <f t="shared" si="25"/>
        <v>0</v>
      </c>
      <c r="BX32" s="254">
        <f t="shared" si="38"/>
        <v>4.5</v>
      </c>
      <c r="BY32" s="254">
        <f t="shared" si="38"/>
        <v>6.63</v>
      </c>
      <c r="BZ32" s="254">
        <f t="shared" si="26"/>
        <v>1.4733333333333334</v>
      </c>
      <c r="CA32" s="254">
        <f t="shared" si="39"/>
        <v>0</v>
      </c>
      <c r="CB32" s="254">
        <f t="shared" si="40"/>
        <v>0</v>
      </c>
      <c r="CC32" s="254">
        <f t="shared" si="27"/>
        <v>0</v>
      </c>
      <c r="CD32" s="254">
        <f t="shared" si="41"/>
        <v>27.05</v>
      </c>
      <c r="CE32" s="254">
        <f t="shared" si="41"/>
        <v>67</v>
      </c>
      <c r="CF32" s="254">
        <f t="shared" si="28"/>
        <v>2.4768946395563769</v>
      </c>
      <c r="CG32" s="254">
        <f t="shared" si="42"/>
        <v>76</v>
      </c>
      <c r="CH32" s="254">
        <f t="shared" si="42"/>
        <v>110</v>
      </c>
      <c r="CI32" s="254">
        <f t="shared" si="29"/>
        <v>1.4473684210526316</v>
      </c>
      <c r="CJ32" s="254">
        <f t="shared" si="47"/>
        <v>109.55</v>
      </c>
      <c r="CK32" s="254">
        <f t="shared" si="47"/>
        <v>188.32999999999998</v>
      </c>
      <c r="CL32" s="254">
        <f t="shared" si="30"/>
        <v>1.7191236878137837</v>
      </c>
      <c r="DH32" s="255" t="s">
        <v>130</v>
      </c>
      <c r="DI32" s="255" t="s">
        <v>130</v>
      </c>
      <c r="DJ32" s="233" t="s">
        <v>138</v>
      </c>
    </row>
    <row r="33" spans="1:114" x14ac:dyDescent="0.25">
      <c r="A33" s="258" t="s">
        <v>24</v>
      </c>
      <c r="B33" s="251">
        <v>547</v>
      </c>
      <c r="C33" s="252">
        <f t="shared" si="0"/>
        <v>0</v>
      </c>
      <c r="D33" s="253"/>
      <c r="E33" s="253"/>
      <c r="F33" s="253">
        <f t="shared" si="1"/>
        <v>0</v>
      </c>
      <c r="G33" s="253"/>
      <c r="H33" s="253"/>
      <c r="I33" s="253">
        <f t="shared" si="2"/>
        <v>0</v>
      </c>
      <c r="J33" s="253"/>
      <c r="K33" s="253"/>
      <c r="L33" s="253">
        <f t="shared" si="3"/>
        <v>0</v>
      </c>
      <c r="M33" s="253"/>
      <c r="N33" s="253"/>
      <c r="O33" s="253">
        <f t="shared" si="4"/>
        <v>0</v>
      </c>
      <c r="P33" s="253"/>
      <c r="Q33" s="253"/>
      <c r="R33" s="253">
        <f t="shared" si="44"/>
        <v>0</v>
      </c>
      <c r="S33" s="253"/>
      <c r="T33" s="253"/>
      <c r="U33" s="253">
        <f t="shared" si="6"/>
        <v>0</v>
      </c>
      <c r="V33" s="253">
        <f t="shared" si="45"/>
        <v>0</v>
      </c>
      <c r="W33" s="253">
        <f t="shared" si="46"/>
        <v>0</v>
      </c>
      <c r="X33" s="253">
        <f t="shared" si="7"/>
        <v>0</v>
      </c>
      <c r="Y33" s="253"/>
      <c r="Z33" s="253"/>
      <c r="AA33" s="253">
        <f t="shared" si="8"/>
        <v>0</v>
      </c>
      <c r="AB33" s="253"/>
      <c r="AC33" s="253"/>
      <c r="AD33" s="253">
        <f t="shared" si="9"/>
        <v>0</v>
      </c>
      <c r="AE33" s="253"/>
      <c r="AF33" s="253"/>
      <c r="AG33" s="253">
        <f t="shared" si="10"/>
        <v>0</v>
      </c>
      <c r="AH33" s="253"/>
      <c r="AI33" s="253"/>
      <c r="AJ33" s="253">
        <f t="shared" si="11"/>
        <v>0</v>
      </c>
      <c r="AK33" s="253"/>
      <c r="AL33" s="253"/>
      <c r="AM33" s="253">
        <f t="shared" si="12"/>
        <v>0</v>
      </c>
      <c r="AN33" s="253"/>
      <c r="AO33" s="253"/>
      <c r="AP33" s="253">
        <f t="shared" si="13"/>
        <v>0</v>
      </c>
      <c r="AQ33" s="253">
        <f t="shared" si="14"/>
        <v>0</v>
      </c>
      <c r="AR33" s="253">
        <f t="shared" si="33"/>
        <v>0</v>
      </c>
      <c r="AS33" s="253">
        <f t="shared" si="15"/>
        <v>0</v>
      </c>
      <c r="AT33" s="253"/>
      <c r="AU33" s="253"/>
      <c r="AV33" s="253">
        <f t="shared" si="16"/>
        <v>0</v>
      </c>
      <c r="AW33" s="253"/>
      <c r="AX33" s="253"/>
      <c r="AY33" s="253">
        <f t="shared" si="17"/>
        <v>0</v>
      </c>
      <c r="AZ33" s="253"/>
      <c r="BA33" s="253"/>
      <c r="BB33" s="253">
        <f t="shared" si="18"/>
        <v>0</v>
      </c>
      <c r="BC33" s="253"/>
      <c r="BD33" s="253"/>
      <c r="BE33" s="253">
        <f t="shared" si="19"/>
        <v>0</v>
      </c>
      <c r="BF33" s="253"/>
      <c r="BG33" s="253"/>
      <c r="BH33" s="253">
        <f t="shared" si="20"/>
        <v>0</v>
      </c>
      <c r="BI33" s="253"/>
      <c r="BJ33" s="254"/>
      <c r="BK33" s="254">
        <f t="shared" si="21"/>
        <v>0</v>
      </c>
      <c r="BL33" s="254">
        <f t="shared" si="34"/>
        <v>0</v>
      </c>
      <c r="BM33" s="254">
        <f t="shared" si="35"/>
        <v>0</v>
      </c>
      <c r="BN33" s="254">
        <f t="shared" si="22"/>
        <v>0</v>
      </c>
      <c r="BO33" s="254"/>
      <c r="BP33" s="254"/>
      <c r="BQ33" s="254">
        <f t="shared" si="23"/>
        <v>0</v>
      </c>
      <c r="BR33" s="254">
        <f t="shared" si="36"/>
        <v>0</v>
      </c>
      <c r="BS33" s="254">
        <f t="shared" si="36"/>
        <v>0</v>
      </c>
      <c r="BT33" s="254">
        <f t="shared" si="24"/>
        <v>0</v>
      </c>
      <c r="BU33" s="254">
        <f t="shared" si="37"/>
        <v>0</v>
      </c>
      <c r="BV33" s="254">
        <f t="shared" si="37"/>
        <v>0</v>
      </c>
      <c r="BW33" s="254">
        <f t="shared" si="25"/>
        <v>0</v>
      </c>
      <c r="BX33" s="254">
        <f t="shared" si="38"/>
        <v>0</v>
      </c>
      <c r="BY33" s="254">
        <f t="shared" si="38"/>
        <v>0</v>
      </c>
      <c r="BZ33" s="254">
        <f t="shared" si="26"/>
        <v>0</v>
      </c>
      <c r="CA33" s="254">
        <f t="shared" si="39"/>
        <v>0</v>
      </c>
      <c r="CB33" s="254">
        <f t="shared" si="40"/>
        <v>0</v>
      </c>
      <c r="CC33" s="254">
        <f t="shared" si="27"/>
        <v>0</v>
      </c>
      <c r="CD33" s="254">
        <f t="shared" si="41"/>
        <v>0</v>
      </c>
      <c r="CE33" s="254">
        <f t="shared" si="41"/>
        <v>0</v>
      </c>
      <c r="CF33" s="254">
        <f t="shared" si="28"/>
        <v>0</v>
      </c>
      <c r="CG33" s="254">
        <f t="shared" si="42"/>
        <v>0</v>
      </c>
      <c r="CH33" s="254">
        <f t="shared" si="42"/>
        <v>0</v>
      </c>
      <c r="CI33" s="254">
        <f t="shared" si="29"/>
        <v>0</v>
      </c>
      <c r="CJ33" s="254">
        <f t="shared" si="47"/>
        <v>0</v>
      </c>
      <c r="CK33" s="254">
        <f t="shared" si="47"/>
        <v>0</v>
      </c>
      <c r="CL33" s="254">
        <f t="shared" si="30"/>
        <v>0</v>
      </c>
    </row>
    <row r="34" spans="1:114" x14ac:dyDescent="0.25">
      <c r="A34" s="258" t="s">
        <v>100</v>
      </c>
      <c r="B34" s="251">
        <v>461</v>
      </c>
      <c r="C34" s="252">
        <f t="shared" si="0"/>
        <v>0</v>
      </c>
      <c r="D34" s="253"/>
      <c r="E34" s="253"/>
      <c r="F34" s="253">
        <f t="shared" si="1"/>
        <v>0</v>
      </c>
      <c r="G34" s="253"/>
      <c r="H34" s="253"/>
      <c r="I34" s="253">
        <f t="shared" si="2"/>
        <v>0</v>
      </c>
      <c r="J34" s="253"/>
      <c r="K34" s="253"/>
      <c r="L34" s="253">
        <f t="shared" si="3"/>
        <v>0</v>
      </c>
      <c r="M34" s="253"/>
      <c r="N34" s="253"/>
      <c r="O34" s="253">
        <f t="shared" si="4"/>
        <v>0</v>
      </c>
      <c r="P34" s="253"/>
      <c r="Q34" s="253"/>
      <c r="R34" s="253">
        <f t="shared" si="44"/>
        <v>0</v>
      </c>
      <c r="S34" s="253"/>
      <c r="T34" s="253"/>
      <c r="U34" s="253">
        <f t="shared" si="6"/>
        <v>0</v>
      </c>
      <c r="V34" s="253">
        <f t="shared" si="45"/>
        <v>0</v>
      </c>
      <c r="W34" s="253">
        <f t="shared" si="46"/>
        <v>0</v>
      </c>
      <c r="X34" s="253">
        <f t="shared" si="7"/>
        <v>0</v>
      </c>
      <c r="Y34" s="253"/>
      <c r="Z34" s="253"/>
      <c r="AA34" s="253">
        <f t="shared" si="8"/>
        <v>0</v>
      </c>
      <c r="AB34" s="253"/>
      <c r="AC34" s="253"/>
      <c r="AD34" s="253">
        <f t="shared" si="9"/>
        <v>0</v>
      </c>
      <c r="AE34" s="253"/>
      <c r="AF34" s="253"/>
      <c r="AG34" s="253">
        <f t="shared" si="10"/>
        <v>0</v>
      </c>
      <c r="AH34" s="253"/>
      <c r="AI34" s="253"/>
      <c r="AJ34" s="253">
        <f t="shared" si="11"/>
        <v>0</v>
      </c>
      <c r="AK34" s="253"/>
      <c r="AL34" s="253"/>
      <c r="AM34" s="253">
        <f t="shared" si="12"/>
        <v>0</v>
      </c>
      <c r="AN34" s="253"/>
      <c r="AO34" s="253"/>
      <c r="AP34" s="253">
        <f t="shared" si="13"/>
        <v>0</v>
      </c>
      <c r="AQ34" s="253">
        <f t="shared" si="14"/>
        <v>0</v>
      </c>
      <c r="AR34" s="253">
        <f t="shared" si="33"/>
        <v>0</v>
      </c>
      <c r="AS34" s="253">
        <f t="shared" si="15"/>
        <v>0</v>
      </c>
      <c r="AT34" s="253"/>
      <c r="AU34" s="253"/>
      <c r="AV34" s="253">
        <f t="shared" si="16"/>
        <v>0</v>
      </c>
      <c r="AW34" s="253"/>
      <c r="AX34" s="253"/>
      <c r="AY34" s="253">
        <f t="shared" si="17"/>
        <v>0</v>
      </c>
      <c r="AZ34" s="253"/>
      <c r="BA34" s="253"/>
      <c r="BB34" s="253">
        <f t="shared" si="18"/>
        <v>0</v>
      </c>
      <c r="BC34" s="253"/>
      <c r="BD34" s="253"/>
      <c r="BE34" s="253">
        <f t="shared" si="19"/>
        <v>0</v>
      </c>
      <c r="BF34" s="253"/>
      <c r="BG34" s="253"/>
      <c r="BH34" s="253">
        <f t="shared" si="20"/>
        <v>0</v>
      </c>
      <c r="BI34" s="253"/>
      <c r="BJ34" s="254"/>
      <c r="BK34" s="254">
        <f t="shared" si="21"/>
        <v>0</v>
      </c>
      <c r="BL34" s="254">
        <f t="shared" si="34"/>
        <v>0</v>
      </c>
      <c r="BM34" s="254">
        <f t="shared" si="35"/>
        <v>0</v>
      </c>
      <c r="BN34" s="254">
        <f t="shared" si="22"/>
        <v>0</v>
      </c>
      <c r="BO34" s="254"/>
      <c r="BP34" s="254"/>
      <c r="BQ34" s="254">
        <f t="shared" si="23"/>
        <v>0</v>
      </c>
      <c r="BR34" s="254">
        <f t="shared" si="36"/>
        <v>0</v>
      </c>
      <c r="BS34" s="254">
        <f t="shared" si="36"/>
        <v>0</v>
      </c>
      <c r="BT34" s="254">
        <f t="shared" si="24"/>
        <v>0</v>
      </c>
      <c r="BU34" s="254">
        <f t="shared" si="37"/>
        <v>0</v>
      </c>
      <c r="BV34" s="254">
        <f t="shared" si="37"/>
        <v>0</v>
      </c>
      <c r="BW34" s="254">
        <f t="shared" si="25"/>
        <v>0</v>
      </c>
      <c r="BX34" s="254">
        <f t="shared" si="38"/>
        <v>0</v>
      </c>
      <c r="BY34" s="254">
        <f t="shared" si="38"/>
        <v>0</v>
      </c>
      <c r="BZ34" s="254">
        <f t="shared" si="26"/>
        <v>0</v>
      </c>
      <c r="CA34" s="254">
        <f t="shared" si="39"/>
        <v>0</v>
      </c>
      <c r="CB34" s="254">
        <f t="shared" si="40"/>
        <v>0</v>
      </c>
      <c r="CC34" s="254">
        <f t="shared" si="27"/>
        <v>0</v>
      </c>
      <c r="CD34" s="254">
        <f t="shared" si="41"/>
        <v>0</v>
      </c>
      <c r="CE34" s="254">
        <f t="shared" si="41"/>
        <v>0</v>
      </c>
      <c r="CF34" s="254">
        <f t="shared" si="28"/>
        <v>0</v>
      </c>
      <c r="CG34" s="254">
        <f t="shared" si="42"/>
        <v>0</v>
      </c>
      <c r="CH34" s="254">
        <f t="shared" si="42"/>
        <v>0</v>
      </c>
      <c r="CI34" s="254">
        <f t="shared" si="29"/>
        <v>0</v>
      </c>
      <c r="CJ34" s="254">
        <f t="shared" si="47"/>
        <v>0</v>
      </c>
      <c r="CK34" s="254">
        <f t="shared" si="47"/>
        <v>0</v>
      </c>
      <c r="CL34" s="254">
        <f t="shared" si="30"/>
        <v>0</v>
      </c>
      <c r="DI34" s="255" t="s">
        <v>130</v>
      </c>
      <c r="DJ34" s="233" t="s">
        <v>141</v>
      </c>
    </row>
    <row r="35" spans="1:114" x14ac:dyDescent="0.25">
      <c r="A35" s="258" t="s">
        <v>26</v>
      </c>
      <c r="B35" s="251">
        <v>984.53</v>
      </c>
      <c r="C35" s="252">
        <f t="shared" si="0"/>
        <v>0</v>
      </c>
      <c r="D35" s="253"/>
      <c r="E35" s="253"/>
      <c r="F35" s="253">
        <f t="shared" si="1"/>
        <v>0</v>
      </c>
      <c r="G35" s="253"/>
      <c r="H35" s="253"/>
      <c r="I35" s="253">
        <f t="shared" si="2"/>
        <v>0</v>
      </c>
      <c r="J35" s="253"/>
      <c r="K35" s="253"/>
      <c r="L35" s="253">
        <f t="shared" si="3"/>
        <v>0</v>
      </c>
      <c r="M35" s="253"/>
      <c r="N35" s="253"/>
      <c r="O35" s="253">
        <f t="shared" si="4"/>
        <v>0</v>
      </c>
      <c r="P35" s="253"/>
      <c r="Q35" s="253"/>
      <c r="R35" s="253">
        <f t="shared" si="44"/>
        <v>0</v>
      </c>
      <c r="S35" s="253"/>
      <c r="T35" s="253"/>
      <c r="U35" s="253">
        <f t="shared" si="6"/>
        <v>0</v>
      </c>
      <c r="V35" s="253">
        <f t="shared" si="45"/>
        <v>0</v>
      </c>
      <c r="W35" s="253">
        <f t="shared" si="46"/>
        <v>0</v>
      </c>
      <c r="X35" s="253">
        <f t="shared" si="7"/>
        <v>0</v>
      </c>
      <c r="Y35" s="253"/>
      <c r="Z35" s="253"/>
      <c r="AA35" s="253">
        <f t="shared" si="8"/>
        <v>0</v>
      </c>
      <c r="AB35" s="253"/>
      <c r="AC35" s="253"/>
      <c r="AD35" s="253">
        <f t="shared" si="9"/>
        <v>0</v>
      </c>
      <c r="AE35" s="253"/>
      <c r="AF35" s="253"/>
      <c r="AG35" s="253">
        <f t="shared" si="10"/>
        <v>0</v>
      </c>
      <c r="AH35" s="253"/>
      <c r="AI35" s="253"/>
      <c r="AJ35" s="253">
        <f t="shared" si="11"/>
        <v>0</v>
      </c>
      <c r="AK35" s="253"/>
      <c r="AL35" s="253"/>
      <c r="AM35" s="253">
        <f t="shared" si="12"/>
        <v>0</v>
      </c>
      <c r="AN35" s="253"/>
      <c r="AO35" s="253"/>
      <c r="AP35" s="253">
        <f t="shared" si="13"/>
        <v>0</v>
      </c>
      <c r="AQ35" s="253">
        <f t="shared" si="14"/>
        <v>0</v>
      </c>
      <c r="AR35" s="253">
        <f t="shared" si="33"/>
        <v>0</v>
      </c>
      <c r="AS35" s="253">
        <f t="shared" si="15"/>
        <v>0</v>
      </c>
      <c r="AT35" s="253"/>
      <c r="AU35" s="253"/>
      <c r="AV35" s="253">
        <f t="shared" si="16"/>
        <v>0</v>
      </c>
      <c r="AW35" s="253"/>
      <c r="AX35" s="253"/>
      <c r="AY35" s="253">
        <f t="shared" si="17"/>
        <v>0</v>
      </c>
      <c r="AZ35" s="253"/>
      <c r="BA35" s="253"/>
      <c r="BB35" s="253">
        <f t="shared" si="18"/>
        <v>0</v>
      </c>
      <c r="BC35" s="253"/>
      <c r="BD35" s="253"/>
      <c r="BE35" s="253">
        <f t="shared" si="19"/>
        <v>0</v>
      </c>
      <c r="BF35" s="253"/>
      <c r="BG35" s="253"/>
      <c r="BH35" s="253">
        <f t="shared" si="20"/>
        <v>0</v>
      </c>
      <c r="BI35" s="253"/>
      <c r="BJ35" s="254"/>
      <c r="BK35" s="254">
        <f t="shared" si="21"/>
        <v>0</v>
      </c>
      <c r="BL35" s="254">
        <f t="shared" si="34"/>
        <v>0</v>
      </c>
      <c r="BM35" s="254">
        <f t="shared" si="35"/>
        <v>0</v>
      </c>
      <c r="BN35" s="254">
        <f t="shared" si="22"/>
        <v>0</v>
      </c>
      <c r="BO35" s="254"/>
      <c r="BP35" s="254"/>
      <c r="BQ35" s="254">
        <f t="shared" si="23"/>
        <v>0</v>
      </c>
      <c r="BR35" s="254">
        <f t="shared" si="36"/>
        <v>0</v>
      </c>
      <c r="BS35" s="254">
        <f t="shared" si="36"/>
        <v>0</v>
      </c>
      <c r="BT35" s="254">
        <f t="shared" si="24"/>
        <v>0</v>
      </c>
      <c r="BU35" s="254">
        <f t="shared" si="37"/>
        <v>0</v>
      </c>
      <c r="BV35" s="254">
        <f t="shared" si="37"/>
        <v>0</v>
      </c>
      <c r="BW35" s="254">
        <f t="shared" si="25"/>
        <v>0</v>
      </c>
      <c r="BX35" s="254">
        <f t="shared" si="38"/>
        <v>0</v>
      </c>
      <c r="BY35" s="254">
        <f t="shared" si="38"/>
        <v>0</v>
      </c>
      <c r="BZ35" s="254">
        <f t="shared" si="26"/>
        <v>0</v>
      </c>
      <c r="CA35" s="254">
        <f t="shared" si="39"/>
        <v>0</v>
      </c>
      <c r="CB35" s="254">
        <f t="shared" si="40"/>
        <v>0</v>
      </c>
      <c r="CC35" s="254">
        <f t="shared" si="27"/>
        <v>0</v>
      </c>
      <c r="CD35" s="254">
        <f t="shared" si="41"/>
        <v>0</v>
      </c>
      <c r="CE35" s="254">
        <f t="shared" si="41"/>
        <v>0</v>
      </c>
      <c r="CF35" s="254">
        <f t="shared" si="28"/>
        <v>0</v>
      </c>
      <c r="CG35" s="254">
        <f t="shared" si="42"/>
        <v>0</v>
      </c>
      <c r="CH35" s="254">
        <f t="shared" si="42"/>
        <v>0</v>
      </c>
      <c r="CI35" s="254">
        <f t="shared" si="29"/>
        <v>0</v>
      </c>
      <c r="CJ35" s="254">
        <f t="shared" si="47"/>
        <v>0</v>
      </c>
      <c r="CK35" s="254">
        <f t="shared" si="47"/>
        <v>0</v>
      </c>
      <c r="CL35" s="254">
        <f t="shared" si="30"/>
        <v>0</v>
      </c>
    </row>
    <row r="36" spans="1:114" x14ac:dyDescent="0.25">
      <c r="A36" s="258" t="s">
        <v>27</v>
      </c>
      <c r="B36" s="251">
        <v>590</v>
      </c>
      <c r="C36" s="252">
        <f t="shared" si="0"/>
        <v>0</v>
      </c>
      <c r="D36" s="253"/>
      <c r="E36" s="253"/>
      <c r="F36" s="253">
        <f t="shared" si="1"/>
        <v>0</v>
      </c>
      <c r="G36" s="253"/>
      <c r="H36" s="253"/>
      <c r="I36" s="253">
        <f t="shared" si="2"/>
        <v>0</v>
      </c>
      <c r="J36" s="253"/>
      <c r="K36" s="253"/>
      <c r="L36" s="253">
        <f t="shared" si="3"/>
        <v>0</v>
      </c>
      <c r="M36" s="253"/>
      <c r="N36" s="253"/>
      <c r="O36" s="253">
        <f t="shared" si="4"/>
        <v>0</v>
      </c>
      <c r="P36" s="253"/>
      <c r="Q36" s="253"/>
      <c r="R36" s="253">
        <f t="shared" si="44"/>
        <v>0</v>
      </c>
      <c r="S36" s="253"/>
      <c r="T36" s="253"/>
      <c r="U36" s="253">
        <f t="shared" si="6"/>
        <v>0</v>
      </c>
      <c r="V36" s="253">
        <f t="shared" si="45"/>
        <v>0</v>
      </c>
      <c r="W36" s="253">
        <f t="shared" si="46"/>
        <v>0</v>
      </c>
      <c r="X36" s="253">
        <f t="shared" si="7"/>
        <v>0</v>
      </c>
      <c r="Y36" s="253"/>
      <c r="Z36" s="253"/>
      <c r="AA36" s="253">
        <f t="shared" si="8"/>
        <v>0</v>
      </c>
      <c r="AB36" s="253"/>
      <c r="AC36" s="253"/>
      <c r="AD36" s="253">
        <f t="shared" si="9"/>
        <v>0</v>
      </c>
      <c r="AE36" s="253"/>
      <c r="AF36" s="253"/>
      <c r="AG36" s="253">
        <f t="shared" si="10"/>
        <v>0</v>
      </c>
      <c r="AH36" s="253"/>
      <c r="AI36" s="253"/>
      <c r="AJ36" s="253">
        <f t="shared" si="11"/>
        <v>0</v>
      </c>
      <c r="AK36" s="253"/>
      <c r="AL36" s="253"/>
      <c r="AM36" s="253">
        <f t="shared" si="12"/>
        <v>0</v>
      </c>
      <c r="AN36" s="253"/>
      <c r="AO36" s="253"/>
      <c r="AP36" s="253">
        <f t="shared" si="13"/>
        <v>0</v>
      </c>
      <c r="AQ36" s="253">
        <f t="shared" si="14"/>
        <v>0</v>
      </c>
      <c r="AR36" s="253">
        <f t="shared" si="33"/>
        <v>0</v>
      </c>
      <c r="AS36" s="253">
        <f t="shared" si="15"/>
        <v>0</v>
      </c>
      <c r="AT36" s="253"/>
      <c r="AU36" s="253"/>
      <c r="AV36" s="253">
        <f t="shared" si="16"/>
        <v>0</v>
      </c>
      <c r="AW36" s="253"/>
      <c r="AX36" s="253"/>
      <c r="AY36" s="253">
        <f t="shared" si="17"/>
        <v>0</v>
      </c>
      <c r="AZ36" s="253"/>
      <c r="BA36" s="253"/>
      <c r="BB36" s="253">
        <f t="shared" si="18"/>
        <v>0</v>
      </c>
      <c r="BC36" s="253"/>
      <c r="BD36" s="253"/>
      <c r="BE36" s="253">
        <f t="shared" si="19"/>
        <v>0</v>
      </c>
      <c r="BF36" s="253"/>
      <c r="BG36" s="253"/>
      <c r="BH36" s="253">
        <f t="shared" si="20"/>
        <v>0</v>
      </c>
      <c r="BI36" s="253"/>
      <c r="BJ36" s="254"/>
      <c r="BK36" s="254">
        <f t="shared" si="21"/>
        <v>0</v>
      </c>
      <c r="BL36" s="254">
        <f t="shared" si="34"/>
        <v>0</v>
      </c>
      <c r="BM36" s="254">
        <f t="shared" si="35"/>
        <v>0</v>
      </c>
      <c r="BN36" s="254">
        <f t="shared" si="22"/>
        <v>0</v>
      </c>
      <c r="BO36" s="254"/>
      <c r="BP36" s="254"/>
      <c r="BQ36" s="254">
        <f t="shared" si="23"/>
        <v>0</v>
      </c>
      <c r="BR36" s="254">
        <f t="shared" si="36"/>
        <v>0</v>
      </c>
      <c r="BS36" s="254">
        <f t="shared" si="36"/>
        <v>0</v>
      </c>
      <c r="BT36" s="254">
        <f t="shared" si="24"/>
        <v>0</v>
      </c>
      <c r="BU36" s="254">
        <f t="shared" si="37"/>
        <v>0</v>
      </c>
      <c r="BV36" s="254">
        <f t="shared" si="37"/>
        <v>0</v>
      </c>
      <c r="BW36" s="254">
        <f t="shared" si="25"/>
        <v>0</v>
      </c>
      <c r="BX36" s="254">
        <f t="shared" si="38"/>
        <v>0</v>
      </c>
      <c r="BY36" s="254">
        <f t="shared" si="38"/>
        <v>0</v>
      </c>
      <c r="BZ36" s="254">
        <f t="shared" si="26"/>
        <v>0</v>
      </c>
      <c r="CA36" s="254">
        <f t="shared" si="39"/>
        <v>0</v>
      </c>
      <c r="CB36" s="254">
        <f t="shared" si="40"/>
        <v>0</v>
      </c>
      <c r="CC36" s="254">
        <f t="shared" si="27"/>
        <v>0</v>
      </c>
      <c r="CD36" s="254">
        <f t="shared" si="41"/>
        <v>0</v>
      </c>
      <c r="CE36" s="254">
        <f t="shared" si="41"/>
        <v>0</v>
      </c>
      <c r="CF36" s="254">
        <f t="shared" si="28"/>
        <v>0</v>
      </c>
      <c r="CG36" s="254">
        <f t="shared" si="42"/>
        <v>0</v>
      </c>
      <c r="CH36" s="254">
        <f t="shared" si="42"/>
        <v>0</v>
      </c>
      <c r="CI36" s="254">
        <f t="shared" si="29"/>
        <v>0</v>
      </c>
      <c r="CJ36" s="254">
        <f t="shared" si="47"/>
        <v>0</v>
      </c>
      <c r="CK36" s="254">
        <f t="shared" si="47"/>
        <v>0</v>
      </c>
      <c r="CL36" s="254">
        <f t="shared" si="30"/>
        <v>0</v>
      </c>
    </row>
    <row r="37" spans="1:114" x14ac:dyDescent="0.25">
      <c r="A37" s="258" t="s">
        <v>28</v>
      </c>
      <c r="B37" s="251">
        <v>3649.92</v>
      </c>
      <c r="C37" s="252">
        <f t="shared" si="0"/>
        <v>6.8494651937576713E-3</v>
      </c>
      <c r="D37" s="253"/>
      <c r="E37" s="253"/>
      <c r="F37" s="253">
        <f t="shared" si="1"/>
        <v>0</v>
      </c>
      <c r="G37" s="253"/>
      <c r="H37" s="253"/>
      <c r="I37" s="253">
        <f t="shared" si="2"/>
        <v>0</v>
      </c>
      <c r="J37" s="253"/>
      <c r="K37" s="253"/>
      <c r="L37" s="253">
        <f t="shared" si="3"/>
        <v>0</v>
      </c>
      <c r="M37" s="253"/>
      <c r="N37" s="253"/>
      <c r="O37" s="253">
        <f t="shared" si="4"/>
        <v>0</v>
      </c>
      <c r="P37" s="253"/>
      <c r="Q37" s="253"/>
      <c r="R37" s="253">
        <f t="shared" si="44"/>
        <v>0</v>
      </c>
      <c r="S37" s="253"/>
      <c r="T37" s="253"/>
      <c r="U37" s="253">
        <f t="shared" si="6"/>
        <v>0</v>
      </c>
      <c r="V37" s="253">
        <f t="shared" si="45"/>
        <v>0</v>
      </c>
      <c r="W37" s="253">
        <f t="shared" si="46"/>
        <v>0</v>
      </c>
      <c r="X37" s="253">
        <f t="shared" si="7"/>
        <v>0</v>
      </c>
      <c r="Y37" s="253"/>
      <c r="Z37" s="253"/>
      <c r="AA37" s="253">
        <f t="shared" si="8"/>
        <v>0</v>
      </c>
      <c r="AB37" s="253"/>
      <c r="AC37" s="253"/>
      <c r="AD37" s="253">
        <v>0</v>
      </c>
      <c r="AE37" s="253"/>
      <c r="AF37" s="253"/>
      <c r="AG37" s="253">
        <v>0</v>
      </c>
      <c r="AH37" s="253"/>
      <c r="AI37" s="253"/>
      <c r="AJ37" s="253">
        <f t="shared" si="11"/>
        <v>0</v>
      </c>
      <c r="AK37" s="253"/>
      <c r="AL37" s="253"/>
      <c r="AM37" s="253">
        <f t="shared" si="12"/>
        <v>0</v>
      </c>
      <c r="AN37" s="253"/>
      <c r="AO37" s="253"/>
      <c r="AP37" s="253">
        <f t="shared" si="13"/>
        <v>0</v>
      </c>
      <c r="AQ37" s="253">
        <f t="shared" si="14"/>
        <v>0</v>
      </c>
      <c r="AR37" s="253">
        <f t="shared" si="33"/>
        <v>0</v>
      </c>
      <c r="AS37" s="253">
        <f t="shared" si="15"/>
        <v>0</v>
      </c>
      <c r="AT37" s="253"/>
      <c r="AU37" s="253"/>
      <c r="AV37" s="253">
        <f t="shared" si="16"/>
        <v>0</v>
      </c>
      <c r="AW37" s="253"/>
      <c r="AX37" s="253"/>
      <c r="AY37" s="253">
        <f t="shared" si="17"/>
        <v>0</v>
      </c>
      <c r="AZ37" s="253"/>
      <c r="BA37" s="253"/>
      <c r="BB37" s="253">
        <f t="shared" si="18"/>
        <v>0</v>
      </c>
      <c r="BC37" s="253"/>
      <c r="BD37" s="253"/>
      <c r="BE37" s="253">
        <f t="shared" si="19"/>
        <v>0</v>
      </c>
      <c r="BF37" s="253"/>
      <c r="BG37" s="253"/>
      <c r="BH37" s="253">
        <f t="shared" si="20"/>
        <v>0</v>
      </c>
      <c r="BI37" s="253">
        <v>0.25</v>
      </c>
      <c r="BJ37" s="254">
        <v>0.55000000000000004</v>
      </c>
      <c r="BK37" s="254">
        <f t="shared" si="21"/>
        <v>2.2000000000000002</v>
      </c>
      <c r="BL37" s="254">
        <f t="shared" si="34"/>
        <v>0.25</v>
      </c>
      <c r="BM37" s="254">
        <f t="shared" si="35"/>
        <v>0.55000000000000004</v>
      </c>
      <c r="BN37" s="254">
        <f t="shared" si="22"/>
        <v>2.2000000000000002</v>
      </c>
      <c r="BO37" s="254"/>
      <c r="BP37" s="254"/>
      <c r="BQ37" s="254">
        <f t="shared" si="23"/>
        <v>0</v>
      </c>
      <c r="BR37" s="254">
        <f t="shared" si="36"/>
        <v>0</v>
      </c>
      <c r="BS37" s="254">
        <f t="shared" si="36"/>
        <v>0</v>
      </c>
      <c r="BT37" s="254">
        <f t="shared" si="24"/>
        <v>0</v>
      </c>
      <c r="BU37" s="254">
        <f t="shared" si="37"/>
        <v>0</v>
      </c>
      <c r="BV37" s="254">
        <f t="shared" si="37"/>
        <v>0</v>
      </c>
      <c r="BW37" s="254">
        <f t="shared" si="25"/>
        <v>0</v>
      </c>
      <c r="BX37" s="254">
        <f t="shared" si="38"/>
        <v>0</v>
      </c>
      <c r="BY37" s="254">
        <f t="shared" si="38"/>
        <v>0</v>
      </c>
      <c r="BZ37" s="254">
        <f t="shared" si="26"/>
        <v>0</v>
      </c>
      <c r="CA37" s="254">
        <f t="shared" si="39"/>
        <v>0</v>
      </c>
      <c r="CB37" s="254">
        <f t="shared" si="40"/>
        <v>0</v>
      </c>
      <c r="CC37" s="254">
        <f t="shared" si="27"/>
        <v>0</v>
      </c>
      <c r="CD37" s="254">
        <f t="shared" si="41"/>
        <v>0</v>
      </c>
      <c r="CE37" s="254">
        <f t="shared" si="41"/>
        <v>0</v>
      </c>
      <c r="CF37" s="254">
        <f t="shared" si="28"/>
        <v>0</v>
      </c>
      <c r="CG37" s="254">
        <f t="shared" si="42"/>
        <v>0.25</v>
      </c>
      <c r="CH37" s="254">
        <f t="shared" si="42"/>
        <v>0.55000000000000004</v>
      </c>
      <c r="CI37" s="254">
        <f t="shared" si="29"/>
        <v>2.2000000000000002</v>
      </c>
      <c r="CJ37" s="254">
        <f t="shared" si="47"/>
        <v>0.25</v>
      </c>
      <c r="CK37" s="254">
        <f t="shared" si="47"/>
        <v>0.55000000000000004</v>
      </c>
      <c r="CL37" s="254">
        <f t="shared" si="30"/>
        <v>2.2000000000000002</v>
      </c>
    </row>
    <row r="38" spans="1:114" x14ac:dyDescent="0.25">
      <c r="A38" s="258" t="s">
        <v>29</v>
      </c>
      <c r="B38" s="251">
        <v>2527</v>
      </c>
      <c r="C38" s="252">
        <f t="shared" si="0"/>
        <v>20.599525128610999</v>
      </c>
      <c r="D38" s="253">
        <v>122</v>
      </c>
      <c r="E38" s="253">
        <v>1154</v>
      </c>
      <c r="F38" s="253">
        <f t="shared" si="1"/>
        <v>9.4590163934426226</v>
      </c>
      <c r="G38" s="253">
        <v>9</v>
      </c>
      <c r="H38" s="253">
        <v>85</v>
      </c>
      <c r="I38" s="253">
        <f t="shared" si="2"/>
        <v>9.4444444444444446</v>
      </c>
      <c r="J38" s="253">
        <v>74</v>
      </c>
      <c r="K38" s="253">
        <v>498</v>
      </c>
      <c r="L38" s="253">
        <f t="shared" si="3"/>
        <v>6.7297297297297298</v>
      </c>
      <c r="M38" s="253">
        <v>257</v>
      </c>
      <c r="N38" s="253">
        <v>2441</v>
      </c>
      <c r="O38" s="253">
        <f t="shared" si="4"/>
        <v>9.4980544747081712</v>
      </c>
      <c r="P38" s="253"/>
      <c r="Q38" s="253"/>
      <c r="R38" s="253">
        <f t="shared" si="44"/>
        <v>0</v>
      </c>
      <c r="S38" s="253"/>
      <c r="T38" s="253"/>
      <c r="U38" s="253">
        <f t="shared" si="6"/>
        <v>0</v>
      </c>
      <c r="V38" s="253">
        <f t="shared" si="45"/>
        <v>462</v>
      </c>
      <c r="W38" s="253">
        <f t="shared" si="46"/>
        <v>4178</v>
      </c>
      <c r="X38" s="253">
        <f t="shared" si="7"/>
        <v>9.0432900432900425</v>
      </c>
      <c r="Y38" s="253">
        <v>5.55</v>
      </c>
      <c r="Z38" s="253">
        <v>51</v>
      </c>
      <c r="AA38" s="253">
        <f t="shared" si="8"/>
        <v>9.1891891891891895</v>
      </c>
      <c r="AB38" s="253"/>
      <c r="AC38" s="253"/>
      <c r="AD38" s="253">
        <f t="shared" ref="AD38:AD59" si="48">IF(AB38,AC38/AB38,0)</f>
        <v>0</v>
      </c>
      <c r="AE38" s="253">
        <v>5</v>
      </c>
      <c r="AF38" s="253">
        <v>21</v>
      </c>
      <c r="AG38" s="253">
        <f t="shared" ref="AG38:AG59" si="49">IF(AE38,AF38/AE38,0)</f>
        <v>4.2</v>
      </c>
      <c r="AH38" s="253">
        <v>48</v>
      </c>
      <c r="AI38" s="253">
        <v>376</v>
      </c>
      <c r="AJ38" s="253">
        <f t="shared" si="11"/>
        <v>7.833333333333333</v>
      </c>
      <c r="AK38" s="253"/>
      <c r="AL38" s="253"/>
      <c r="AM38" s="253">
        <f t="shared" si="12"/>
        <v>0</v>
      </c>
      <c r="AN38" s="253"/>
      <c r="AO38" s="253"/>
      <c r="AP38" s="253">
        <f t="shared" si="13"/>
        <v>0</v>
      </c>
      <c r="AQ38" s="253">
        <f t="shared" si="14"/>
        <v>58.55</v>
      </c>
      <c r="AR38" s="253">
        <f t="shared" si="33"/>
        <v>448</v>
      </c>
      <c r="AS38" s="253">
        <f t="shared" si="15"/>
        <v>7.6515798462852267</v>
      </c>
      <c r="AT38" s="253"/>
      <c r="AU38" s="253"/>
      <c r="AV38" s="253">
        <f t="shared" si="16"/>
        <v>0</v>
      </c>
      <c r="AW38" s="253"/>
      <c r="AX38" s="253"/>
      <c r="AY38" s="253">
        <f t="shared" si="17"/>
        <v>0</v>
      </c>
      <c r="AZ38" s="253"/>
      <c r="BA38" s="253"/>
      <c r="BB38" s="253">
        <f t="shared" si="18"/>
        <v>0</v>
      </c>
      <c r="BC38" s="253"/>
      <c r="BD38" s="253"/>
      <c r="BE38" s="253">
        <f t="shared" si="19"/>
        <v>0</v>
      </c>
      <c r="BF38" s="253"/>
      <c r="BG38" s="253"/>
      <c r="BH38" s="253">
        <f t="shared" si="20"/>
        <v>0</v>
      </c>
      <c r="BI38" s="253"/>
      <c r="BJ38" s="254"/>
      <c r="BK38" s="254">
        <f t="shared" si="21"/>
        <v>0</v>
      </c>
      <c r="BL38" s="254">
        <f t="shared" si="34"/>
        <v>0</v>
      </c>
      <c r="BM38" s="254">
        <f t="shared" si="35"/>
        <v>0</v>
      </c>
      <c r="BN38" s="254">
        <f t="shared" si="22"/>
        <v>0</v>
      </c>
      <c r="BO38" s="254"/>
      <c r="BP38" s="254"/>
      <c r="BQ38" s="254">
        <f t="shared" si="23"/>
        <v>0</v>
      </c>
      <c r="BR38" s="254">
        <f t="shared" si="36"/>
        <v>127.55</v>
      </c>
      <c r="BS38" s="254">
        <f t="shared" si="36"/>
        <v>1205</v>
      </c>
      <c r="BT38" s="254">
        <f t="shared" si="24"/>
        <v>9.4472755782046267</v>
      </c>
      <c r="BU38" s="254">
        <f t="shared" si="37"/>
        <v>9</v>
      </c>
      <c r="BV38" s="254">
        <f t="shared" si="37"/>
        <v>85</v>
      </c>
      <c r="BW38" s="254">
        <f t="shared" si="25"/>
        <v>9.4444444444444446</v>
      </c>
      <c r="BX38" s="254">
        <f t="shared" si="38"/>
        <v>79</v>
      </c>
      <c r="BY38" s="254">
        <f t="shared" si="38"/>
        <v>519</v>
      </c>
      <c r="BZ38" s="254">
        <f t="shared" si="26"/>
        <v>6.5696202531645573</v>
      </c>
      <c r="CA38" s="254">
        <f t="shared" si="39"/>
        <v>305</v>
      </c>
      <c r="CB38" s="254">
        <f t="shared" si="40"/>
        <v>2817</v>
      </c>
      <c r="CC38" s="254">
        <f t="shared" si="27"/>
        <v>9.2360655737704924</v>
      </c>
      <c r="CD38" s="254">
        <f t="shared" si="41"/>
        <v>0</v>
      </c>
      <c r="CE38" s="254">
        <f t="shared" si="41"/>
        <v>0</v>
      </c>
      <c r="CF38" s="254">
        <f t="shared" si="28"/>
        <v>0</v>
      </c>
      <c r="CG38" s="254">
        <f t="shared" si="42"/>
        <v>0</v>
      </c>
      <c r="CH38" s="254">
        <f t="shared" si="42"/>
        <v>0</v>
      </c>
      <c r="CI38" s="254">
        <f t="shared" si="29"/>
        <v>0</v>
      </c>
      <c r="CJ38" s="254">
        <f t="shared" si="47"/>
        <v>520.54999999999995</v>
      </c>
      <c r="CK38" s="254">
        <f t="shared" si="47"/>
        <v>4626</v>
      </c>
      <c r="CL38" s="254">
        <f t="shared" si="30"/>
        <v>8.8867543943905485</v>
      </c>
      <c r="DI38" s="255" t="s">
        <v>130</v>
      </c>
      <c r="DJ38" s="233" t="s">
        <v>142</v>
      </c>
    </row>
    <row r="39" spans="1:114" x14ac:dyDescent="0.25">
      <c r="A39" s="258" t="s">
        <v>30</v>
      </c>
      <c r="B39" s="251">
        <v>2182.5</v>
      </c>
      <c r="C39" s="252">
        <f t="shared" si="0"/>
        <v>23.986254295532646</v>
      </c>
      <c r="D39" s="253">
        <v>17</v>
      </c>
      <c r="E39" s="253">
        <v>68</v>
      </c>
      <c r="F39" s="253">
        <f t="shared" si="1"/>
        <v>4</v>
      </c>
      <c r="G39" s="253"/>
      <c r="H39" s="253"/>
      <c r="I39" s="253">
        <f t="shared" si="2"/>
        <v>0</v>
      </c>
      <c r="J39" s="253">
        <v>18</v>
      </c>
      <c r="K39" s="253">
        <v>58.36</v>
      </c>
      <c r="L39" s="253">
        <f t="shared" si="3"/>
        <v>3.2422222222222223</v>
      </c>
      <c r="M39" s="253">
        <v>7.5</v>
      </c>
      <c r="N39" s="253">
        <v>23.56</v>
      </c>
      <c r="O39" s="253">
        <f t="shared" si="4"/>
        <v>3.1413333333333333</v>
      </c>
      <c r="P39" s="253">
        <v>30</v>
      </c>
      <c r="Q39" s="253">
        <v>93</v>
      </c>
      <c r="R39" s="253">
        <f t="shared" si="44"/>
        <v>3.1</v>
      </c>
      <c r="S39" s="253">
        <v>30</v>
      </c>
      <c r="T39" s="253">
        <v>91.6</v>
      </c>
      <c r="U39" s="253">
        <f t="shared" si="6"/>
        <v>3.0533333333333332</v>
      </c>
      <c r="V39" s="253">
        <f t="shared" si="45"/>
        <v>102.5</v>
      </c>
      <c r="W39" s="253">
        <f t="shared" si="46"/>
        <v>334.52</v>
      </c>
      <c r="X39" s="253">
        <f t="shared" si="7"/>
        <v>3.2636097560975608</v>
      </c>
      <c r="Y39" s="253">
        <v>36</v>
      </c>
      <c r="Z39" s="253">
        <v>144</v>
      </c>
      <c r="AA39" s="253">
        <f t="shared" si="8"/>
        <v>4</v>
      </c>
      <c r="AB39" s="253"/>
      <c r="AC39" s="253"/>
      <c r="AD39" s="253">
        <f t="shared" si="48"/>
        <v>0</v>
      </c>
      <c r="AE39" s="253">
        <v>7</v>
      </c>
      <c r="AF39" s="253">
        <v>22.32</v>
      </c>
      <c r="AG39" s="253">
        <f t="shared" si="49"/>
        <v>3.1885714285714286</v>
      </c>
      <c r="AH39" s="253">
        <v>40</v>
      </c>
      <c r="AI39" s="253">
        <v>115</v>
      </c>
      <c r="AJ39" s="253">
        <f t="shared" si="11"/>
        <v>2.875</v>
      </c>
      <c r="AK39" s="253">
        <v>181</v>
      </c>
      <c r="AL39" s="253">
        <v>505.2</v>
      </c>
      <c r="AM39" s="253">
        <f t="shared" si="12"/>
        <v>2.7911602209944752</v>
      </c>
      <c r="AN39" s="253">
        <v>157</v>
      </c>
      <c r="AO39" s="253">
        <v>477.77</v>
      </c>
      <c r="AP39" s="253">
        <f t="shared" si="13"/>
        <v>3.04312101910828</v>
      </c>
      <c r="AQ39" s="253">
        <f t="shared" si="14"/>
        <v>421</v>
      </c>
      <c r="AR39" s="253">
        <f t="shared" si="33"/>
        <v>1264.29</v>
      </c>
      <c r="AS39" s="253">
        <f t="shared" si="15"/>
        <v>3.0030641330166268</v>
      </c>
      <c r="AT39" s="253"/>
      <c r="AU39" s="253"/>
      <c r="AV39" s="253">
        <f t="shared" si="16"/>
        <v>0</v>
      </c>
      <c r="AW39" s="253"/>
      <c r="AX39" s="253"/>
      <c r="AY39" s="253">
        <f t="shared" si="17"/>
        <v>0</v>
      </c>
      <c r="AZ39" s="253"/>
      <c r="BA39" s="253"/>
      <c r="BB39" s="253">
        <f t="shared" si="18"/>
        <v>0</v>
      </c>
      <c r="BC39" s="253"/>
      <c r="BD39" s="253"/>
      <c r="BE39" s="253">
        <f t="shared" si="19"/>
        <v>0</v>
      </c>
      <c r="BF39" s="253"/>
      <c r="BG39" s="253"/>
      <c r="BH39" s="253">
        <f t="shared" si="20"/>
        <v>0</v>
      </c>
      <c r="BI39" s="253"/>
      <c r="BJ39" s="254"/>
      <c r="BK39" s="254">
        <f t="shared" si="21"/>
        <v>0</v>
      </c>
      <c r="BL39" s="254">
        <f t="shared" si="34"/>
        <v>0</v>
      </c>
      <c r="BM39" s="254">
        <f t="shared" si="35"/>
        <v>0</v>
      </c>
      <c r="BN39" s="254">
        <f t="shared" si="22"/>
        <v>0</v>
      </c>
      <c r="BO39" s="254"/>
      <c r="BP39" s="254"/>
      <c r="BQ39" s="254">
        <f t="shared" si="23"/>
        <v>0</v>
      </c>
      <c r="BR39" s="254">
        <f t="shared" si="36"/>
        <v>53</v>
      </c>
      <c r="BS39" s="254">
        <f t="shared" si="36"/>
        <v>212</v>
      </c>
      <c r="BT39" s="254">
        <f t="shared" si="24"/>
        <v>4</v>
      </c>
      <c r="BU39" s="254">
        <f t="shared" si="37"/>
        <v>0</v>
      </c>
      <c r="BV39" s="254">
        <f t="shared" si="37"/>
        <v>0</v>
      </c>
      <c r="BW39" s="254">
        <f t="shared" si="25"/>
        <v>0</v>
      </c>
      <c r="BX39" s="254">
        <f t="shared" si="38"/>
        <v>25</v>
      </c>
      <c r="BY39" s="254">
        <f t="shared" si="38"/>
        <v>80.680000000000007</v>
      </c>
      <c r="BZ39" s="254">
        <f t="shared" si="26"/>
        <v>3.2272000000000003</v>
      </c>
      <c r="CA39" s="254">
        <f t="shared" si="39"/>
        <v>47.5</v>
      </c>
      <c r="CB39" s="254">
        <f t="shared" si="40"/>
        <v>138.56</v>
      </c>
      <c r="CC39" s="254">
        <f t="shared" si="27"/>
        <v>2.9170526315789473</v>
      </c>
      <c r="CD39" s="254">
        <f t="shared" si="41"/>
        <v>211</v>
      </c>
      <c r="CE39" s="254">
        <f t="shared" si="41"/>
        <v>598.20000000000005</v>
      </c>
      <c r="CF39" s="254">
        <f t="shared" si="28"/>
        <v>2.8350710900473937</v>
      </c>
      <c r="CG39" s="254">
        <f t="shared" si="42"/>
        <v>187</v>
      </c>
      <c r="CH39" s="254">
        <f t="shared" si="42"/>
        <v>569.37</v>
      </c>
      <c r="CI39" s="254">
        <f t="shared" si="29"/>
        <v>3.0447593582887702</v>
      </c>
      <c r="CJ39" s="254">
        <f t="shared" si="47"/>
        <v>523.5</v>
      </c>
      <c r="CK39" s="254">
        <f t="shared" si="47"/>
        <v>1598.81</v>
      </c>
      <c r="CL39" s="254">
        <f t="shared" si="30"/>
        <v>3.0540783190066856</v>
      </c>
      <c r="DH39" s="255" t="s">
        <v>130</v>
      </c>
      <c r="DI39" s="255" t="s">
        <v>130</v>
      </c>
      <c r="DJ39" s="233" t="s">
        <v>138</v>
      </c>
    </row>
    <row r="40" spans="1:114" x14ac:dyDescent="0.25">
      <c r="A40" s="258" t="s">
        <v>31</v>
      </c>
      <c r="B40" s="251">
        <v>7199</v>
      </c>
      <c r="C40" s="252">
        <f t="shared" si="0"/>
        <v>0</v>
      </c>
      <c r="D40" s="253"/>
      <c r="E40" s="253"/>
      <c r="F40" s="253">
        <f t="shared" si="1"/>
        <v>0</v>
      </c>
      <c r="G40" s="253"/>
      <c r="H40" s="253"/>
      <c r="I40" s="253">
        <f t="shared" si="2"/>
        <v>0</v>
      </c>
      <c r="J40" s="253"/>
      <c r="K40" s="253"/>
      <c r="L40" s="253">
        <f t="shared" si="3"/>
        <v>0</v>
      </c>
      <c r="M40" s="253"/>
      <c r="N40" s="253"/>
      <c r="O40" s="253">
        <f t="shared" si="4"/>
        <v>0</v>
      </c>
      <c r="P40" s="253"/>
      <c r="Q40" s="253"/>
      <c r="R40" s="253">
        <f t="shared" si="44"/>
        <v>0</v>
      </c>
      <c r="S40" s="253"/>
      <c r="T40" s="253"/>
      <c r="U40" s="253">
        <f t="shared" si="6"/>
        <v>0</v>
      </c>
      <c r="V40" s="253">
        <f t="shared" si="45"/>
        <v>0</v>
      </c>
      <c r="W40" s="253">
        <f t="shared" si="46"/>
        <v>0</v>
      </c>
      <c r="X40" s="253">
        <f t="shared" si="7"/>
        <v>0</v>
      </c>
      <c r="Y40" s="253"/>
      <c r="Z40" s="253"/>
      <c r="AA40" s="253">
        <f t="shared" si="8"/>
        <v>0</v>
      </c>
      <c r="AB40" s="253"/>
      <c r="AC40" s="253"/>
      <c r="AD40" s="253">
        <f t="shared" si="48"/>
        <v>0</v>
      </c>
      <c r="AE40" s="253"/>
      <c r="AF40" s="253"/>
      <c r="AG40" s="253">
        <f t="shared" si="49"/>
        <v>0</v>
      </c>
      <c r="AH40" s="253"/>
      <c r="AI40" s="253"/>
      <c r="AJ40" s="253">
        <f t="shared" si="11"/>
        <v>0</v>
      </c>
      <c r="AK40" s="253"/>
      <c r="AL40" s="253"/>
      <c r="AM40" s="253">
        <f t="shared" si="12"/>
        <v>0</v>
      </c>
      <c r="AN40" s="253"/>
      <c r="AO40" s="253"/>
      <c r="AP40" s="253">
        <f t="shared" si="13"/>
        <v>0</v>
      </c>
      <c r="AQ40" s="253">
        <f t="shared" si="14"/>
        <v>0</v>
      </c>
      <c r="AR40" s="253">
        <f t="shared" si="33"/>
        <v>0</v>
      </c>
      <c r="AS40" s="253">
        <f t="shared" si="15"/>
        <v>0</v>
      </c>
      <c r="AT40" s="253"/>
      <c r="AU40" s="253"/>
      <c r="AV40" s="253">
        <f t="shared" si="16"/>
        <v>0</v>
      </c>
      <c r="AW40" s="253"/>
      <c r="AX40" s="253"/>
      <c r="AY40" s="253">
        <f t="shared" si="17"/>
        <v>0</v>
      </c>
      <c r="AZ40" s="253"/>
      <c r="BA40" s="253"/>
      <c r="BB40" s="253">
        <f t="shared" si="18"/>
        <v>0</v>
      </c>
      <c r="BC40" s="253"/>
      <c r="BD40" s="253"/>
      <c r="BE40" s="253">
        <f t="shared" si="19"/>
        <v>0</v>
      </c>
      <c r="BF40" s="253"/>
      <c r="BG40" s="253"/>
      <c r="BH40" s="253">
        <f t="shared" si="20"/>
        <v>0</v>
      </c>
      <c r="BI40" s="253"/>
      <c r="BJ40" s="254"/>
      <c r="BK40" s="254">
        <f t="shared" si="21"/>
        <v>0</v>
      </c>
      <c r="BL40" s="254">
        <f t="shared" si="34"/>
        <v>0</v>
      </c>
      <c r="BM40" s="254">
        <f t="shared" si="35"/>
        <v>0</v>
      </c>
      <c r="BN40" s="254">
        <f t="shared" si="22"/>
        <v>0</v>
      </c>
      <c r="BO40" s="254"/>
      <c r="BP40" s="254"/>
      <c r="BQ40" s="254">
        <f t="shared" si="23"/>
        <v>0</v>
      </c>
      <c r="BR40" s="254">
        <f t="shared" si="36"/>
        <v>0</v>
      </c>
      <c r="BS40" s="254">
        <f t="shared" si="36"/>
        <v>0</v>
      </c>
      <c r="BT40" s="254">
        <f t="shared" si="24"/>
        <v>0</v>
      </c>
      <c r="BU40" s="254">
        <f t="shared" si="37"/>
        <v>0</v>
      </c>
      <c r="BV40" s="254">
        <f t="shared" si="37"/>
        <v>0</v>
      </c>
      <c r="BW40" s="254">
        <f t="shared" si="25"/>
        <v>0</v>
      </c>
      <c r="BX40" s="254">
        <f t="shared" si="38"/>
        <v>0</v>
      </c>
      <c r="BY40" s="254">
        <f t="shared" si="38"/>
        <v>0</v>
      </c>
      <c r="BZ40" s="254">
        <f t="shared" si="26"/>
        <v>0</v>
      </c>
      <c r="CA40" s="254">
        <f t="shared" si="39"/>
        <v>0</v>
      </c>
      <c r="CB40" s="254">
        <f t="shared" si="40"/>
        <v>0</v>
      </c>
      <c r="CC40" s="254">
        <f t="shared" si="27"/>
        <v>0</v>
      </c>
      <c r="CD40" s="254">
        <f t="shared" si="41"/>
        <v>0</v>
      </c>
      <c r="CE40" s="254">
        <f t="shared" si="41"/>
        <v>0</v>
      </c>
      <c r="CF40" s="254">
        <f t="shared" si="28"/>
        <v>0</v>
      </c>
      <c r="CG40" s="254">
        <f t="shared" si="42"/>
        <v>0</v>
      </c>
      <c r="CH40" s="254">
        <f t="shared" si="42"/>
        <v>0</v>
      </c>
      <c r="CI40" s="254">
        <f t="shared" si="29"/>
        <v>0</v>
      </c>
      <c r="CJ40" s="254">
        <f t="shared" si="47"/>
        <v>0</v>
      </c>
      <c r="CK40" s="254">
        <f t="shared" si="47"/>
        <v>0</v>
      </c>
      <c r="CL40" s="254">
        <f t="shared" si="30"/>
        <v>0</v>
      </c>
    </row>
    <row r="41" spans="1:114" x14ac:dyDescent="0.25">
      <c r="A41" s="262" t="s">
        <v>33</v>
      </c>
      <c r="B41" s="251">
        <v>1701</v>
      </c>
      <c r="C41" s="252">
        <f t="shared" si="0"/>
        <v>14.373897707231039</v>
      </c>
      <c r="D41" s="253">
        <v>31.5</v>
      </c>
      <c r="E41" s="253">
        <v>228.7</v>
      </c>
      <c r="F41" s="253">
        <f t="shared" si="1"/>
        <v>7.2603174603174603</v>
      </c>
      <c r="G41" s="253">
        <v>2</v>
      </c>
      <c r="H41" s="253">
        <v>9.6</v>
      </c>
      <c r="I41" s="253">
        <f t="shared" si="2"/>
        <v>4.8</v>
      </c>
      <c r="J41" s="253">
        <v>17</v>
      </c>
      <c r="K41" s="253">
        <v>100</v>
      </c>
      <c r="L41" s="253">
        <f t="shared" si="3"/>
        <v>5.882352941176471</v>
      </c>
      <c r="M41" s="253">
        <v>56</v>
      </c>
      <c r="N41" s="253">
        <v>271</v>
      </c>
      <c r="O41" s="253">
        <f t="shared" si="4"/>
        <v>4.8392857142857144</v>
      </c>
      <c r="P41" s="253">
        <v>19</v>
      </c>
      <c r="Q41" s="253">
        <v>85.5</v>
      </c>
      <c r="R41" s="253">
        <f t="shared" si="44"/>
        <v>4.5</v>
      </c>
      <c r="S41" s="253">
        <v>119</v>
      </c>
      <c r="T41" s="253">
        <v>515</v>
      </c>
      <c r="U41" s="253">
        <f t="shared" si="6"/>
        <v>4.3277310924369745</v>
      </c>
      <c r="V41" s="253">
        <f t="shared" si="45"/>
        <v>244.5</v>
      </c>
      <c r="W41" s="253">
        <f t="shared" si="46"/>
        <v>1209.8</v>
      </c>
      <c r="X41" s="253">
        <f t="shared" si="7"/>
        <v>4.9480572597137016</v>
      </c>
      <c r="Y41" s="253"/>
      <c r="Z41" s="253"/>
      <c r="AA41" s="253">
        <f t="shared" si="8"/>
        <v>0</v>
      </c>
      <c r="AB41" s="253"/>
      <c r="AC41" s="253"/>
      <c r="AD41" s="253">
        <f t="shared" si="48"/>
        <v>0</v>
      </c>
      <c r="AE41" s="253"/>
      <c r="AF41" s="253"/>
      <c r="AG41" s="253">
        <f t="shared" si="49"/>
        <v>0</v>
      </c>
      <c r="AH41" s="253"/>
      <c r="AI41" s="253"/>
      <c r="AJ41" s="253">
        <f t="shared" si="11"/>
        <v>0</v>
      </c>
      <c r="AK41" s="253"/>
      <c r="AL41" s="253"/>
      <c r="AM41" s="253">
        <f t="shared" si="12"/>
        <v>0</v>
      </c>
      <c r="AN41" s="253"/>
      <c r="AO41" s="253"/>
      <c r="AP41" s="253">
        <f t="shared" si="13"/>
        <v>0</v>
      </c>
      <c r="AQ41" s="253">
        <f t="shared" si="14"/>
        <v>0</v>
      </c>
      <c r="AR41" s="253">
        <f t="shared" si="33"/>
        <v>0</v>
      </c>
      <c r="AS41" s="253">
        <f t="shared" si="15"/>
        <v>0</v>
      </c>
      <c r="AT41" s="253"/>
      <c r="AU41" s="253"/>
      <c r="AV41" s="253">
        <f t="shared" si="16"/>
        <v>0</v>
      </c>
      <c r="AW41" s="253"/>
      <c r="AX41" s="253"/>
      <c r="AY41" s="253">
        <f t="shared" si="17"/>
        <v>0</v>
      </c>
      <c r="AZ41" s="253"/>
      <c r="BA41" s="253"/>
      <c r="BB41" s="253">
        <f t="shared" si="18"/>
        <v>0</v>
      </c>
      <c r="BC41" s="253"/>
      <c r="BD41" s="253"/>
      <c r="BE41" s="253">
        <f t="shared" si="19"/>
        <v>0</v>
      </c>
      <c r="BF41" s="253"/>
      <c r="BG41" s="253"/>
      <c r="BH41" s="253">
        <f t="shared" si="20"/>
        <v>0</v>
      </c>
      <c r="BI41" s="253"/>
      <c r="BJ41" s="254"/>
      <c r="BK41" s="254">
        <f t="shared" si="21"/>
        <v>0</v>
      </c>
      <c r="BL41" s="254">
        <f t="shared" si="34"/>
        <v>0</v>
      </c>
      <c r="BM41" s="254">
        <f t="shared" si="35"/>
        <v>0</v>
      </c>
      <c r="BN41" s="254">
        <f t="shared" si="22"/>
        <v>0</v>
      </c>
      <c r="BO41" s="254"/>
      <c r="BP41" s="254"/>
      <c r="BQ41" s="254">
        <f t="shared" si="23"/>
        <v>0</v>
      </c>
      <c r="BR41" s="254">
        <f t="shared" si="36"/>
        <v>31.5</v>
      </c>
      <c r="BS41" s="254">
        <f t="shared" si="36"/>
        <v>228.7</v>
      </c>
      <c r="BT41" s="254">
        <f t="shared" si="24"/>
        <v>7.2603174603174603</v>
      </c>
      <c r="BU41" s="254">
        <f t="shared" si="37"/>
        <v>2</v>
      </c>
      <c r="BV41" s="254">
        <f t="shared" si="37"/>
        <v>9.6</v>
      </c>
      <c r="BW41" s="254">
        <f t="shared" si="25"/>
        <v>4.8</v>
      </c>
      <c r="BX41" s="254">
        <f t="shared" si="38"/>
        <v>17</v>
      </c>
      <c r="BY41" s="254">
        <f t="shared" si="38"/>
        <v>100</v>
      </c>
      <c r="BZ41" s="254">
        <f t="shared" si="26"/>
        <v>5.882352941176471</v>
      </c>
      <c r="CA41" s="254">
        <f t="shared" si="39"/>
        <v>56</v>
      </c>
      <c r="CB41" s="254">
        <f t="shared" si="40"/>
        <v>271</v>
      </c>
      <c r="CC41" s="254">
        <f t="shared" si="27"/>
        <v>4.8392857142857144</v>
      </c>
      <c r="CD41" s="254">
        <f t="shared" si="41"/>
        <v>19</v>
      </c>
      <c r="CE41" s="254">
        <f t="shared" si="41"/>
        <v>85.5</v>
      </c>
      <c r="CF41" s="254">
        <f t="shared" si="28"/>
        <v>4.5</v>
      </c>
      <c r="CG41" s="254">
        <f t="shared" si="42"/>
        <v>119</v>
      </c>
      <c r="CH41" s="254">
        <f t="shared" si="42"/>
        <v>515</v>
      </c>
      <c r="CI41" s="254">
        <f t="shared" si="29"/>
        <v>4.3277310924369745</v>
      </c>
      <c r="CJ41" s="254">
        <f t="shared" si="47"/>
        <v>244.5</v>
      </c>
      <c r="CK41" s="254">
        <f t="shared" si="47"/>
        <v>1209.8</v>
      </c>
      <c r="CL41" s="254">
        <f t="shared" si="30"/>
        <v>4.9480572597137016</v>
      </c>
      <c r="DH41" s="255" t="s">
        <v>130</v>
      </c>
      <c r="DI41" s="255" t="s">
        <v>130</v>
      </c>
      <c r="DJ41" s="233" t="s">
        <v>138</v>
      </c>
    </row>
    <row r="42" spans="1:114" x14ac:dyDescent="0.25">
      <c r="A42" s="262" t="s">
        <v>34</v>
      </c>
      <c r="B42" s="251">
        <v>166.57</v>
      </c>
      <c r="C42" s="252">
        <f t="shared" si="0"/>
        <v>19.72143843429189</v>
      </c>
      <c r="D42" s="253"/>
      <c r="E42" s="253"/>
      <c r="F42" s="253">
        <f t="shared" si="1"/>
        <v>0</v>
      </c>
      <c r="G42" s="253"/>
      <c r="H42" s="253"/>
      <c r="I42" s="253">
        <f t="shared" si="2"/>
        <v>0</v>
      </c>
      <c r="J42" s="253"/>
      <c r="K42" s="253"/>
      <c r="L42" s="253">
        <f t="shared" si="3"/>
        <v>0</v>
      </c>
      <c r="M42" s="253"/>
      <c r="N42" s="253"/>
      <c r="O42" s="253">
        <f t="shared" si="4"/>
        <v>0</v>
      </c>
      <c r="P42" s="253"/>
      <c r="Q42" s="253"/>
      <c r="R42" s="253">
        <f t="shared" si="44"/>
        <v>0</v>
      </c>
      <c r="S42" s="253"/>
      <c r="T42" s="253"/>
      <c r="U42" s="253">
        <f t="shared" si="6"/>
        <v>0</v>
      </c>
      <c r="V42" s="253">
        <f t="shared" si="45"/>
        <v>0</v>
      </c>
      <c r="W42" s="253">
        <f t="shared" si="46"/>
        <v>0</v>
      </c>
      <c r="X42" s="253">
        <f t="shared" si="7"/>
        <v>0</v>
      </c>
      <c r="Y42" s="253"/>
      <c r="Z42" s="253"/>
      <c r="AA42" s="253">
        <f t="shared" si="8"/>
        <v>0</v>
      </c>
      <c r="AB42" s="253"/>
      <c r="AC42" s="253"/>
      <c r="AD42" s="253">
        <f t="shared" si="48"/>
        <v>0</v>
      </c>
      <c r="AE42" s="253"/>
      <c r="AF42" s="253"/>
      <c r="AG42" s="253">
        <f t="shared" si="49"/>
        <v>0</v>
      </c>
      <c r="AH42" s="253">
        <v>32.85</v>
      </c>
      <c r="AI42" s="253">
        <v>32.85</v>
      </c>
      <c r="AJ42" s="253">
        <f t="shared" si="11"/>
        <v>1</v>
      </c>
      <c r="AK42" s="253"/>
      <c r="AL42" s="253"/>
      <c r="AM42" s="253">
        <f t="shared" si="12"/>
        <v>0</v>
      </c>
      <c r="AN42" s="253"/>
      <c r="AO42" s="253"/>
      <c r="AP42" s="253">
        <f t="shared" si="13"/>
        <v>0</v>
      </c>
      <c r="AQ42" s="253">
        <f t="shared" si="14"/>
        <v>32.85</v>
      </c>
      <c r="AR42" s="253">
        <f t="shared" si="33"/>
        <v>32.85</v>
      </c>
      <c r="AS42" s="253">
        <f t="shared" si="15"/>
        <v>1</v>
      </c>
      <c r="AT42" s="253"/>
      <c r="AU42" s="253"/>
      <c r="AV42" s="253">
        <f t="shared" si="16"/>
        <v>0</v>
      </c>
      <c r="AW42" s="253"/>
      <c r="AX42" s="253"/>
      <c r="AY42" s="253">
        <f t="shared" si="17"/>
        <v>0</v>
      </c>
      <c r="AZ42" s="253"/>
      <c r="BA42" s="253"/>
      <c r="BB42" s="253">
        <f t="shared" si="18"/>
        <v>0</v>
      </c>
      <c r="BC42" s="253"/>
      <c r="BD42" s="253"/>
      <c r="BE42" s="253">
        <f t="shared" si="19"/>
        <v>0</v>
      </c>
      <c r="BF42" s="253"/>
      <c r="BG42" s="253"/>
      <c r="BH42" s="253">
        <f t="shared" si="20"/>
        <v>0</v>
      </c>
      <c r="BI42" s="253"/>
      <c r="BJ42" s="254"/>
      <c r="BK42" s="254">
        <f t="shared" si="21"/>
        <v>0</v>
      </c>
      <c r="BL42" s="254">
        <f t="shared" si="34"/>
        <v>0</v>
      </c>
      <c r="BM42" s="254">
        <f t="shared" si="35"/>
        <v>0</v>
      </c>
      <c r="BN42" s="254">
        <f t="shared" si="22"/>
        <v>0</v>
      </c>
      <c r="BO42" s="254"/>
      <c r="BP42" s="254"/>
      <c r="BQ42" s="254">
        <f t="shared" si="23"/>
        <v>0</v>
      </c>
      <c r="BR42" s="254">
        <f t="shared" si="36"/>
        <v>0</v>
      </c>
      <c r="BS42" s="254">
        <f t="shared" si="36"/>
        <v>0</v>
      </c>
      <c r="BT42" s="254">
        <f t="shared" si="24"/>
        <v>0</v>
      </c>
      <c r="BU42" s="254">
        <f t="shared" si="37"/>
        <v>0</v>
      </c>
      <c r="BV42" s="254">
        <f t="shared" si="37"/>
        <v>0</v>
      </c>
      <c r="BW42" s="254">
        <f t="shared" si="25"/>
        <v>0</v>
      </c>
      <c r="BX42" s="254">
        <f t="shared" si="38"/>
        <v>0</v>
      </c>
      <c r="BY42" s="254">
        <f t="shared" si="38"/>
        <v>0</v>
      </c>
      <c r="BZ42" s="254">
        <f t="shared" si="26"/>
        <v>0</v>
      </c>
      <c r="CA42" s="254">
        <f t="shared" si="39"/>
        <v>32.85</v>
      </c>
      <c r="CB42" s="254">
        <f t="shared" si="40"/>
        <v>32.85</v>
      </c>
      <c r="CC42" s="254">
        <f t="shared" si="27"/>
        <v>1</v>
      </c>
      <c r="CD42" s="254">
        <f t="shared" si="41"/>
        <v>0</v>
      </c>
      <c r="CE42" s="254">
        <f t="shared" si="41"/>
        <v>0</v>
      </c>
      <c r="CF42" s="254">
        <f t="shared" si="28"/>
        <v>0</v>
      </c>
      <c r="CG42" s="254">
        <f t="shared" si="42"/>
        <v>0</v>
      </c>
      <c r="CH42" s="254">
        <f t="shared" si="42"/>
        <v>0</v>
      </c>
      <c r="CI42" s="254">
        <f t="shared" si="29"/>
        <v>0</v>
      </c>
      <c r="CJ42" s="254">
        <f t="shared" si="47"/>
        <v>32.85</v>
      </c>
      <c r="CK42" s="254">
        <f t="shared" si="47"/>
        <v>32.85</v>
      </c>
      <c r="CL42" s="254">
        <f t="shared" si="30"/>
        <v>1</v>
      </c>
      <c r="DI42" s="255" t="s">
        <v>130</v>
      </c>
      <c r="DJ42" s="233" t="s">
        <v>143</v>
      </c>
    </row>
    <row r="43" spans="1:114" x14ac:dyDescent="0.25">
      <c r="A43" s="262" t="s">
        <v>35</v>
      </c>
      <c r="B43" s="251">
        <v>1008</v>
      </c>
      <c r="C43" s="252">
        <f t="shared" si="0"/>
        <v>77.728174603174608</v>
      </c>
      <c r="D43" s="253">
        <v>134</v>
      </c>
      <c r="E43" s="253">
        <v>467.8</v>
      </c>
      <c r="F43" s="253">
        <f t="shared" si="1"/>
        <v>3.491044776119403</v>
      </c>
      <c r="G43" s="253"/>
      <c r="H43" s="253"/>
      <c r="I43" s="253">
        <f t="shared" si="2"/>
        <v>0</v>
      </c>
      <c r="J43" s="253">
        <v>26.5</v>
      </c>
      <c r="K43" s="253">
        <v>77.099999999999994</v>
      </c>
      <c r="L43" s="253">
        <f t="shared" si="3"/>
        <v>2.9094339622641505</v>
      </c>
      <c r="M43" s="253"/>
      <c r="N43" s="253"/>
      <c r="O43" s="253">
        <f t="shared" si="4"/>
        <v>0</v>
      </c>
      <c r="P43" s="253">
        <v>20</v>
      </c>
      <c r="Q43" s="253">
        <v>58.65</v>
      </c>
      <c r="R43" s="253">
        <f t="shared" si="44"/>
        <v>2.9325000000000001</v>
      </c>
      <c r="S43" s="253">
        <v>190</v>
      </c>
      <c r="T43" s="253">
        <v>560.6</v>
      </c>
      <c r="U43" s="253">
        <f t="shared" si="6"/>
        <v>2.9505263157894737</v>
      </c>
      <c r="V43" s="253">
        <f t="shared" si="45"/>
        <v>370.5</v>
      </c>
      <c r="W43" s="253">
        <f t="shared" si="46"/>
        <v>1164.1500000000001</v>
      </c>
      <c r="X43" s="253">
        <f t="shared" si="7"/>
        <v>3.142105263157895</v>
      </c>
      <c r="Y43" s="253">
        <v>33</v>
      </c>
      <c r="Z43" s="253">
        <v>102.3</v>
      </c>
      <c r="AA43" s="253">
        <f t="shared" si="8"/>
        <v>3.1</v>
      </c>
      <c r="AB43" s="253"/>
      <c r="AC43" s="253"/>
      <c r="AD43" s="253">
        <f t="shared" si="48"/>
        <v>0</v>
      </c>
      <c r="AE43" s="253"/>
      <c r="AF43" s="253"/>
      <c r="AG43" s="253">
        <f t="shared" si="49"/>
        <v>0</v>
      </c>
      <c r="AH43" s="253"/>
      <c r="AI43" s="253"/>
      <c r="AJ43" s="253">
        <f t="shared" si="11"/>
        <v>0</v>
      </c>
      <c r="AK43" s="253">
        <v>43</v>
      </c>
      <c r="AL43" s="253">
        <v>126.85</v>
      </c>
      <c r="AM43" s="253">
        <f t="shared" si="12"/>
        <v>2.9499999999999997</v>
      </c>
      <c r="AN43" s="253">
        <v>337</v>
      </c>
      <c r="AO43" s="253">
        <v>980.75</v>
      </c>
      <c r="AP43" s="253">
        <f t="shared" si="13"/>
        <v>2.9102373887240356</v>
      </c>
      <c r="AQ43" s="253">
        <f t="shared" si="14"/>
        <v>413</v>
      </c>
      <c r="AR43" s="253">
        <f t="shared" si="33"/>
        <v>1209.8999999999999</v>
      </c>
      <c r="AS43" s="253">
        <f t="shared" si="15"/>
        <v>2.9295399515738496</v>
      </c>
      <c r="AT43" s="253"/>
      <c r="AU43" s="253"/>
      <c r="AV43" s="253">
        <f t="shared" si="16"/>
        <v>0</v>
      </c>
      <c r="AW43" s="253"/>
      <c r="AX43" s="253"/>
      <c r="AY43" s="253">
        <f t="shared" si="17"/>
        <v>0</v>
      </c>
      <c r="AZ43" s="253"/>
      <c r="BA43" s="253"/>
      <c r="BB43" s="253">
        <f t="shared" si="18"/>
        <v>0</v>
      </c>
      <c r="BC43" s="253"/>
      <c r="BD43" s="253"/>
      <c r="BE43" s="253">
        <f t="shared" si="19"/>
        <v>0</v>
      </c>
      <c r="BF43" s="253"/>
      <c r="BG43" s="253"/>
      <c r="BH43" s="253">
        <f t="shared" si="20"/>
        <v>0</v>
      </c>
      <c r="BI43" s="253"/>
      <c r="BJ43" s="254"/>
      <c r="BK43" s="254">
        <f t="shared" si="21"/>
        <v>0</v>
      </c>
      <c r="BL43" s="254">
        <f t="shared" si="34"/>
        <v>0</v>
      </c>
      <c r="BM43" s="254">
        <f t="shared" si="35"/>
        <v>0</v>
      </c>
      <c r="BN43" s="254">
        <f t="shared" si="22"/>
        <v>0</v>
      </c>
      <c r="BO43" s="254"/>
      <c r="BP43" s="254"/>
      <c r="BQ43" s="254">
        <f t="shared" si="23"/>
        <v>0</v>
      </c>
      <c r="BR43" s="254">
        <f t="shared" si="36"/>
        <v>167</v>
      </c>
      <c r="BS43" s="254">
        <f t="shared" si="36"/>
        <v>570.1</v>
      </c>
      <c r="BT43" s="254">
        <f t="shared" si="24"/>
        <v>3.4137724550898203</v>
      </c>
      <c r="BU43" s="254">
        <f t="shared" si="37"/>
        <v>0</v>
      </c>
      <c r="BV43" s="254">
        <f t="shared" si="37"/>
        <v>0</v>
      </c>
      <c r="BW43" s="254">
        <f t="shared" si="25"/>
        <v>0</v>
      </c>
      <c r="BX43" s="254">
        <f t="shared" si="38"/>
        <v>26.5</v>
      </c>
      <c r="BY43" s="254">
        <f t="shared" si="38"/>
        <v>77.099999999999994</v>
      </c>
      <c r="BZ43" s="254">
        <f t="shared" si="26"/>
        <v>2.9094339622641505</v>
      </c>
      <c r="CA43" s="254">
        <f t="shared" si="39"/>
        <v>0</v>
      </c>
      <c r="CB43" s="254">
        <f t="shared" si="40"/>
        <v>0</v>
      </c>
      <c r="CC43" s="254">
        <f t="shared" si="27"/>
        <v>0</v>
      </c>
      <c r="CD43" s="254">
        <f t="shared" si="41"/>
        <v>63</v>
      </c>
      <c r="CE43" s="254">
        <f t="shared" si="41"/>
        <v>185.5</v>
      </c>
      <c r="CF43" s="254">
        <f t="shared" si="28"/>
        <v>2.9444444444444446</v>
      </c>
      <c r="CG43" s="254">
        <f t="shared" si="42"/>
        <v>527</v>
      </c>
      <c r="CH43" s="254">
        <f t="shared" si="42"/>
        <v>1541.35</v>
      </c>
      <c r="CI43" s="254">
        <f t="shared" si="29"/>
        <v>2.9247628083491461</v>
      </c>
      <c r="CJ43" s="254">
        <f t="shared" si="47"/>
        <v>783.5</v>
      </c>
      <c r="CK43" s="254">
        <f t="shared" si="47"/>
        <v>2374.0500000000002</v>
      </c>
      <c r="CL43" s="254">
        <f t="shared" si="30"/>
        <v>3.0300574345883855</v>
      </c>
      <c r="DI43" s="255" t="s">
        <v>130</v>
      </c>
      <c r="DJ43" s="233" t="s">
        <v>138</v>
      </c>
    </row>
    <row r="44" spans="1:114" x14ac:dyDescent="0.25">
      <c r="A44" s="262" t="s">
        <v>36</v>
      </c>
      <c r="B44" s="251">
        <v>1140.8399999999999</v>
      </c>
      <c r="C44" s="252">
        <f t="shared" si="0"/>
        <v>91.89222853336139</v>
      </c>
      <c r="D44" s="45">
        <v>291.19330000000002</v>
      </c>
      <c r="E44" s="45">
        <v>1422.0349999999999</v>
      </c>
      <c r="F44" s="253">
        <f t="shared" si="1"/>
        <v>4.8834743107070109</v>
      </c>
      <c r="G44" s="45">
        <v>14.97</v>
      </c>
      <c r="H44" s="45">
        <v>49.480000000000004</v>
      </c>
      <c r="I44" s="253">
        <f t="shared" si="2"/>
        <v>3.3052772211088848</v>
      </c>
      <c r="J44" s="104"/>
      <c r="K44" s="104"/>
      <c r="L44" s="253">
        <f t="shared" si="3"/>
        <v>0</v>
      </c>
      <c r="M44" s="253">
        <v>2</v>
      </c>
      <c r="N44" s="253">
        <v>8</v>
      </c>
      <c r="O44" s="253">
        <f t="shared" si="4"/>
        <v>4</v>
      </c>
      <c r="P44" s="253">
        <v>580.01999999999987</v>
      </c>
      <c r="Q44" s="253">
        <v>2114.7550000000001</v>
      </c>
      <c r="R44" s="253">
        <f t="shared" si="44"/>
        <v>3.6460035860832396</v>
      </c>
      <c r="S44" s="253">
        <v>1.5</v>
      </c>
      <c r="T44" s="253">
        <v>4.55</v>
      </c>
      <c r="U44" s="253">
        <f t="shared" si="6"/>
        <v>3.0333333333333332</v>
      </c>
      <c r="V44" s="253">
        <f t="shared" si="45"/>
        <v>889.68329999999992</v>
      </c>
      <c r="W44" s="253">
        <f t="shared" si="46"/>
        <v>3598.82</v>
      </c>
      <c r="X44" s="253">
        <f t="shared" si="7"/>
        <v>4.0450573816547983</v>
      </c>
      <c r="Y44" s="253">
        <v>1.81</v>
      </c>
      <c r="Z44" s="253">
        <v>9</v>
      </c>
      <c r="AA44" s="253">
        <f t="shared" si="8"/>
        <v>4.972375690607735</v>
      </c>
      <c r="AB44" s="253"/>
      <c r="AC44" s="253"/>
      <c r="AD44" s="253">
        <f t="shared" si="48"/>
        <v>0</v>
      </c>
      <c r="AE44" s="253"/>
      <c r="AF44" s="253"/>
      <c r="AG44" s="253">
        <f t="shared" si="49"/>
        <v>0</v>
      </c>
      <c r="AH44" s="253"/>
      <c r="AI44" s="253"/>
      <c r="AJ44" s="253">
        <f t="shared" si="11"/>
        <v>0</v>
      </c>
      <c r="AK44" s="253">
        <v>156.85</v>
      </c>
      <c r="AL44" s="253">
        <v>548.61200000000008</v>
      </c>
      <c r="AM44" s="253">
        <f t="shared" si="12"/>
        <v>3.4976856869620665</v>
      </c>
      <c r="AN44" s="253"/>
      <c r="AO44" s="253"/>
      <c r="AP44" s="253">
        <f t="shared" si="13"/>
        <v>0</v>
      </c>
      <c r="AQ44" s="253">
        <f t="shared" si="14"/>
        <v>158.66</v>
      </c>
      <c r="AR44" s="253">
        <f t="shared" si="33"/>
        <v>557.61200000000008</v>
      </c>
      <c r="AS44" s="253">
        <f t="shared" si="15"/>
        <v>3.5145090129837393</v>
      </c>
      <c r="AT44" s="253"/>
      <c r="AU44" s="253"/>
      <c r="AV44" s="253">
        <f t="shared" si="16"/>
        <v>0</v>
      </c>
      <c r="AW44" s="253"/>
      <c r="AX44" s="253"/>
      <c r="AY44" s="253">
        <f t="shared" si="17"/>
        <v>0</v>
      </c>
      <c r="AZ44" s="253"/>
      <c r="BA44" s="253"/>
      <c r="BB44" s="253">
        <f t="shared" si="18"/>
        <v>0</v>
      </c>
      <c r="BC44" s="253"/>
      <c r="BD44" s="253"/>
      <c r="BE44" s="253">
        <f t="shared" si="19"/>
        <v>0</v>
      </c>
      <c r="BF44" s="253"/>
      <c r="BG44" s="253"/>
      <c r="BH44" s="253">
        <f t="shared" si="20"/>
        <v>0</v>
      </c>
      <c r="BI44" s="253"/>
      <c r="BJ44" s="254"/>
      <c r="BK44" s="254">
        <f t="shared" si="21"/>
        <v>0</v>
      </c>
      <c r="BL44" s="254">
        <f t="shared" si="34"/>
        <v>0</v>
      </c>
      <c r="BM44" s="254">
        <f t="shared" si="35"/>
        <v>0</v>
      </c>
      <c r="BN44" s="254">
        <f t="shared" si="22"/>
        <v>0</v>
      </c>
      <c r="BO44" s="254"/>
      <c r="BP44" s="254"/>
      <c r="BQ44" s="254">
        <f t="shared" si="23"/>
        <v>0</v>
      </c>
      <c r="BR44" s="254">
        <f t="shared" si="36"/>
        <v>293.00330000000002</v>
      </c>
      <c r="BS44" s="254">
        <f t="shared" si="36"/>
        <v>1431.0349999999999</v>
      </c>
      <c r="BT44" s="254">
        <f t="shared" si="24"/>
        <v>4.8840234905204127</v>
      </c>
      <c r="BU44" s="254">
        <f t="shared" si="37"/>
        <v>14.97</v>
      </c>
      <c r="BV44" s="254">
        <f t="shared" si="37"/>
        <v>49.480000000000004</v>
      </c>
      <c r="BW44" s="254">
        <f t="shared" si="25"/>
        <v>3.3052772211088848</v>
      </c>
      <c r="BX44" s="254">
        <f t="shared" si="38"/>
        <v>0</v>
      </c>
      <c r="BY44" s="254">
        <f t="shared" si="38"/>
        <v>0</v>
      </c>
      <c r="BZ44" s="254">
        <f t="shared" si="26"/>
        <v>0</v>
      </c>
      <c r="CA44" s="254">
        <f t="shared" si="39"/>
        <v>2</v>
      </c>
      <c r="CB44" s="254">
        <f t="shared" si="40"/>
        <v>8</v>
      </c>
      <c r="CC44" s="254">
        <f t="shared" si="27"/>
        <v>4</v>
      </c>
      <c r="CD44" s="254">
        <f t="shared" si="41"/>
        <v>736.86999999999989</v>
      </c>
      <c r="CE44" s="254">
        <f t="shared" si="41"/>
        <v>2663.3670000000002</v>
      </c>
      <c r="CF44" s="254">
        <f t="shared" si="28"/>
        <v>3.6144326679061445</v>
      </c>
      <c r="CG44" s="254">
        <f t="shared" si="42"/>
        <v>1.5</v>
      </c>
      <c r="CH44" s="254">
        <f t="shared" si="42"/>
        <v>4.55</v>
      </c>
      <c r="CI44" s="254">
        <f t="shared" si="29"/>
        <v>3.0333333333333332</v>
      </c>
      <c r="CJ44" s="254">
        <f t="shared" si="47"/>
        <v>1048.3433</v>
      </c>
      <c r="CK44" s="254">
        <f t="shared" si="47"/>
        <v>4156.4320000000007</v>
      </c>
      <c r="CL44" s="254">
        <f t="shared" si="30"/>
        <v>3.9647623063933359</v>
      </c>
      <c r="DH44" s="255"/>
      <c r="DI44" s="255" t="s">
        <v>130</v>
      </c>
      <c r="DJ44" s="233" t="s">
        <v>138</v>
      </c>
    </row>
    <row r="45" spans="1:114" x14ac:dyDescent="0.25">
      <c r="A45" s="262" t="s">
        <v>37</v>
      </c>
      <c r="B45" s="251">
        <v>1657</v>
      </c>
      <c r="C45" s="252">
        <f t="shared" si="0"/>
        <v>57.231623415811718</v>
      </c>
      <c r="D45" s="104">
        <v>151.87000000000003</v>
      </c>
      <c r="E45" s="104">
        <v>905.68000000000006</v>
      </c>
      <c r="F45" s="253">
        <f t="shared" si="1"/>
        <v>5.9635214328043711</v>
      </c>
      <c r="G45" s="104">
        <v>4.5</v>
      </c>
      <c r="H45" s="104">
        <v>20.3</v>
      </c>
      <c r="I45" s="253">
        <f t="shared" si="2"/>
        <v>4.5111111111111111</v>
      </c>
      <c r="J45" s="104">
        <v>30.24</v>
      </c>
      <c r="K45" s="104">
        <v>135.25</v>
      </c>
      <c r="L45" s="253">
        <f t="shared" si="3"/>
        <v>4.4725529100529107</v>
      </c>
      <c r="M45" s="104">
        <v>96.97999999999999</v>
      </c>
      <c r="N45" s="104">
        <v>401.90000000000003</v>
      </c>
      <c r="O45" s="253">
        <f t="shared" si="4"/>
        <v>4.14415343369767</v>
      </c>
      <c r="P45" s="104">
        <v>659.33800000000008</v>
      </c>
      <c r="Q45" s="104">
        <v>2479.4349999999999</v>
      </c>
      <c r="R45" s="253">
        <f t="shared" si="44"/>
        <v>3.7604915839827213</v>
      </c>
      <c r="S45" s="253"/>
      <c r="T45" s="253"/>
      <c r="U45" s="253">
        <f t="shared" si="6"/>
        <v>0</v>
      </c>
      <c r="V45" s="253">
        <f t="shared" si="45"/>
        <v>942.92800000000011</v>
      </c>
      <c r="W45" s="253">
        <f t="shared" si="46"/>
        <v>3942.5650000000005</v>
      </c>
      <c r="X45" s="253">
        <f t="shared" si="7"/>
        <v>4.1811941102608046</v>
      </c>
      <c r="Y45" s="253"/>
      <c r="Z45" s="253"/>
      <c r="AA45" s="253">
        <f t="shared" si="8"/>
        <v>0</v>
      </c>
      <c r="AB45" s="253"/>
      <c r="AC45" s="253"/>
      <c r="AD45" s="253">
        <f t="shared" si="48"/>
        <v>0</v>
      </c>
      <c r="AE45" s="104">
        <v>1</v>
      </c>
      <c r="AF45" s="104">
        <v>3.8</v>
      </c>
      <c r="AG45" s="253">
        <f t="shared" si="49"/>
        <v>3.8</v>
      </c>
      <c r="AH45" s="104">
        <v>3.4</v>
      </c>
      <c r="AI45" s="104">
        <v>12.049999999999999</v>
      </c>
      <c r="AJ45" s="253">
        <f t="shared" si="11"/>
        <v>3.5441176470588234</v>
      </c>
      <c r="AK45" s="104">
        <v>1</v>
      </c>
      <c r="AL45" s="104">
        <v>3</v>
      </c>
      <c r="AM45" s="253">
        <f t="shared" si="12"/>
        <v>3</v>
      </c>
      <c r="AN45" s="253"/>
      <c r="AO45" s="253"/>
      <c r="AP45" s="253">
        <f t="shared" si="13"/>
        <v>0</v>
      </c>
      <c r="AQ45" s="253">
        <f t="shared" si="14"/>
        <v>5.4</v>
      </c>
      <c r="AR45" s="253">
        <f t="shared" si="33"/>
        <v>18.849999999999998</v>
      </c>
      <c r="AS45" s="253">
        <f t="shared" si="15"/>
        <v>3.49074074074074</v>
      </c>
      <c r="AT45" s="253"/>
      <c r="AU45" s="253"/>
      <c r="AV45" s="253">
        <f t="shared" si="16"/>
        <v>0</v>
      </c>
      <c r="AW45" s="253"/>
      <c r="AX45" s="253"/>
      <c r="AY45" s="253">
        <f t="shared" si="17"/>
        <v>0</v>
      </c>
      <c r="AZ45" s="253"/>
      <c r="BA45" s="253"/>
      <c r="BB45" s="253">
        <f t="shared" si="18"/>
        <v>0</v>
      </c>
      <c r="BC45" s="253"/>
      <c r="BD45" s="253"/>
      <c r="BE45" s="253">
        <f t="shared" si="19"/>
        <v>0</v>
      </c>
      <c r="BF45" s="253"/>
      <c r="BG45" s="253"/>
      <c r="BH45" s="253">
        <f t="shared" si="20"/>
        <v>0</v>
      </c>
      <c r="BI45" s="253"/>
      <c r="BJ45" s="254"/>
      <c r="BK45" s="254">
        <f t="shared" si="21"/>
        <v>0</v>
      </c>
      <c r="BL45" s="254">
        <f t="shared" si="34"/>
        <v>0</v>
      </c>
      <c r="BM45" s="254">
        <f t="shared" si="35"/>
        <v>0</v>
      </c>
      <c r="BN45" s="254">
        <f t="shared" si="22"/>
        <v>0</v>
      </c>
      <c r="BO45" s="254"/>
      <c r="BP45" s="254"/>
      <c r="BQ45" s="254">
        <f t="shared" si="23"/>
        <v>0</v>
      </c>
      <c r="BR45" s="254">
        <f t="shared" si="36"/>
        <v>151.87000000000003</v>
      </c>
      <c r="BS45" s="254">
        <f t="shared" si="36"/>
        <v>905.68000000000006</v>
      </c>
      <c r="BT45" s="254">
        <f t="shared" si="24"/>
        <v>5.9635214328043711</v>
      </c>
      <c r="BU45" s="254">
        <f t="shared" si="37"/>
        <v>4.5</v>
      </c>
      <c r="BV45" s="254">
        <f t="shared" si="37"/>
        <v>20.3</v>
      </c>
      <c r="BW45" s="254">
        <f t="shared" si="25"/>
        <v>4.5111111111111111</v>
      </c>
      <c r="BX45" s="254">
        <f t="shared" si="38"/>
        <v>31.24</v>
      </c>
      <c r="BY45" s="254">
        <f t="shared" si="38"/>
        <v>139.05000000000001</v>
      </c>
      <c r="BZ45" s="254">
        <f t="shared" si="26"/>
        <v>4.451024327784892</v>
      </c>
      <c r="CA45" s="254">
        <f t="shared" si="39"/>
        <v>100.38</v>
      </c>
      <c r="CB45" s="254">
        <f t="shared" si="40"/>
        <v>413.95000000000005</v>
      </c>
      <c r="CC45" s="254">
        <f t="shared" si="27"/>
        <v>4.1238294480972311</v>
      </c>
      <c r="CD45" s="254">
        <f t="shared" si="41"/>
        <v>660.33800000000008</v>
      </c>
      <c r="CE45" s="254">
        <f t="shared" si="41"/>
        <v>2482.4349999999999</v>
      </c>
      <c r="CF45" s="254">
        <f t="shared" si="28"/>
        <v>3.7593399138017194</v>
      </c>
      <c r="CG45" s="254">
        <f t="shared" si="42"/>
        <v>0</v>
      </c>
      <c r="CH45" s="254">
        <f t="shared" si="42"/>
        <v>0</v>
      </c>
      <c r="CI45" s="254">
        <f t="shared" si="29"/>
        <v>0</v>
      </c>
      <c r="CJ45" s="254">
        <f t="shared" si="47"/>
        <v>948.32800000000009</v>
      </c>
      <c r="CK45" s="254">
        <f t="shared" si="47"/>
        <v>3961.4150000000004</v>
      </c>
      <c r="CL45" s="254">
        <f t="shared" si="30"/>
        <v>4.1772625083304513</v>
      </c>
      <c r="DH45" s="255" t="s">
        <v>130</v>
      </c>
      <c r="DI45" s="255" t="s">
        <v>130</v>
      </c>
      <c r="DJ45" s="233" t="s">
        <v>138</v>
      </c>
    </row>
    <row r="46" spans="1:114" x14ac:dyDescent="0.25">
      <c r="A46" s="262" t="s">
        <v>38</v>
      </c>
      <c r="B46" s="251">
        <v>3677.73</v>
      </c>
      <c r="C46" s="252">
        <f t="shared" si="0"/>
        <v>39.164647758263932</v>
      </c>
      <c r="D46" s="253">
        <v>159.75</v>
      </c>
      <c r="E46" s="253">
        <v>897.43</v>
      </c>
      <c r="F46" s="253">
        <f t="shared" si="1"/>
        <v>5.6177151799687008</v>
      </c>
      <c r="G46" s="253">
        <v>52</v>
      </c>
      <c r="H46" s="253">
        <v>207.35</v>
      </c>
      <c r="I46" s="253">
        <f t="shared" si="2"/>
        <v>3.9874999999999998</v>
      </c>
      <c r="J46" s="253">
        <v>72.25</v>
      </c>
      <c r="K46" s="253">
        <v>313.98</v>
      </c>
      <c r="L46" s="253">
        <f t="shared" si="3"/>
        <v>4.3457439446366788</v>
      </c>
      <c r="M46" s="253">
        <v>119.95</v>
      </c>
      <c r="N46" s="253">
        <v>492.01</v>
      </c>
      <c r="O46" s="253">
        <f t="shared" si="4"/>
        <v>4.1017924135056267</v>
      </c>
      <c r="P46" s="253">
        <v>361.35</v>
      </c>
      <c r="Q46" s="253">
        <v>1443.67</v>
      </c>
      <c r="R46" s="253">
        <f t="shared" si="44"/>
        <v>3.9952123979521241</v>
      </c>
      <c r="S46" s="253">
        <v>355.31</v>
      </c>
      <c r="T46" s="253">
        <v>1440.98</v>
      </c>
      <c r="U46" s="253">
        <f t="shared" si="6"/>
        <v>4.0555571191354032</v>
      </c>
      <c r="V46" s="253">
        <f t="shared" si="45"/>
        <v>1120.6100000000001</v>
      </c>
      <c r="W46" s="253">
        <f t="shared" si="46"/>
        <v>4795.42</v>
      </c>
      <c r="X46" s="253">
        <f t="shared" si="7"/>
        <v>4.2792943129188563</v>
      </c>
      <c r="Y46" s="253"/>
      <c r="Z46" s="253"/>
      <c r="AA46" s="253">
        <f t="shared" si="8"/>
        <v>0</v>
      </c>
      <c r="AB46" s="253"/>
      <c r="AC46" s="253"/>
      <c r="AD46" s="253">
        <f t="shared" si="48"/>
        <v>0</v>
      </c>
      <c r="AE46" s="253"/>
      <c r="AF46" s="253"/>
      <c r="AG46" s="253">
        <f t="shared" si="49"/>
        <v>0</v>
      </c>
      <c r="AH46" s="253">
        <v>5.5</v>
      </c>
      <c r="AI46" s="253">
        <v>21.6</v>
      </c>
      <c r="AJ46" s="253">
        <v>3.93</v>
      </c>
      <c r="AK46" s="253">
        <v>14</v>
      </c>
      <c r="AL46" s="253">
        <v>55.4</v>
      </c>
      <c r="AM46" s="253">
        <f t="shared" si="12"/>
        <v>3.9571428571428569</v>
      </c>
      <c r="AN46" s="253">
        <v>298.01</v>
      </c>
      <c r="AO46" s="253">
        <v>1192.51</v>
      </c>
      <c r="AP46" s="253">
        <f t="shared" si="13"/>
        <v>4.0015771282842856</v>
      </c>
      <c r="AQ46" s="253">
        <f t="shared" si="14"/>
        <v>317.51</v>
      </c>
      <c r="AR46" s="253">
        <f t="shared" si="33"/>
        <v>1269.51</v>
      </c>
      <c r="AS46" s="253">
        <f t="shared" si="15"/>
        <v>3.9983307612358665</v>
      </c>
      <c r="AT46" s="253"/>
      <c r="AU46" s="253"/>
      <c r="AV46" s="253">
        <f t="shared" si="16"/>
        <v>0</v>
      </c>
      <c r="AW46" s="253">
        <v>2</v>
      </c>
      <c r="AX46" s="253">
        <v>8</v>
      </c>
      <c r="AY46" s="253">
        <v>4</v>
      </c>
      <c r="AZ46" s="253"/>
      <c r="BA46" s="253"/>
      <c r="BB46" s="253">
        <f t="shared" si="18"/>
        <v>0</v>
      </c>
      <c r="BC46" s="253"/>
      <c r="BD46" s="253"/>
      <c r="BE46" s="253">
        <f t="shared" si="19"/>
        <v>0</v>
      </c>
      <c r="BF46" s="253"/>
      <c r="BG46" s="253"/>
      <c r="BH46" s="253">
        <f t="shared" si="20"/>
        <v>0</v>
      </c>
      <c r="BI46" s="253">
        <v>0.25</v>
      </c>
      <c r="BJ46" s="254">
        <v>0.36</v>
      </c>
      <c r="BK46" s="254">
        <f t="shared" si="21"/>
        <v>1.44</v>
      </c>
      <c r="BL46" s="254">
        <f t="shared" si="34"/>
        <v>2.25</v>
      </c>
      <c r="BM46" s="254">
        <f t="shared" si="35"/>
        <v>8.36</v>
      </c>
      <c r="BN46" s="254">
        <f t="shared" si="22"/>
        <v>3.7155555555555555</v>
      </c>
      <c r="BO46" s="254"/>
      <c r="BP46" s="254"/>
      <c r="BQ46" s="254">
        <f t="shared" si="23"/>
        <v>0</v>
      </c>
      <c r="BR46" s="254">
        <f t="shared" si="36"/>
        <v>159.75</v>
      </c>
      <c r="BS46" s="254">
        <f t="shared" si="36"/>
        <v>897.43</v>
      </c>
      <c r="BT46" s="254">
        <f t="shared" si="24"/>
        <v>5.6177151799687008</v>
      </c>
      <c r="BU46" s="254">
        <f t="shared" si="37"/>
        <v>54</v>
      </c>
      <c r="BV46" s="254">
        <f t="shared" si="37"/>
        <v>215.35</v>
      </c>
      <c r="BW46" s="254">
        <f t="shared" si="25"/>
        <v>3.9879629629629627</v>
      </c>
      <c r="BX46" s="254">
        <f t="shared" si="38"/>
        <v>72.25</v>
      </c>
      <c r="BY46" s="254">
        <f t="shared" si="38"/>
        <v>313.98</v>
      </c>
      <c r="BZ46" s="254">
        <f t="shared" si="26"/>
        <v>4.3457439446366788</v>
      </c>
      <c r="CA46" s="254">
        <f t="shared" si="39"/>
        <v>125.45</v>
      </c>
      <c r="CB46" s="254">
        <f t="shared" si="40"/>
        <v>513.61</v>
      </c>
      <c r="CC46" s="254">
        <f t="shared" si="27"/>
        <v>4.0941410920685533</v>
      </c>
      <c r="CD46" s="254">
        <f t="shared" si="41"/>
        <v>375.35</v>
      </c>
      <c r="CE46" s="254">
        <f t="shared" si="41"/>
        <v>1499.0700000000002</v>
      </c>
      <c r="CF46" s="254">
        <f t="shared" si="28"/>
        <v>3.9937924603703214</v>
      </c>
      <c r="CG46" s="254">
        <f t="shared" si="42"/>
        <v>653.56999999999994</v>
      </c>
      <c r="CH46" s="254">
        <f t="shared" si="42"/>
        <v>2633.85</v>
      </c>
      <c r="CI46" s="254">
        <f t="shared" si="29"/>
        <v>4.0299432348486013</v>
      </c>
      <c r="CJ46" s="254">
        <f t="shared" si="47"/>
        <v>1440.3700000000001</v>
      </c>
      <c r="CK46" s="254">
        <f t="shared" si="47"/>
        <v>6073.29</v>
      </c>
      <c r="CL46" s="254">
        <f t="shared" si="30"/>
        <v>4.2164790991203649</v>
      </c>
      <c r="DI46" s="255" t="s">
        <v>130</v>
      </c>
      <c r="DJ46" s="233" t="s">
        <v>138</v>
      </c>
    </row>
    <row r="47" spans="1:114" x14ac:dyDescent="0.25">
      <c r="A47" s="262" t="s">
        <v>39</v>
      </c>
      <c r="B47" s="251">
        <v>506.5</v>
      </c>
      <c r="C47" s="252">
        <f t="shared" si="0"/>
        <v>0</v>
      </c>
      <c r="D47" s="253"/>
      <c r="E47" s="253"/>
      <c r="F47" s="253">
        <f t="shared" si="1"/>
        <v>0</v>
      </c>
      <c r="G47" s="253"/>
      <c r="H47" s="253"/>
      <c r="I47" s="253">
        <f t="shared" si="2"/>
        <v>0</v>
      </c>
      <c r="J47" s="253"/>
      <c r="K47" s="253"/>
      <c r="L47" s="253">
        <f t="shared" si="3"/>
        <v>0</v>
      </c>
      <c r="M47" s="253"/>
      <c r="N47" s="253"/>
      <c r="O47" s="253">
        <f t="shared" si="4"/>
        <v>0</v>
      </c>
      <c r="P47" s="253"/>
      <c r="Q47" s="253"/>
      <c r="R47" s="253">
        <f t="shared" si="44"/>
        <v>0</v>
      </c>
      <c r="S47" s="253"/>
      <c r="T47" s="253"/>
      <c r="U47" s="253">
        <f t="shared" si="6"/>
        <v>0</v>
      </c>
      <c r="V47" s="253">
        <f t="shared" si="45"/>
        <v>0</v>
      </c>
      <c r="W47" s="253">
        <f t="shared" si="46"/>
        <v>0</v>
      </c>
      <c r="X47" s="253">
        <f t="shared" si="7"/>
        <v>0</v>
      </c>
      <c r="Y47" s="253"/>
      <c r="Z47" s="253"/>
      <c r="AA47" s="253">
        <f t="shared" si="8"/>
        <v>0</v>
      </c>
      <c r="AB47" s="253"/>
      <c r="AC47" s="253"/>
      <c r="AD47" s="253">
        <f t="shared" si="48"/>
        <v>0</v>
      </c>
      <c r="AE47" s="253"/>
      <c r="AF47" s="253"/>
      <c r="AG47" s="253">
        <f t="shared" si="49"/>
        <v>0</v>
      </c>
      <c r="AH47" s="253"/>
      <c r="AI47" s="253"/>
      <c r="AJ47" s="253">
        <f t="shared" si="11"/>
        <v>0</v>
      </c>
      <c r="AK47" s="253"/>
      <c r="AL47" s="253"/>
      <c r="AM47" s="253">
        <f t="shared" si="12"/>
        <v>0</v>
      </c>
      <c r="AN47" s="253"/>
      <c r="AO47" s="253"/>
      <c r="AP47" s="253">
        <f t="shared" si="13"/>
        <v>0</v>
      </c>
      <c r="AQ47" s="253">
        <f t="shared" si="14"/>
        <v>0</v>
      </c>
      <c r="AR47" s="253">
        <v>620</v>
      </c>
      <c r="AS47" s="253">
        <f t="shared" si="15"/>
        <v>0</v>
      </c>
      <c r="AT47" s="253"/>
      <c r="AU47" s="253"/>
      <c r="AV47" s="253">
        <f t="shared" si="16"/>
        <v>0</v>
      </c>
      <c r="AW47" s="253"/>
      <c r="AX47" s="253"/>
      <c r="AY47" s="253">
        <f t="shared" si="17"/>
        <v>0</v>
      </c>
      <c r="AZ47" s="253"/>
      <c r="BA47" s="253"/>
      <c r="BB47" s="253">
        <f t="shared" si="18"/>
        <v>0</v>
      </c>
      <c r="BC47" s="253"/>
      <c r="BD47" s="253"/>
      <c r="BE47" s="253">
        <f t="shared" si="19"/>
        <v>0</v>
      </c>
      <c r="BF47" s="253"/>
      <c r="BG47" s="253"/>
      <c r="BH47" s="253">
        <f t="shared" si="20"/>
        <v>0</v>
      </c>
      <c r="BI47" s="253"/>
      <c r="BJ47" s="254"/>
      <c r="BK47" s="254">
        <f t="shared" si="21"/>
        <v>0</v>
      </c>
      <c r="BL47" s="254">
        <f t="shared" si="34"/>
        <v>0</v>
      </c>
      <c r="BM47" s="254">
        <f t="shared" si="35"/>
        <v>0</v>
      </c>
      <c r="BN47" s="254">
        <f t="shared" si="22"/>
        <v>0</v>
      </c>
      <c r="BO47" s="254"/>
      <c r="BP47" s="254"/>
      <c r="BQ47" s="254">
        <f t="shared" si="23"/>
        <v>0</v>
      </c>
      <c r="BR47" s="254">
        <f t="shared" si="36"/>
        <v>0</v>
      </c>
      <c r="BS47" s="254">
        <f t="shared" si="36"/>
        <v>0</v>
      </c>
      <c r="BT47" s="254">
        <f t="shared" si="24"/>
        <v>0</v>
      </c>
      <c r="BU47" s="254">
        <f t="shared" si="37"/>
        <v>0</v>
      </c>
      <c r="BV47" s="254">
        <f t="shared" si="37"/>
        <v>0</v>
      </c>
      <c r="BW47" s="254">
        <f t="shared" si="25"/>
        <v>0</v>
      </c>
      <c r="BX47" s="254">
        <f t="shared" si="38"/>
        <v>0</v>
      </c>
      <c r="BY47" s="254">
        <f t="shared" si="38"/>
        <v>0</v>
      </c>
      <c r="BZ47" s="254">
        <f t="shared" si="26"/>
        <v>0</v>
      </c>
      <c r="CA47" s="254">
        <f t="shared" si="39"/>
        <v>0</v>
      </c>
      <c r="CB47" s="254">
        <f t="shared" si="40"/>
        <v>0</v>
      </c>
      <c r="CC47" s="254">
        <f t="shared" si="27"/>
        <v>0</v>
      </c>
      <c r="CD47" s="254">
        <f t="shared" si="41"/>
        <v>0</v>
      </c>
      <c r="CE47" s="254">
        <f t="shared" si="41"/>
        <v>0</v>
      </c>
      <c r="CF47" s="254">
        <f t="shared" si="28"/>
        <v>0</v>
      </c>
      <c r="CG47" s="254">
        <f t="shared" si="42"/>
        <v>0</v>
      </c>
      <c r="CH47" s="254">
        <f t="shared" si="42"/>
        <v>0</v>
      </c>
      <c r="CI47" s="254">
        <f t="shared" si="29"/>
        <v>0</v>
      </c>
      <c r="CJ47" s="254">
        <f t="shared" si="47"/>
        <v>0</v>
      </c>
      <c r="CK47" s="254">
        <f t="shared" si="47"/>
        <v>620</v>
      </c>
      <c r="CL47" s="254">
        <f t="shared" si="30"/>
        <v>0</v>
      </c>
    </row>
    <row r="48" spans="1:114" x14ac:dyDescent="0.25">
      <c r="A48" s="262" t="s">
        <v>40</v>
      </c>
      <c r="B48" s="251">
        <v>572</v>
      </c>
      <c r="C48" s="252">
        <f t="shared" si="0"/>
        <v>96.410839160839174</v>
      </c>
      <c r="D48" s="253">
        <v>142.34</v>
      </c>
      <c r="E48" s="253">
        <v>644.75</v>
      </c>
      <c r="F48" s="253">
        <f t="shared" si="1"/>
        <v>4.5296473233103836</v>
      </c>
      <c r="G48" s="253">
        <v>5</v>
      </c>
      <c r="H48" s="253">
        <v>21</v>
      </c>
      <c r="I48" s="253">
        <f t="shared" si="2"/>
        <v>4.2</v>
      </c>
      <c r="J48" s="253">
        <v>1</v>
      </c>
      <c r="K48" s="253">
        <v>4.2</v>
      </c>
      <c r="L48" s="253">
        <f t="shared" si="3"/>
        <v>4.2</v>
      </c>
      <c r="M48" s="253">
        <v>75.5</v>
      </c>
      <c r="N48" s="253">
        <v>314.33</v>
      </c>
      <c r="O48" s="253">
        <f t="shared" si="4"/>
        <v>4.1633112582781457</v>
      </c>
      <c r="P48" s="253">
        <v>178.81</v>
      </c>
      <c r="Q48" s="253">
        <v>656.02</v>
      </c>
      <c r="R48" s="253">
        <f t="shared" si="44"/>
        <v>3.6688104692131311</v>
      </c>
      <c r="S48" s="253"/>
      <c r="T48" s="253"/>
      <c r="U48" s="253">
        <f t="shared" si="6"/>
        <v>0</v>
      </c>
      <c r="V48" s="253">
        <f t="shared" si="45"/>
        <v>402.65</v>
      </c>
      <c r="W48" s="253">
        <f t="shared" si="46"/>
        <v>1640.3</v>
      </c>
      <c r="X48" s="253">
        <f t="shared" si="7"/>
        <v>4.0737613311809264</v>
      </c>
      <c r="Y48" s="253"/>
      <c r="Z48" s="253"/>
      <c r="AA48" s="253">
        <f t="shared" si="8"/>
        <v>0</v>
      </c>
      <c r="AB48" s="253"/>
      <c r="AC48" s="253"/>
      <c r="AD48" s="253">
        <f t="shared" si="48"/>
        <v>0</v>
      </c>
      <c r="AE48" s="253">
        <v>9.6999999999999993</v>
      </c>
      <c r="AF48" s="253">
        <v>8.1999999999999993</v>
      </c>
      <c r="AG48" s="253">
        <f t="shared" si="49"/>
        <v>0.84536082474226804</v>
      </c>
      <c r="AH48" s="253">
        <v>7.9</v>
      </c>
      <c r="AI48" s="253">
        <v>33.18</v>
      </c>
      <c r="AJ48" s="253">
        <f t="shared" si="11"/>
        <v>4.2</v>
      </c>
      <c r="AK48" s="253">
        <v>131.22</v>
      </c>
      <c r="AL48" s="253">
        <v>468.36</v>
      </c>
      <c r="AM48" s="253">
        <f t="shared" si="12"/>
        <v>3.5692729766803843</v>
      </c>
      <c r="AN48" s="253"/>
      <c r="AO48" s="253"/>
      <c r="AP48" s="253">
        <f t="shared" si="13"/>
        <v>0</v>
      </c>
      <c r="AQ48" s="253">
        <f t="shared" si="14"/>
        <v>148.82</v>
      </c>
      <c r="AR48" s="253">
        <f t="shared" ref="AR48:AR59" si="50">SUM(AO48,AL48,AI48,AF48,AC48,Z48)</f>
        <v>509.74</v>
      </c>
      <c r="AS48" s="253">
        <f t="shared" si="15"/>
        <v>3.4252116650987774</v>
      </c>
      <c r="AT48" s="253"/>
      <c r="AU48" s="253"/>
      <c r="AV48" s="253">
        <f t="shared" si="16"/>
        <v>0</v>
      </c>
      <c r="AW48" s="253"/>
      <c r="AX48" s="253"/>
      <c r="AY48" s="253">
        <f t="shared" si="17"/>
        <v>0</v>
      </c>
      <c r="AZ48" s="253"/>
      <c r="BA48" s="253"/>
      <c r="BB48" s="253">
        <f t="shared" si="18"/>
        <v>0</v>
      </c>
      <c r="BC48" s="253"/>
      <c r="BD48" s="253"/>
      <c r="BE48" s="253">
        <f t="shared" si="19"/>
        <v>0</v>
      </c>
      <c r="BF48" s="253"/>
      <c r="BG48" s="253"/>
      <c r="BH48" s="253">
        <f t="shared" si="20"/>
        <v>0</v>
      </c>
      <c r="BI48" s="253"/>
      <c r="BJ48" s="254"/>
      <c r="BK48" s="254">
        <f t="shared" si="21"/>
        <v>0</v>
      </c>
      <c r="BL48" s="254">
        <f t="shared" si="34"/>
        <v>0</v>
      </c>
      <c r="BM48" s="254">
        <f t="shared" si="35"/>
        <v>0</v>
      </c>
      <c r="BN48" s="254">
        <f t="shared" si="22"/>
        <v>0</v>
      </c>
      <c r="BO48" s="254"/>
      <c r="BP48" s="254"/>
      <c r="BQ48" s="254">
        <f t="shared" si="23"/>
        <v>0</v>
      </c>
      <c r="BR48" s="254">
        <f t="shared" si="36"/>
        <v>142.34</v>
      </c>
      <c r="BS48" s="254">
        <f t="shared" si="36"/>
        <v>644.75</v>
      </c>
      <c r="BT48" s="254">
        <f t="shared" si="24"/>
        <v>4.5296473233103836</v>
      </c>
      <c r="BU48" s="254">
        <f t="shared" si="37"/>
        <v>5</v>
      </c>
      <c r="BV48" s="254">
        <f t="shared" si="37"/>
        <v>21</v>
      </c>
      <c r="BW48" s="254">
        <f t="shared" si="25"/>
        <v>4.2</v>
      </c>
      <c r="BX48" s="254">
        <f t="shared" si="38"/>
        <v>10.7</v>
      </c>
      <c r="BY48" s="254">
        <f t="shared" si="38"/>
        <v>12.399999999999999</v>
      </c>
      <c r="BZ48" s="254">
        <f t="shared" si="26"/>
        <v>1.1588785046728971</v>
      </c>
      <c r="CA48" s="254">
        <f t="shared" si="39"/>
        <v>83.4</v>
      </c>
      <c r="CB48" s="254">
        <f t="shared" si="40"/>
        <v>347.51</v>
      </c>
      <c r="CC48" s="254">
        <f t="shared" si="27"/>
        <v>4.1667865707434046</v>
      </c>
      <c r="CD48" s="254">
        <f t="shared" si="41"/>
        <v>310.02999999999997</v>
      </c>
      <c r="CE48" s="254">
        <f t="shared" si="41"/>
        <v>1124.3800000000001</v>
      </c>
      <c r="CF48" s="254">
        <f t="shared" si="28"/>
        <v>3.6266812889075259</v>
      </c>
      <c r="CG48" s="254">
        <f t="shared" si="42"/>
        <v>0</v>
      </c>
      <c r="CH48" s="254">
        <f t="shared" si="42"/>
        <v>0</v>
      </c>
      <c r="CI48" s="254">
        <f t="shared" si="29"/>
        <v>0</v>
      </c>
      <c r="CJ48" s="254">
        <f t="shared" si="47"/>
        <v>551.47</v>
      </c>
      <c r="CK48" s="254">
        <f t="shared" si="47"/>
        <v>2150.04</v>
      </c>
      <c r="CL48" s="254">
        <f t="shared" si="30"/>
        <v>3.8987433586595821</v>
      </c>
      <c r="DI48" s="255" t="s">
        <v>130</v>
      </c>
      <c r="DJ48" s="233" t="s">
        <v>138</v>
      </c>
    </row>
    <row r="49" spans="1:140" x14ac:dyDescent="0.25">
      <c r="A49" s="262" t="s">
        <v>98</v>
      </c>
      <c r="B49" s="251">
        <v>1050</v>
      </c>
      <c r="C49" s="252">
        <f t="shared" si="0"/>
        <v>49.379047619047626</v>
      </c>
      <c r="D49" s="253">
        <v>251.75</v>
      </c>
      <c r="E49" s="253">
        <v>1570.17</v>
      </c>
      <c r="F49" s="253">
        <f t="shared" si="1"/>
        <v>6.2370208540218472</v>
      </c>
      <c r="G49" s="253">
        <v>1</v>
      </c>
      <c r="H49" s="253">
        <v>1.25</v>
      </c>
      <c r="I49" s="253">
        <f t="shared" si="2"/>
        <v>1.25</v>
      </c>
      <c r="J49" s="253">
        <v>31.75</v>
      </c>
      <c r="K49" s="253">
        <v>154.6</v>
      </c>
      <c r="L49" s="253">
        <f t="shared" si="3"/>
        <v>4.869291338582677</v>
      </c>
      <c r="M49" s="253">
        <v>99.48</v>
      </c>
      <c r="N49" s="253">
        <v>470.54</v>
      </c>
      <c r="O49" s="253">
        <f t="shared" si="4"/>
        <v>4.7299959790912744</v>
      </c>
      <c r="P49" s="253">
        <v>67.75</v>
      </c>
      <c r="Q49" s="253">
        <v>298</v>
      </c>
      <c r="R49" s="253">
        <f t="shared" si="44"/>
        <v>4.3985239852398523</v>
      </c>
      <c r="S49" s="253">
        <v>54</v>
      </c>
      <c r="T49" s="253">
        <v>199.78</v>
      </c>
      <c r="U49" s="253">
        <f t="shared" si="6"/>
        <v>3.6996296296296296</v>
      </c>
      <c r="V49" s="253">
        <f t="shared" si="45"/>
        <v>505.73</v>
      </c>
      <c r="W49" s="253">
        <f t="shared" si="46"/>
        <v>2694.34</v>
      </c>
      <c r="X49" s="253">
        <f t="shared" si="7"/>
        <v>5.3276254127696596</v>
      </c>
      <c r="Y49" s="253"/>
      <c r="Z49" s="253"/>
      <c r="AA49" s="253">
        <f t="shared" si="8"/>
        <v>0</v>
      </c>
      <c r="AB49" s="253"/>
      <c r="AC49" s="253"/>
      <c r="AD49" s="253">
        <f t="shared" si="48"/>
        <v>0</v>
      </c>
      <c r="AE49" s="253"/>
      <c r="AF49" s="253"/>
      <c r="AG49" s="253">
        <f t="shared" si="49"/>
        <v>0</v>
      </c>
      <c r="AH49" s="253"/>
      <c r="AI49" s="253"/>
      <c r="AJ49" s="253">
        <f t="shared" si="11"/>
        <v>0</v>
      </c>
      <c r="AK49" s="253"/>
      <c r="AL49" s="253"/>
      <c r="AM49" s="253">
        <f t="shared" si="12"/>
        <v>0</v>
      </c>
      <c r="AN49" s="253">
        <v>12.75</v>
      </c>
      <c r="AO49" s="253">
        <v>43.56</v>
      </c>
      <c r="AP49" s="253">
        <f t="shared" si="13"/>
        <v>3.4164705882352941</v>
      </c>
      <c r="AQ49" s="253">
        <f t="shared" si="14"/>
        <v>12.75</v>
      </c>
      <c r="AR49" s="253">
        <f t="shared" si="50"/>
        <v>43.56</v>
      </c>
      <c r="AS49" s="253">
        <f t="shared" si="15"/>
        <v>3.4164705882352941</v>
      </c>
      <c r="AT49" s="253"/>
      <c r="AU49" s="253"/>
      <c r="AV49" s="253">
        <f t="shared" si="16"/>
        <v>0</v>
      </c>
      <c r="AW49" s="253"/>
      <c r="AX49" s="253"/>
      <c r="AY49" s="253">
        <f t="shared" si="17"/>
        <v>0</v>
      </c>
      <c r="AZ49" s="253"/>
      <c r="BA49" s="253"/>
      <c r="BB49" s="253">
        <f t="shared" si="18"/>
        <v>0</v>
      </c>
      <c r="BC49" s="253"/>
      <c r="BD49" s="253"/>
      <c r="BE49" s="253">
        <f t="shared" si="19"/>
        <v>0</v>
      </c>
      <c r="BF49" s="253"/>
      <c r="BG49" s="253"/>
      <c r="BH49" s="253">
        <f t="shared" si="20"/>
        <v>0</v>
      </c>
      <c r="BI49" s="253"/>
      <c r="BJ49" s="254"/>
      <c r="BK49" s="254">
        <f t="shared" si="21"/>
        <v>0</v>
      </c>
      <c r="BL49" s="254">
        <f t="shared" si="34"/>
        <v>0</v>
      </c>
      <c r="BM49" s="254">
        <f t="shared" si="35"/>
        <v>0</v>
      </c>
      <c r="BN49" s="254">
        <f t="shared" si="22"/>
        <v>0</v>
      </c>
      <c r="BO49" s="254"/>
      <c r="BP49" s="254"/>
      <c r="BQ49" s="254">
        <f t="shared" si="23"/>
        <v>0</v>
      </c>
      <c r="BR49" s="254">
        <f t="shared" si="36"/>
        <v>251.75</v>
      </c>
      <c r="BS49" s="254">
        <f t="shared" si="36"/>
        <v>1570.17</v>
      </c>
      <c r="BT49" s="254">
        <f t="shared" si="24"/>
        <v>6.2370208540218472</v>
      </c>
      <c r="BU49" s="254">
        <f t="shared" si="37"/>
        <v>1</v>
      </c>
      <c r="BV49" s="254">
        <f t="shared" si="37"/>
        <v>1.25</v>
      </c>
      <c r="BW49" s="254">
        <f t="shared" si="25"/>
        <v>1.25</v>
      </c>
      <c r="BX49" s="254">
        <f t="shared" si="38"/>
        <v>31.75</v>
      </c>
      <c r="BY49" s="254">
        <f t="shared" si="38"/>
        <v>154.6</v>
      </c>
      <c r="BZ49" s="254">
        <f t="shared" si="26"/>
        <v>4.869291338582677</v>
      </c>
      <c r="CA49" s="254">
        <f t="shared" si="39"/>
        <v>99.48</v>
      </c>
      <c r="CB49" s="254">
        <f t="shared" si="40"/>
        <v>470.54</v>
      </c>
      <c r="CC49" s="254">
        <f t="shared" si="27"/>
        <v>4.7299959790912744</v>
      </c>
      <c r="CD49" s="254">
        <f t="shared" si="41"/>
        <v>67.75</v>
      </c>
      <c r="CE49" s="254">
        <f t="shared" si="41"/>
        <v>298</v>
      </c>
      <c r="CF49" s="254">
        <f t="shared" si="28"/>
        <v>4.3985239852398523</v>
      </c>
      <c r="CG49" s="254">
        <f t="shared" si="42"/>
        <v>66.75</v>
      </c>
      <c r="CH49" s="254">
        <f t="shared" si="42"/>
        <v>243.34</v>
      </c>
      <c r="CI49" s="254">
        <f t="shared" si="29"/>
        <v>3.6455430711610486</v>
      </c>
      <c r="CJ49" s="254">
        <f t="shared" si="47"/>
        <v>518.48</v>
      </c>
      <c r="CK49" s="254">
        <f t="shared" si="47"/>
        <v>2737.9</v>
      </c>
      <c r="CL49" s="254">
        <f t="shared" si="30"/>
        <v>5.2806279895077921</v>
      </c>
      <c r="DI49" s="255" t="s">
        <v>130</v>
      </c>
      <c r="DJ49" s="233" t="s">
        <v>144</v>
      </c>
    </row>
    <row r="50" spans="1:140" x14ac:dyDescent="0.25">
      <c r="A50" s="262" t="s">
        <v>42</v>
      </c>
      <c r="B50" s="251">
        <v>2479.4499999999998</v>
      </c>
      <c r="C50" s="252">
        <f t="shared" si="0"/>
        <v>8.7547641614067633</v>
      </c>
      <c r="D50" s="253">
        <v>52.89</v>
      </c>
      <c r="E50" s="253">
        <v>617.51</v>
      </c>
      <c r="F50" s="253">
        <f t="shared" si="1"/>
        <v>11.675363962941955</v>
      </c>
      <c r="G50" s="253"/>
      <c r="H50" s="253"/>
      <c r="I50" s="253">
        <f t="shared" si="2"/>
        <v>0</v>
      </c>
      <c r="J50" s="253">
        <v>15</v>
      </c>
      <c r="K50" s="253">
        <v>100.84</v>
      </c>
      <c r="L50" s="253">
        <f t="shared" si="3"/>
        <v>6.722666666666667</v>
      </c>
      <c r="M50" s="253"/>
      <c r="N50" s="253"/>
      <c r="O50" s="253">
        <f t="shared" si="4"/>
        <v>0</v>
      </c>
      <c r="P50" s="253"/>
      <c r="Q50" s="253"/>
      <c r="R50" s="253">
        <f t="shared" si="44"/>
        <v>0</v>
      </c>
      <c r="S50" s="253">
        <v>99.12</v>
      </c>
      <c r="T50" s="253">
        <v>807.05</v>
      </c>
      <c r="U50" s="253">
        <f t="shared" si="6"/>
        <v>8.1421509281678759</v>
      </c>
      <c r="V50" s="253">
        <f t="shared" si="45"/>
        <v>167.01</v>
      </c>
      <c r="W50" s="253">
        <f t="shared" si="46"/>
        <v>1525.4</v>
      </c>
      <c r="X50" s="253">
        <f t="shared" si="7"/>
        <v>9.133584815280523</v>
      </c>
      <c r="Y50" s="256">
        <v>0.24</v>
      </c>
      <c r="Z50" s="256">
        <v>4.09</v>
      </c>
      <c r="AA50" s="256">
        <f t="shared" si="8"/>
        <v>17.041666666666668</v>
      </c>
      <c r="AB50" s="253"/>
      <c r="AC50" s="253"/>
      <c r="AD50" s="253">
        <f t="shared" si="48"/>
        <v>0</v>
      </c>
      <c r="AE50" s="253"/>
      <c r="AF50" s="253"/>
      <c r="AG50" s="253">
        <f t="shared" si="49"/>
        <v>0</v>
      </c>
      <c r="AH50" s="253"/>
      <c r="AI50" s="253"/>
      <c r="AJ50" s="253">
        <f t="shared" si="11"/>
        <v>0</v>
      </c>
      <c r="AK50" s="253"/>
      <c r="AL50" s="253"/>
      <c r="AM50" s="253">
        <f t="shared" si="12"/>
        <v>0</v>
      </c>
      <c r="AN50" s="253">
        <v>49.82</v>
      </c>
      <c r="AO50" s="253">
        <v>236.4</v>
      </c>
      <c r="AP50" s="253">
        <f t="shared" si="13"/>
        <v>4.7450822962665598</v>
      </c>
      <c r="AQ50" s="253">
        <f t="shared" si="14"/>
        <v>50.06</v>
      </c>
      <c r="AR50" s="253">
        <f t="shared" si="50"/>
        <v>240.49</v>
      </c>
      <c r="AS50" s="253">
        <f t="shared" si="15"/>
        <v>4.8040351578106275</v>
      </c>
      <c r="AT50" s="253"/>
      <c r="AU50" s="253"/>
      <c r="AV50" s="253">
        <f t="shared" si="16"/>
        <v>0</v>
      </c>
      <c r="AW50" s="253"/>
      <c r="AX50" s="253"/>
      <c r="AY50" s="253">
        <f t="shared" si="17"/>
        <v>0</v>
      </c>
      <c r="AZ50" s="253"/>
      <c r="BA50" s="253"/>
      <c r="BB50" s="253">
        <f t="shared" si="18"/>
        <v>0</v>
      </c>
      <c r="BC50" s="253"/>
      <c r="BD50" s="253"/>
      <c r="BE50" s="253">
        <f t="shared" si="19"/>
        <v>0</v>
      </c>
      <c r="BF50" s="253"/>
      <c r="BG50" s="253"/>
      <c r="BH50" s="253">
        <f t="shared" si="20"/>
        <v>0</v>
      </c>
      <c r="BI50" s="253"/>
      <c r="BJ50" s="254"/>
      <c r="BK50" s="254">
        <f t="shared" si="21"/>
        <v>0</v>
      </c>
      <c r="BL50" s="254">
        <f t="shared" si="34"/>
        <v>0</v>
      </c>
      <c r="BM50" s="254">
        <f t="shared" si="35"/>
        <v>0</v>
      </c>
      <c r="BN50" s="254">
        <f t="shared" si="22"/>
        <v>0</v>
      </c>
      <c r="BO50" s="254"/>
      <c r="BP50" s="254"/>
      <c r="BQ50" s="254">
        <f t="shared" si="23"/>
        <v>0</v>
      </c>
      <c r="BR50" s="254">
        <f t="shared" si="36"/>
        <v>53.13</v>
      </c>
      <c r="BS50" s="254">
        <f t="shared" si="36"/>
        <v>621.6</v>
      </c>
      <c r="BT50" s="254">
        <f t="shared" si="24"/>
        <v>11.699604743083004</v>
      </c>
      <c r="BU50" s="254">
        <f t="shared" si="37"/>
        <v>0</v>
      </c>
      <c r="BV50" s="254">
        <f t="shared" si="37"/>
        <v>0</v>
      </c>
      <c r="BW50" s="254">
        <f t="shared" si="25"/>
        <v>0</v>
      </c>
      <c r="BX50" s="254">
        <f t="shared" si="38"/>
        <v>15</v>
      </c>
      <c r="BY50" s="254">
        <f t="shared" si="38"/>
        <v>100.84</v>
      </c>
      <c r="BZ50" s="254">
        <f t="shared" si="26"/>
        <v>6.722666666666667</v>
      </c>
      <c r="CA50" s="254">
        <f t="shared" si="39"/>
        <v>0</v>
      </c>
      <c r="CB50" s="254">
        <f t="shared" si="40"/>
        <v>0</v>
      </c>
      <c r="CC50" s="254">
        <f t="shared" si="27"/>
        <v>0</v>
      </c>
      <c r="CD50" s="254">
        <f t="shared" si="41"/>
        <v>0</v>
      </c>
      <c r="CE50" s="254">
        <f t="shared" si="41"/>
        <v>0</v>
      </c>
      <c r="CF50" s="254">
        <f t="shared" si="28"/>
        <v>0</v>
      </c>
      <c r="CG50" s="254">
        <f t="shared" si="42"/>
        <v>148.94</v>
      </c>
      <c r="CH50" s="254">
        <f t="shared" si="42"/>
        <v>1043.45</v>
      </c>
      <c r="CI50" s="254">
        <f t="shared" si="29"/>
        <v>7.0058412783671278</v>
      </c>
      <c r="CJ50" s="254">
        <f t="shared" si="47"/>
        <v>217.07</v>
      </c>
      <c r="CK50" s="254">
        <f t="shared" si="47"/>
        <v>1765.89</v>
      </c>
      <c r="CL50" s="254">
        <f t="shared" si="30"/>
        <v>8.1351177039664631</v>
      </c>
      <c r="DI50" s="255" t="s">
        <v>130</v>
      </c>
      <c r="DJ50" s="257" t="s">
        <v>145</v>
      </c>
    </row>
    <row r="51" spans="1:140" x14ac:dyDescent="0.25">
      <c r="A51" s="262" t="s">
        <v>43</v>
      </c>
      <c r="B51" s="251">
        <v>849.88</v>
      </c>
      <c r="C51" s="252">
        <f t="shared" si="0"/>
        <v>0</v>
      </c>
      <c r="D51" s="253"/>
      <c r="E51" s="253"/>
      <c r="F51" s="253">
        <f t="shared" si="1"/>
        <v>0</v>
      </c>
      <c r="G51" s="253"/>
      <c r="H51" s="253"/>
      <c r="I51" s="253">
        <f t="shared" si="2"/>
        <v>0</v>
      </c>
      <c r="J51" s="253"/>
      <c r="K51" s="253"/>
      <c r="L51" s="253">
        <f t="shared" si="3"/>
        <v>0</v>
      </c>
      <c r="M51" s="253"/>
      <c r="N51" s="253"/>
      <c r="O51" s="253">
        <f t="shared" si="4"/>
        <v>0</v>
      </c>
      <c r="P51" s="253"/>
      <c r="Q51" s="253"/>
      <c r="R51" s="253">
        <f t="shared" si="44"/>
        <v>0</v>
      </c>
      <c r="S51" s="253"/>
      <c r="T51" s="253"/>
      <c r="U51" s="253">
        <f t="shared" si="6"/>
        <v>0</v>
      </c>
      <c r="V51" s="253">
        <f t="shared" si="45"/>
        <v>0</v>
      </c>
      <c r="W51" s="253">
        <f t="shared" si="46"/>
        <v>0</v>
      </c>
      <c r="X51" s="253">
        <f t="shared" si="7"/>
        <v>0</v>
      </c>
      <c r="Y51" s="253"/>
      <c r="Z51" s="253"/>
      <c r="AA51" s="253">
        <f t="shared" si="8"/>
        <v>0</v>
      </c>
      <c r="AB51" s="253"/>
      <c r="AC51" s="253"/>
      <c r="AD51" s="253">
        <f t="shared" si="48"/>
        <v>0</v>
      </c>
      <c r="AE51" s="253"/>
      <c r="AF51" s="253"/>
      <c r="AG51" s="253">
        <f t="shared" si="49"/>
        <v>0</v>
      </c>
      <c r="AH51" s="253"/>
      <c r="AI51" s="253"/>
      <c r="AJ51" s="253">
        <f t="shared" si="11"/>
        <v>0</v>
      </c>
      <c r="AK51" s="253"/>
      <c r="AL51" s="253"/>
      <c r="AM51" s="253">
        <f t="shared" si="12"/>
        <v>0</v>
      </c>
      <c r="AN51" s="253"/>
      <c r="AO51" s="253"/>
      <c r="AP51" s="253">
        <f t="shared" si="13"/>
        <v>0</v>
      </c>
      <c r="AQ51" s="253">
        <f t="shared" si="14"/>
        <v>0</v>
      </c>
      <c r="AR51" s="253">
        <f t="shared" si="50"/>
        <v>0</v>
      </c>
      <c r="AS51" s="253">
        <f t="shared" si="15"/>
        <v>0</v>
      </c>
      <c r="AT51" s="253"/>
      <c r="AU51" s="253"/>
      <c r="AV51" s="253">
        <f t="shared" si="16"/>
        <v>0</v>
      </c>
      <c r="AW51" s="253"/>
      <c r="AX51" s="253"/>
      <c r="AY51" s="253">
        <f t="shared" si="17"/>
        <v>0</v>
      </c>
      <c r="AZ51" s="253"/>
      <c r="BA51" s="253"/>
      <c r="BB51" s="253">
        <f t="shared" si="18"/>
        <v>0</v>
      </c>
      <c r="BC51" s="253"/>
      <c r="BD51" s="253"/>
      <c r="BE51" s="253">
        <f t="shared" si="19"/>
        <v>0</v>
      </c>
      <c r="BF51" s="253"/>
      <c r="BG51" s="253"/>
      <c r="BH51" s="253">
        <f t="shared" si="20"/>
        <v>0</v>
      </c>
      <c r="BI51" s="253"/>
      <c r="BJ51" s="254"/>
      <c r="BK51" s="254">
        <f t="shared" si="21"/>
        <v>0</v>
      </c>
      <c r="BL51" s="254">
        <f t="shared" si="34"/>
        <v>0</v>
      </c>
      <c r="BM51" s="254">
        <f t="shared" si="35"/>
        <v>0</v>
      </c>
      <c r="BN51" s="254">
        <f t="shared" si="22"/>
        <v>0</v>
      </c>
      <c r="BO51" s="254"/>
      <c r="BP51" s="254"/>
      <c r="BQ51" s="254">
        <f t="shared" si="23"/>
        <v>0</v>
      </c>
      <c r="BR51" s="254">
        <f t="shared" si="36"/>
        <v>0</v>
      </c>
      <c r="BS51" s="254">
        <f t="shared" si="36"/>
        <v>0</v>
      </c>
      <c r="BT51" s="254">
        <f t="shared" si="24"/>
        <v>0</v>
      </c>
      <c r="BU51" s="254">
        <f t="shared" si="37"/>
        <v>0</v>
      </c>
      <c r="BV51" s="254">
        <f t="shared" si="37"/>
        <v>0</v>
      </c>
      <c r="BW51" s="254">
        <f t="shared" si="25"/>
        <v>0</v>
      </c>
      <c r="BX51" s="254">
        <f t="shared" si="38"/>
        <v>0</v>
      </c>
      <c r="BY51" s="254">
        <f t="shared" si="38"/>
        <v>0</v>
      </c>
      <c r="BZ51" s="254">
        <f t="shared" si="26"/>
        <v>0</v>
      </c>
      <c r="CA51" s="254">
        <f t="shared" si="39"/>
        <v>0</v>
      </c>
      <c r="CB51" s="254">
        <f t="shared" si="40"/>
        <v>0</v>
      </c>
      <c r="CC51" s="254">
        <f t="shared" si="27"/>
        <v>0</v>
      </c>
      <c r="CD51" s="254">
        <f t="shared" si="41"/>
        <v>0</v>
      </c>
      <c r="CE51" s="254">
        <f t="shared" si="41"/>
        <v>0</v>
      </c>
      <c r="CF51" s="254">
        <f t="shared" si="28"/>
        <v>0</v>
      </c>
      <c r="CG51" s="254">
        <f t="shared" si="42"/>
        <v>0</v>
      </c>
      <c r="CH51" s="254">
        <f t="shared" si="42"/>
        <v>0</v>
      </c>
      <c r="CI51" s="254">
        <f t="shared" si="29"/>
        <v>0</v>
      </c>
      <c r="CJ51" s="254">
        <f t="shared" si="47"/>
        <v>0</v>
      </c>
      <c r="CK51" s="254">
        <f t="shared" si="47"/>
        <v>0</v>
      </c>
      <c r="CL51" s="254">
        <f t="shared" si="30"/>
        <v>0</v>
      </c>
    </row>
    <row r="52" spans="1:140" x14ac:dyDescent="0.25">
      <c r="A52" s="262" t="s">
        <v>44</v>
      </c>
      <c r="B52" s="251">
        <v>84</v>
      </c>
      <c r="C52" s="252">
        <f t="shared" si="0"/>
        <v>0</v>
      </c>
      <c r="D52" s="253"/>
      <c r="E52" s="253"/>
      <c r="F52" s="253">
        <f t="shared" si="1"/>
        <v>0</v>
      </c>
      <c r="G52" s="253"/>
      <c r="H52" s="253"/>
      <c r="I52" s="253">
        <f t="shared" si="2"/>
        <v>0</v>
      </c>
      <c r="J52" s="253"/>
      <c r="K52" s="253"/>
      <c r="L52" s="253">
        <f t="shared" si="3"/>
        <v>0</v>
      </c>
      <c r="M52" s="253"/>
      <c r="N52" s="253"/>
      <c r="O52" s="253">
        <f t="shared" si="4"/>
        <v>0</v>
      </c>
      <c r="P52" s="253"/>
      <c r="Q52" s="253"/>
      <c r="R52" s="253">
        <f t="shared" si="44"/>
        <v>0</v>
      </c>
      <c r="S52" s="253"/>
      <c r="T52" s="253"/>
      <c r="U52" s="253">
        <f t="shared" si="6"/>
        <v>0</v>
      </c>
      <c r="V52" s="253">
        <f t="shared" si="45"/>
        <v>0</v>
      </c>
      <c r="W52" s="253">
        <f t="shared" si="46"/>
        <v>0</v>
      </c>
      <c r="X52" s="253">
        <f t="shared" si="7"/>
        <v>0</v>
      </c>
      <c r="Y52" s="253"/>
      <c r="Z52" s="253"/>
      <c r="AA52" s="253">
        <f t="shared" si="8"/>
        <v>0</v>
      </c>
      <c r="AB52" s="253"/>
      <c r="AC52" s="253"/>
      <c r="AD52" s="253">
        <f t="shared" si="48"/>
        <v>0</v>
      </c>
      <c r="AE52" s="253"/>
      <c r="AF52" s="253"/>
      <c r="AG52" s="253">
        <f t="shared" si="49"/>
        <v>0</v>
      </c>
      <c r="AH52" s="253"/>
      <c r="AI52" s="253"/>
      <c r="AJ52" s="253">
        <f t="shared" si="11"/>
        <v>0</v>
      </c>
      <c r="AK52" s="253"/>
      <c r="AL52" s="253"/>
      <c r="AM52" s="253">
        <f t="shared" si="12"/>
        <v>0</v>
      </c>
      <c r="AN52" s="253"/>
      <c r="AO52" s="253"/>
      <c r="AP52" s="253">
        <f t="shared" si="13"/>
        <v>0</v>
      </c>
      <c r="AQ52" s="253">
        <f t="shared" si="14"/>
        <v>0</v>
      </c>
      <c r="AR52" s="253">
        <f t="shared" si="50"/>
        <v>0</v>
      </c>
      <c r="AS52" s="253">
        <f t="shared" si="15"/>
        <v>0</v>
      </c>
      <c r="AT52" s="253"/>
      <c r="AU52" s="253"/>
      <c r="AV52" s="253">
        <f t="shared" si="16"/>
        <v>0</v>
      </c>
      <c r="AW52" s="253"/>
      <c r="AX52" s="253"/>
      <c r="AY52" s="253">
        <f t="shared" si="17"/>
        <v>0</v>
      </c>
      <c r="AZ52" s="253"/>
      <c r="BA52" s="253"/>
      <c r="BB52" s="253">
        <f t="shared" si="18"/>
        <v>0</v>
      </c>
      <c r="BC52" s="253"/>
      <c r="BD52" s="253"/>
      <c r="BE52" s="253">
        <f t="shared" si="19"/>
        <v>0</v>
      </c>
      <c r="BF52" s="253"/>
      <c r="BG52" s="253"/>
      <c r="BH52" s="253">
        <f t="shared" si="20"/>
        <v>0</v>
      </c>
      <c r="BI52" s="253"/>
      <c r="BJ52" s="253"/>
      <c r="BK52" s="253">
        <f t="shared" si="21"/>
        <v>0</v>
      </c>
      <c r="BL52" s="254">
        <f t="shared" si="34"/>
        <v>0</v>
      </c>
      <c r="BM52" s="254">
        <f t="shared" si="35"/>
        <v>0</v>
      </c>
      <c r="BN52" s="254">
        <f t="shared" si="22"/>
        <v>0</v>
      </c>
      <c r="BO52" s="254"/>
      <c r="BP52" s="254"/>
      <c r="BQ52" s="254">
        <f t="shared" si="23"/>
        <v>0</v>
      </c>
      <c r="BR52" s="254">
        <f t="shared" si="36"/>
        <v>0</v>
      </c>
      <c r="BS52" s="254">
        <f t="shared" si="36"/>
        <v>0</v>
      </c>
      <c r="BT52" s="254">
        <f t="shared" si="24"/>
        <v>0</v>
      </c>
      <c r="BU52" s="254">
        <f t="shared" si="37"/>
        <v>0</v>
      </c>
      <c r="BV52" s="254">
        <f t="shared" si="37"/>
        <v>0</v>
      </c>
      <c r="BW52" s="254">
        <f t="shared" si="25"/>
        <v>0</v>
      </c>
      <c r="BX52" s="254">
        <f t="shared" si="38"/>
        <v>0</v>
      </c>
      <c r="BY52" s="254">
        <f t="shared" si="38"/>
        <v>0</v>
      </c>
      <c r="BZ52" s="254">
        <f t="shared" si="26"/>
        <v>0</v>
      </c>
      <c r="CA52" s="254">
        <f t="shared" si="39"/>
        <v>0</v>
      </c>
      <c r="CB52" s="254">
        <f t="shared" si="40"/>
        <v>0</v>
      </c>
      <c r="CC52" s="254">
        <f t="shared" si="27"/>
        <v>0</v>
      </c>
      <c r="CD52" s="254">
        <f t="shared" si="41"/>
        <v>0</v>
      </c>
      <c r="CE52" s="254">
        <f t="shared" si="41"/>
        <v>0</v>
      </c>
      <c r="CF52" s="254">
        <f t="shared" si="28"/>
        <v>0</v>
      </c>
      <c r="CG52" s="254">
        <f t="shared" si="42"/>
        <v>0</v>
      </c>
      <c r="CH52" s="254">
        <f t="shared" si="42"/>
        <v>0</v>
      </c>
      <c r="CI52" s="254">
        <f t="shared" si="29"/>
        <v>0</v>
      </c>
      <c r="CJ52" s="254">
        <f t="shared" si="47"/>
        <v>0</v>
      </c>
      <c r="CK52" s="254">
        <f t="shared" si="47"/>
        <v>0</v>
      </c>
      <c r="CL52" s="254">
        <f t="shared" si="30"/>
        <v>0</v>
      </c>
      <c r="CM52" s="263"/>
      <c r="CN52" s="263"/>
      <c r="DI52" s="255" t="s">
        <v>130</v>
      </c>
      <c r="DJ52" s="233" t="s">
        <v>146</v>
      </c>
    </row>
    <row r="53" spans="1:140" x14ac:dyDescent="0.25">
      <c r="A53" s="262" t="s">
        <v>45</v>
      </c>
      <c r="B53" s="251">
        <v>130</v>
      </c>
      <c r="C53" s="252">
        <f t="shared" si="0"/>
        <v>2.6</v>
      </c>
      <c r="D53" s="253"/>
      <c r="E53" s="253"/>
      <c r="F53" s="253">
        <f t="shared" si="1"/>
        <v>0</v>
      </c>
      <c r="G53" s="253"/>
      <c r="H53" s="253"/>
      <c r="I53" s="253">
        <f t="shared" si="2"/>
        <v>0</v>
      </c>
      <c r="J53" s="253"/>
      <c r="K53" s="253"/>
      <c r="L53" s="253">
        <f t="shared" si="3"/>
        <v>0</v>
      </c>
      <c r="M53" s="253"/>
      <c r="N53" s="253"/>
      <c r="O53" s="253">
        <f t="shared" si="4"/>
        <v>0</v>
      </c>
      <c r="P53" s="253"/>
      <c r="Q53" s="253"/>
      <c r="R53" s="253">
        <f t="shared" si="44"/>
        <v>0</v>
      </c>
      <c r="S53" s="253"/>
      <c r="T53" s="253"/>
      <c r="U53" s="253">
        <f t="shared" si="6"/>
        <v>0</v>
      </c>
      <c r="V53" s="253">
        <f t="shared" si="45"/>
        <v>0</v>
      </c>
      <c r="W53" s="253">
        <f t="shared" si="46"/>
        <v>0</v>
      </c>
      <c r="X53" s="253">
        <f t="shared" si="7"/>
        <v>0</v>
      </c>
      <c r="Y53" s="253">
        <v>0.2</v>
      </c>
      <c r="Z53" s="253">
        <v>0.82</v>
      </c>
      <c r="AA53" s="253">
        <f t="shared" si="8"/>
        <v>4.0999999999999996</v>
      </c>
      <c r="AB53" s="253">
        <v>0.68</v>
      </c>
      <c r="AC53" s="253">
        <v>2.5</v>
      </c>
      <c r="AD53" s="253">
        <f t="shared" si="48"/>
        <v>3.6764705882352939</v>
      </c>
      <c r="AE53" s="253"/>
      <c r="AF53" s="253"/>
      <c r="AG53" s="253">
        <f t="shared" si="49"/>
        <v>0</v>
      </c>
      <c r="AH53" s="253"/>
      <c r="AI53" s="253"/>
      <c r="AJ53" s="253">
        <f t="shared" si="11"/>
        <v>0</v>
      </c>
      <c r="AK53" s="253"/>
      <c r="AL53" s="253"/>
      <c r="AM53" s="253">
        <f t="shared" si="12"/>
        <v>0</v>
      </c>
      <c r="AN53" s="253">
        <v>2.5</v>
      </c>
      <c r="AO53" s="253">
        <v>5.15</v>
      </c>
      <c r="AP53" s="253">
        <f t="shared" si="13"/>
        <v>2.06</v>
      </c>
      <c r="AQ53" s="253">
        <f t="shared" si="14"/>
        <v>3.3800000000000003</v>
      </c>
      <c r="AR53" s="253">
        <f t="shared" si="50"/>
        <v>8.4700000000000006</v>
      </c>
      <c r="AS53" s="253">
        <f t="shared" si="15"/>
        <v>2.5059171597633134</v>
      </c>
      <c r="AT53" s="253"/>
      <c r="AU53" s="253"/>
      <c r="AV53" s="253">
        <f t="shared" si="16"/>
        <v>0</v>
      </c>
      <c r="AW53" s="253"/>
      <c r="AX53" s="253"/>
      <c r="AY53" s="253">
        <f t="shared" si="17"/>
        <v>0</v>
      </c>
      <c r="AZ53" s="253"/>
      <c r="BA53" s="253"/>
      <c r="BB53" s="253">
        <f t="shared" si="18"/>
        <v>0</v>
      </c>
      <c r="BC53" s="253"/>
      <c r="BD53" s="253"/>
      <c r="BE53" s="253">
        <f t="shared" si="19"/>
        <v>0</v>
      </c>
      <c r="BF53" s="253"/>
      <c r="BG53" s="253"/>
      <c r="BH53" s="253">
        <f t="shared" si="20"/>
        <v>0</v>
      </c>
      <c r="BI53" s="253"/>
      <c r="BJ53" s="254"/>
      <c r="BK53" s="254">
        <f t="shared" si="21"/>
        <v>0</v>
      </c>
      <c r="BL53" s="254">
        <f t="shared" si="34"/>
        <v>0</v>
      </c>
      <c r="BM53" s="254">
        <f t="shared" si="35"/>
        <v>0</v>
      </c>
      <c r="BN53" s="254">
        <f t="shared" si="22"/>
        <v>0</v>
      </c>
      <c r="BO53" s="254"/>
      <c r="BP53" s="254"/>
      <c r="BQ53" s="254">
        <f t="shared" si="23"/>
        <v>0</v>
      </c>
      <c r="BR53" s="254">
        <f t="shared" si="36"/>
        <v>0.2</v>
      </c>
      <c r="BS53" s="254">
        <f t="shared" si="36"/>
        <v>0.82</v>
      </c>
      <c r="BT53" s="254">
        <f t="shared" si="24"/>
        <v>4.0999999999999996</v>
      </c>
      <c r="BU53" s="254">
        <f t="shared" si="37"/>
        <v>0.68</v>
      </c>
      <c r="BV53" s="254">
        <f t="shared" si="37"/>
        <v>2.5</v>
      </c>
      <c r="BW53" s="254">
        <f t="shared" si="25"/>
        <v>3.6764705882352939</v>
      </c>
      <c r="BX53" s="254">
        <f t="shared" si="38"/>
        <v>0</v>
      </c>
      <c r="BY53" s="254">
        <f t="shared" si="38"/>
        <v>0</v>
      </c>
      <c r="BZ53" s="254">
        <f t="shared" si="26"/>
        <v>0</v>
      </c>
      <c r="CA53" s="254">
        <f t="shared" si="39"/>
        <v>0</v>
      </c>
      <c r="CB53" s="254">
        <f t="shared" si="40"/>
        <v>0</v>
      </c>
      <c r="CC53" s="254">
        <f t="shared" si="27"/>
        <v>0</v>
      </c>
      <c r="CD53" s="254">
        <f t="shared" si="41"/>
        <v>0</v>
      </c>
      <c r="CE53" s="254">
        <f t="shared" si="41"/>
        <v>0</v>
      </c>
      <c r="CF53" s="254">
        <f t="shared" si="28"/>
        <v>0</v>
      </c>
      <c r="CG53" s="254">
        <f t="shared" si="42"/>
        <v>2.5</v>
      </c>
      <c r="CH53" s="254">
        <f t="shared" si="42"/>
        <v>5.15</v>
      </c>
      <c r="CI53" s="254">
        <f t="shared" si="29"/>
        <v>2.06</v>
      </c>
      <c r="CJ53" s="254">
        <f t="shared" si="47"/>
        <v>3.3800000000000003</v>
      </c>
      <c r="CK53" s="254">
        <f t="shared" si="47"/>
        <v>8.4700000000000006</v>
      </c>
      <c r="CL53" s="254">
        <f t="shared" si="30"/>
        <v>2.5059171597633134</v>
      </c>
      <c r="DI53" s="255" t="s">
        <v>130</v>
      </c>
      <c r="DJ53" s="233" t="s">
        <v>138</v>
      </c>
    </row>
    <row r="54" spans="1:140" x14ac:dyDescent="0.25">
      <c r="A54" s="262" t="s">
        <v>46</v>
      </c>
      <c r="B54" s="251">
        <v>391.65</v>
      </c>
      <c r="C54" s="252">
        <f t="shared" si="0"/>
        <v>0</v>
      </c>
      <c r="D54" s="253"/>
      <c r="E54" s="253"/>
      <c r="F54" s="253">
        <f t="shared" si="1"/>
        <v>0</v>
      </c>
      <c r="G54" s="253"/>
      <c r="H54" s="253"/>
      <c r="I54" s="253">
        <f t="shared" si="2"/>
        <v>0</v>
      </c>
      <c r="J54" s="253"/>
      <c r="K54" s="253"/>
      <c r="L54" s="253">
        <f t="shared" si="3"/>
        <v>0</v>
      </c>
      <c r="M54" s="253"/>
      <c r="N54" s="253"/>
      <c r="O54" s="253">
        <f t="shared" si="4"/>
        <v>0</v>
      </c>
      <c r="P54" s="253"/>
      <c r="Q54" s="253"/>
      <c r="R54" s="253">
        <f t="shared" si="44"/>
        <v>0</v>
      </c>
      <c r="S54" s="253"/>
      <c r="T54" s="253"/>
      <c r="U54" s="253">
        <f t="shared" si="6"/>
        <v>0</v>
      </c>
      <c r="V54" s="253">
        <f t="shared" si="45"/>
        <v>0</v>
      </c>
      <c r="W54" s="253">
        <f t="shared" si="46"/>
        <v>0</v>
      </c>
      <c r="X54" s="253">
        <f t="shared" si="7"/>
        <v>0</v>
      </c>
      <c r="Y54" s="253"/>
      <c r="Z54" s="253"/>
      <c r="AA54" s="253">
        <f t="shared" si="8"/>
        <v>0</v>
      </c>
      <c r="AB54" s="253"/>
      <c r="AC54" s="253"/>
      <c r="AD54" s="253">
        <f t="shared" si="48"/>
        <v>0</v>
      </c>
      <c r="AE54" s="253"/>
      <c r="AF54" s="253"/>
      <c r="AG54" s="253">
        <f t="shared" si="49"/>
        <v>0</v>
      </c>
      <c r="AH54" s="253"/>
      <c r="AI54" s="253"/>
      <c r="AJ54" s="253">
        <f t="shared" si="11"/>
        <v>0</v>
      </c>
      <c r="AK54" s="253"/>
      <c r="AL54" s="253"/>
      <c r="AM54" s="253">
        <f t="shared" si="12"/>
        <v>0</v>
      </c>
      <c r="AN54" s="253"/>
      <c r="AO54" s="253"/>
      <c r="AP54" s="253">
        <f t="shared" si="13"/>
        <v>0</v>
      </c>
      <c r="AQ54" s="253">
        <f t="shared" si="14"/>
        <v>0</v>
      </c>
      <c r="AR54" s="253">
        <f t="shared" si="50"/>
        <v>0</v>
      </c>
      <c r="AS54" s="253">
        <f t="shared" si="15"/>
        <v>0</v>
      </c>
      <c r="AT54" s="253"/>
      <c r="AU54" s="253"/>
      <c r="AV54" s="253">
        <f t="shared" si="16"/>
        <v>0</v>
      </c>
      <c r="AW54" s="253"/>
      <c r="AX54" s="253"/>
      <c r="AY54" s="253">
        <f t="shared" si="17"/>
        <v>0</v>
      </c>
      <c r="AZ54" s="253"/>
      <c r="BA54" s="253"/>
      <c r="BB54" s="253">
        <f t="shared" si="18"/>
        <v>0</v>
      </c>
      <c r="BC54" s="253"/>
      <c r="BD54" s="253"/>
      <c r="BE54" s="253">
        <f t="shared" si="19"/>
        <v>0</v>
      </c>
      <c r="BF54" s="253"/>
      <c r="BG54" s="253"/>
      <c r="BH54" s="253">
        <f t="shared" si="20"/>
        <v>0</v>
      </c>
      <c r="BI54" s="253"/>
      <c r="BJ54" s="254"/>
      <c r="BK54" s="254">
        <f t="shared" si="21"/>
        <v>0</v>
      </c>
      <c r="BL54" s="254">
        <f t="shared" si="34"/>
        <v>0</v>
      </c>
      <c r="BM54" s="254">
        <f t="shared" si="35"/>
        <v>0</v>
      </c>
      <c r="BN54" s="254">
        <f t="shared" si="22"/>
        <v>0</v>
      </c>
      <c r="BO54" s="254"/>
      <c r="BP54" s="254"/>
      <c r="BQ54" s="254">
        <f t="shared" si="23"/>
        <v>0</v>
      </c>
      <c r="BR54" s="254">
        <f t="shared" si="36"/>
        <v>0</v>
      </c>
      <c r="BS54" s="254">
        <f t="shared" si="36"/>
        <v>0</v>
      </c>
      <c r="BT54" s="254">
        <f t="shared" si="24"/>
        <v>0</v>
      </c>
      <c r="BU54" s="254">
        <f t="shared" si="37"/>
        <v>0</v>
      </c>
      <c r="BV54" s="254">
        <f t="shared" si="37"/>
        <v>0</v>
      </c>
      <c r="BW54" s="254">
        <f t="shared" si="25"/>
        <v>0</v>
      </c>
      <c r="BX54" s="254">
        <f t="shared" si="38"/>
        <v>0</v>
      </c>
      <c r="BY54" s="254">
        <f t="shared" si="38"/>
        <v>0</v>
      </c>
      <c r="BZ54" s="254">
        <f t="shared" si="26"/>
        <v>0</v>
      </c>
      <c r="CA54" s="254">
        <f t="shared" si="39"/>
        <v>0</v>
      </c>
      <c r="CB54" s="254">
        <f t="shared" si="40"/>
        <v>0</v>
      </c>
      <c r="CC54" s="254">
        <f t="shared" si="27"/>
        <v>0</v>
      </c>
      <c r="CD54" s="254">
        <f t="shared" si="41"/>
        <v>0</v>
      </c>
      <c r="CE54" s="254">
        <f t="shared" si="41"/>
        <v>0</v>
      </c>
      <c r="CF54" s="254">
        <f t="shared" si="28"/>
        <v>0</v>
      </c>
      <c r="CG54" s="254">
        <f t="shared" si="42"/>
        <v>0</v>
      </c>
      <c r="CH54" s="254">
        <f t="shared" si="42"/>
        <v>0</v>
      </c>
      <c r="CI54" s="254">
        <f t="shared" si="29"/>
        <v>0</v>
      </c>
      <c r="CJ54" s="254">
        <f t="shared" si="47"/>
        <v>0</v>
      </c>
      <c r="CK54" s="254">
        <f t="shared" si="47"/>
        <v>0</v>
      </c>
      <c r="CL54" s="254">
        <f t="shared" si="30"/>
        <v>0</v>
      </c>
    </row>
    <row r="55" spans="1:140" x14ac:dyDescent="0.25">
      <c r="A55" s="262" t="s">
        <v>47</v>
      </c>
      <c r="B55" s="251">
        <v>1406.05</v>
      </c>
      <c r="C55" s="252">
        <f t="shared" si="0"/>
        <v>0</v>
      </c>
      <c r="D55" s="253"/>
      <c r="E55" s="253"/>
      <c r="F55" s="253">
        <f t="shared" si="1"/>
        <v>0</v>
      </c>
      <c r="G55" s="253"/>
      <c r="H55" s="253"/>
      <c r="I55" s="253">
        <f t="shared" si="2"/>
        <v>0</v>
      </c>
      <c r="J55" s="253"/>
      <c r="K55" s="253"/>
      <c r="L55" s="253">
        <f t="shared" si="3"/>
        <v>0</v>
      </c>
      <c r="M55" s="253"/>
      <c r="N55" s="253"/>
      <c r="O55" s="253">
        <f t="shared" si="4"/>
        <v>0</v>
      </c>
      <c r="P55" s="253"/>
      <c r="Q55" s="253"/>
      <c r="R55" s="253">
        <f t="shared" si="44"/>
        <v>0</v>
      </c>
      <c r="S55" s="253"/>
      <c r="T55" s="253"/>
      <c r="U55" s="253">
        <f t="shared" si="6"/>
        <v>0</v>
      </c>
      <c r="V55" s="253">
        <f t="shared" si="45"/>
        <v>0</v>
      </c>
      <c r="W55" s="253">
        <f t="shared" si="46"/>
        <v>0</v>
      </c>
      <c r="X55" s="253">
        <f t="shared" si="7"/>
        <v>0</v>
      </c>
      <c r="Y55" s="253"/>
      <c r="Z55" s="253"/>
      <c r="AA55" s="253">
        <f t="shared" si="8"/>
        <v>0</v>
      </c>
      <c r="AB55" s="253"/>
      <c r="AC55" s="253"/>
      <c r="AD55" s="253">
        <f t="shared" si="48"/>
        <v>0</v>
      </c>
      <c r="AE55" s="253"/>
      <c r="AF55" s="253"/>
      <c r="AG55" s="253">
        <f t="shared" si="49"/>
        <v>0</v>
      </c>
      <c r="AH55" s="253"/>
      <c r="AI55" s="253"/>
      <c r="AJ55" s="253">
        <f t="shared" si="11"/>
        <v>0</v>
      </c>
      <c r="AK55" s="253"/>
      <c r="AL55" s="253"/>
      <c r="AM55" s="253">
        <f t="shared" si="12"/>
        <v>0</v>
      </c>
      <c r="AN55" s="253"/>
      <c r="AO55" s="253"/>
      <c r="AP55" s="253">
        <f t="shared" si="13"/>
        <v>0</v>
      </c>
      <c r="AQ55" s="253">
        <f t="shared" si="14"/>
        <v>0</v>
      </c>
      <c r="AR55" s="253">
        <f t="shared" si="50"/>
        <v>0</v>
      </c>
      <c r="AS55" s="253">
        <f t="shared" si="15"/>
        <v>0</v>
      </c>
      <c r="AT55" s="253"/>
      <c r="AU55" s="253"/>
      <c r="AV55" s="253">
        <f t="shared" si="16"/>
        <v>0</v>
      </c>
      <c r="AW55" s="253"/>
      <c r="AX55" s="253"/>
      <c r="AY55" s="253">
        <f t="shared" si="17"/>
        <v>0</v>
      </c>
      <c r="AZ55" s="253"/>
      <c r="BA55" s="253"/>
      <c r="BB55" s="253">
        <f t="shared" si="18"/>
        <v>0</v>
      </c>
      <c r="BC55" s="253"/>
      <c r="BD55" s="253"/>
      <c r="BE55" s="253">
        <f t="shared" si="19"/>
        <v>0</v>
      </c>
      <c r="BF55" s="253"/>
      <c r="BG55" s="253"/>
      <c r="BH55" s="253">
        <f t="shared" si="20"/>
        <v>0</v>
      </c>
      <c r="BI55" s="253"/>
      <c r="BJ55" s="254"/>
      <c r="BK55" s="254">
        <f t="shared" si="21"/>
        <v>0</v>
      </c>
      <c r="BL55" s="254">
        <f t="shared" si="34"/>
        <v>0</v>
      </c>
      <c r="BM55" s="254">
        <f t="shared" si="35"/>
        <v>0</v>
      </c>
      <c r="BN55" s="254">
        <f t="shared" si="22"/>
        <v>0</v>
      </c>
      <c r="BO55" s="254"/>
      <c r="BP55" s="254"/>
      <c r="BQ55" s="254">
        <f t="shared" si="23"/>
        <v>0</v>
      </c>
      <c r="BR55" s="254">
        <f t="shared" si="36"/>
        <v>0</v>
      </c>
      <c r="BS55" s="254">
        <f t="shared" si="36"/>
        <v>0</v>
      </c>
      <c r="BT55" s="254">
        <f t="shared" si="24"/>
        <v>0</v>
      </c>
      <c r="BU55" s="254">
        <f t="shared" si="37"/>
        <v>0</v>
      </c>
      <c r="BV55" s="254">
        <f t="shared" si="37"/>
        <v>0</v>
      </c>
      <c r="BW55" s="254">
        <f t="shared" si="25"/>
        <v>0</v>
      </c>
      <c r="BX55" s="254">
        <f t="shared" si="38"/>
        <v>0</v>
      </c>
      <c r="BY55" s="254">
        <f t="shared" si="38"/>
        <v>0</v>
      </c>
      <c r="BZ55" s="254">
        <f t="shared" si="26"/>
        <v>0</v>
      </c>
      <c r="CA55" s="254">
        <f t="shared" si="39"/>
        <v>0</v>
      </c>
      <c r="CB55" s="254">
        <f t="shared" si="40"/>
        <v>0</v>
      </c>
      <c r="CC55" s="254">
        <f t="shared" si="27"/>
        <v>0</v>
      </c>
      <c r="CD55" s="254">
        <f t="shared" si="41"/>
        <v>0</v>
      </c>
      <c r="CE55" s="254">
        <f t="shared" si="41"/>
        <v>0</v>
      </c>
      <c r="CF55" s="254">
        <f t="shared" si="28"/>
        <v>0</v>
      </c>
      <c r="CG55" s="254">
        <f t="shared" si="42"/>
        <v>0</v>
      </c>
      <c r="CH55" s="254">
        <f t="shared" si="42"/>
        <v>0</v>
      </c>
      <c r="CI55" s="254">
        <f t="shared" si="29"/>
        <v>0</v>
      </c>
      <c r="CJ55" s="254">
        <f t="shared" si="47"/>
        <v>0</v>
      </c>
      <c r="CK55" s="254">
        <f t="shared" si="47"/>
        <v>0</v>
      </c>
      <c r="CL55" s="254">
        <f t="shared" si="30"/>
        <v>0</v>
      </c>
    </row>
    <row r="56" spans="1:140" x14ac:dyDescent="0.25">
      <c r="A56" s="262" t="s">
        <v>48</v>
      </c>
      <c r="B56" s="251">
        <v>3944.61</v>
      </c>
      <c r="C56" s="252">
        <f t="shared" si="0"/>
        <v>0</v>
      </c>
      <c r="D56" s="253"/>
      <c r="E56" s="253"/>
      <c r="F56" s="253">
        <f t="shared" si="1"/>
        <v>0</v>
      </c>
      <c r="G56" s="253"/>
      <c r="H56" s="253"/>
      <c r="I56" s="253">
        <f t="shared" si="2"/>
        <v>0</v>
      </c>
      <c r="J56" s="253"/>
      <c r="K56" s="253"/>
      <c r="L56" s="253">
        <f t="shared" si="3"/>
        <v>0</v>
      </c>
      <c r="M56" s="253"/>
      <c r="N56" s="253"/>
      <c r="O56" s="253">
        <f t="shared" si="4"/>
        <v>0</v>
      </c>
      <c r="P56" s="253"/>
      <c r="Q56" s="253"/>
      <c r="R56" s="253">
        <f t="shared" si="44"/>
        <v>0</v>
      </c>
      <c r="S56" s="253"/>
      <c r="T56" s="253"/>
      <c r="U56" s="253">
        <f t="shared" si="6"/>
        <v>0</v>
      </c>
      <c r="V56" s="253">
        <f t="shared" si="45"/>
        <v>0</v>
      </c>
      <c r="W56" s="253">
        <f t="shared" si="46"/>
        <v>0</v>
      </c>
      <c r="X56" s="253">
        <f t="shared" si="7"/>
        <v>0</v>
      </c>
      <c r="Y56" s="253"/>
      <c r="Z56" s="253"/>
      <c r="AA56" s="253">
        <f t="shared" si="8"/>
        <v>0</v>
      </c>
      <c r="AB56" s="253"/>
      <c r="AC56" s="253"/>
      <c r="AD56" s="253">
        <f t="shared" si="48"/>
        <v>0</v>
      </c>
      <c r="AE56" s="253"/>
      <c r="AF56" s="253"/>
      <c r="AG56" s="253">
        <f t="shared" si="49"/>
        <v>0</v>
      </c>
      <c r="AH56" s="253"/>
      <c r="AI56" s="253"/>
      <c r="AJ56" s="253">
        <f t="shared" si="11"/>
        <v>0</v>
      </c>
      <c r="AK56" s="253"/>
      <c r="AL56" s="253"/>
      <c r="AM56" s="253">
        <f t="shared" si="12"/>
        <v>0</v>
      </c>
      <c r="AN56" s="253"/>
      <c r="AO56" s="253"/>
      <c r="AP56" s="253">
        <f t="shared" si="13"/>
        <v>0</v>
      </c>
      <c r="AQ56" s="253">
        <f t="shared" si="14"/>
        <v>0</v>
      </c>
      <c r="AR56" s="253">
        <f t="shared" si="50"/>
        <v>0</v>
      </c>
      <c r="AS56" s="253">
        <f t="shared" si="15"/>
        <v>0</v>
      </c>
      <c r="AT56" s="253"/>
      <c r="AU56" s="253"/>
      <c r="AV56" s="253">
        <f t="shared" si="16"/>
        <v>0</v>
      </c>
      <c r="AW56" s="253"/>
      <c r="AX56" s="253"/>
      <c r="AY56" s="253">
        <f t="shared" si="17"/>
        <v>0</v>
      </c>
      <c r="AZ56" s="253"/>
      <c r="BA56" s="253"/>
      <c r="BB56" s="253">
        <f t="shared" si="18"/>
        <v>0</v>
      </c>
      <c r="BC56" s="253"/>
      <c r="BD56" s="253"/>
      <c r="BE56" s="253">
        <f t="shared" si="19"/>
        <v>0</v>
      </c>
      <c r="BF56" s="253"/>
      <c r="BG56" s="253"/>
      <c r="BH56" s="253">
        <f t="shared" si="20"/>
        <v>0</v>
      </c>
      <c r="BI56" s="253"/>
      <c r="BJ56" s="254"/>
      <c r="BK56" s="254">
        <f t="shared" si="21"/>
        <v>0</v>
      </c>
      <c r="BL56" s="254">
        <f t="shared" si="34"/>
        <v>0</v>
      </c>
      <c r="BM56" s="254">
        <f t="shared" si="35"/>
        <v>0</v>
      </c>
      <c r="BN56" s="254">
        <f t="shared" si="22"/>
        <v>0</v>
      </c>
      <c r="BO56" s="254"/>
      <c r="BP56" s="254"/>
      <c r="BQ56" s="254">
        <f t="shared" si="23"/>
        <v>0</v>
      </c>
      <c r="BR56" s="254">
        <f t="shared" si="36"/>
        <v>0</v>
      </c>
      <c r="BS56" s="254">
        <f t="shared" si="36"/>
        <v>0</v>
      </c>
      <c r="BT56" s="254">
        <f t="shared" si="24"/>
        <v>0</v>
      </c>
      <c r="BU56" s="254">
        <f t="shared" si="37"/>
        <v>0</v>
      </c>
      <c r="BV56" s="254">
        <f t="shared" si="37"/>
        <v>0</v>
      </c>
      <c r="BW56" s="254">
        <f t="shared" si="25"/>
        <v>0</v>
      </c>
      <c r="BX56" s="254">
        <f t="shared" si="38"/>
        <v>0</v>
      </c>
      <c r="BY56" s="254">
        <f t="shared" si="38"/>
        <v>0</v>
      </c>
      <c r="BZ56" s="254">
        <f t="shared" si="26"/>
        <v>0</v>
      </c>
      <c r="CA56" s="254">
        <f t="shared" si="39"/>
        <v>0</v>
      </c>
      <c r="CB56" s="254">
        <f t="shared" si="40"/>
        <v>0</v>
      </c>
      <c r="CC56" s="254">
        <f t="shared" si="27"/>
        <v>0</v>
      </c>
      <c r="CD56" s="254">
        <f t="shared" si="41"/>
        <v>0</v>
      </c>
      <c r="CE56" s="254">
        <f t="shared" si="41"/>
        <v>0</v>
      </c>
      <c r="CF56" s="254">
        <f t="shared" si="28"/>
        <v>0</v>
      </c>
      <c r="CG56" s="254">
        <f t="shared" si="42"/>
        <v>0</v>
      </c>
      <c r="CH56" s="254">
        <f t="shared" si="42"/>
        <v>0</v>
      </c>
      <c r="CI56" s="254">
        <f t="shared" si="29"/>
        <v>0</v>
      </c>
      <c r="CJ56" s="254">
        <f t="shared" si="47"/>
        <v>0</v>
      </c>
      <c r="CK56" s="254">
        <f t="shared" si="47"/>
        <v>0</v>
      </c>
      <c r="CL56" s="254">
        <f t="shared" si="30"/>
        <v>0</v>
      </c>
    </row>
    <row r="57" spans="1:140" x14ac:dyDescent="0.25">
      <c r="A57" s="262" t="s">
        <v>49</v>
      </c>
      <c r="B57" s="251">
        <v>558</v>
      </c>
      <c r="C57" s="252">
        <f t="shared" si="0"/>
        <v>0</v>
      </c>
      <c r="D57" s="253"/>
      <c r="E57" s="253"/>
      <c r="F57" s="253">
        <f t="shared" si="1"/>
        <v>0</v>
      </c>
      <c r="G57" s="253"/>
      <c r="H57" s="253"/>
      <c r="I57" s="253">
        <f t="shared" si="2"/>
        <v>0</v>
      </c>
      <c r="J57" s="253"/>
      <c r="K57" s="253"/>
      <c r="L57" s="253">
        <f t="shared" si="3"/>
        <v>0</v>
      </c>
      <c r="M57" s="253"/>
      <c r="N57" s="253"/>
      <c r="O57" s="253">
        <f t="shared" si="4"/>
        <v>0</v>
      </c>
      <c r="P57" s="253"/>
      <c r="Q57" s="253"/>
      <c r="R57" s="253">
        <f t="shared" si="44"/>
        <v>0</v>
      </c>
      <c r="S57" s="253"/>
      <c r="T57" s="253"/>
      <c r="U57" s="253">
        <f t="shared" si="6"/>
        <v>0</v>
      </c>
      <c r="V57" s="253">
        <f t="shared" si="45"/>
        <v>0</v>
      </c>
      <c r="W57" s="253">
        <f t="shared" si="46"/>
        <v>0</v>
      </c>
      <c r="X57" s="253">
        <f t="shared" si="7"/>
        <v>0</v>
      </c>
      <c r="Y57" s="253"/>
      <c r="Z57" s="253"/>
      <c r="AA57" s="253">
        <f t="shared" si="8"/>
        <v>0</v>
      </c>
      <c r="AB57" s="253"/>
      <c r="AC57" s="253"/>
      <c r="AD57" s="253">
        <f t="shared" si="48"/>
        <v>0</v>
      </c>
      <c r="AE57" s="253"/>
      <c r="AF57" s="253"/>
      <c r="AG57" s="253">
        <f t="shared" si="49"/>
        <v>0</v>
      </c>
      <c r="AH57" s="253"/>
      <c r="AI57" s="253"/>
      <c r="AJ57" s="253">
        <f t="shared" si="11"/>
        <v>0</v>
      </c>
      <c r="AK57" s="253"/>
      <c r="AL57" s="253"/>
      <c r="AM57" s="253">
        <f t="shared" si="12"/>
        <v>0</v>
      </c>
      <c r="AN57" s="253"/>
      <c r="AO57" s="253"/>
      <c r="AP57" s="253">
        <f t="shared" si="13"/>
        <v>0</v>
      </c>
      <c r="AQ57" s="253">
        <f t="shared" si="14"/>
        <v>0</v>
      </c>
      <c r="AR57" s="253">
        <f t="shared" si="50"/>
        <v>0</v>
      </c>
      <c r="AS57" s="253">
        <f t="shared" si="15"/>
        <v>0</v>
      </c>
      <c r="AT57" s="253"/>
      <c r="AU57" s="253"/>
      <c r="AV57" s="253">
        <f t="shared" si="16"/>
        <v>0</v>
      </c>
      <c r="AW57" s="253"/>
      <c r="AX57" s="253"/>
      <c r="AY57" s="253">
        <f t="shared" si="17"/>
        <v>0</v>
      </c>
      <c r="AZ57" s="253"/>
      <c r="BA57" s="253"/>
      <c r="BB57" s="253">
        <f t="shared" si="18"/>
        <v>0</v>
      </c>
      <c r="BC57" s="253"/>
      <c r="BD57" s="253"/>
      <c r="BE57" s="253">
        <f t="shared" si="19"/>
        <v>0</v>
      </c>
      <c r="BF57" s="253"/>
      <c r="BG57" s="253"/>
      <c r="BH57" s="253">
        <f t="shared" si="20"/>
        <v>0</v>
      </c>
      <c r="BI57" s="253"/>
      <c r="BJ57" s="254"/>
      <c r="BK57" s="254">
        <f t="shared" si="21"/>
        <v>0</v>
      </c>
      <c r="BL57" s="254">
        <f t="shared" si="34"/>
        <v>0</v>
      </c>
      <c r="BM57" s="254">
        <f t="shared" si="35"/>
        <v>0</v>
      </c>
      <c r="BN57" s="254">
        <f t="shared" si="22"/>
        <v>0</v>
      </c>
      <c r="BO57" s="254"/>
      <c r="BP57" s="254"/>
      <c r="BQ57" s="254">
        <f t="shared" si="23"/>
        <v>0</v>
      </c>
      <c r="BR57" s="254">
        <f t="shared" si="36"/>
        <v>0</v>
      </c>
      <c r="BS57" s="254">
        <f t="shared" si="36"/>
        <v>0</v>
      </c>
      <c r="BT57" s="254">
        <f t="shared" si="24"/>
        <v>0</v>
      </c>
      <c r="BU57" s="254">
        <f t="shared" si="37"/>
        <v>0</v>
      </c>
      <c r="BV57" s="254">
        <f t="shared" si="37"/>
        <v>0</v>
      </c>
      <c r="BW57" s="254">
        <f t="shared" si="25"/>
        <v>0</v>
      </c>
      <c r="BX57" s="254">
        <f t="shared" si="38"/>
        <v>0</v>
      </c>
      <c r="BY57" s="254">
        <f t="shared" si="38"/>
        <v>0</v>
      </c>
      <c r="BZ57" s="254">
        <f t="shared" si="26"/>
        <v>0</v>
      </c>
      <c r="CA57" s="254">
        <f t="shared" si="39"/>
        <v>0</v>
      </c>
      <c r="CB57" s="254">
        <f t="shared" si="40"/>
        <v>0</v>
      </c>
      <c r="CC57" s="254">
        <f t="shared" si="27"/>
        <v>0</v>
      </c>
      <c r="CD57" s="254">
        <f t="shared" si="41"/>
        <v>0</v>
      </c>
      <c r="CE57" s="254">
        <f t="shared" si="41"/>
        <v>0</v>
      </c>
      <c r="CF57" s="254">
        <f t="shared" si="28"/>
        <v>0</v>
      </c>
      <c r="CG57" s="254">
        <f t="shared" si="42"/>
        <v>0</v>
      </c>
      <c r="CH57" s="254">
        <f t="shared" si="42"/>
        <v>0</v>
      </c>
      <c r="CI57" s="254">
        <f t="shared" si="29"/>
        <v>0</v>
      </c>
      <c r="CJ57" s="254">
        <f t="shared" si="47"/>
        <v>0</v>
      </c>
      <c r="CK57" s="254">
        <f t="shared" si="47"/>
        <v>0</v>
      </c>
      <c r="CL57" s="254">
        <f t="shared" si="30"/>
        <v>0</v>
      </c>
    </row>
    <row r="58" spans="1:140" x14ac:dyDescent="0.25">
      <c r="A58" s="262" t="s">
        <v>50</v>
      </c>
      <c r="B58" s="251">
        <v>2431.71</v>
      </c>
      <c r="C58" s="252">
        <f t="shared" si="0"/>
        <v>37.240460416743772</v>
      </c>
      <c r="D58" s="253">
        <v>286.31</v>
      </c>
      <c r="E58" s="253">
        <v>1723.56</v>
      </c>
      <c r="F58" s="253">
        <f t="shared" si="1"/>
        <v>6.0199084907966887</v>
      </c>
      <c r="G58" s="253">
        <v>9.5</v>
      </c>
      <c r="H58" s="253">
        <v>28.9</v>
      </c>
      <c r="I58" s="253">
        <f t="shared" si="2"/>
        <v>3.0421052631578944</v>
      </c>
      <c r="J58" s="253">
        <v>31.25</v>
      </c>
      <c r="K58" s="253">
        <v>145.19999999999999</v>
      </c>
      <c r="L58" s="253">
        <f t="shared" si="3"/>
        <v>4.6463999999999999</v>
      </c>
      <c r="M58" s="253">
        <v>138.93</v>
      </c>
      <c r="N58" s="253">
        <v>638.48</v>
      </c>
      <c r="O58" s="253">
        <f t="shared" si="4"/>
        <v>4.5956956740804724</v>
      </c>
      <c r="P58" s="253">
        <v>284.75</v>
      </c>
      <c r="Q58" s="253">
        <v>1148.97</v>
      </c>
      <c r="R58" s="253">
        <f t="shared" si="44"/>
        <v>4.0350131694468834</v>
      </c>
      <c r="S58" s="253">
        <v>89.3</v>
      </c>
      <c r="T58" s="253">
        <v>312.19</v>
      </c>
      <c r="U58" s="253">
        <f t="shared" si="6"/>
        <v>3.4959686450167973</v>
      </c>
      <c r="V58" s="253">
        <f t="shared" si="45"/>
        <v>840.04</v>
      </c>
      <c r="W58" s="253">
        <f t="shared" si="46"/>
        <v>3997.3</v>
      </c>
      <c r="X58" s="253">
        <f t="shared" si="7"/>
        <v>4.7584638826722543</v>
      </c>
      <c r="Y58" s="253"/>
      <c r="Z58" s="253"/>
      <c r="AA58" s="253">
        <f t="shared" si="8"/>
        <v>0</v>
      </c>
      <c r="AB58" s="253"/>
      <c r="AC58" s="253"/>
      <c r="AD58" s="253">
        <f t="shared" si="48"/>
        <v>0</v>
      </c>
      <c r="AE58" s="253"/>
      <c r="AF58" s="253"/>
      <c r="AG58" s="253">
        <f t="shared" si="49"/>
        <v>0</v>
      </c>
      <c r="AH58" s="253"/>
      <c r="AI58" s="253"/>
      <c r="AJ58" s="253">
        <f t="shared" si="11"/>
        <v>0</v>
      </c>
      <c r="AK58" s="253"/>
      <c r="AL58" s="253"/>
      <c r="AM58" s="253">
        <f t="shared" si="12"/>
        <v>0</v>
      </c>
      <c r="AN58" s="253">
        <v>47.04</v>
      </c>
      <c r="AO58" s="253">
        <v>164.64</v>
      </c>
      <c r="AP58" s="253">
        <f t="shared" si="13"/>
        <v>3.4999999999999996</v>
      </c>
      <c r="AQ58" s="253">
        <f t="shared" si="14"/>
        <v>47.04</v>
      </c>
      <c r="AR58" s="253">
        <f t="shared" si="50"/>
        <v>164.64</v>
      </c>
      <c r="AS58" s="253">
        <f t="shared" si="15"/>
        <v>3.4999999999999996</v>
      </c>
      <c r="AT58" s="253"/>
      <c r="AU58" s="253"/>
      <c r="AV58" s="253">
        <f t="shared" si="16"/>
        <v>0</v>
      </c>
      <c r="AW58" s="253"/>
      <c r="AX58" s="253"/>
      <c r="AY58" s="253">
        <f t="shared" si="17"/>
        <v>0</v>
      </c>
      <c r="AZ58" s="253"/>
      <c r="BA58" s="253"/>
      <c r="BB58" s="253">
        <f t="shared" si="18"/>
        <v>0</v>
      </c>
      <c r="BC58" s="253">
        <v>18.5</v>
      </c>
      <c r="BD58" s="253">
        <v>46.25</v>
      </c>
      <c r="BE58" s="253">
        <f t="shared" si="19"/>
        <v>2.5</v>
      </c>
      <c r="BF58" s="253"/>
      <c r="BG58" s="253"/>
      <c r="BH58" s="253">
        <f t="shared" si="20"/>
        <v>0</v>
      </c>
      <c r="BI58" s="253"/>
      <c r="BJ58" s="254"/>
      <c r="BK58" s="254">
        <f t="shared" si="21"/>
        <v>0</v>
      </c>
      <c r="BL58" s="254">
        <f t="shared" si="34"/>
        <v>18.5</v>
      </c>
      <c r="BM58" s="254">
        <f t="shared" si="35"/>
        <v>46.25</v>
      </c>
      <c r="BN58" s="254">
        <f t="shared" si="22"/>
        <v>2.5</v>
      </c>
      <c r="BO58" s="254"/>
      <c r="BP58" s="254"/>
      <c r="BQ58" s="254">
        <f t="shared" si="23"/>
        <v>0</v>
      </c>
      <c r="BR58" s="254">
        <f t="shared" si="36"/>
        <v>286.31</v>
      </c>
      <c r="BS58" s="254">
        <f t="shared" si="36"/>
        <v>1723.56</v>
      </c>
      <c r="BT58" s="254">
        <f t="shared" si="24"/>
        <v>6.0199084907966887</v>
      </c>
      <c r="BU58" s="254">
        <f t="shared" si="37"/>
        <v>9.5</v>
      </c>
      <c r="BV58" s="254">
        <f t="shared" si="37"/>
        <v>28.9</v>
      </c>
      <c r="BW58" s="254">
        <f t="shared" si="25"/>
        <v>3.0421052631578944</v>
      </c>
      <c r="BX58" s="254">
        <f t="shared" si="38"/>
        <v>31.25</v>
      </c>
      <c r="BY58" s="254">
        <f t="shared" si="38"/>
        <v>145.19999999999999</v>
      </c>
      <c r="BZ58" s="254">
        <f t="shared" si="26"/>
        <v>4.6463999999999999</v>
      </c>
      <c r="CA58" s="254">
        <f t="shared" si="39"/>
        <v>157.43</v>
      </c>
      <c r="CB58" s="254">
        <f t="shared" si="40"/>
        <v>684.73</v>
      </c>
      <c r="CC58" s="254">
        <f t="shared" si="27"/>
        <v>4.3494251413326559</v>
      </c>
      <c r="CD58" s="254">
        <f t="shared" si="41"/>
        <v>284.75</v>
      </c>
      <c r="CE58" s="254">
        <f t="shared" si="41"/>
        <v>1148.97</v>
      </c>
      <c r="CF58" s="254">
        <f t="shared" si="28"/>
        <v>4.0350131694468834</v>
      </c>
      <c r="CG58" s="254">
        <f t="shared" si="42"/>
        <v>136.34</v>
      </c>
      <c r="CH58" s="254">
        <f t="shared" si="42"/>
        <v>476.83</v>
      </c>
      <c r="CI58" s="254">
        <f t="shared" si="29"/>
        <v>3.4973595423206687</v>
      </c>
      <c r="CJ58" s="254">
        <f t="shared" si="47"/>
        <v>905.57999999999993</v>
      </c>
      <c r="CK58" s="254">
        <f t="shared" si="47"/>
        <v>4208.1900000000005</v>
      </c>
      <c r="CL58" s="254">
        <f t="shared" si="30"/>
        <v>4.6469555423043802</v>
      </c>
      <c r="DH58" s="255" t="s">
        <v>130</v>
      </c>
      <c r="DI58" s="255" t="s">
        <v>130</v>
      </c>
      <c r="DJ58" s="233" t="s">
        <v>138</v>
      </c>
    </row>
    <row r="59" spans="1:140" x14ac:dyDescent="0.25">
      <c r="A59" s="262" t="s">
        <v>51</v>
      </c>
      <c r="B59" s="251">
        <v>818.06</v>
      </c>
      <c r="C59" s="252">
        <f t="shared" si="0"/>
        <v>16.925408894213138</v>
      </c>
      <c r="D59" s="253">
        <v>19</v>
      </c>
      <c r="E59" s="253">
        <v>74.17</v>
      </c>
      <c r="F59" s="253">
        <f t="shared" si="1"/>
        <v>3.9036842105263161</v>
      </c>
      <c r="G59" s="253"/>
      <c r="H59" s="253"/>
      <c r="I59" s="253">
        <f t="shared" si="2"/>
        <v>0</v>
      </c>
      <c r="J59" s="253"/>
      <c r="K59" s="253"/>
      <c r="L59" s="253">
        <f t="shared" si="3"/>
        <v>0</v>
      </c>
      <c r="M59" s="253">
        <v>0.75</v>
      </c>
      <c r="N59" s="253">
        <v>2.63</v>
      </c>
      <c r="O59" s="253">
        <f t="shared" si="4"/>
        <v>3.5066666666666664</v>
      </c>
      <c r="P59" s="253">
        <v>3.5</v>
      </c>
      <c r="Q59" s="253">
        <v>12.6</v>
      </c>
      <c r="R59" s="253">
        <f t="shared" si="44"/>
        <v>3.6</v>
      </c>
      <c r="S59" s="253">
        <v>114.46</v>
      </c>
      <c r="T59" s="253">
        <v>413.08</v>
      </c>
      <c r="U59" s="253">
        <f t="shared" si="6"/>
        <v>3.6089463568058711</v>
      </c>
      <c r="V59" s="253">
        <f t="shared" si="45"/>
        <v>137.70999999999998</v>
      </c>
      <c r="W59" s="253">
        <f t="shared" si="46"/>
        <v>502.48</v>
      </c>
      <c r="X59" s="253">
        <f t="shared" si="7"/>
        <v>3.6488272456611726</v>
      </c>
      <c r="Y59" s="253">
        <v>0.25</v>
      </c>
      <c r="Z59" s="253">
        <v>0.9</v>
      </c>
      <c r="AA59" s="253">
        <f t="shared" si="8"/>
        <v>3.6</v>
      </c>
      <c r="AB59" s="253"/>
      <c r="AC59" s="253"/>
      <c r="AD59" s="253">
        <f t="shared" si="48"/>
        <v>0</v>
      </c>
      <c r="AE59" s="253"/>
      <c r="AF59" s="253"/>
      <c r="AG59" s="253">
        <f t="shared" si="49"/>
        <v>0</v>
      </c>
      <c r="AH59" s="253"/>
      <c r="AI59" s="253"/>
      <c r="AJ59" s="253">
        <f t="shared" si="11"/>
        <v>0</v>
      </c>
      <c r="AK59" s="253"/>
      <c r="AL59" s="253"/>
      <c r="AM59" s="253">
        <f t="shared" si="12"/>
        <v>0</v>
      </c>
      <c r="AN59" s="253">
        <v>0.5</v>
      </c>
      <c r="AO59" s="253">
        <v>1.45</v>
      </c>
      <c r="AP59" s="253">
        <f t="shared" si="13"/>
        <v>2.9</v>
      </c>
      <c r="AQ59" s="253">
        <f t="shared" si="14"/>
        <v>0.75</v>
      </c>
      <c r="AR59" s="253">
        <f t="shared" si="50"/>
        <v>2.35</v>
      </c>
      <c r="AS59" s="253">
        <f t="shared" si="15"/>
        <v>3.1333333333333333</v>
      </c>
      <c r="AT59" s="253"/>
      <c r="AU59" s="253"/>
      <c r="AV59" s="253">
        <f t="shared" si="16"/>
        <v>0</v>
      </c>
      <c r="AW59" s="253"/>
      <c r="AX59" s="253"/>
      <c r="AY59" s="253">
        <f t="shared" si="17"/>
        <v>0</v>
      </c>
      <c r="AZ59" s="253"/>
      <c r="BA59" s="253"/>
      <c r="BB59" s="253">
        <f t="shared" si="18"/>
        <v>0</v>
      </c>
      <c r="BC59" s="253"/>
      <c r="BD59" s="253"/>
      <c r="BE59" s="253">
        <f t="shared" si="19"/>
        <v>0</v>
      </c>
      <c r="BF59" s="253"/>
      <c r="BG59" s="253"/>
      <c r="BH59" s="253">
        <f t="shared" si="20"/>
        <v>0</v>
      </c>
      <c r="BI59" s="253"/>
      <c r="BJ59" s="254"/>
      <c r="BK59" s="254">
        <f t="shared" si="21"/>
        <v>0</v>
      </c>
      <c r="BL59" s="254">
        <f t="shared" si="34"/>
        <v>0</v>
      </c>
      <c r="BM59" s="254">
        <f t="shared" si="35"/>
        <v>0</v>
      </c>
      <c r="BN59" s="254">
        <f t="shared" si="22"/>
        <v>0</v>
      </c>
      <c r="BO59" s="254"/>
      <c r="BP59" s="254"/>
      <c r="BQ59" s="254">
        <f t="shared" si="23"/>
        <v>0</v>
      </c>
      <c r="BR59" s="254">
        <f t="shared" si="36"/>
        <v>19.25</v>
      </c>
      <c r="BS59" s="254">
        <f t="shared" si="36"/>
        <v>75.070000000000007</v>
      </c>
      <c r="BT59" s="254">
        <f t="shared" si="24"/>
        <v>3.89974025974026</v>
      </c>
      <c r="BU59" s="254">
        <f t="shared" si="37"/>
        <v>0</v>
      </c>
      <c r="BV59" s="254">
        <f t="shared" si="37"/>
        <v>0</v>
      </c>
      <c r="BW59" s="254">
        <f t="shared" si="25"/>
        <v>0</v>
      </c>
      <c r="BX59" s="254">
        <f t="shared" si="38"/>
        <v>0</v>
      </c>
      <c r="BY59" s="254">
        <f t="shared" si="38"/>
        <v>0</v>
      </c>
      <c r="BZ59" s="254">
        <f t="shared" si="26"/>
        <v>0</v>
      </c>
      <c r="CA59" s="254">
        <f t="shared" si="39"/>
        <v>0.75</v>
      </c>
      <c r="CB59" s="254">
        <f t="shared" si="40"/>
        <v>2.63</v>
      </c>
      <c r="CC59" s="254">
        <f t="shared" si="27"/>
        <v>3.5066666666666664</v>
      </c>
      <c r="CD59" s="254">
        <f t="shared" si="41"/>
        <v>3.5</v>
      </c>
      <c r="CE59" s="254">
        <f t="shared" si="41"/>
        <v>12.6</v>
      </c>
      <c r="CF59" s="254">
        <f t="shared" si="28"/>
        <v>3.6</v>
      </c>
      <c r="CG59" s="254">
        <f t="shared" si="42"/>
        <v>114.96</v>
      </c>
      <c r="CH59" s="254">
        <f t="shared" si="42"/>
        <v>414.53</v>
      </c>
      <c r="CI59" s="254">
        <f t="shared" si="29"/>
        <v>3.6058629088378567</v>
      </c>
      <c r="CJ59" s="254">
        <f t="shared" si="47"/>
        <v>138.45999999999998</v>
      </c>
      <c r="CK59" s="254">
        <f t="shared" si="47"/>
        <v>504.83000000000004</v>
      </c>
      <c r="CL59" s="254">
        <f t="shared" si="30"/>
        <v>3.6460349559439558</v>
      </c>
      <c r="DI59" s="255" t="s">
        <v>130</v>
      </c>
      <c r="DJ59" s="233" t="s">
        <v>138</v>
      </c>
    </row>
    <row r="63" spans="1:140" x14ac:dyDescent="0.25">
      <c r="BR63" s="232" t="s">
        <v>99</v>
      </c>
    </row>
    <row r="64" spans="1:140" s="264" customFormat="1" x14ac:dyDescent="0.25">
      <c r="BS64" s="264" t="s">
        <v>131</v>
      </c>
      <c r="CA64" s="264" t="s">
        <v>115</v>
      </c>
      <c r="DF64" s="265"/>
      <c r="DG64" s="265"/>
      <c r="DH64" s="265"/>
      <c r="DI64" s="265"/>
      <c r="DJ64" s="265"/>
      <c r="DK64" s="265"/>
      <c r="DL64" s="265"/>
      <c r="DM64" s="265"/>
      <c r="DN64" s="265"/>
      <c r="DO64" s="265"/>
      <c r="DP64" s="265"/>
      <c r="DQ64" s="265"/>
      <c r="DR64" s="265"/>
      <c r="DS64" s="265"/>
      <c r="DT64" s="265"/>
      <c r="DU64" s="265"/>
      <c r="DV64" s="265"/>
      <c r="DW64" s="265"/>
      <c r="DX64" s="265"/>
      <c r="DY64" s="265"/>
      <c r="DZ64" s="265"/>
      <c r="EA64" s="265"/>
      <c r="EB64" s="265"/>
      <c r="EC64" s="265"/>
      <c r="ED64" s="265"/>
      <c r="EE64" s="265"/>
      <c r="EF64" s="265"/>
      <c r="EG64" s="266"/>
      <c r="EH64" s="266"/>
      <c r="EI64" s="266"/>
      <c r="EJ64" s="266"/>
    </row>
    <row r="65" spans="71:79" x14ac:dyDescent="0.25">
      <c r="BS65" s="232" t="s">
        <v>119</v>
      </c>
      <c r="CA65" s="232" t="s">
        <v>118</v>
      </c>
    </row>
  </sheetData>
  <mergeCells count="39">
    <mergeCell ref="AB11:AD11"/>
    <mergeCell ref="AE11:AG11"/>
    <mergeCell ref="AW11:AY11"/>
    <mergeCell ref="AZ11:BB11"/>
    <mergeCell ref="BU11:BW11"/>
    <mergeCell ref="BF10:BH11"/>
    <mergeCell ref="BI10:BK11"/>
    <mergeCell ref="BL10:BN11"/>
    <mergeCell ref="BR10:BT11"/>
    <mergeCell ref="BU10:BZ10"/>
    <mergeCell ref="BX11:BZ11"/>
    <mergeCell ref="AK10:AM11"/>
    <mergeCell ref="AN10:AP11"/>
    <mergeCell ref="AQ10:AS11"/>
    <mergeCell ref="AT10:AV11"/>
    <mergeCell ref="AW10:BB10"/>
    <mergeCell ref="BC10:BE11"/>
    <mergeCell ref="BO8:BQ11"/>
    <mergeCell ref="BR8:CL9"/>
    <mergeCell ref="CD10:CF11"/>
    <mergeCell ref="CG10:CI11"/>
    <mergeCell ref="CJ10:CL11"/>
    <mergeCell ref="CA10:CC11"/>
    <mergeCell ref="AH10:AJ11"/>
    <mergeCell ref="A8:A13"/>
    <mergeCell ref="D8:X9"/>
    <mergeCell ref="Y8:AS9"/>
    <mergeCell ref="AT8:BN9"/>
    <mergeCell ref="D10:F11"/>
    <mergeCell ref="G10:I10"/>
    <mergeCell ref="J10:L10"/>
    <mergeCell ref="M10:O11"/>
    <mergeCell ref="P10:R11"/>
    <mergeCell ref="S10:U11"/>
    <mergeCell ref="V10:X11"/>
    <mergeCell ref="Y10:AA11"/>
    <mergeCell ref="AB10:AG10"/>
    <mergeCell ref="G11:I11"/>
    <mergeCell ref="J11:L11"/>
  </mergeCells>
  <conditionalFormatting sqref="M20:N20">
    <cfRule type="cellIs" dxfId="42" priority="4" operator="equal">
      <formula>0</formula>
    </cfRule>
  </conditionalFormatting>
  <conditionalFormatting sqref="AB20:AC20">
    <cfRule type="cellIs" dxfId="41" priority="3" operator="equal">
      <formula>0</formula>
    </cfRule>
  </conditionalFormatting>
  <conditionalFormatting sqref="D44:E44">
    <cfRule type="cellIs" dxfId="40" priority="2" operator="equal">
      <formula>0</formula>
    </cfRule>
  </conditionalFormatting>
  <conditionalFormatting sqref="G44:H44">
    <cfRule type="cellIs" dxfId="39" priority="1" operator="equal">
      <formula>0</formula>
    </cfRule>
  </conditionalFormatting>
  <pageMargins left="0.2" right="0.7" top="0.25" bottom="0.25" header="0.3" footer="0.3"/>
  <pageSetup paperSize="5" scale="53" orientation="landscape" horizontalDpi="300" verticalDpi="300" r:id="rId1"/>
  <headerFooter alignWithMargins="0"/>
  <colBreaks count="2" manualBreakCount="2">
    <brk id="33" max="1048575" man="1"/>
    <brk id="10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Q86"/>
  <sheetViews>
    <sheetView view="pageBreakPreview" topLeftCell="A2" zoomScale="90" zoomScaleNormal="100" zoomScaleSheetLayoutView="90" workbookViewId="0">
      <pane xSplit="4" ySplit="12" topLeftCell="AN14" activePane="bottomRight" state="frozen"/>
      <selection activeCell="A6" sqref="A6"/>
      <selection pane="topRight" activeCell="E6" sqref="E6"/>
      <selection pane="bottomLeft" activeCell="A14" sqref="A14"/>
      <selection pane="bottomRight" activeCell="AF13" sqref="AF13"/>
    </sheetView>
  </sheetViews>
  <sheetFormatPr defaultColWidth="8.85546875" defaultRowHeight="18.75" x14ac:dyDescent="0.3"/>
  <cols>
    <col min="1" max="1" width="15" style="353" customWidth="1"/>
    <col min="2" max="3" width="9.7109375" style="293" customWidth="1"/>
    <col min="4" max="4" width="6.7109375" style="293" customWidth="1"/>
    <col min="5" max="5" width="10.28515625" style="293" customWidth="1"/>
    <col min="6" max="6" width="6.7109375" style="293" customWidth="1"/>
    <col min="7" max="7" width="8.85546875" style="293" customWidth="1"/>
    <col min="8" max="8" width="6.7109375" style="293" customWidth="1"/>
    <col min="9" max="9" width="8.7109375" style="293" customWidth="1"/>
    <col min="10" max="10" width="6.7109375" style="293" customWidth="1"/>
    <col min="11" max="11" width="11.85546875" style="293" customWidth="1"/>
    <col min="12" max="12" width="6.7109375" style="293" customWidth="1"/>
    <col min="13" max="13" width="11.140625" style="293" customWidth="1"/>
    <col min="14" max="14" width="6.7109375" style="293" customWidth="1"/>
    <col min="15" max="15" width="10.28515625" style="293" customWidth="1"/>
    <col min="16" max="16" width="6.7109375" style="293" customWidth="1"/>
    <col min="17" max="17" width="9.5703125" style="293" customWidth="1"/>
    <col min="18" max="18" width="6.7109375" style="293" customWidth="1"/>
    <col min="19" max="19" width="7.42578125" style="293" customWidth="1"/>
    <col min="20" max="27" width="6.7109375" style="293" customWidth="1"/>
    <col min="28" max="28" width="8.7109375" style="293" customWidth="1"/>
    <col min="29" max="29" width="6.7109375" style="293" customWidth="1"/>
    <col min="30" max="30" width="9.28515625" style="293" customWidth="1"/>
    <col min="31" max="31" width="6.7109375" style="293" customWidth="1"/>
    <col min="32" max="32" width="7.85546875" style="293" customWidth="1"/>
    <col min="33" max="33" width="6.7109375" style="293" customWidth="1"/>
    <col min="34" max="34" width="6.28515625" style="293" customWidth="1"/>
    <col min="35" max="52" width="6.7109375" style="293" customWidth="1"/>
    <col min="53" max="53" width="7.7109375" style="293" customWidth="1"/>
    <col min="54" max="54" width="7.42578125" style="293" customWidth="1"/>
    <col min="55" max="58" width="6.7109375" style="293" customWidth="1"/>
    <col min="59" max="59" width="10.28515625" style="293" customWidth="1"/>
    <col min="60" max="60" width="8.5703125" style="293" customWidth="1"/>
    <col min="61" max="61" width="8.140625" style="293" customWidth="1"/>
    <col min="62" max="64" width="6.7109375" style="293" customWidth="1"/>
    <col min="65" max="65" width="10.28515625" style="293" customWidth="1"/>
    <col min="66" max="66" width="11.42578125" style="293" customWidth="1"/>
    <col min="67" max="67" width="16.7109375" style="293" customWidth="1"/>
    <col min="68" max="68" width="17.28515625" style="352" customWidth="1"/>
    <col min="69" max="16384" width="8.85546875" style="293"/>
  </cols>
  <sheetData>
    <row r="1" spans="1:68" s="271" customFormat="1" ht="12.75" x14ac:dyDescent="0.2">
      <c r="A1" s="269" t="s">
        <v>111</v>
      </c>
      <c r="B1" s="270"/>
      <c r="C1" s="270"/>
      <c r="D1" s="270"/>
      <c r="E1" s="270"/>
      <c r="F1" s="270"/>
      <c r="G1" s="270"/>
      <c r="H1" s="270"/>
      <c r="I1" s="270"/>
      <c r="K1" s="270" t="s">
        <v>70</v>
      </c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BP1" s="272"/>
    </row>
    <row r="2" spans="1:68" s="271" customFormat="1" ht="12.75" x14ac:dyDescent="0.2">
      <c r="A2" s="1127" t="s">
        <v>71</v>
      </c>
      <c r="B2" s="1127"/>
      <c r="C2" s="1127"/>
      <c r="D2" s="1127"/>
      <c r="E2" s="1127"/>
      <c r="F2" s="1127"/>
      <c r="G2" s="1127"/>
      <c r="H2" s="1127"/>
      <c r="I2" s="1127"/>
      <c r="J2" s="1127"/>
      <c r="K2" s="1127"/>
      <c r="L2" s="1127"/>
      <c r="M2" s="1127"/>
      <c r="N2" s="1127"/>
      <c r="O2" s="1127"/>
      <c r="P2" s="1127"/>
      <c r="Q2" s="1127"/>
      <c r="R2" s="1127"/>
      <c r="S2" s="1127"/>
      <c r="T2" s="1127"/>
      <c r="U2" s="1127"/>
      <c r="V2" s="1127"/>
      <c r="W2" s="1127"/>
      <c r="X2" s="1127"/>
      <c r="Y2" s="1127"/>
      <c r="Z2" s="1127"/>
      <c r="AA2" s="1127"/>
      <c r="AB2" s="1127"/>
      <c r="BP2" s="272"/>
    </row>
    <row r="3" spans="1:68" s="271" customFormat="1" ht="15" customHeight="1" x14ac:dyDescent="0.2">
      <c r="A3" s="1128" t="s">
        <v>72</v>
      </c>
      <c r="B3" s="1128"/>
      <c r="C3" s="1128"/>
      <c r="D3" s="1128"/>
      <c r="E3" s="1128"/>
      <c r="F3" s="1128"/>
      <c r="G3" s="1128"/>
      <c r="H3" s="1128"/>
      <c r="I3" s="1128"/>
      <c r="J3" s="1128"/>
      <c r="K3" s="1128"/>
      <c r="L3" s="1128"/>
      <c r="M3" s="1128"/>
      <c r="N3" s="1128"/>
      <c r="O3" s="1128"/>
      <c r="P3" s="1128"/>
      <c r="Q3" s="1128"/>
      <c r="R3" s="1128"/>
      <c r="S3" s="1128"/>
      <c r="T3" s="1128"/>
      <c r="U3" s="1128"/>
      <c r="V3" s="1128"/>
      <c r="W3" s="1128"/>
      <c r="X3" s="1128"/>
      <c r="Y3" s="1128"/>
      <c r="Z3" s="1128"/>
      <c r="AA3" s="1128"/>
      <c r="AB3" s="1128"/>
      <c r="BP3" s="272"/>
    </row>
    <row r="4" spans="1:68" s="271" customFormat="1" ht="12.75" x14ac:dyDescent="0.2">
      <c r="A4" s="1127" t="s">
        <v>147</v>
      </c>
      <c r="B4" s="1127"/>
      <c r="C4" s="1127"/>
      <c r="D4" s="1127"/>
      <c r="E4" s="1127"/>
      <c r="F4" s="1127"/>
      <c r="G4" s="1127"/>
      <c r="H4" s="1127"/>
      <c r="I4" s="1127"/>
      <c r="J4" s="1127"/>
      <c r="K4" s="1127"/>
      <c r="L4" s="1127"/>
      <c r="M4" s="1127"/>
      <c r="N4" s="1127"/>
      <c r="O4" s="1127"/>
      <c r="P4" s="1127"/>
      <c r="Q4" s="1127"/>
      <c r="R4" s="1127"/>
      <c r="S4" s="1127"/>
      <c r="T4" s="1127"/>
      <c r="U4" s="1127"/>
      <c r="V4" s="1127"/>
      <c r="W4" s="1127"/>
      <c r="X4" s="1127"/>
      <c r="Y4" s="1127"/>
      <c r="Z4" s="1127"/>
      <c r="AA4" s="1127"/>
      <c r="AB4" s="1127"/>
      <c r="BP4" s="272"/>
    </row>
    <row r="5" spans="1:68" s="271" customFormat="1" ht="12.75" x14ac:dyDescent="0.2">
      <c r="A5" s="273" t="s">
        <v>73</v>
      </c>
      <c r="B5" s="274" t="s">
        <v>74</v>
      </c>
      <c r="C5" s="273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BP5" s="272"/>
    </row>
    <row r="6" spans="1:68" s="278" customFormat="1" ht="14.25" customHeight="1" x14ac:dyDescent="0.2">
      <c r="A6" s="1129" t="s">
        <v>0</v>
      </c>
      <c r="B6" s="1131"/>
      <c r="C6" s="1132"/>
      <c r="D6" s="1124" t="s">
        <v>75</v>
      </c>
      <c r="E6" s="1124"/>
      <c r="F6" s="1124"/>
      <c r="G6" s="1124"/>
      <c r="H6" s="1124"/>
      <c r="I6" s="1124"/>
      <c r="J6" s="1124"/>
      <c r="K6" s="1124"/>
      <c r="L6" s="1124"/>
      <c r="M6" s="1124"/>
      <c r="N6" s="1124"/>
      <c r="O6" s="1124"/>
      <c r="P6" s="1124"/>
      <c r="Q6" s="1124"/>
      <c r="R6" s="1124"/>
      <c r="S6" s="1124" t="s">
        <v>76</v>
      </c>
      <c r="T6" s="1124"/>
      <c r="U6" s="1124"/>
      <c r="V6" s="1124"/>
      <c r="W6" s="1124"/>
      <c r="X6" s="1124"/>
      <c r="Y6" s="1124"/>
      <c r="Z6" s="1124"/>
      <c r="AA6" s="1124"/>
      <c r="AB6" s="1124"/>
      <c r="AC6" s="1124"/>
      <c r="AD6" s="1124"/>
      <c r="AE6" s="1124"/>
      <c r="AF6" s="1124"/>
      <c r="AG6" s="1124"/>
      <c r="AH6" s="1124" t="s">
        <v>77</v>
      </c>
      <c r="AI6" s="1124"/>
      <c r="AJ6" s="1124"/>
      <c r="AK6" s="1124"/>
      <c r="AL6" s="1124"/>
      <c r="AM6" s="1124"/>
      <c r="AN6" s="1124"/>
      <c r="AO6" s="1124"/>
      <c r="AP6" s="1124"/>
      <c r="AQ6" s="1124"/>
      <c r="AR6" s="1124"/>
      <c r="AS6" s="1124"/>
      <c r="AT6" s="1124"/>
      <c r="AU6" s="1124"/>
      <c r="AV6" s="1124"/>
      <c r="AW6" s="1126" t="s">
        <v>78</v>
      </c>
      <c r="AX6" s="1126"/>
      <c r="AY6" s="1126"/>
      <c r="AZ6" s="1124" t="s">
        <v>79</v>
      </c>
      <c r="BA6" s="1124"/>
      <c r="BB6" s="1124"/>
      <c r="BC6" s="1124"/>
      <c r="BD6" s="1124"/>
      <c r="BE6" s="1124"/>
      <c r="BF6" s="1124"/>
      <c r="BG6" s="1124"/>
      <c r="BH6" s="1124"/>
      <c r="BI6" s="1124"/>
      <c r="BJ6" s="1124"/>
      <c r="BK6" s="1124"/>
      <c r="BL6" s="1124"/>
      <c r="BM6" s="1124"/>
      <c r="BN6" s="1125"/>
      <c r="BO6" s="276"/>
      <c r="BP6" s="277"/>
    </row>
    <row r="7" spans="1:68" s="278" customFormat="1" ht="3" customHeight="1" x14ac:dyDescent="0.2">
      <c r="A7" s="1130"/>
      <c r="B7" s="1133"/>
      <c r="C7" s="1134"/>
      <c r="D7" s="1124"/>
      <c r="E7" s="1124"/>
      <c r="F7" s="1124"/>
      <c r="G7" s="1124"/>
      <c r="H7" s="1124"/>
      <c r="I7" s="1124"/>
      <c r="J7" s="1124"/>
      <c r="K7" s="1124"/>
      <c r="L7" s="1124"/>
      <c r="M7" s="1124"/>
      <c r="N7" s="1124"/>
      <c r="O7" s="1124"/>
      <c r="P7" s="1124"/>
      <c r="Q7" s="1124"/>
      <c r="R7" s="1124"/>
      <c r="S7" s="1124"/>
      <c r="T7" s="1124"/>
      <c r="U7" s="1124"/>
      <c r="V7" s="1124"/>
      <c r="W7" s="1124"/>
      <c r="X7" s="1124"/>
      <c r="Y7" s="1124"/>
      <c r="Z7" s="1124"/>
      <c r="AA7" s="1124"/>
      <c r="AB7" s="1124"/>
      <c r="AC7" s="1124"/>
      <c r="AD7" s="1124"/>
      <c r="AE7" s="1124"/>
      <c r="AF7" s="1124"/>
      <c r="AG7" s="1124"/>
      <c r="AH7" s="1124"/>
      <c r="AI7" s="1124"/>
      <c r="AJ7" s="1124"/>
      <c r="AK7" s="1124"/>
      <c r="AL7" s="1124"/>
      <c r="AM7" s="1124"/>
      <c r="AN7" s="1124"/>
      <c r="AO7" s="1124"/>
      <c r="AP7" s="1124"/>
      <c r="AQ7" s="1124"/>
      <c r="AR7" s="1124"/>
      <c r="AS7" s="1124"/>
      <c r="AT7" s="1124"/>
      <c r="AU7" s="1124"/>
      <c r="AV7" s="1124"/>
      <c r="AW7" s="1126"/>
      <c r="AX7" s="1126"/>
      <c r="AY7" s="1126"/>
      <c r="AZ7" s="1124"/>
      <c r="BA7" s="1124"/>
      <c r="BB7" s="1124"/>
      <c r="BC7" s="1124"/>
      <c r="BD7" s="1124"/>
      <c r="BE7" s="1124"/>
      <c r="BF7" s="1124"/>
      <c r="BG7" s="1124"/>
      <c r="BH7" s="1124"/>
      <c r="BI7" s="1124"/>
      <c r="BJ7" s="1124"/>
      <c r="BK7" s="1124"/>
      <c r="BL7" s="1124"/>
      <c r="BM7" s="1124"/>
      <c r="BN7" s="1125"/>
      <c r="BO7" s="276"/>
      <c r="BP7" s="279"/>
    </row>
    <row r="8" spans="1:68" s="278" customFormat="1" ht="8.4499999999999993" customHeight="1" x14ac:dyDescent="0.2">
      <c r="A8" s="1130"/>
      <c r="B8" s="280"/>
      <c r="C8" s="280"/>
      <c r="D8" s="1124" t="s">
        <v>80</v>
      </c>
      <c r="E8" s="1124" t="s">
        <v>81</v>
      </c>
      <c r="F8" s="1126"/>
      <c r="G8" s="1126" t="s">
        <v>82</v>
      </c>
      <c r="H8" s="1126"/>
      <c r="I8" s="1126"/>
      <c r="J8" s="1126"/>
      <c r="K8" s="1126" t="s">
        <v>83</v>
      </c>
      <c r="L8" s="1126"/>
      <c r="M8" s="1126" t="s">
        <v>84</v>
      </c>
      <c r="N8" s="1126"/>
      <c r="O8" s="1126" t="s">
        <v>85</v>
      </c>
      <c r="P8" s="1126"/>
      <c r="Q8" s="1126" t="s">
        <v>86</v>
      </c>
      <c r="R8" s="1126"/>
      <c r="S8" s="1124" t="s">
        <v>80</v>
      </c>
      <c r="T8" s="1124" t="s">
        <v>81</v>
      </c>
      <c r="U8" s="1126"/>
      <c r="V8" s="1126" t="s">
        <v>82</v>
      </c>
      <c r="W8" s="1126"/>
      <c r="X8" s="1126"/>
      <c r="Y8" s="1126"/>
      <c r="Z8" s="1126" t="s">
        <v>83</v>
      </c>
      <c r="AA8" s="1126"/>
      <c r="AB8" s="1126" t="s">
        <v>84</v>
      </c>
      <c r="AC8" s="1126"/>
      <c r="AD8" s="1126" t="s">
        <v>85</v>
      </c>
      <c r="AE8" s="1126"/>
      <c r="AF8" s="1126" t="s">
        <v>86</v>
      </c>
      <c r="AG8" s="1126"/>
      <c r="AH8" s="1124" t="s">
        <v>80</v>
      </c>
      <c r="AI8" s="1124" t="s">
        <v>81</v>
      </c>
      <c r="AJ8" s="1126"/>
      <c r="AK8" s="1126" t="s">
        <v>82</v>
      </c>
      <c r="AL8" s="1126"/>
      <c r="AM8" s="1126"/>
      <c r="AN8" s="1126"/>
      <c r="AO8" s="1126" t="s">
        <v>83</v>
      </c>
      <c r="AP8" s="1126"/>
      <c r="AQ8" s="1126" t="s">
        <v>84</v>
      </c>
      <c r="AR8" s="1126"/>
      <c r="AS8" s="1126" t="s">
        <v>85</v>
      </c>
      <c r="AT8" s="1126"/>
      <c r="AU8" s="1126" t="s">
        <v>86</v>
      </c>
      <c r="AV8" s="1126"/>
      <c r="AW8" s="1126"/>
      <c r="AX8" s="1126"/>
      <c r="AY8" s="1126"/>
      <c r="AZ8" s="1136" t="s">
        <v>87</v>
      </c>
      <c r="BA8" s="1136" t="s">
        <v>81</v>
      </c>
      <c r="BB8" s="1136"/>
      <c r="BC8" s="1135" t="s">
        <v>88</v>
      </c>
      <c r="BD8" s="1135"/>
      <c r="BE8" s="1135"/>
      <c r="BF8" s="1135"/>
      <c r="BG8" s="1135" t="s">
        <v>83</v>
      </c>
      <c r="BH8" s="1135"/>
      <c r="BI8" s="1136" t="s">
        <v>84</v>
      </c>
      <c r="BJ8" s="1136"/>
      <c r="BK8" s="1136" t="s">
        <v>85</v>
      </c>
      <c r="BL8" s="1136"/>
      <c r="BM8" s="1129" t="s">
        <v>86</v>
      </c>
      <c r="BN8" s="1137"/>
      <c r="BO8" s="276"/>
      <c r="BP8" s="281"/>
    </row>
    <row r="9" spans="1:68" s="278" customFormat="1" ht="13.15" customHeight="1" x14ac:dyDescent="0.2">
      <c r="A9" s="1130"/>
      <c r="B9" s="282"/>
      <c r="C9" s="280"/>
      <c r="D9" s="1126"/>
      <c r="E9" s="1126"/>
      <c r="F9" s="1126"/>
      <c r="G9" s="1126" t="s">
        <v>89</v>
      </c>
      <c r="H9" s="1126"/>
      <c r="I9" s="1126" t="s">
        <v>90</v>
      </c>
      <c r="J9" s="1126"/>
      <c r="K9" s="1126"/>
      <c r="L9" s="1126"/>
      <c r="M9" s="1126"/>
      <c r="N9" s="1126"/>
      <c r="O9" s="1126"/>
      <c r="P9" s="1126"/>
      <c r="Q9" s="1126"/>
      <c r="R9" s="1126"/>
      <c r="S9" s="1126"/>
      <c r="T9" s="1126"/>
      <c r="U9" s="1126"/>
      <c r="V9" s="1126" t="s">
        <v>89</v>
      </c>
      <c r="W9" s="1126"/>
      <c r="X9" s="1126" t="s">
        <v>90</v>
      </c>
      <c r="Y9" s="1126"/>
      <c r="Z9" s="1126"/>
      <c r="AA9" s="1126"/>
      <c r="AB9" s="1126"/>
      <c r="AC9" s="1126"/>
      <c r="AD9" s="1126"/>
      <c r="AE9" s="1126"/>
      <c r="AF9" s="1126"/>
      <c r="AG9" s="1126"/>
      <c r="AH9" s="1126"/>
      <c r="AI9" s="1126"/>
      <c r="AJ9" s="1126"/>
      <c r="AK9" s="1126" t="s">
        <v>89</v>
      </c>
      <c r="AL9" s="1126"/>
      <c r="AM9" s="1126" t="s">
        <v>90</v>
      </c>
      <c r="AN9" s="1126"/>
      <c r="AO9" s="1126"/>
      <c r="AP9" s="1126"/>
      <c r="AQ9" s="1126"/>
      <c r="AR9" s="1126"/>
      <c r="AS9" s="1126"/>
      <c r="AT9" s="1126"/>
      <c r="AU9" s="1126"/>
      <c r="AV9" s="1126"/>
      <c r="AW9" s="1126"/>
      <c r="AX9" s="1126"/>
      <c r="AY9" s="1126"/>
      <c r="AZ9" s="1136"/>
      <c r="BA9" s="1136"/>
      <c r="BB9" s="1136"/>
      <c r="BC9" s="1136" t="s">
        <v>91</v>
      </c>
      <c r="BD9" s="1136"/>
      <c r="BE9" s="1136" t="s">
        <v>90</v>
      </c>
      <c r="BF9" s="1136"/>
      <c r="BG9" s="1135"/>
      <c r="BH9" s="1135"/>
      <c r="BI9" s="1136"/>
      <c r="BJ9" s="1136"/>
      <c r="BK9" s="1136"/>
      <c r="BL9" s="1136"/>
      <c r="BM9" s="1129"/>
      <c r="BN9" s="1137"/>
      <c r="BO9" s="276"/>
      <c r="BP9" s="281"/>
    </row>
    <row r="10" spans="1:68" s="278" customFormat="1" ht="14.25" customHeight="1" x14ac:dyDescent="0.2">
      <c r="A10" s="1130"/>
      <c r="B10" s="280"/>
      <c r="C10" s="280"/>
      <c r="D10" s="1126"/>
      <c r="E10" s="1135" t="s">
        <v>112</v>
      </c>
      <c r="F10" s="1135" t="s">
        <v>93</v>
      </c>
      <c r="G10" s="1135" t="s">
        <v>112</v>
      </c>
      <c r="H10" s="1135" t="s">
        <v>93</v>
      </c>
      <c r="I10" s="1135" t="s">
        <v>112</v>
      </c>
      <c r="J10" s="1135" t="s">
        <v>93</v>
      </c>
      <c r="K10" s="1135" t="s">
        <v>94</v>
      </c>
      <c r="L10" s="1135" t="s">
        <v>95</v>
      </c>
      <c r="M10" s="1135" t="s">
        <v>112</v>
      </c>
      <c r="N10" s="1135" t="s">
        <v>95</v>
      </c>
      <c r="O10" s="1135" t="s">
        <v>112</v>
      </c>
      <c r="P10" s="1135" t="s">
        <v>95</v>
      </c>
      <c r="Q10" s="1135" t="s">
        <v>112</v>
      </c>
      <c r="R10" s="1135" t="s">
        <v>93</v>
      </c>
      <c r="S10" s="1126"/>
      <c r="T10" s="1135" t="s">
        <v>112</v>
      </c>
      <c r="U10" s="1135" t="s">
        <v>93</v>
      </c>
      <c r="V10" s="1135" t="s">
        <v>112</v>
      </c>
      <c r="W10" s="1135" t="s">
        <v>93</v>
      </c>
      <c r="X10" s="1135" t="s">
        <v>112</v>
      </c>
      <c r="Y10" s="1135" t="s">
        <v>93</v>
      </c>
      <c r="Z10" s="1135" t="s">
        <v>94</v>
      </c>
      <c r="AA10" s="1135" t="s">
        <v>95</v>
      </c>
      <c r="AB10" s="1135" t="s">
        <v>112</v>
      </c>
      <c r="AC10" s="1135" t="s">
        <v>95</v>
      </c>
      <c r="AD10" s="1135" t="s">
        <v>112</v>
      </c>
      <c r="AE10" s="1135" t="s">
        <v>95</v>
      </c>
      <c r="AF10" s="1135" t="s">
        <v>112</v>
      </c>
      <c r="AG10" s="1135" t="s">
        <v>93</v>
      </c>
      <c r="AH10" s="1126"/>
      <c r="AI10" s="1135" t="s">
        <v>112</v>
      </c>
      <c r="AJ10" s="1135" t="s">
        <v>93</v>
      </c>
      <c r="AK10" s="1135" t="s">
        <v>112</v>
      </c>
      <c r="AL10" s="1135" t="s">
        <v>93</v>
      </c>
      <c r="AM10" s="1135" t="s">
        <v>112</v>
      </c>
      <c r="AN10" s="1135" t="s">
        <v>93</v>
      </c>
      <c r="AO10" s="1135" t="s">
        <v>94</v>
      </c>
      <c r="AP10" s="1135" t="s">
        <v>95</v>
      </c>
      <c r="AQ10" s="1135" t="s">
        <v>112</v>
      </c>
      <c r="AR10" s="1135" t="s">
        <v>95</v>
      </c>
      <c r="AS10" s="1135" t="s">
        <v>112</v>
      </c>
      <c r="AT10" s="1135" t="s">
        <v>95</v>
      </c>
      <c r="AU10" s="1135" t="s">
        <v>112</v>
      </c>
      <c r="AV10" s="1135" t="s">
        <v>93</v>
      </c>
      <c r="AW10" s="1135" t="s">
        <v>96</v>
      </c>
      <c r="AX10" s="1135" t="s">
        <v>112</v>
      </c>
      <c r="AY10" s="1135" t="s">
        <v>93</v>
      </c>
      <c r="AZ10" s="1136"/>
      <c r="BA10" s="1135" t="s">
        <v>112</v>
      </c>
      <c r="BB10" s="1135" t="s">
        <v>95</v>
      </c>
      <c r="BC10" s="1135" t="s">
        <v>112</v>
      </c>
      <c r="BD10" s="1135" t="s">
        <v>95</v>
      </c>
      <c r="BE10" s="1135" t="s">
        <v>112</v>
      </c>
      <c r="BF10" s="1135" t="s">
        <v>95</v>
      </c>
      <c r="BG10" s="1135" t="s">
        <v>92</v>
      </c>
      <c r="BH10" s="1135" t="s">
        <v>97</v>
      </c>
      <c r="BI10" s="1135" t="s">
        <v>112</v>
      </c>
      <c r="BJ10" s="1135" t="s">
        <v>95</v>
      </c>
      <c r="BK10" s="1135" t="s">
        <v>112</v>
      </c>
      <c r="BL10" s="1135" t="s">
        <v>95</v>
      </c>
      <c r="BM10" s="1129" t="s">
        <v>133</v>
      </c>
      <c r="BN10" s="1137" t="s">
        <v>95</v>
      </c>
      <c r="BO10" s="276"/>
      <c r="BP10" s="1138" t="s">
        <v>129</v>
      </c>
    </row>
    <row r="11" spans="1:68" s="278" customFormat="1" ht="14.45" customHeight="1" x14ac:dyDescent="0.2">
      <c r="A11" s="1130"/>
      <c r="B11" s="280"/>
      <c r="C11" s="280"/>
      <c r="D11" s="1126"/>
      <c r="E11" s="1136"/>
      <c r="F11" s="1135"/>
      <c r="G11" s="1136"/>
      <c r="H11" s="1135"/>
      <c r="I11" s="1136"/>
      <c r="J11" s="1135"/>
      <c r="K11" s="1135"/>
      <c r="L11" s="1135"/>
      <c r="M11" s="1136"/>
      <c r="N11" s="1135"/>
      <c r="O11" s="1136"/>
      <c r="P11" s="1135"/>
      <c r="Q11" s="1135"/>
      <c r="R11" s="1135"/>
      <c r="S11" s="1126"/>
      <c r="T11" s="1136"/>
      <c r="U11" s="1135"/>
      <c r="V11" s="1136"/>
      <c r="W11" s="1135"/>
      <c r="X11" s="1136"/>
      <c r="Y11" s="1135"/>
      <c r="Z11" s="1135"/>
      <c r="AA11" s="1135"/>
      <c r="AB11" s="1136"/>
      <c r="AC11" s="1135"/>
      <c r="AD11" s="1136"/>
      <c r="AE11" s="1135"/>
      <c r="AF11" s="1135"/>
      <c r="AG11" s="1135"/>
      <c r="AH11" s="1126"/>
      <c r="AI11" s="1136"/>
      <c r="AJ11" s="1135"/>
      <c r="AK11" s="1136"/>
      <c r="AL11" s="1135"/>
      <c r="AM11" s="1136"/>
      <c r="AN11" s="1135"/>
      <c r="AO11" s="1135"/>
      <c r="AP11" s="1135"/>
      <c r="AQ11" s="1136"/>
      <c r="AR11" s="1135"/>
      <c r="AS11" s="1136"/>
      <c r="AT11" s="1135"/>
      <c r="AU11" s="1135"/>
      <c r="AV11" s="1135"/>
      <c r="AW11" s="1135"/>
      <c r="AX11" s="1136"/>
      <c r="AY11" s="1135"/>
      <c r="AZ11" s="1136"/>
      <c r="BA11" s="1135"/>
      <c r="BB11" s="1135"/>
      <c r="BC11" s="1135"/>
      <c r="BD11" s="1135"/>
      <c r="BE11" s="1135"/>
      <c r="BF11" s="1135"/>
      <c r="BG11" s="1135"/>
      <c r="BH11" s="1135"/>
      <c r="BI11" s="1135"/>
      <c r="BJ11" s="1135"/>
      <c r="BK11" s="1135"/>
      <c r="BL11" s="1135"/>
      <c r="BM11" s="1129"/>
      <c r="BN11" s="1137"/>
      <c r="BO11" s="276"/>
      <c r="BP11" s="1139"/>
    </row>
    <row r="12" spans="1:68" s="278" customFormat="1" ht="11.45" customHeight="1" x14ac:dyDescent="0.3">
      <c r="A12" s="1130"/>
      <c r="B12" s="283" t="s">
        <v>113</v>
      </c>
      <c r="C12" s="283" t="s">
        <v>114</v>
      </c>
      <c r="D12" s="1126"/>
      <c r="E12" s="1136"/>
      <c r="F12" s="1135"/>
      <c r="G12" s="1136"/>
      <c r="H12" s="1135"/>
      <c r="I12" s="1136"/>
      <c r="J12" s="1135"/>
      <c r="K12" s="1135"/>
      <c r="L12" s="1135"/>
      <c r="M12" s="1136"/>
      <c r="N12" s="1135"/>
      <c r="O12" s="1136"/>
      <c r="P12" s="1135"/>
      <c r="Q12" s="1135"/>
      <c r="R12" s="1135"/>
      <c r="S12" s="1126"/>
      <c r="T12" s="1136"/>
      <c r="U12" s="1135"/>
      <c r="V12" s="1136"/>
      <c r="W12" s="1135"/>
      <c r="X12" s="1136"/>
      <c r="Y12" s="1135"/>
      <c r="Z12" s="1135"/>
      <c r="AA12" s="1135"/>
      <c r="AB12" s="1136"/>
      <c r="AC12" s="1135"/>
      <c r="AD12" s="1136"/>
      <c r="AE12" s="1135"/>
      <c r="AF12" s="1135"/>
      <c r="AG12" s="1135"/>
      <c r="AH12" s="1126"/>
      <c r="AI12" s="1136"/>
      <c r="AJ12" s="1135"/>
      <c r="AK12" s="1136"/>
      <c r="AL12" s="1135"/>
      <c r="AM12" s="1136"/>
      <c r="AN12" s="1135"/>
      <c r="AO12" s="1135"/>
      <c r="AP12" s="1135"/>
      <c r="AQ12" s="1136"/>
      <c r="AR12" s="1135"/>
      <c r="AS12" s="1136"/>
      <c r="AT12" s="1135"/>
      <c r="AU12" s="1135"/>
      <c r="AV12" s="1135"/>
      <c r="AW12" s="1135"/>
      <c r="AX12" s="1136"/>
      <c r="AY12" s="1135"/>
      <c r="AZ12" s="1136"/>
      <c r="BA12" s="1135"/>
      <c r="BB12" s="1135"/>
      <c r="BC12" s="1135"/>
      <c r="BD12" s="1135"/>
      <c r="BE12" s="1135"/>
      <c r="BF12" s="1135"/>
      <c r="BG12" s="1135"/>
      <c r="BH12" s="1135"/>
      <c r="BI12" s="1135"/>
      <c r="BJ12" s="1135"/>
      <c r="BK12" s="1135"/>
      <c r="BL12" s="1135"/>
      <c r="BM12" s="1129"/>
      <c r="BN12" s="1137"/>
      <c r="BO12" s="284" t="s">
        <v>65</v>
      </c>
      <c r="BP12" s="285"/>
    </row>
    <row r="13" spans="1:68" ht="15" customHeight="1" x14ac:dyDescent="0.25">
      <c r="A13" s="286" t="s">
        <v>86</v>
      </c>
      <c r="B13" s="287">
        <v>56913.205199999997</v>
      </c>
      <c r="C13" s="287">
        <f t="shared" ref="C13:C58" si="0">BM13/B13*100</f>
        <v>0.946739861349436</v>
      </c>
      <c r="D13" s="287">
        <f t="shared" ref="D13:AI13" si="1">SUM(D14:D58)</f>
        <v>0</v>
      </c>
      <c r="E13" s="288">
        <f t="shared" si="1"/>
        <v>34.68</v>
      </c>
      <c r="F13" s="288">
        <f t="shared" si="1"/>
        <v>43</v>
      </c>
      <c r="G13" s="288">
        <f t="shared" si="1"/>
        <v>0</v>
      </c>
      <c r="H13" s="288">
        <f t="shared" si="1"/>
        <v>0</v>
      </c>
      <c r="I13" s="288">
        <f t="shared" si="1"/>
        <v>0</v>
      </c>
      <c r="J13" s="288">
        <f t="shared" si="1"/>
        <v>0</v>
      </c>
      <c r="K13" s="288">
        <f t="shared" si="1"/>
        <v>0</v>
      </c>
      <c r="L13" s="288">
        <f t="shared" si="1"/>
        <v>0</v>
      </c>
      <c r="M13" s="288">
        <f t="shared" si="1"/>
        <v>50.2</v>
      </c>
      <c r="N13" s="288">
        <f t="shared" si="1"/>
        <v>68</v>
      </c>
      <c r="O13" s="288">
        <f t="shared" si="1"/>
        <v>20</v>
      </c>
      <c r="P13" s="288">
        <f t="shared" si="1"/>
        <v>45</v>
      </c>
      <c r="Q13" s="288">
        <f>SUM(Q14:Q58)</f>
        <v>104.88</v>
      </c>
      <c r="R13" s="288">
        <f t="shared" si="1"/>
        <v>156</v>
      </c>
      <c r="S13" s="288">
        <f t="shared" si="1"/>
        <v>0</v>
      </c>
      <c r="T13" s="288">
        <f t="shared" si="1"/>
        <v>11.25</v>
      </c>
      <c r="U13" s="288">
        <f t="shared" si="1"/>
        <v>20</v>
      </c>
      <c r="V13" s="289">
        <f t="shared" si="1"/>
        <v>0</v>
      </c>
      <c r="W13" s="290">
        <f t="shared" si="1"/>
        <v>0</v>
      </c>
      <c r="X13" s="290">
        <f t="shared" si="1"/>
        <v>8</v>
      </c>
      <c r="Y13" s="290">
        <f t="shared" si="1"/>
        <v>10</v>
      </c>
      <c r="Z13" s="290">
        <f t="shared" si="1"/>
        <v>50.43</v>
      </c>
      <c r="AA13" s="290">
        <f t="shared" si="1"/>
        <v>50</v>
      </c>
      <c r="AB13" s="290">
        <f t="shared" si="1"/>
        <v>323.51</v>
      </c>
      <c r="AC13" s="290">
        <f t="shared" si="1"/>
        <v>481</v>
      </c>
      <c r="AD13" s="290">
        <f>SUM(AD14:AD58)</f>
        <v>40.75</v>
      </c>
      <c r="AE13" s="290">
        <f t="shared" si="1"/>
        <v>46</v>
      </c>
      <c r="AF13" s="290">
        <f t="shared" si="1"/>
        <v>433.94</v>
      </c>
      <c r="AG13" s="290">
        <f t="shared" si="1"/>
        <v>607</v>
      </c>
      <c r="AH13" s="291">
        <f t="shared" si="1"/>
        <v>0</v>
      </c>
      <c r="AI13" s="291">
        <f t="shared" si="1"/>
        <v>0</v>
      </c>
      <c r="AJ13" s="291">
        <f t="shared" ref="AJ13:BN13" si="2">SUM(AJ14:AJ58)</f>
        <v>0</v>
      </c>
      <c r="AK13" s="291">
        <f t="shared" si="2"/>
        <v>0</v>
      </c>
      <c r="AL13" s="291">
        <f t="shared" si="2"/>
        <v>0</v>
      </c>
      <c r="AM13" s="291">
        <f t="shared" si="2"/>
        <v>0</v>
      </c>
      <c r="AN13" s="291">
        <f t="shared" si="2"/>
        <v>0</v>
      </c>
      <c r="AO13" s="291">
        <f t="shared" si="2"/>
        <v>0</v>
      </c>
      <c r="AP13" s="291">
        <f t="shared" si="2"/>
        <v>0</v>
      </c>
      <c r="AQ13" s="291">
        <f t="shared" si="2"/>
        <v>0</v>
      </c>
      <c r="AR13" s="291">
        <f t="shared" si="2"/>
        <v>0</v>
      </c>
      <c r="AS13" s="291">
        <f t="shared" si="2"/>
        <v>0</v>
      </c>
      <c r="AT13" s="291">
        <f t="shared" si="2"/>
        <v>0</v>
      </c>
      <c r="AU13" s="291">
        <f t="shared" si="2"/>
        <v>0</v>
      </c>
      <c r="AV13" s="291">
        <f t="shared" si="2"/>
        <v>0</v>
      </c>
      <c r="AW13" s="291">
        <f t="shared" si="2"/>
        <v>0</v>
      </c>
      <c r="AX13" s="291">
        <f t="shared" si="2"/>
        <v>0</v>
      </c>
      <c r="AY13" s="291">
        <f t="shared" si="2"/>
        <v>0</v>
      </c>
      <c r="AZ13" s="291">
        <f t="shared" si="2"/>
        <v>0</v>
      </c>
      <c r="BA13" s="291">
        <f t="shared" si="2"/>
        <v>45.93</v>
      </c>
      <c r="BB13" s="291">
        <f t="shared" si="2"/>
        <v>63</v>
      </c>
      <c r="BC13" s="291">
        <f t="shared" si="2"/>
        <v>0</v>
      </c>
      <c r="BD13" s="291">
        <f t="shared" si="2"/>
        <v>0</v>
      </c>
      <c r="BE13" s="291">
        <f t="shared" si="2"/>
        <v>8</v>
      </c>
      <c r="BF13" s="291">
        <f t="shared" si="2"/>
        <v>10</v>
      </c>
      <c r="BG13" s="291">
        <f t="shared" si="2"/>
        <v>50.43</v>
      </c>
      <c r="BH13" s="291">
        <f t="shared" si="2"/>
        <v>50</v>
      </c>
      <c r="BI13" s="291">
        <f t="shared" si="2"/>
        <v>373.71</v>
      </c>
      <c r="BJ13" s="291">
        <f t="shared" si="2"/>
        <v>549</v>
      </c>
      <c r="BK13" s="291">
        <f t="shared" si="2"/>
        <v>60.75</v>
      </c>
      <c r="BL13" s="291">
        <f t="shared" si="2"/>
        <v>91</v>
      </c>
      <c r="BM13" s="291">
        <f>SUM(BM14:BM58)</f>
        <v>538.81999999999994</v>
      </c>
      <c r="BN13" s="291">
        <f t="shared" si="2"/>
        <v>763</v>
      </c>
      <c r="BO13" s="292">
        <v>30</v>
      </c>
      <c r="BP13" s="291"/>
    </row>
    <row r="14" spans="1:68" ht="15" customHeight="1" x14ac:dyDescent="0.25">
      <c r="A14" s="294" t="s">
        <v>5</v>
      </c>
      <c r="B14" s="295">
        <v>78</v>
      </c>
      <c r="C14" s="296">
        <f t="shared" si="0"/>
        <v>0</v>
      </c>
      <c r="D14" s="297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9">
        <f t="shared" ref="Q14:R58" si="3">SUM(O14,M14,K14,I14,G14,E14)</f>
        <v>0</v>
      </c>
      <c r="R14" s="299">
        <f t="shared" si="3"/>
        <v>0</v>
      </c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299"/>
      <c r="AD14" s="300"/>
      <c r="AE14" s="300"/>
      <c r="AF14" s="299">
        <f t="shared" ref="AF14:AG58" si="4">SUM(AD14,AB14,Z14,X14,V14,T14)</f>
        <v>0</v>
      </c>
      <c r="AG14" s="299">
        <f t="shared" si="4"/>
        <v>0</v>
      </c>
      <c r="AH14" s="301"/>
      <c r="AI14" s="301"/>
      <c r="AJ14" s="301"/>
      <c r="AK14" s="301"/>
      <c r="AL14" s="301"/>
      <c r="AM14" s="301"/>
      <c r="AN14" s="301"/>
      <c r="AO14" s="301"/>
      <c r="AP14" s="301"/>
      <c r="AQ14" s="301"/>
      <c r="AR14" s="302"/>
      <c r="AS14" s="302"/>
      <c r="AT14" s="303"/>
      <c r="AU14" s="304">
        <f t="shared" ref="AU14:AV58" si="5">SUM(AS14,AQ14,AO14,AM14,AK14,AI14)</f>
        <v>0</v>
      </c>
      <c r="AV14" s="304">
        <f t="shared" si="5"/>
        <v>0</v>
      </c>
      <c r="AW14" s="303"/>
      <c r="AX14" s="303"/>
      <c r="AY14" s="303"/>
      <c r="AZ14" s="304">
        <f t="shared" ref="AZ14:BA58" si="6">SUM(D14,S14,AH14,)</f>
        <v>0</v>
      </c>
      <c r="BA14" s="304">
        <f t="shared" si="6"/>
        <v>0</v>
      </c>
      <c r="BB14" s="304">
        <f t="shared" ref="BB14:BB57" si="7">SUM(F14,AJ14,U14,)</f>
        <v>0</v>
      </c>
      <c r="BC14" s="304">
        <f t="shared" ref="BC14:BE57" si="8">SUM(AK14,V14,G14,)</f>
        <v>0</v>
      </c>
      <c r="BD14" s="304">
        <f t="shared" ref="BD14:BF57" si="9">SUM(AL14,W14,H14)</f>
        <v>0</v>
      </c>
      <c r="BE14" s="304">
        <f t="shared" si="8"/>
        <v>0</v>
      </c>
      <c r="BF14" s="304">
        <f t="shared" si="9"/>
        <v>0</v>
      </c>
      <c r="BG14" s="304">
        <f t="shared" ref="BG14:BG58" si="10">SUM(K14,Z14,AO14,)</f>
        <v>0</v>
      </c>
      <c r="BH14" s="304">
        <f t="shared" ref="BH14:BH57" si="11">SUM(L14,AP14,AA14,)</f>
        <v>0</v>
      </c>
      <c r="BI14" s="304">
        <f t="shared" ref="BI14:BI58" si="12">SUM(M14,AB14,AQ14,)</f>
        <v>0</v>
      </c>
      <c r="BJ14" s="304">
        <f t="shared" ref="BJ14:BJ57" si="13">SUM(N14,AR14,AC14,)</f>
        <v>0</v>
      </c>
      <c r="BK14" s="304">
        <f t="shared" ref="BK14:BL57" si="14">SUM(O14,AD14,AS14)</f>
        <v>0</v>
      </c>
      <c r="BL14" s="304">
        <f t="shared" si="14"/>
        <v>0</v>
      </c>
      <c r="BM14" s="304">
        <f t="shared" ref="BM14:BM22" si="15">SUM(Q14,AF14,AU14,BC14)</f>
        <v>0</v>
      </c>
      <c r="BN14" s="304">
        <f t="shared" ref="BN14:BN42" si="16">BB14+BD14+BF14+BH14+BJ14+BL14</f>
        <v>0</v>
      </c>
      <c r="BP14" s="305"/>
    </row>
    <row r="15" spans="1:68" ht="15" customHeight="1" x14ac:dyDescent="0.25">
      <c r="A15" s="306" t="s">
        <v>6</v>
      </c>
      <c r="B15" s="307">
        <v>607</v>
      </c>
      <c r="C15" s="308">
        <f t="shared" si="0"/>
        <v>0</v>
      </c>
      <c r="D15" s="309"/>
      <c r="E15" s="310"/>
      <c r="F15" s="310"/>
      <c r="G15" s="304"/>
      <c r="H15" s="304"/>
      <c r="I15" s="310"/>
      <c r="J15" s="310"/>
      <c r="K15" s="304"/>
      <c r="L15" s="304"/>
      <c r="M15" s="310"/>
      <c r="N15" s="310"/>
      <c r="O15" s="304"/>
      <c r="P15" s="304"/>
      <c r="Q15" s="304">
        <f t="shared" si="3"/>
        <v>0</v>
      </c>
      <c r="R15" s="304">
        <f t="shared" si="3"/>
        <v>0</v>
      </c>
      <c r="S15" s="304"/>
      <c r="T15" s="304"/>
      <c r="U15" s="304"/>
      <c r="V15" s="304"/>
      <c r="W15" s="304"/>
      <c r="X15" s="304"/>
      <c r="Y15" s="304"/>
      <c r="Z15" s="301"/>
      <c r="AA15" s="301"/>
      <c r="AB15" s="304"/>
      <c r="AC15" s="304"/>
      <c r="AD15" s="304"/>
      <c r="AE15" s="304"/>
      <c r="AF15" s="304">
        <f t="shared" si="4"/>
        <v>0</v>
      </c>
      <c r="AG15" s="304">
        <f t="shared" si="4"/>
        <v>0</v>
      </c>
      <c r="AH15" s="304"/>
      <c r="AI15" s="304"/>
      <c r="AJ15" s="304"/>
      <c r="AK15" s="301"/>
      <c r="AL15" s="301"/>
      <c r="AM15" s="301"/>
      <c r="AN15" s="301"/>
      <c r="AO15" s="301"/>
      <c r="AP15" s="301"/>
      <c r="AQ15" s="301"/>
      <c r="AR15" s="304"/>
      <c r="AS15" s="304"/>
      <c r="AT15" s="304"/>
      <c r="AU15" s="304">
        <f t="shared" si="5"/>
        <v>0</v>
      </c>
      <c r="AV15" s="304">
        <f t="shared" si="5"/>
        <v>0</v>
      </c>
      <c r="AW15" s="304"/>
      <c r="AX15" s="304"/>
      <c r="AY15" s="304"/>
      <c r="AZ15" s="304">
        <f t="shared" si="6"/>
        <v>0</v>
      </c>
      <c r="BA15" s="304">
        <f t="shared" si="6"/>
        <v>0</v>
      </c>
      <c r="BB15" s="304">
        <f t="shared" si="7"/>
        <v>0</v>
      </c>
      <c r="BC15" s="304">
        <f t="shared" si="8"/>
        <v>0</v>
      </c>
      <c r="BD15" s="304">
        <f t="shared" si="9"/>
        <v>0</v>
      </c>
      <c r="BE15" s="304">
        <f t="shared" si="8"/>
        <v>0</v>
      </c>
      <c r="BF15" s="304">
        <f t="shared" si="9"/>
        <v>0</v>
      </c>
      <c r="BG15" s="304">
        <f t="shared" si="10"/>
        <v>0</v>
      </c>
      <c r="BH15" s="304">
        <f t="shared" si="11"/>
        <v>0</v>
      </c>
      <c r="BI15" s="304">
        <f t="shared" si="12"/>
        <v>0</v>
      </c>
      <c r="BJ15" s="304">
        <f t="shared" si="13"/>
        <v>0</v>
      </c>
      <c r="BK15" s="304">
        <f t="shared" si="14"/>
        <v>0</v>
      </c>
      <c r="BL15" s="304">
        <f t="shared" si="14"/>
        <v>0</v>
      </c>
      <c r="BM15" s="304">
        <f t="shared" si="15"/>
        <v>0</v>
      </c>
      <c r="BN15" s="304">
        <f t="shared" si="16"/>
        <v>0</v>
      </c>
      <c r="BO15" s="311"/>
      <c r="BP15" s="305"/>
    </row>
    <row r="16" spans="1:68" ht="15" customHeight="1" x14ac:dyDescent="0.25">
      <c r="A16" s="306" t="s">
        <v>7</v>
      </c>
      <c r="B16" s="307">
        <v>80</v>
      </c>
      <c r="C16" s="308">
        <f t="shared" si="0"/>
        <v>30.8</v>
      </c>
      <c r="D16" s="312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>
        <f t="shared" si="3"/>
        <v>0</v>
      </c>
      <c r="R16" s="304">
        <f t="shared" si="3"/>
        <v>0</v>
      </c>
      <c r="S16" s="304"/>
      <c r="T16" s="304"/>
      <c r="U16" s="304"/>
      <c r="V16" s="304"/>
      <c r="W16" s="304"/>
      <c r="X16" s="304"/>
      <c r="Y16" s="304"/>
      <c r="Z16" s="304"/>
      <c r="AA16" s="304"/>
      <c r="AB16" s="313">
        <v>24.64</v>
      </c>
      <c r="AC16" s="304">
        <v>30</v>
      </c>
      <c r="AD16" s="304"/>
      <c r="AE16" s="304"/>
      <c r="AF16" s="313">
        <f t="shared" si="4"/>
        <v>24.64</v>
      </c>
      <c r="AG16" s="304">
        <f t="shared" si="4"/>
        <v>30</v>
      </c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>
        <f t="shared" si="5"/>
        <v>0</v>
      </c>
      <c r="AV16" s="304">
        <f t="shared" si="5"/>
        <v>0</v>
      </c>
      <c r="AW16" s="304"/>
      <c r="AX16" s="304"/>
      <c r="AY16" s="304"/>
      <c r="AZ16" s="304">
        <f t="shared" si="6"/>
        <v>0</v>
      </c>
      <c r="BA16" s="304">
        <f t="shared" si="6"/>
        <v>0</v>
      </c>
      <c r="BB16" s="304">
        <f t="shared" si="7"/>
        <v>0</v>
      </c>
      <c r="BC16" s="304">
        <f t="shared" si="8"/>
        <v>0</v>
      </c>
      <c r="BD16" s="304">
        <f t="shared" si="9"/>
        <v>0</v>
      </c>
      <c r="BE16" s="304">
        <f t="shared" si="8"/>
        <v>0</v>
      </c>
      <c r="BF16" s="304">
        <f t="shared" si="9"/>
        <v>0</v>
      </c>
      <c r="BG16" s="304">
        <f t="shared" si="10"/>
        <v>0</v>
      </c>
      <c r="BH16" s="304">
        <f t="shared" si="11"/>
        <v>0</v>
      </c>
      <c r="BI16" s="304">
        <f t="shared" si="12"/>
        <v>24.64</v>
      </c>
      <c r="BJ16" s="304">
        <f t="shared" si="13"/>
        <v>30</v>
      </c>
      <c r="BK16" s="304">
        <f t="shared" si="14"/>
        <v>0</v>
      </c>
      <c r="BL16" s="304">
        <f t="shared" si="14"/>
        <v>0</v>
      </c>
      <c r="BM16" s="304">
        <f t="shared" si="15"/>
        <v>24.64</v>
      </c>
      <c r="BN16" s="304">
        <f t="shared" si="16"/>
        <v>30</v>
      </c>
      <c r="BO16" s="311"/>
      <c r="BP16" s="305"/>
    </row>
    <row r="17" spans="1:68" ht="15" customHeight="1" x14ac:dyDescent="0.25">
      <c r="A17" s="306" t="s">
        <v>8</v>
      </c>
      <c r="B17" s="307">
        <v>738.61</v>
      </c>
      <c r="C17" s="308">
        <f t="shared" si="0"/>
        <v>0</v>
      </c>
      <c r="D17" s="31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>
        <f t="shared" si="3"/>
        <v>0</v>
      </c>
      <c r="R17" s="304">
        <f t="shared" si="3"/>
        <v>0</v>
      </c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>
        <f t="shared" si="4"/>
        <v>0</v>
      </c>
      <c r="AG17" s="304">
        <f t="shared" si="4"/>
        <v>0</v>
      </c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>
        <f t="shared" si="5"/>
        <v>0</v>
      </c>
      <c r="AV17" s="304">
        <f t="shared" si="5"/>
        <v>0</v>
      </c>
      <c r="AW17" s="304"/>
      <c r="AX17" s="304"/>
      <c r="AY17" s="304"/>
      <c r="AZ17" s="304">
        <f t="shared" si="6"/>
        <v>0</v>
      </c>
      <c r="BA17" s="304">
        <f t="shared" si="6"/>
        <v>0</v>
      </c>
      <c r="BB17" s="304">
        <f t="shared" si="7"/>
        <v>0</v>
      </c>
      <c r="BC17" s="304">
        <f t="shared" si="8"/>
        <v>0</v>
      </c>
      <c r="BD17" s="304">
        <f t="shared" si="9"/>
        <v>0</v>
      </c>
      <c r="BE17" s="304">
        <f t="shared" si="8"/>
        <v>0</v>
      </c>
      <c r="BF17" s="304">
        <f t="shared" si="9"/>
        <v>0</v>
      </c>
      <c r="BG17" s="304">
        <f t="shared" si="10"/>
        <v>0</v>
      </c>
      <c r="BH17" s="304">
        <f t="shared" si="11"/>
        <v>0</v>
      </c>
      <c r="BI17" s="304">
        <f t="shared" si="12"/>
        <v>0</v>
      </c>
      <c r="BJ17" s="304">
        <f t="shared" si="13"/>
        <v>0</v>
      </c>
      <c r="BK17" s="304">
        <f t="shared" si="14"/>
        <v>0</v>
      </c>
      <c r="BL17" s="304">
        <f t="shared" si="14"/>
        <v>0</v>
      </c>
      <c r="BM17" s="304">
        <f t="shared" si="15"/>
        <v>0</v>
      </c>
      <c r="BN17" s="304">
        <f t="shared" si="16"/>
        <v>0</v>
      </c>
      <c r="BO17" s="311"/>
      <c r="BP17" s="305"/>
    </row>
    <row r="18" spans="1:68" ht="15" customHeight="1" x14ac:dyDescent="0.25">
      <c r="A18" s="306" t="s">
        <v>9</v>
      </c>
      <c r="B18" s="307">
        <v>1294</v>
      </c>
      <c r="C18" s="308">
        <f t="shared" si="0"/>
        <v>0</v>
      </c>
      <c r="D18" s="309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>
        <f t="shared" si="3"/>
        <v>0</v>
      </c>
      <c r="R18" s="304">
        <f t="shared" si="3"/>
        <v>0</v>
      </c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>
        <f t="shared" si="4"/>
        <v>0</v>
      </c>
      <c r="AG18" s="304">
        <f t="shared" si="4"/>
        <v>0</v>
      </c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>
        <f t="shared" si="5"/>
        <v>0</v>
      </c>
      <c r="AV18" s="304">
        <f t="shared" si="5"/>
        <v>0</v>
      </c>
      <c r="AW18" s="304"/>
      <c r="AX18" s="304"/>
      <c r="AY18" s="304"/>
      <c r="AZ18" s="304">
        <f t="shared" si="6"/>
        <v>0</v>
      </c>
      <c r="BA18" s="304">
        <f t="shared" si="6"/>
        <v>0</v>
      </c>
      <c r="BB18" s="304">
        <f t="shared" si="7"/>
        <v>0</v>
      </c>
      <c r="BC18" s="304">
        <f t="shared" si="8"/>
        <v>0</v>
      </c>
      <c r="BD18" s="304">
        <f t="shared" si="9"/>
        <v>0</v>
      </c>
      <c r="BE18" s="304">
        <f t="shared" si="8"/>
        <v>0</v>
      </c>
      <c r="BF18" s="304">
        <f t="shared" si="9"/>
        <v>0</v>
      </c>
      <c r="BG18" s="304">
        <f t="shared" si="10"/>
        <v>0</v>
      </c>
      <c r="BH18" s="304">
        <f t="shared" si="11"/>
        <v>0</v>
      </c>
      <c r="BI18" s="304">
        <f t="shared" si="12"/>
        <v>0</v>
      </c>
      <c r="BJ18" s="304">
        <f t="shared" si="13"/>
        <v>0</v>
      </c>
      <c r="BK18" s="304">
        <f t="shared" si="14"/>
        <v>0</v>
      </c>
      <c r="BL18" s="304">
        <f t="shared" si="14"/>
        <v>0</v>
      </c>
      <c r="BM18" s="304">
        <f t="shared" si="15"/>
        <v>0</v>
      </c>
      <c r="BN18" s="304">
        <f t="shared" si="16"/>
        <v>0</v>
      </c>
      <c r="BO18" s="315"/>
      <c r="BP18" s="305"/>
    </row>
    <row r="19" spans="1:68" ht="15" customHeight="1" x14ac:dyDescent="0.25">
      <c r="A19" s="306" t="s">
        <v>10</v>
      </c>
      <c r="B19" s="307">
        <v>1521</v>
      </c>
      <c r="C19" s="308">
        <f t="shared" si="0"/>
        <v>2.1696252465483234</v>
      </c>
      <c r="D19" s="316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>
        <v>20</v>
      </c>
      <c r="P19" s="304">
        <v>45</v>
      </c>
      <c r="Q19" s="304">
        <f t="shared" si="3"/>
        <v>20</v>
      </c>
      <c r="R19" s="304">
        <f t="shared" si="3"/>
        <v>45</v>
      </c>
      <c r="S19" s="304"/>
      <c r="T19" s="304">
        <v>8.5</v>
      </c>
      <c r="U19" s="304">
        <v>16</v>
      </c>
      <c r="V19" s="304"/>
      <c r="W19" s="304"/>
      <c r="X19" s="304"/>
      <c r="Y19" s="304"/>
      <c r="Z19" s="304"/>
      <c r="AA19" s="304"/>
      <c r="AB19" s="304"/>
      <c r="AC19" s="304"/>
      <c r="AD19" s="304">
        <v>4.5</v>
      </c>
      <c r="AE19" s="304">
        <v>10</v>
      </c>
      <c r="AF19" s="304">
        <f t="shared" si="4"/>
        <v>13</v>
      </c>
      <c r="AG19" s="304">
        <f t="shared" si="4"/>
        <v>26</v>
      </c>
      <c r="AH19" s="304"/>
      <c r="AI19" s="304"/>
      <c r="AJ19" s="304"/>
      <c r="AK19" s="304"/>
      <c r="AL19" s="304"/>
      <c r="AM19" s="304"/>
      <c r="AN19" s="304"/>
      <c r="AO19" s="304"/>
      <c r="AP19" s="317"/>
      <c r="AQ19" s="304"/>
      <c r="AR19" s="304"/>
      <c r="AS19" s="304"/>
      <c r="AT19" s="304"/>
      <c r="AU19" s="304">
        <f t="shared" si="5"/>
        <v>0</v>
      </c>
      <c r="AV19" s="304">
        <f t="shared" si="5"/>
        <v>0</v>
      </c>
      <c r="AW19" s="304"/>
      <c r="AX19" s="304"/>
      <c r="AY19" s="304"/>
      <c r="AZ19" s="304">
        <f t="shared" si="6"/>
        <v>0</v>
      </c>
      <c r="BA19" s="304">
        <f t="shared" si="6"/>
        <v>8.5</v>
      </c>
      <c r="BB19" s="304">
        <f t="shared" si="7"/>
        <v>16</v>
      </c>
      <c r="BC19" s="304">
        <f t="shared" si="8"/>
        <v>0</v>
      </c>
      <c r="BD19" s="304">
        <f t="shared" si="9"/>
        <v>0</v>
      </c>
      <c r="BE19" s="304">
        <f t="shared" si="8"/>
        <v>0</v>
      </c>
      <c r="BF19" s="304">
        <f t="shared" si="9"/>
        <v>0</v>
      </c>
      <c r="BG19" s="304">
        <f t="shared" si="10"/>
        <v>0</v>
      </c>
      <c r="BH19" s="304">
        <f t="shared" si="11"/>
        <v>0</v>
      </c>
      <c r="BI19" s="304">
        <f t="shared" si="12"/>
        <v>0</v>
      </c>
      <c r="BJ19" s="304">
        <f t="shared" si="13"/>
        <v>0</v>
      </c>
      <c r="BK19" s="304">
        <f t="shared" si="14"/>
        <v>24.5</v>
      </c>
      <c r="BL19" s="304">
        <f t="shared" si="14"/>
        <v>55</v>
      </c>
      <c r="BM19" s="304">
        <f t="shared" si="15"/>
        <v>33</v>
      </c>
      <c r="BN19" s="304">
        <f t="shared" si="16"/>
        <v>71</v>
      </c>
      <c r="BO19" s="318" t="s">
        <v>130</v>
      </c>
      <c r="BP19" s="305" t="s">
        <v>126</v>
      </c>
    </row>
    <row r="20" spans="1:68" ht="15" customHeight="1" x14ac:dyDescent="0.25">
      <c r="A20" s="306" t="s">
        <v>11</v>
      </c>
      <c r="B20" s="307">
        <v>184</v>
      </c>
      <c r="C20" s="308">
        <f t="shared" si="0"/>
        <v>20.108695652173914</v>
      </c>
      <c r="D20" s="312"/>
      <c r="E20" s="305"/>
      <c r="F20" s="304"/>
      <c r="G20" s="317"/>
      <c r="H20" s="304"/>
      <c r="I20" s="304"/>
      <c r="J20" s="304"/>
      <c r="K20" s="304"/>
      <c r="L20" s="304"/>
      <c r="M20" s="317"/>
      <c r="N20" s="304"/>
      <c r="O20" s="304"/>
      <c r="P20" s="304"/>
      <c r="Q20" s="304">
        <f t="shared" si="3"/>
        <v>0</v>
      </c>
      <c r="R20" s="304">
        <f t="shared" si="3"/>
        <v>0</v>
      </c>
      <c r="S20" s="304"/>
      <c r="T20" s="313">
        <v>0.75</v>
      </c>
      <c r="U20" s="304">
        <v>3</v>
      </c>
      <c r="V20" s="304"/>
      <c r="W20" s="304"/>
      <c r="X20" s="304"/>
      <c r="Y20" s="304"/>
      <c r="Z20" s="304"/>
      <c r="AA20" s="304"/>
      <c r="AB20" s="304"/>
      <c r="AC20" s="304"/>
      <c r="AD20" s="304">
        <v>36.25</v>
      </c>
      <c r="AE20" s="304">
        <v>36</v>
      </c>
      <c r="AF20" s="304">
        <f t="shared" si="4"/>
        <v>37</v>
      </c>
      <c r="AG20" s="304">
        <f t="shared" si="4"/>
        <v>39</v>
      </c>
      <c r="AH20" s="304"/>
      <c r="AI20" s="304"/>
      <c r="AJ20" s="304"/>
      <c r="AK20" s="317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>
        <f t="shared" si="5"/>
        <v>0</v>
      </c>
      <c r="AV20" s="304">
        <f t="shared" si="5"/>
        <v>0</v>
      </c>
      <c r="AW20" s="304"/>
      <c r="AX20" s="304"/>
      <c r="AY20" s="304"/>
      <c r="AZ20" s="304">
        <f t="shared" si="6"/>
        <v>0</v>
      </c>
      <c r="BA20" s="304">
        <f t="shared" si="6"/>
        <v>0.75</v>
      </c>
      <c r="BB20" s="304">
        <f t="shared" si="7"/>
        <v>3</v>
      </c>
      <c r="BC20" s="304">
        <f t="shared" si="8"/>
        <v>0</v>
      </c>
      <c r="BD20" s="304">
        <f t="shared" si="9"/>
        <v>0</v>
      </c>
      <c r="BE20" s="304">
        <f t="shared" si="8"/>
        <v>0</v>
      </c>
      <c r="BF20" s="304">
        <f t="shared" si="9"/>
        <v>0</v>
      </c>
      <c r="BG20" s="304">
        <f t="shared" si="10"/>
        <v>0</v>
      </c>
      <c r="BH20" s="304">
        <f t="shared" si="11"/>
        <v>0</v>
      </c>
      <c r="BI20" s="304">
        <f t="shared" si="12"/>
        <v>0</v>
      </c>
      <c r="BJ20" s="304">
        <f t="shared" si="13"/>
        <v>0</v>
      </c>
      <c r="BK20" s="304">
        <f t="shared" si="14"/>
        <v>36.25</v>
      </c>
      <c r="BL20" s="304">
        <f t="shared" si="14"/>
        <v>36</v>
      </c>
      <c r="BM20" s="304">
        <f t="shared" si="15"/>
        <v>37</v>
      </c>
      <c r="BN20" s="304">
        <f t="shared" si="16"/>
        <v>39</v>
      </c>
      <c r="BO20" s="311"/>
      <c r="BP20" s="305"/>
    </row>
    <row r="21" spans="1:68" ht="15" customHeight="1" x14ac:dyDescent="0.25">
      <c r="A21" s="306" t="s">
        <v>12</v>
      </c>
      <c r="B21" s="307">
        <v>197.5</v>
      </c>
      <c r="C21" s="308">
        <f t="shared" si="0"/>
        <v>20.47088607594937</v>
      </c>
      <c r="D21" s="316"/>
      <c r="E21" s="304">
        <v>32.43</v>
      </c>
      <c r="F21" s="304">
        <v>40</v>
      </c>
      <c r="G21" s="304"/>
      <c r="H21" s="304"/>
      <c r="I21" s="304"/>
      <c r="J21" s="304"/>
      <c r="K21" s="304"/>
      <c r="L21" s="304"/>
      <c r="M21" s="317"/>
      <c r="N21" s="304"/>
      <c r="O21" s="304"/>
      <c r="P21" s="304"/>
      <c r="Q21" s="304">
        <f t="shared" si="3"/>
        <v>32.43</v>
      </c>
      <c r="R21" s="304">
        <f t="shared" si="3"/>
        <v>40</v>
      </c>
      <c r="S21" s="304"/>
      <c r="T21" s="304"/>
      <c r="U21" s="304"/>
      <c r="V21" s="304"/>
      <c r="W21" s="304"/>
      <c r="X21" s="304">
        <v>8</v>
      </c>
      <c r="Y21" s="304">
        <v>10</v>
      </c>
      <c r="Z21" s="304"/>
      <c r="AA21" s="304"/>
      <c r="AB21" s="304"/>
      <c r="AC21" s="304"/>
      <c r="AD21" s="304"/>
      <c r="AE21" s="304"/>
      <c r="AF21" s="304">
        <f t="shared" si="4"/>
        <v>8</v>
      </c>
      <c r="AG21" s="304">
        <f t="shared" si="4"/>
        <v>10</v>
      </c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>
        <f t="shared" si="5"/>
        <v>0</v>
      </c>
      <c r="AV21" s="304">
        <f t="shared" si="5"/>
        <v>0</v>
      </c>
      <c r="AW21" s="304"/>
      <c r="AX21" s="304"/>
      <c r="AY21" s="304"/>
      <c r="AZ21" s="304">
        <f t="shared" si="6"/>
        <v>0</v>
      </c>
      <c r="BA21" s="304">
        <f t="shared" si="6"/>
        <v>32.43</v>
      </c>
      <c r="BB21" s="304">
        <f t="shared" si="7"/>
        <v>40</v>
      </c>
      <c r="BC21" s="304">
        <f t="shared" si="8"/>
        <v>0</v>
      </c>
      <c r="BD21" s="304">
        <f t="shared" si="9"/>
        <v>0</v>
      </c>
      <c r="BE21" s="304">
        <f t="shared" si="8"/>
        <v>8</v>
      </c>
      <c r="BF21" s="304">
        <f t="shared" si="9"/>
        <v>10</v>
      </c>
      <c r="BG21" s="304">
        <f t="shared" si="10"/>
        <v>0</v>
      </c>
      <c r="BH21" s="304">
        <f t="shared" si="11"/>
        <v>0</v>
      </c>
      <c r="BI21" s="304">
        <f t="shared" si="12"/>
        <v>0</v>
      </c>
      <c r="BJ21" s="304">
        <f t="shared" si="13"/>
        <v>0</v>
      </c>
      <c r="BK21" s="304">
        <f t="shared" si="14"/>
        <v>0</v>
      </c>
      <c r="BL21" s="304">
        <f t="shared" si="14"/>
        <v>0</v>
      </c>
      <c r="BM21" s="304">
        <f t="shared" si="15"/>
        <v>40.43</v>
      </c>
      <c r="BN21" s="304">
        <f t="shared" si="16"/>
        <v>50</v>
      </c>
      <c r="BO21" s="318" t="s">
        <v>130</v>
      </c>
      <c r="BP21" s="305" t="s">
        <v>126</v>
      </c>
    </row>
    <row r="22" spans="1:68" ht="15" customHeight="1" x14ac:dyDescent="0.25">
      <c r="A22" s="306" t="s">
        <v>13</v>
      </c>
      <c r="B22" s="307">
        <v>369</v>
      </c>
      <c r="C22" s="308">
        <f t="shared" si="0"/>
        <v>0</v>
      </c>
      <c r="D22" s="316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>
        <f t="shared" si="3"/>
        <v>0</v>
      </c>
      <c r="R22" s="304">
        <f t="shared" si="3"/>
        <v>0</v>
      </c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>
        <f t="shared" si="4"/>
        <v>0</v>
      </c>
      <c r="AG22" s="304">
        <f t="shared" si="4"/>
        <v>0</v>
      </c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>
        <f t="shared" si="5"/>
        <v>0</v>
      </c>
      <c r="AV22" s="304">
        <f t="shared" si="5"/>
        <v>0</v>
      </c>
      <c r="AW22" s="304"/>
      <c r="AX22" s="304"/>
      <c r="AY22" s="304"/>
      <c r="AZ22" s="304">
        <f t="shared" si="6"/>
        <v>0</v>
      </c>
      <c r="BA22" s="304">
        <f t="shared" si="6"/>
        <v>0</v>
      </c>
      <c r="BB22" s="304">
        <f t="shared" si="7"/>
        <v>0</v>
      </c>
      <c r="BC22" s="304">
        <f t="shared" si="8"/>
        <v>0</v>
      </c>
      <c r="BD22" s="304">
        <f t="shared" si="9"/>
        <v>0</v>
      </c>
      <c r="BE22" s="304">
        <f t="shared" si="8"/>
        <v>0</v>
      </c>
      <c r="BF22" s="304">
        <f t="shared" si="9"/>
        <v>0</v>
      </c>
      <c r="BG22" s="304">
        <f t="shared" si="10"/>
        <v>0</v>
      </c>
      <c r="BH22" s="304">
        <f t="shared" si="11"/>
        <v>0</v>
      </c>
      <c r="BI22" s="304">
        <f t="shared" si="12"/>
        <v>0</v>
      </c>
      <c r="BJ22" s="304">
        <f t="shared" si="13"/>
        <v>0</v>
      </c>
      <c r="BK22" s="304">
        <f t="shared" si="14"/>
        <v>0</v>
      </c>
      <c r="BL22" s="304">
        <f t="shared" si="14"/>
        <v>0</v>
      </c>
      <c r="BM22" s="304">
        <f t="shared" si="15"/>
        <v>0</v>
      </c>
      <c r="BN22" s="304">
        <f t="shared" si="16"/>
        <v>0</v>
      </c>
      <c r="BO22" s="311"/>
      <c r="BP22" s="305"/>
    </row>
    <row r="23" spans="1:68" ht="15" customHeight="1" x14ac:dyDescent="0.25">
      <c r="A23" s="306" t="s">
        <v>14</v>
      </c>
      <c r="B23" s="307">
        <v>146.47999999999999</v>
      </c>
      <c r="C23" s="308">
        <f t="shared" si="0"/>
        <v>0</v>
      </c>
      <c r="D23" s="309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>
        <f t="shared" si="3"/>
        <v>0</v>
      </c>
      <c r="R23" s="304">
        <f t="shared" si="3"/>
        <v>0</v>
      </c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>
        <f t="shared" si="4"/>
        <v>0</v>
      </c>
      <c r="AG23" s="304">
        <f t="shared" si="4"/>
        <v>0</v>
      </c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>
        <f t="shared" si="5"/>
        <v>0</v>
      </c>
      <c r="AV23" s="304">
        <f t="shared" si="5"/>
        <v>0</v>
      </c>
      <c r="AW23" s="304"/>
      <c r="AX23" s="304"/>
      <c r="AY23" s="304"/>
      <c r="AZ23" s="304">
        <f t="shared" si="6"/>
        <v>0</v>
      </c>
      <c r="BA23" s="304">
        <f t="shared" si="6"/>
        <v>0</v>
      </c>
      <c r="BB23" s="304">
        <f t="shared" si="7"/>
        <v>0</v>
      </c>
      <c r="BC23" s="304">
        <f t="shared" si="8"/>
        <v>0</v>
      </c>
      <c r="BD23" s="304">
        <f t="shared" si="9"/>
        <v>0</v>
      </c>
      <c r="BE23" s="304">
        <f t="shared" si="8"/>
        <v>0</v>
      </c>
      <c r="BF23" s="304">
        <f t="shared" si="9"/>
        <v>0</v>
      </c>
      <c r="BG23" s="304">
        <f t="shared" si="10"/>
        <v>0</v>
      </c>
      <c r="BH23" s="304">
        <f t="shared" si="11"/>
        <v>0</v>
      </c>
      <c r="BI23" s="304">
        <f t="shared" si="12"/>
        <v>0</v>
      </c>
      <c r="BJ23" s="304">
        <f t="shared" si="13"/>
        <v>0</v>
      </c>
      <c r="BK23" s="304">
        <f t="shared" si="14"/>
        <v>0</v>
      </c>
      <c r="BL23" s="304">
        <f t="shared" si="14"/>
        <v>0</v>
      </c>
      <c r="BM23" s="304">
        <f>BA23+BC23+BE23+BG23+BI23+BK23</f>
        <v>0</v>
      </c>
      <c r="BN23" s="304">
        <f t="shared" si="16"/>
        <v>0</v>
      </c>
      <c r="BO23" s="315"/>
      <c r="BP23" s="305"/>
    </row>
    <row r="24" spans="1:68" ht="15" customHeight="1" x14ac:dyDescent="0.25">
      <c r="A24" s="306" t="s">
        <v>15</v>
      </c>
      <c r="B24" s="307">
        <v>278</v>
      </c>
      <c r="C24" s="308">
        <f t="shared" si="0"/>
        <v>0</v>
      </c>
      <c r="D24" s="316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>
        <f t="shared" si="3"/>
        <v>0</v>
      </c>
      <c r="R24" s="304">
        <f t="shared" si="3"/>
        <v>0</v>
      </c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>
        <f t="shared" si="4"/>
        <v>0</v>
      </c>
      <c r="AG24" s="304">
        <f t="shared" si="4"/>
        <v>0</v>
      </c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>
        <f t="shared" si="5"/>
        <v>0</v>
      </c>
      <c r="AV24" s="304">
        <f t="shared" si="5"/>
        <v>0</v>
      </c>
      <c r="AW24" s="304"/>
      <c r="AX24" s="304"/>
      <c r="AY24" s="304"/>
      <c r="AZ24" s="304">
        <f t="shared" si="6"/>
        <v>0</v>
      </c>
      <c r="BA24" s="304">
        <f t="shared" si="6"/>
        <v>0</v>
      </c>
      <c r="BB24" s="304">
        <f t="shared" si="7"/>
        <v>0</v>
      </c>
      <c r="BC24" s="304">
        <f t="shared" si="8"/>
        <v>0</v>
      </c>
      <c r="BD24" s="304">
        <f t="shared" si="9"/>
        <v>0</v>
      </c>
      <c r="BE24" s="304">
        <f t="shared" si="8"/>
        <v>0</v>
      </c>
      <c r="BF24" s="304">
        <f t="shared" si="9"/>
        <v>0</v>
      </c>
      <c r="BG24" s="304">
        <f t="shared" si="10"/>
        <v>0</v>
      </c>
      <c r="BH24" s="304">
        <f t="shared" si="11"/>
        <v>0</v>
      </c>
      <c r="BI24" s="304">
        <f t="shared" si="12"/>
        <v>0</v>
      </c>
      <c r="BJ24" s="304">
        <f t="shared" si="13"/>
        <v>0</v>
      </c>
      <c r="BK24" s="304">
        <f t="shared" si="14"/>
        <v>0</v>
      </c>
      <c r="BL24" s="304">
        <f t="shared" si="14"/>
        <v>0</v>
      </c>
      <c r="BM24" s="304">
        <f t="shared" ref="BM24:BN44" si="17">BA24+BC24+BE24+BG24+BI24+BK24</f>
        <v>0</v>
      </c>
      <c r="BN24" s="304">
        <f t="shared" si="16"/>
        <v>0</v>
      </c>
      <c r="BO24" s="311"/>
      <c r="BP24" s="305"/>
    </row>
    <row r="25" spans="1:68" ht="15" customHeight="1" x14ac:dyDescent="0.25">
      <c r="A25" s="306" t="s">
        <v>16</v>
      </c>
      <c r="B25" s="307">
        <v>980.5</v>
      </c>
      <c r="C25" s="308">
        <f t="shared" si="0"/>
        <v>0</v>
      </c>
      <c r="D25" s="316"/>
      <c r="E25" s="187"/>
      <c r="F25" s="187"/>
      <c r="G25" s="188"/>
      <c r="H25" s="188"/>
      <c r="I25" s="188"/>
      <c r="J25" s="188"/>
      <c r="K25" s="188"/>
      <c r="L25" s="188"/>
      <c r="M25" s="188"/>
      <c r="N25" s="187"/>
      <c r="O25" s="187"/>
      <c r="P25" s="187"/>
      <c r="Q25" s="304">
        <f t="shared" si="3"/>
        <v>0</v>
      </c>
      <c r="R25" s="304">
        <f t="shared" si="3"/>
        <v>0</v>
      </c>
      <c r="S25" s="304"/>
      <c r="T25" s="187"/>
      <c r="U25" s="187"/>
      <c r="V25" s="187"/>
      <c r="W25" s="187"/>
      <c r="X25" s="187"/>
      <c r="Y25" s="187"/>
      <c r="Z25" s="187"/>
      <c r="AA25" s="187"/>
      <c r="AB25" s="40"/>
      <c r="AC25" s="40"/>
      <c r="AD25" s="187"/>
      <c r="AE25" s="187"/>
      <c r="AF25" s="304">
        <f t="shared" si="4"/>
        <v>0</v>
      </c>
      <c r="AG25" s="304">
        <f t="shared" si="4"/>
        <v>0</v>
      </c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>
        <f t="shared" si="5"/>
        <v>0</v>
      </c>
      <c r="AV25" s="304">
        <f t="shared" si="5"/>
        <v>0</v>
      </c>
      <c r="AW25" s="304"/>
      <c r="AX25" s="304"/>
      <c r="AY25" s="304"/>
      <c r="AZ25" s="304">
        <f t="shared" si="6"/>
        <v>0</v>
      </c>
      <c r="BA25" s="304">
        <f t="shared" si="6"/>
        <v>0</v>
      </c>
      <c r="BB25" s="304">
        <f t="shared" si="7"/>
        <v>0</v>
      </c>
      <c r="BC25" s="304">
        <f t="shared" si="8"/>
        <v>0</v>
      </c>
      <c r="BD25" s="304">
        <f t="shared" si="9"/>
        <v>0</v>
      </c>
      <c r="BE25" s="304">
        <f t="shared" si="8"/>
        <v>0</v>
      </c>
      <c r="BF25" s="304">
        <f t="shared" si="9"/>
        <v>0</v>
      </c>
      <c r="BG25" s="304">
        <f t="shared" si="10"/>
        <v>0</v>
      </c>
      <c r="BH25" s="304">
        <f t="shared" si="11"/>
        <v>0</v>
      </c>
      <c r="BI25" s="304">
        <f t="shared" si="12"/>
        <v>0</v>
      </c>
      <c r="BJ25" s="304">
        <f t="shared" si="13"/>
        <v>0</v>
      </c>
      <c r="BK25" s="304">
        <f t="shared" si="14"/>
        <v>0</v>
      </c>
      <c r="BL25" s="304">
        <f t="shared" si="14"/>
        <v>0</v>
      </c>
      <c r="BM25" s="304">
        <f t="shared" si="17"/>
        <v>0</v>
      </c>
      <c r="BN25" s="304">
        <f t="shared" si="16"/>
        <v>0</v>
      </c>
      <c r="BO25" s="319"/>
      <c r="BP25" s="320"/>
    </row>
    <row r="26" spans="1:68" ht="15" customHeight="1" x14ac:dyDescent="0.25">
      <c r="A26" s="321" t="s">
        <v>18</v>
      </c>
      <c r="B26" s="307">
        <v>1250</v>
      </c>
      <c r="C26" s="308">
        <f t="shared" si="0"/>
        <v>0</v>
      </c>
      <c r="D26" s="312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>
        <f t="shared" si="3"/>
        <v>0</v>
      </c>
      <c r="R26" s="304">
        <f t="shared" si="3"/>
        <v>0</v>
      </c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1"/>
      <c r="AE26" s="301"/>
      <c r="AF26" s="304">
        <f t="shared" si="4"/>
        <v>0</v>
      </c>
      <c r="AG26" s="304">
        <f t="shared" si="4"/>
        <v>0</v>
      </c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2"/>
      <c r="AS26" s="302"/>
      <c r="AT26" s="303"/>
      <c r="AU26" s="304">
        <f t="shared" si="5"/>
        <v>0</v>
      </c>
      <c r="AV26" s="304">
        <f t="shared" si="5"/>
        <v>0</v>
      </c>
      <c r="AW26" s="303"/>
      <c r="AX26" s="303"/>
      <c r="AY26" s="303"/>
      <c r="AZ26" s="304">
        <f t="shared" si="6"/>
        <v>0</v>
      </c>
      <c r="BA26" s="304">
        <f t="shared" si="6"/>
        <v>0</v>
      </c>
      <c r="BB26" s="304">
        <f t="shared" si="7"/>
        <v>0</v>
      </c>
      <c r="BC26" s="304">
        <f t="shared" si="8"/>
        <v>0</v>
      </c>
      <c r="BD26" s="304">
        <f t="shared" si="9"/>
        <v>0</v>
      </c>
      <c r="BE26" s="304">
        <f t="shared" si="8"/>
        <v>0</v>
      </c>
      <c r="BF26" s="304">
        <f t="shared" si="9"/>
        <v>0</v>
      </c>
      <c r="BG26" s="304">
        <f t="shared" si="10"/>
        <v>0</v>
      </c>
      <c r="BH26" s="304">
        <f t="shared" si="11"/>
        <v>0</v>
      </c>
      <c r="BI26" s="304">
        <f t="shared" si="12"/>
        <v>0</v>
      </c>
      <c r="BJ26" s="304">
        <f t="shared" si="13"/>
        <v>0</v>
      </c>
      <c r="BK26" s="304">
        <f t="shared" si="14"/>
        <v>0</v>
      </c>
      <c r="BL26" s="304">
        <f t="shared" si="14"/>
        <v>0</v>
      </c>
      <c r="BM26" s="304">
        <f t="shared" si="17"/>
        <v>0</v>
      </c>
      <c r="BN26" s="304">
        <f t="shared" si="16"/>
        <v>0</v>
      </c>
      <c r="BO26" s="318"/>
      <c r="BP26" s="305"/>
    </row>
    <row r="27" spans="1:68" ht="15" customHeight="1" x14ac:dyDescent="0.25">
      <c r="A27" s="321" t="s">
        <v>19</v>
      </c>
      <c r="B27" s="307">
        <v>608.35</v>
      </c>
      <c r="C27" s="308">
        <f t="shared" si="0"/>
        <v>0</v>
      </c>
      <c r="D27" s="309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>
        <f t="shared" si="3"/>
        <v>0</v>
      </c>
      <c r="R27" s="304">
        <f t="shared" si="3"/>
        <v>0</v>
      </c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>
        <f t="shared" si="4"/>
        <v>0</v>
      </c>
      <c r="AG27" s="304">
        <f t="shared" si="4"/>
        <v>0</v>
      </c>
      <c r="AH27" s="304"/>
      <c r="AI27" s="304"/>
      <c r="AJ27" s="304"/>
      <c r="AK27" s="301"/>
      <c r="AL27" s="301"/>
      <c r="AM27" s="301"/>
      <c r="AN27" s="301"/>
      <c r="AO27" s="301"/>
      <c r="AP27" s="301"/>
      <c r="AQ27" s="301"/>
      <c r="AR27" s="304"/>
      <c r="AS27" s="304"/>
      <c r="AT27" s="304"/>
      <c r="AU27" s="304">
        <f t="shared" si="5"/>
        <v>0</v>
      </c>
      <c r="AV27" s="304">
        <f t="shared" si="5"/>
        <v>0</v>
      </c>
      <c r="AW27" s="304"/>
      <c r="AX27" s="304"/>
      <c r="AY27" s="304"/>
      <c r="AZ27" s="304">
        <f t="shared" si="6"/>
        <v>0</v>
      </c>
      <c r="BA27" s="304">
        <f t="shared" si="6"/>
        <v>0</v>
      </c>
      <c r="BB27" s="304">
        <f t="shared" si="7"/>
        <v>0</v>
      </c>
      <c r="BC27" s="304">
        <f t="shared" si="8"/>
        <v>0</v>
      </c>
      <c r="BD27" s="304">
        <f t="shared" si="9"/>
        <v>0</v>
      </c>
      <c r="BE27" s="304">
        <f t="shared" si="8"/>
        <v>0</v>
      </c>
      <c r="BF27" s="304">
        <f t="shared" si="9"/>
        <v>0</v>
      </c>
      <c r="BG27" s="304">
        <f t="shared" si="10"/>
        <v>0</v>
      </c>
      <c r="BH27" s="304">
        <f t="shared" si="11"/>
        <v>0</v>
      </c>
      <c r="BI27" s="304">
        <f t="shared" si="12"/>
        <v>0</v>
      </c>
      <c r="BJ27" s="304">
        <f t="shared" si="13"/>
        <v>0</v>
      </c>
      <c r="BK27" s="304">
        <f t="shared" si="14"/>
        <v>0</v>
      </c>
      <c r="BL27" s="304">
        <f t="shared" si="14"/>
        <v>0</v>
      </c>
      <c r="BM27" s="304">
        <f t="shared" si="17"/>
        <v>0</v>
      </c>
      <c r="BN27" s="304">
        <f t="shared" si="16"/>
        <v>0</v>
      </c>
      <c r="BO27" s="315"/>
      <c r="BP27" s="305"/>
    </row>
    <row r="28" spans="1:68" ht="15" customHeight="1" x14ac:dyDescent="0.25">
      <c r="A28" s="322" t="s">
        <v>20</v>
      </c>
      <c r="B28" s="323">
        <v>324.49</v>
      </c>
      <c r="C28" s="308">
        <f t="shared" si="0"/>
        <v>0</v>
      </c>
      <c r="D28" s="312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>
        <f t="shared" si="3"/>
        <v>0</v>
      </c>
      <c r="R28" s="304">
        <f t="shared" si="3"/>
        <v>0</v>
      </c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>
        <f t="shared" si="4"/>
        <v>0</v>
      </c>
      <c r="AG28" s="304">
        <f t="shared" si="4"/>
        <v>0</v>
      </c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>
        <f t="shared" si="5"/>
        <v>0</v>
      </c>
      <c r="AV28" s="304">
        <f t="shared" si="5"/>
        <v>0</v>
      </c>
      <c r="AW28" s="304"/>
      <c r="AX28" s="304"/>
      <c r="AY28" s="304"/>
      <c r="AZ28" s="304">
        <f t="shared" si="6"/>
        <v>0</v>
      </c>
      <c r="BA28" s="304">
        <f t="shared" si="6"/>
        <v>0</v>
      </c>
      <c r="BB28" s="304">
        <f t="shared" si="7"/>
        <v>0</v>
      </c>
      <c r="BC28" s="304">
        <f t="shared" si="8"/>
        <v>0</v>
      </c>
      <c r="BD28" s="304">
        <f t="shared" si="9"/>
        <v>0</v>
      </c>
      <c r="BE28" s="304">
        <f t="shared" si="8"/>
        <v>0</v>
      </c>
      <c r="BF28" s="304">
        <f t="shared" si="9"/>
        <v>0</v>
      </c>
      <c r="BG28" s="304">
        <f t="shared" si="10"/>
        <v>0</v>
      </c>
      <c r="BH28" s="304">
        <f t="shared" si="11"/>
        <v>0</v>
      </c>
      <c r="BI28" s="304">
        <f t="shared" si="12"/>
        <v>0</v>
      </c>
      <c r="BJ28" s="304">
        <f t="shared" si="13"/>
        <v>0</v>
      </c>
      <c r="BK28" s="304">
        <f t="shared" si="14"/>
        <v>0</v>
      </c>
      <c r="BL28" s="304">
        <f t="shared" si="14"/>
        <v>0</v>
      </c>
      <c r="BM28" s="304">
        <f t="shared" si="17"/>
        <v>0</v>
      </c>
      <c r="BN28" s="304">
        <f t="shared" si="16"/>
        <v>0</v>
      </c>
      <c r="BO28" s="311"/>
      <c r="BP28" s="305"/>
    </row>
    <row r="29" spans="1:68" ht="15" customHeight="1" x14ac:dyDescent="0.25">
      <c r="A29" s="322" t="s">
        <v>21</v>
      </c>
      <c r="B29" s="323">
        <v>4130</v>
      </c>
      <c r="C29" s="308">
        <f t="shared" si="0"/>
        <v>0</v>
      </c>
      <c r="D29" s="31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>
        <f t="shared" si="3"/>
        <v>0</v>
      </c>
      <c r="R29" s="304">
        <f t="shared" si="3"/>
        <v>0</v>
      </c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>
        <f t="shared" si="4"/>
        <v>0</v>
      </c>
      <c r="AG29" s="304">
        <f t="shared" si="4"/>
        <v>0</v>
      </c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>
        <f t="shared" si="5"/>
        <v>0</v>
      </c>
      <c r="AV29" s="304">
        <f t="shared" si="5"/>
        <v>0</v>
      </c>
      <c r="AW29" s="304"/>
      <c r="AX29" s="304"/>
      <c r="AY29" s="304"/>
      <c r="AZ29" s="304">
        <f t="shared" si="6"/>
        <v>0</v>
      </c>
      <c r="BA29" s="304">
        <f t="shared" si="6"/>
        <v>0</v>
      </c>
      <c r="BB29" s="304">
        <f t="shared" si="7"/>
        <v>0</v>
      </c>
      <c r="BC29" s="304">
        <f t="shared" si="8"/>
        <v>0</v>
      </c>
      <c r="BD29" s="304">
        <f t="shared" si="9"/>
        <v>0</v>
      </c>
      <c r="BE29" s="304">
        <f t="shared" si="8"/>
        <v>0</v>
      </c>
      <c r="BF29" s="304">
        <f t="shared" si="9"/>
        <v>0</v>
      </c>
      <c r="BG29" s="304">
        <f t="shared" si="10"/>
        <v>0</v>
      </c>
      <c r="BH29" s="304">
        <f t="shared" si="11"/>
        <v>0</v>
      </c>
      <c r="BI29" s="304">
        <f t="shared" si="12"/>
        <v>0</v>
      </c>
      <c r="BJ29" s="304">
        <f t="shared" si="13"/>
        <v>0</v>
      </c>
      <c r="BK29" s="304">
        <f t="shared" si="14"/>
        <v>0</v>
      </c>
      <c r="BL29" s="304">
        <f t="shared" si="14"/>
        <v>0</v>
      </c>
      <c r="BM29" s="304">
        <f t="shared" si="17"/>
        <v>0</v>
      </c>
      <c r="BN29" s="304">
        <f t="shared" si="16"/>
        <v>0</v>
      </c>
      <c r="BO29" s="311"/>
      <c r="BP29" s="305"/>
    </row>
    <row r="30" spans="1:68" ht="15" customHeight="1" x14ac:dyDescent="0.25">
      <c r="A30" s="322" t="s">
        <v>22</v>
      </c>
      <c r="B30" s="323">
        <v>926</v>
      </c>
      <c r="C30" s="308">
        <f t="shared" si="0"/>
        <v>0</v>
      </c>
      <c r="D30" s="309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>
        <f t="shared" si="3"/>
        <v>0</v>
      </c>
      <c r="R30" s="304">
        <f t="shared" si="3"/>
        <v>0</v>
      </c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>
        <f t="shared" si="4"/>
        <v>0</v>
      </c>
      <c r="AG30" s="304">
        <f t="shared" si="4"/>
        <v>0</v>
      </c>
      <c r="AH30" s="304"/>
      <c r="AI30" s="304"/>
      <c r="AJ30" s="304"/>
      <c r="AK30" s="304"/>
      <c r="AL30" s="304"/>
      <c r="AM30" s="304"/>
      <c r="AN30" s="304"/>
      <c r="AO30" s="310"/>
      <c r="AP30" s="310"/>
      <c r="AQ30" s="304"/>
      <c r="AR30" s="304"/>
      <c r="AS30" s="304"/>
      <c r="AT30" s="304"/>
      <c r="AU30" s="304">
        <f t="shared" si="5"/>
        <v>0</v>
      </c>
      <c r="AV30" s="304">
        <f t="shared" si="5"/>
        <v>0</v>
      </c>
      <c r="AW30" s="304"/>
      <c r="AX30" s="304"/>
      <c r="AY30" s="304"/>
      <c r="AZ30" s="304">
        <f t="shared" si="6"/>
        <v>0</v>
      </c>
      <c r="BA30" s="304">
        <f t="shared" si="6"/>
        <v>0</v>
      </c>
      <c r="BB30" s="304">
        <f t="shared" si="7"/>
        <v>0</v>
      </c>
      <c r="BC30" s="304">
        <f t="shared" si="8"/>
        <v>0</v>
      </c>
      <c r="BD30" s="304">
        <f t="shared" si="9"/>
        <v>0</v>
      </c>
      <c r="BE30" s="304">
        <f t="shared" si="8"/>
        <v>0</v>
      </c>
      <c r="BF30" s="304">
        <f t="shared" si="9"/>
        <v>0</v>
      </c>
      <c r="BG30" s="304">
        <f t="shared" si="10"/>
        <v>0</v>
      </c>
      <c r="BH30" s="304">
        <f t="shared" si="11"/>
        <v>0</v>
      </c>
      <c r="BI30" s="304">
        <f t="shared" si="12"/>
        <v>0</v>
      </c>
      <c r="BJ30" s="304">
        <f t="shared" si="13"/>
        <v>0</v>
      </c>
      <c r="BK30" s="304">
        <f t="shared" si="14"/>
        <v>0</v>
      </c>
      <c r="BL30" s="304">
        <f t="shared" si="14"/>
        <v>0</v>
      </c>
      <c r="BM30" s="304">
        <f t="shared" si="17"/>
        <v>0</v>
      </c>
      <c r="BN30" s="304">
        <f t="shared" si="16"/>
        <v>0</v>
      </c>
      <c r="BO30" s="311"/>
      <c r="BP30" s="305"/>
    </row>
    <row r="31" spans="1:68" ht="15" customHeight="1" x14ac:dyDescent="0.25">
      <c r="A31" s="322" t="s">
        <v>23</v>
      </c>
      <c r="B31" s="323">
        <v>529</v>
      </c>
      <c r="C31" s="308">
        <f t="shared" si="0"/>
        <v>0</v>
      </c>
      <c r="D31" s="316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>
        <f t="shared" si="3"/>
        <v>0</v>
      </c>
      <c r="R31" s="304">
        <f t="shared" si="3"/>
        <v>0</v>
      </c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>
        <f t="shared" si="4"/>
        <v>0</v>
      </c>
      <c r="AG31" s="304">
        <f t="shared" si="4"/>
        <v>0</v>
      </c>
      <c r="AH31" s="304"/>
      <c r="AI31" s="304"/>
      <c r="AJ31" s="304"/>
      <c r="AK31" s="304"/>
      <c r="AL31" s="304"/>
      <c r="AM31" s="304"/>
      <c r="AN31" s="304"/>
      <c r="AO31" s="304"/>
      <c r="AP31" s="317"/>
      <c r="AQ31" s="304"/>
      <c r="AR31" s="304"/>
      <c r="AS31" s="304"/>
      <c r="AT31" s="304"/>
      <c r="AU31" s="304">
        <f t="shared" si="5"/>
        <v>0</v>
      </c>
      <c r="AV31" s="304">
        <f t="shared" si="5"/>
        <v>0</v>
      </c>
      <c r="AW31" s="304"/>
      <c r="AX31" s="304"/>
      <c r="AY31" s="304"/>
      <c r="AZ31" s="304">
        <f t="shared" si="6"/>
        <v>0</v>
      </c>
      <c r="BA31" s="304">
        <f t="shared" si="6"/>
        <v>0</v>
      </c>
      <c r="BB31" s="304">
        <f t="shared" si="7"/>
        <v>0</v>
      </c>
      <c r="BC31" s="304">
        <f t="shared" si="8"/>
        <v>0</v>
      </c>
      <c r="BD31" s="304">
        <f t="shared" si="9"/>
        <v>0</v>
      </c>
      <c r="BE31" s="304">
        <f t="shared" si="8"/>
        <v>0</v>
      </c>
      <c r="BF31" s="304">
        <f t="shared" si="9"/>
        <v>0</v>
      </c>
      <c r="BG31" s="304">
        <f t="shared" si="10"/>
        <v>0</v>
      </c>
      <c r="BH31" s="304">
        <f t="shared" si="11"/>
        <v>0</v>
      </c>
      <c r="BI31" s="304">
        <f t="shared" si="12"/>
        <v>0</v>
      </c>
      <c r="BJ31" s="304">
        <f t="shared" si="13"/>
        <v>0</v>
      </c>
      <c r="BK31" s="304">
        <f t="shared" si="14"/>
        <v>0</v>
      </c>
      <c r="BL31" s="304">
        <f t="shared" si="14"/>
        <v>0</v>
      </c>
      <c r="BM31" s="304">
        <f t="shared" si="17"/>
        <v>0</v>
      </c>
      <c r="BN31" s="304">
        <f t="shared" si="16"/>
        <v>0</v>
      </c>
      <c r="BO31" s="315"/>
      <c r="BP31" s="305"/>
    </row>
    <row r="32" spans="1:68" ht="15" customHeight="1" x14ac:dyDescent="0.25">
      <c r="A32" s="322" t="s">
        <v>24</v>
      </c>
      <c r="B32" s="323">
        <v>547</v>
      </c>
      <c r="C32" s="308">
        <f t="shared" si="0"/>
        <v>69.848263254113334</v>
      </c>
      <c r="D32" s="312"/>
      <c r="E32" s="305"/>
      <c r="F32" s="304"/>
      <c r="G32" s="305"/>
      <c r="H32" s="304"/>
      <c r="I32" s="304"/>
      <c r="J32" s="304"/>
      <c r="K32" s="304"/>
      <c r="L32" s="304"/>
      <c r="M32" s="317">
        <v>50.2</v>
      </c>
      <c r="N32" s="304">
        <v>68</v>
      </c>
      <c r="O32" s="304"/>
      <c r="P32" s="304"/>
      <c r="Q32" s="304">
        <f t="shared" si="3"/>
        <v>50.2</v>
      </c>
      <c r="R32" s="304">
        <f t="shared" si="3"/>
        <v>68</v>
      </c>
      <c r="S32" s="304"/>
      <c r="T32" s="304"/>
      <c r="U32" s="304"/>
      <c r="V32" s="304"/>
      <c r="W32" s="304"/>
      <c r="X32" s="304"/>
      <c r="Y32" s="304"/>
      <c r="Z32" s="304">
        <v>33</v>
      </c>
      <c r="AA32" s="304">
        <v>33</v>
      </c>
      <c r="AB32" s="304">
        <v>298.87</v>
      </c>
      <c r="AC32" s="304">
        <v>451</v>
      </c>
      <c r="AD32" s="304"/>
      <c r="AE32" s="304"/>
      <c r="AF32" s="304">
        <f t="shared" si="4"/>
        <v>331.87</v>
      </c>
      <c r="AG32" s="304">
        <f t="shared" si="4"/>
        <v>484</v>
      </c>
      <c r="AH32" s="304"/>
      <c r="AI32" s="304"/>
      <c r="AJ32" s="304"/>
      <c r="AK32" s="317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>
        <f t="shared" si="5"/>
        <v>0</v>
      </c>
      <c r="AV32" s="304">
        <f t="shared" si="5"/>
        <v>0</v>
      </c>
      <c r="AW32" s="304"/>
      <c r="AX32" s="304"/>
      <c r="AY32" s="304"/>
      <c r="AZ32" s="304">
        <f t="shared" si="6"/>
        <v>0</v>
      </c>
      <c r="BA32" s="304">
        <f t="shared" si="6"/>
        <v>0</v>
      </c>
      <c r="BB32" s="304">
        <f t="shared" si="7"/>
        <v>0</v>
      </c>
      <c r="BC32" s="304">
        <f t="shared" si="8"/>
        <v>0</v>
      </c>
      <c r="BD32" s="304">
        <f t="shared" si="9"/>
        <v>0</v>
      </c>
      <c r="BE32" s="304">
        <f t="shared" si="8"/>
        <v>0</v>
      </c>
      <c r="BF32" s="304">
        <f t="shared" si="9"/>
        <v>0</v>
      </c>
      <c r="BG32" s="304">
        <f t="shared" si="10"/>
        <v>33</v>
      </c>
      <c r="BH32" s="304">
        <f t="shared" si="11"/>
        <v>33</v>
      </c>
      <c r="BI32" s="304">
        <f t="shared" si="12"/>
        <v>349.07</v>
      </c>
      <c r="BJ32" s="304">
        <f t="shared" si="13"/>
        <v>519</v>
      </c>
      <c r="BK32" s="304">
        <f t="shared" si="14"/>
        <v>0</v>
      </c>
      <c r="BL32" s="304">
        <f t="shared" si="14"/>
        <v>0</v>
      </c>
      <c r="BM32" s="304">
        <f t="shared" si="17"/>
        <v>382.07</v>
      </c>
      <c r="BN32" s="304">
        <f t="shared" si="16"/>
        <v>552</v>
      </c>
      <c r="BO32" s="318" t="s">
        <v>130</v>
      </c>
      <c r="BP32" s="305" t="s">
        <v>126</v>
      </c>
    </row>
    <row r="33" spans="1:68" ht="15" customHeight="1" x14ac:dyDescent="0.25">
      <c r="A33" s="322" t="s">
        <v>100</v>
      </c>
      <c r="B33" s="323">
        <v>461</v>
      </c>
      <c r="C33" s="308">
        <f t="shared" si="0"/>
        <v>0</v>
      </c>
      <c r="D33" s="316"/>
      <c r="E33" s="324"/>
      <c r="F33" s="18"/>
      <c r="G33" s="324"/>
      <c r="H33" s="18"/>
      <c r="I33" s="324"/>
      <c r="J33" s="18"/>
      <c r="K33" s="324"/>
      <c r="L33" s="18"/>
      <c r="M33" s="324"/>
      <c r="N33" s="18"/>
      <c r="O33" s="324"/>
      <c r="P33" s="18"/>
      <c r="Q33" s="304">
        <f t="shared" si="3"/>
        <v>0</v>
      </c>
      <c r="R33" s="304">
        <f t="shared" si="3"/>
        <v>0</v>
      </c>
      <c r="S33" s="304"/>
      <c r="T33" s="304"/>
      <c r="U33" s="304"/>
      <c r="V33" s="304"/>
      <c r="W33" s="304"/>
      <c r="X33" s="304"/>
      <c r="Y33" s="304"/>
      <c r="Z33" s="310"/>
      <c r="AA33" s="18"/>
      <c r="AB33" s="310"/>
      <c r="AC33" s="18"/>
      <c r="AD33" s="310"/>
      <c r="AE33" s="18"/>
      <c r="AF33" s="304">
        <f t="shared" si="4"/>
        <v>0</v>
      </c>
      <c r="AG33" s="304">
        <f t="shared" si="4"/>
        <v>0</v>
      </c>
      <c r="AH33" s="304"/>
      <c r="AI33" s="304"/>
      <c r="AJ33" s="304"/>
      <c r="AK33" s="304"/>
      <c r="AL33" s="304"/>
      <c r="AM33" s="304"/>
      <c r="AN33" s="304"/>
      <c r="AO33" s="304"/>
      <c r="AP33" s="304"/>
      <c r="AQ33" s="304"/>
      <c r="AR33" s="304"/>
      <c r="AS33" s="304"/>
      <c r="AT33" s="304"/>
      <c r="AU33" s="304">
        <f t="shared" si="5"/>
        <v>0</v>
      </c>
      <c r="AV33" s="304">
        <f t="shared" si="5"/>
        <v>0</v>
      </c>
      <c r="AW33" s="304"/>
      <c r="AX33" s="304"/>
      <c r="AY33" s="304"/>
      <c r="AZ33" s="304">
        <f t="shared" si="6"/>
        <v>0</v>
      </c>
      <c r="BA33" s="304">
        <f t="shared" si="6"/>
        <v>0</v>
      </c>
      <c r="BB33" s="304">
        <f t="shared" si="7"/>
        <v>0</v>
      </c>
      <c r="BC33" s="304">
        <f t="shared" si="8"/>
        <v>0</v>
      </c>
      <c r="BD33" s="304">
        <f t="shared" si="9"/>
        <v>0</v>
      </c>
      <c r="BE33" s="304">
        <f t="shared" si="8"/>
        <v>0</v>
      </c>
      <c r="BF33" s="304">
        <f t="shared" si="9"/>
        <v>0</v>
      </c>
      <c r="BG33" s="304">
        <f t="shared" si="10"/>
        <v>0</v>
      </c>
      <c r="BH33" s="304">
        <f t="shared" si="11"/>
        <v>0</v>
      </c>
      <c r="BI33" s="304">
        <f t="shared" si="12"/>
        <v>0</v>
      </c>
      <c r="BJ33" s="304">
        <f t="shared" si="13"/>
        <v>0</v>
      </c>
      <c r="BK33" s="304">
        <f t="shared" si="14"/>
        <v>0</v>
      </c>
      <c r="BL33" s="304">
        <f t="shared" si="14"/>
        <v>0</v>
      </c>
      <c r="BM33" s="304">
        <f t="shared" si="17"/>
        <v>0</v>
      </c>
      <c r="BN33" s="304">
        <f t="shared" si="16"/>
        <v>0</v>
      </c>
      <c r="BO33" s="315"/>
      <c r="BP33" s="305"/>
    </row>
    <row r="34" spans="1:68" ht="15" customHeight="1" x14ac:dyDescent="0.25">
      <c r="A34" s="322" t="s">
        <v>26</v>
      </c>
      <c r="B34" s="323">
        <v>984.53</v>
      </c>
      <c r="C34" s="308">
        <f t="shared" si="0"/>
        <v>2.2020659604075044</v>
      </c>
      <c r="D34" s="309"/>
      <c r="E34" s="304">
        <v>2.25</v>
      </c>
      <c r="F34" s="304">
        <v>3</v>
      </c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>
        <f t="shared" si="3"/>
        <v>2.25</v>
      </c>
      <c r="R34" s="304">
        <f t="shared" si="3"/>
        <v>3</v>
      </c>
      <c r="S34" s="304"/>
      <c r="T34" s="304">
        <v>2</v>
      </c>
      <c r="U34" s="304">
        <v>1</v>
      </c>
      <c r="V34" s="304"/>
      <c r="W34" s="304"/>
      <c r="X34" s="304"/>
      <c r="Y34" s="304"/>
      <c r="Z34" s="304">
        <v>17.43</v>
      </c>
      <c r="AA34" s="304">
        <v>17</v>
      </c>
      <c r="AB34" s="304"/>
      <c r="AC34" s="304"/>
      <c r="AD34" s="304"/>
      <c r="AE34" s="304"/>
      <c r="AF34" s="304">
        <f t="shared" si="4"/>
        <v>19.43</v>
      </c>
      <c r="AG34" s="304">
        <f t="shared" si="4"/>
        <v>18</v>
      </c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>
        <f t="shared" si="5"/>
        <v>0</v>
      </c>
      <c r="AV34" s="304">
        <f t="shared" si="5"/>
        <v>0</v>
      </c>
      <c r="AW34" s="304"/>
      <c r="AX34" s="304"/>
      <c r="AY34" s="304"/>
      <c r="AZ34" s="304">
        <f t="shared" si="6"/>
        <v>0</v>
      </c>
      <c r="BA34" s="304">
        <f t="shared" si="6"/>
        <v>4.25</v>
      </c>
      <c r="BB34" s="304">
        <f t="shared" si="7"/>
        <v>4</v>
      </c>
      <c r="BC34" s="304">
        <f t="shared" si="8"/>
        <v>0</v>
      </c>
      <c r="BD34" s="304">
        <f t="shared" si="9"/>
        <v>0</v>
      </c>
      <c r="BE34" s="304">
        <f t="shared" si="8"/>
        <v>0</v>
      </c>
      <c r="BF34" s="304">
        <f t="shared" si="9"/>
        <v>0</v>
      </c>
      <c r="BG34" s="304">
        <f t="shared" si="10"/>
        <v>17.43</v>
      </c>
      <c r="BH34" s="304">
        <f t="shared" si="11"/>
        <v>17</v>
      </c>
      <c r="BI34" s="304">
        <f t="shared" si="12"/>
        <v>0</v>
      </c>
      <c r="BJ34" s="304">
        <f t="shared" si="13"/>
        <v>0</v>
      </c>
      <c r="BK34" s="304">
        <f t="shared" si="14"/>
        <v>0</v>
      </c>
      <c r="BL34" s="304">
        <f t="shared" si="14"/>
        <v>0</v>
      </c>
      <c r="BM34" s="304">
        <f t="shared" si="17"/>
        <v>21.68</v>
      </c>
      <c r="BN34" s="304">
        <f t="shared" si="16"/>
        <v>21</v>
      </c>
      <c r="BO34" s="311"/>
      <c r="BP34" s="305"/>
    </row>
    <row r="35" spans="1:68" ht="15" customHeight="1" x14ac:dyDescent="0.25">
      <c r="A35" s="322" t="s">
        <v>27</v>
      </c>
      <c r="B35" s="323">
        <v>590</v>
      </c>
      <c r="C35" s="308">
        <f t="shared" si="0"/>
        <v>0</v>
      </c>
      <c r="D35" s="316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>
        <f t="shared" si="3"/>
        <v>0</v>
      </c>
      <c r="R35" s="304">
        <f t="shared" si="3"/>
        <v>0</v>
      </c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>
        <f t="shared" si="4"/>
        <v>0</v>
      </c>
      <c r="AG35" s="304">
        <f t="shared" si="4"/>
        <v>0</v>
      </c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>
        <f t="shared" si="5"/>
        <v>0</v>
      </c>
      <c r="AV35" s="304">
        <f t="shared" si="5"/>
        <v>0</v>
      </c>
      <c r="AW35" s="304"/>
      <c r="AX35" s="304"/>
      <c r="AY35" s="304"/>
      <c r="AZ35" s="304">
        <f t="shared" si="6"/>
        <v>0</v>
      </c>
      <c r="BA35" s="304">
        <f t="shared" si="6"/>
        <v>0</v>
      </c>
      <c r="BB35" s="304">
        <f t="shared" si="7"/>
        <v>0</v>
      </c>
      <c r="BC35" s="304">
        <f t="shared" si="8"/>
        <v>0</v>
      </c>
      <c r="BD35" s="304">
        <f t="shared" si="9"/>
        <v>0</v>
      </c>
      <c r="BE35" s="304">
        <f t="shared" si="8"/>
        <v>0</v>
      </c>
      <c r="BF35" s="304">
        <f t="shared" si="9"/>
        <v>0</v>
      </c>
      <c r="BG35" s="304">
        <f t="shared" si="10"/>
        <v>0</v>
      </c>
      <c r="BH35" s="304">
        <f t="shared" si="11"/>
        <v>0</v>
      </c>
      <c r="BI35" s="304">
        <f t="shared" si="12"/>
        <v>0</v>
      </c>
      <c r="BJ35" s="304">
        <f t="shared" si="13"/>
        <v>0</v>
      </c>
      <c r="BK35" s="304">
        <f t="shared" si="14"/>
        <v>0</v>
      </c>
      <c r="BL35" s="304">
        <f t="shared" si="14"/>
        <v>0</v>
      </c>
      <c r="BM35" s="304">
        <f t="shared" si="17"/>
        <v>0</v>
      </c>
      <c r="BN35" s="304">
        <f t="shared" si="16"/>
        <v>0</v>
      </c>
      <c r="BO35" s="311"/>
      <c r="BP35" s="305"/>
    </row>
    <row r="36" spans="1:68" ht="15" customHeight="1" x14ac:dyDescent="0.25">
      <c r="A36" s="322" t="s">
        <v>28</v>
      </c>
      <c r="B36" s="323">
        <v>3649.92</v>
      </c>
      <c r="C36" s="308">
        <f t="shared" si="0"/>
        <v>0</v>
      </c>
      <c r="D36" s="316"/>
      <c r="E36" s="310"/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04">
        <f t="shared" si="3"/>
        <v>0</v>
      </c>
      <c r="R36" s="304">
        <f t="shared" si="3"/>
        <v>0</v>
      </c>
      <c r="S36" s="304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04">
        <f t="shared" si="4"/>
        <v>0</v>
      </c>
      <c r="AG36" s="304">
        <f t="shared" si="4"/>
        <v>0</v>
      </c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>
        <f t="shared" si="5"/>
        <v>0</v>
      </c>
      <c r="AV36" s="304">
        <f t="shared" si="5"/>
        <v>0</v>
      </c>
      <c r="AW36" s="304"/>
      <c r="AX36" s="304"/>
      <c r="AY36" s="304"/>
      <c r="AZ36" s="304">
        <f t="shared" si="6"/>
        <v>0</v>
      </c>
      <c r="BA36" s="304">
        <f t="shared" si="6"/>
        <v>0</v>
      </c>
      <c r="BB36" s="304">
        <f t="shared" si="7"/>
        <v>0</v>
      </c>
      <c r="BC36" s="304">
        <f t="shared" si="8"/>
        <v>0</v>
      </c>
      <c r="BD36" s="304">
        <f t="shared" si="9"/>
        <v>0</v>
      </c>
      <c r="BE36" s="304">
        <f t="shared" si="8"/>
        <v>0</v>
      </c>
      <c r="BF36" s="304">
        <f t="shared" si="9"/>
        <v>0</v>
      </c>
      <c r="BG36" s="304">
        <f t="shared" si="10"/>
        <v>0</v>
      </c>
      <c r="BH36" s="304">
        <f t="shared" si="11"/>
        <v>0</v>
      </c>
      <c r="BI36" s="304">
        <f t="shared" si="12"/>
        <v>0</v>
      </c>
      <c r="BJ36" s="304">
        <f t="shared" si="13"/>
        <v>0</v>
      </c>
      <c r="BK36" s="304">
        <f t="shared" si="14"/>
        <v>0</v>
      </c>
      <c r="BL36" s="304">
        <f t="shared" si="14"/>
        <v>0</v>
      </c>
      <c r="BM36" s="304">
        <f t="shared" si="17"/>
        <v>0</v>
      </c>
      <c r="BN36" s="304">
        <f t="shared" si="16"/>
        <v>0</v>
      </c>
      <c r="BO36" s="315"/>
      <c r="BP36" s="305"/>
    </row>
    <row r="37" spans="1:68" s="326" customFormat="1" ht="15" customHeight="1" x14ac:dyDescent="0.25">
      <c r="A37" s="322" t="s">
        <v>29</v>
      </c>
      <c r="B37" s="323">
        <v>2527</v>
      </c>
      <c r="C37" s="308">
        <f t="shared" si="0"/>
        <v>0</v>
      </c>
      <c r="D37" s="325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304">
        <f t="shared" si="3"/>
        <v>0</v>
      </c>
      <c r="R37" s="304">
        <f t="shared" si="3"/>
        <v>0</v>
      </c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9"/>
      <c r="AD37" s="19"/>
      <c r="AE37" s="19"/>
      <c r="AF37" s="304">
        <f t="shared" si="4"/>
        <v>0</v>
      </c>
      <c r="AG37" s="304">
        <f t="shared" si="4"/>
        <v>0</v>
      </c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>
        <f t="shared" si="5"/>
        <v>0</v>
      </c>
      <c r="AV37" s="304">
        <f t="shared" si="5"/>
        <v>0</v>
      </c>
      <c r="AW37" s="304"/>
      <c r="AX37" s="304"/>
      <c r="AY37" s="304"/>
      <c r="AZ37" s="304">
        <f t="shared" si="6"/>
        <v>0</v>
      </c>
      <c r="BA37" s="304">
        <f t="shared" si="6"/>
        <v>0</v>
      </c>
      <c r="BB37" s="304">
        <f t="shared" si="7"/>
        <v>0</v>
      </c>
      <c r="BC37" s="304">
        <f t="shared" si="8"/>
        <v>0</v>
      </c>
      <c r="BD37" s="304">
        <f t="shared" si="9"/>
        <v>0</v>
      </c>
      <c r="BE37" s="304">
        <f t="shared" si="8"/>
        <v>0</v>
      </c>
      <c r="BF37" s="304">
        <f t="shared" si="9"/>
        <v>0</v>
      </c>
      <c r="BG37" s="304">
        <f t="shared" si="10"/>
        <v>0</v>
      </c>
      <c r="BH37" s="304">
        <f t="shared" si="11"/>
        <v>0</v>
      </c>
      <c r="BI37" s="304">
        <f t="shared" si="12"/>
        <v>0</v>
      </c>
      <c r="BJ37" s="304">
        <f t="shared" si="13"/>
        <v>0</v>
      </c>
      <c r="BK37" s="304">
        <f t="shared" si="14"/>
        <v>0</v>
      </c>
      <c r="BL37" s="304">
        <f t="shared" si="14"/>
        <v>0</v>
      </c>
      <c r="BM37" s="304">
        <f t="shared" si="17"/>
        <v>0</v>
      </c>
      <c r="BN37" s="304">
        <f t="shared" si="16"/>
        <v>0</v>
      </c>
      <c r="BO37" s="315"/>
      <c r="BP37" s="305"/>
    </row>
    <row r="38" spans="1:68" ht="15" customHeight="1" x14ac:dyDescent="0.25">
      <c r="A38" s="322" t="s">
        <v>30</v>
      </c>
      <c r="B38" s="323">
        <v>2182.5</v>
      </c>
      <c r="C38" s="308">
        <f t="shared" si="0"/>
        <v>0</v>
      </c>
      <c r="D38" s="327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>
        <f t="shared" si="3"/>
        <v>0</v>
      </c>
      <c r="R38" s="304">
        <f t="shared" si="3"/>
        <v>0</v>
      </c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1"/>
      <c r="AE38" s="301"/>
      <c r="AF38" s="304">
        <f t="shared" si="4"/>
        <v>0</v>
      </c>
      <c r="AG38" s="304">
        <f t="shared" si="4"/>
        <v>0</v>
      </c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2"/>
      <c r="AS38" s="302"/>
      <c r="AT38" s="303"/>
      <c r="AU38" s="304">
        <f t="shared" si="5"/>
        <v>0</v>
      </c>
      <c r="AV38" s="304">
        <f t="shared" si="5"/>
        <v>0</v>
      </c>
      <c r="AW38" s="303"/>
      <c r="AX38" s="303"/>
      <c r="AY38" s="303"/>
      <c r="AZ38" s="304">
        <f t="shared" si="6"/>
        <v>0</v>
      </c>
      <c r="BA38" s="304">
        <f t="shared" si="6"/>
        <v>0</v>
      </c>
      <c r="BB38" s="304">
        <f t="shared" si="7"/>
        <v>0</v>
      </c>
      <c r="BC38" s="304">
        <f t="shared" si="8"/>
        <v>0</v>
      </c>
      <c r="BD38" s="304">
        <f t="shared" si="9"/>
        <v>0</v>
      </c>
      <c r="BE38" s="304">
        <f t="shared" si="8"/>
        <v>0</v>
      </c>
      <c r="BF38" s="304">
        <f t="shared" si="9"/>
        <v>0</v>
      </c>
      <c r="BG38" s="304">
        <f t="shared" si="10"/>
        <v>0</v>
      </c>
      <c r="BH38" s="304">
        <f t="shared" si="11"/>
        <v>0</v>
      </c>
      <c r="BI38" s="304">
        <f t="shared" si="12"/>
        <v>0</v>
      </c>
      <c r="BJ38" s="304">
        <f t="shared" si="13"/>
        <v>0</v>
      </c>
      <c r="BK38" s="304">
        <f t="shared" si="14"/>
        <v>0</v>
      </c>
      <c r="BL38" s="304">
        <f t="shared" si="14"/>
        <v>0</v>
      </c>
      <c r="BM38" s="304">
        <f t="shared" si="17"/>
        <v>0</v>
      </c>
      <c r="BN38" s="304">
        <f t="shared" si="16"/>
        <v>0</v>
      </c>
      <c r="BO38" s="311"/>
      <c r="BP38" s="305"/>
    </row>
    <row r="39" spans="1:68" ht="15" customHeight="1" x14ac:dyDescent="0.25">
      <c r="A39" s="322" t="s">
        <v>31</v>
      </c>
      <c r="B39" s="323">
        <v>7199</v>
      </c>
      <c r="C39" s="308">
        <f t="shared" si="0"/>
        <v>0</v>
      </c>
      <c r="D39" s="32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304">
        <f t="shared" si="3"/>
        <v>0</v>
      </c>
      <c r="R39" s="304">
        <f t="shared" si="3"/>
        <v>0</v>
      </c>
      <c r="S39" s="304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304">
        <f t="shared" si="4"/>
        <v>0</v>
      </c>
      <c r="AG39" s="304">
        <f t="shared" si="4"/>
        <v>0</v>
      </c>
      <c r="AH39" s="304"/>
      <c r="AI39" s="304"/>
      <c r="AJ39" s="304"/>
      <c r="AK39" s="301"/>
      <c r="AL39" s="301"/>
      <c r="AM39" s="301"/>
      <c r="AN39" s="301"/>
      <c r="AO39" s="301"/>
      <c r="AP39" s="301"/>
      <c r="AQ39" s="301"/>
      <c r="AR39" s="304"/>
      <c r="AS39" s="304"/>
      <c r="AT39" s="304"/>
      <c r="AU39" s="304">
        <f t="shared" si="5"/>
        <v>0</v>
      </c>
      <c r="AV39" s="304">
        <f t="shared" si="5"/>
        <v>0</v>
      </c>
      <c r="AW39" s="304"/>
      <c r="AX39" s="304"/>
      <c r="AY39" s="304"/>
      <c r="AZ39" s="304">
        <f t="shared" si="6"/>
        <v>0</v>
      </c>
      <c r="BA39" s="304">
        <f t="shared" si="6"/>
        <v>0</v>
      </c>
      <c r="BB39" s="304">
        <f t="shared" si="7"/>
        <v>0</v>
      </c>
      <c r="BC39" s="304">
        <f t="shared" si="8"/>
        <v>0</v>
      </c>
      <c r="BD39" s="304">
        <f t="shared" si="9"/>
        <v>0</v>
      </c>
      <c r="BE39" s="304">
        <f t="shared" si="8"/>
        <v>0</v>
      </c>
      <c r="BF39" s="304">
        <f t="shared" si="9"/>
        <v>0</v>
      </c>
      <c r="BG39" s="304">
        <f t="shared" si="10"/>
        <v>0</v>
      </c>
      <c r="BH39" s="304">
        <f t="shared" si="11"/>
        <v>0</v>
      </c>
      <c r="BI39" s="304">
        <f t="shared" si="12"/>
        <v>0</v>
      </c>
      <c r="BJ39" s="304">
        <f t="shared" si="13"/>
        <v>0</v>
      </c>
      <c r="BK39" s="304">
        <f t="shared" si="14"/>
        <v>0</v>
      </c>
      <c r="BL39" s="304">
        <f t="shared" si="14"/>
        <v>0</v>
      </c>
      <c r="BM39" s="304">
        <f t="shared" si="17"/>
        <v>0</v>
      </c>
      <c r="BN39" s="304">
        <f t="shared" si="16"/>
        <v>0</v>
      </c>
      <c r="BO39" s="311"/>
      <c r="BP39" s="305"/>
    </row>
    <row r="40" spans="1:68" ht="15" customHeight="1" x14ac:dyDescent="0.25">
      <c r="A40" s="328" t="s">
        <v>33</v>
      </c>
      <c r="B40" s="323">
        <v>1701</v>
      </c>
      <c r="C40" s="308">
        <f t="shared" si="0"/>
        <v>0</v>
      </c>
      <c r="D40" s="327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>
        <f t="shared" si="3"/>
        <v>0</v>
      </c>
      <c r="R40" s="304">
        <f t="shared" si="3"/>
        <v>0</v>
      </c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>
        <f t="shared" si="4"/>
        <v>0</v>
      </c>
      <c r="AG40" s="304">
        <f t="shared" si="4"/>
        <v>0</v>
      </c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>
        <f t="shared" si="5"/>
        <v>0</v>
      </c>
      <c r="AV40" s="304">
        <f t="shared" si="5"/>
        <v>0</v>
      </c>
      <c r="AW40" s="304"/>
      <c r="AX40" s="304"/>
      <c r="AY40" s="304"/>
      <c r="AZ40" s="304">
        <f t="shared" si="6"/>
        <v>0</v>
      </c>
      <c r="BA40" s="304">
        <f t="shared" si="6"/>
        <v>0</v>
      </c>
      <c r="BB40" s="304">
        <f t="shared" si="7"/>
        <v>0</v>
      </c>
      <c r="BC40" s="304">
        <f t="shared" si="8"/>
        <v>0</v>
      </c>
      <c r="BD40" s="304">
        <f t="shared" si="9"/>
        <v>0</v>
      </c>
      <c r="BE40" s="304">
        <f t="shared" si="8"/>
        <v>0</v>
      </c>
      <c r="BF40" s="304">
        <f t="shared" si="9"/>
        <v>0</v>
      </c>
      <c r="BG40" s="304">
        <f t="shared" si="10"/>
        <v>0</v>
      </c>
      <c r="BH40" s="304">
        <f t="shared" si="11"/>
        <v>0</v>
      </c>
      <c r="BI40" s="304">
        <f t="shared" si="12"/>
        <v>0</v>
      </c>
      <c r="BJ40" s="304">
        <f t="shared" si="13"/>
        <v>0</v>
      </c>
      <c r="BK40" s="304">
        <f t="shared" si="14"/>
        <v>0</v>
      </c>
      <c r="BL40" s="304">
        <f t="shared" si="14"/>
        <v>0</v>
      </c>
      <c r="BM40" s="304">
        <f t="shared" si="17"/>
        <v>0</v>
      </c>
      <c r="BN40" s="304">
        <f t="shared" si="16"/>
        <v>0</v>
      </c>
      <c r="BO40" s="315"/>
      <c r="BP40" s="305"/>
    </row>
    <row r="41" spans="1:68" ht="15" customHeight="1" x14ac:dyDescent="0.25">
      <c r="A41" s="328" t="s">
        <v>34</v>
      </c>
      <c r="B41" s="323">
        <v>166.57</v>
      </c>
      <c r="C41" s="308">
        <f t="shared" si="0"/>
        <v>0</v>
      </c>
      <c r="D41" s="329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>
        <f t="shared" si="3"/>
        <v>0</v>
      </c>
      <c r="R41" s="304">
        <f t="shared" si="3"/>
        <v>0</v>
      </c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>
        <f t="shared" si="4"/>
        <v>0</v>
      </c>
      <c r="AG41" s="304">
        <f t="shared" si="4"/>
        <v>0</v>
      </c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>
        <f t="shared" si="5"/>
        <v>0</v>
      </c>
      <c r="AV41" s="304">
        <f t="shared" si="5"/>
        <v>0</v>
      </c>
      <c r="AW41" s="304"/>
      <c r="AX41" s="304"/>
      <c r="AY41" s="304"/>
      <c r="AZ41" s="304">
        <f t="shared" si="6"/>
        <v>0</v>
      </c>
      <c r="BA41" s="304">
        <f t="shared" si="6"/>
        <v>0</v>
      </c>
      <c r="BB41" s="304">
        <f t="shared" si="7"/>
        <v>0</v>
      </c>
      <c r="BC41" s="304">
        <f t="shared" si="8"/>
        <v>0</v>
      </c>
      <c r="BD41" s="304">
        <f t="shared" si="9"/>
        <v>0</v>
      </c>
      <c r="BE41" s="304">
        <f t="shared" si="8"/>
        <v>0</v>
      </c>
      <c r="BF41" s="304">
        <f t="shared" si="9"/>
        <v>0</v>
      </c>
      <c r="BG41" s="304">
        <f t="shared" si="10"/>
        <v>0</v>
      </c>
      <c r="BH41" s="304">
        <f t="shared" si="11"/>
        <v>0</v>
      </c>
      <c r="BI41" s="304">
        <f t="shared" si="12"/>
        <v>0</v>
      </c>
      <c r="BJ41" s="304">
        <f t="shared" si="13"/>
        <v>0</v>
      </c>
      <c r="BK41" s="304">
        <f t="shared" si="14"/>
        <v>0</v>
      </c>
      <c r="BL41" s="304">
        <f t="shared" si="14"/>
        <v>0</v>
      </c>
      <c r="BM41" s="304">
        <f t="shared" si="17"/>
        <v>0</v>
      </c>
      <c r="BN41" s="304">
        <f t="shared" si="16"/>
        <v>0</v>
      </c>
      <c r="BO41" s="311"/>
      <c r="BP41" s="305"/>
    </row>
    <row r="42" spans="1:68" ht="15" customHeight="1" x14ac:dyDescent="0.25">
      <c r="A42" s="328" t="s">
        <v>35</v>
      </c>
      <c r="B42" s="323">
        <v>1008</v>
      </c>
      <c r="C42" s="308">
        <f t="shared" si="0"/>
        <v>0</v>
      </c>
      <c r="D42" s="330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>
        <f t="shared" si="3"/>
        <v>0</v>
      </c>
      <c r="R42" s="304">
        <f t="shared" si="3"/>
        <v>0</v>
      </c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>
        <f t="shared" si="4"/>
        <v>0</v>
      </c>
      <c r="AG42" s="304">
        <f t="shared" si="4"/>
        <v>0</v>
      </c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>
        <f t="shared" si="5"/>
        <v>0</v>
      </c>
      <c r="AV42" s="304">
        <f t="shared" si="5"/>
        <v>0</v>
      </c>
      <c r="AW42" s="304"/>
      <c r="AX42" s="304"/>
      <c r="AY42" s="304"/>
      <c r="AZ42" s="304">
        <f t="shared" si="6"/>
        <v>0</v>
      </c>
      <c r="BA42" s="304">
        <f t="shared" si="6"/>
        <v>0</v>
      </c>
      <c r="BB42" s="304">
        <f t="shared" si="7"/>
        <v>0</v>
      </c>
      <c r="BC42" s="304">
        <f t="shared" si="8"/>
        <v>0</v>
      </c>
      <c r="BD42" s="304">
        <f t="shared" si="9"/>
        <v>0</v>
      </c>
      <c r="BE42" s="304">
        <f t="shared" si="8"/>
        <v>0</v>
      </c>
      <c r="BF42" s="304">
        <f t="shared" si="9"/>
        <v>0</v>
      </c>
      <c r="BG42" s="304">
        <f t="shared" si="10"/>
        <v>0</v>
      </c>
      <c r="BH42" s="304">
        <f t="shared" si="11"/>
        <v>0</v>
      </c>
      <c r="BI42" s="304">
        <f t="shared" si="12"/>
        <v>0</v>
      </c>
      <c r="BJ42" s="304">
        <f t="shared" si="13"/>
        <v>0</v>
      </c>
      <c r="BK42" s="304">
        <f t="shared" si="14"/>
        <v>0</v>
      </c>
      <c r="BL42" s="304">
        <f t="shared" si="14"/>
        <v>0</v>
      </c>
      <c r="BM42" s="304">
        <f t="shared" si="17"/>
        <v>0</v>
      </c>
      <c r="BN42" s="304">
        <f t="shared" si="16"/>
        <v>0</v>
      </c>
      <c r="BO42" s="311"/>
      <c r="BP42" s="305"/>
    </row>
    <row r="43" spans="1:68" ht="15" customHeight="1" x14ac:dyDescent="0.25">
      <c r="A43" s="328" t="s">
        <v>36</v>
      </c>
      <c r="B43" s="323">
        <v>1140.8399999999999</v>
      </c>
      <c r="C43" s="308">
        <f t="shared" si="0"/>
        <v>0</v>
      </c>
      <c r="D43" s="325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>
        <f t="shared" si="3"/>
        <v>0</v>
      </c>
      <c r="R43" s="304">
        <f t="shared" si="3"/>
        <v>0</v>
      </c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>
        <f t="shared" si="4"/>
        <v>0</v>
      </c>
      <c r="AG43" s="304">
        <f t="shared" si="4"/>
        <v>0</v>
      </c>
      <c r="AH43" s="304"/>
      <c r="AI43" s="304"/>
      <c r="AJ43" s="304"/>
      <c r="AK43" s="304"/>
      <c r="AL43" s="304"/>
      <c r="AM43" s="304"/>
      <c r="AN43" s="304"/>
      <c r="AO43" s="304"/>
      <c r="AP43" s="317"/>
      <c r="AQ43" s="304"/>
      <c r="AR43" s="304"/>
      <c r="AS43" s="304"/>
      <c r="AT43" s="304"/>
      <c r="AU43" s="304">
        <f t="shared" si="5"/>
        <v>0</v>
      </c>
      <c r="AV43" s="304">
        <f t="shared" si="5"/>
        <v>0</v>
      </c>
      <c r="AW43" s="304"/>
      <c r="AX43" s="304"/>
      <c r="AY43" s="304"/>
      <c r="AZ43" s="304">
        <f t="shared" si="6"/>
        <v>0</v>
      </c>
      <c r="BA43" s="304">
        <f t="shared" si="6"/>
        <v>0</v>
      </c>
      <c r="BB43" s="304">
        <f t="shared" si="7"/>
        <v>0</v>
      </c>
      <c r="BC43" s="304">
        <f t="shared" si="8"/>
        <v>0</v>
      </c>
      <c r="BD43" s="304">
        <f t="shared" si="9"/>
        <v>0</v>
      </c>
      <c r="BE43" s="304">
        <f t="shared" si="8"/>
        <v>0</v>
      </c>
      <c r="BF43" s="304">
        <f t="shared" si="9"/>
        <v>0</v>
      </c>
      <c r="BG43" s="304">
        <f t="shared" si="10"/>
        <v>0</v>
      </c>
      <c r="BH43" s="304">
        <f t="shared" si="11"/>
        <v>0</v>
      </c>
      <c r="BI43" s="304">
        <f t="shared" si="12"/>
        <v>0</v>
      </c>
      <c r="BJ43" s="304">
        <f t="shared" si="13"/>
        <v>0</v>
      </c>
      <c r="BK43" s="304"/>
      <c r="BL43" s="304">
        <f t="shared" si="14"/>
        <v>0</v>
      </c>
      <c r="BM43" s="304">
        <f t="shared" si="17"/>
        <v>0</v>
      </c>
      <c r="BN43" s="304">
        <f t="shared" si="17"/>
        <v>0</v>
      </c>
      <c r="BO43" s="315"/>
      <c r="BP43" s="305"/>
    </row>
    <row r="44" spans="1:68" ht="15" customHeight="1" x14ac:dyDescent="0.25">
      <c r="A44" s="328" t="s">
        <v>37</v>
      </c>
      <c r="B44" s="323">
        <v>1657</v>
      </c>
      <c r="C44" s="308">
        <f t="shared" si="0"/>
        <v>0</v>
      </c>
      <c r="D44" s="327"/>
      <c r="E44" s="305"/>
      <c r="F44" s="304"/>
      <c r="G44" s="317"/>
      <c r="H44" s="304"/>
      <c r="I44" s="304"/>
      <c r="J44" s="304"/>
      <c r="K44" s="304"/>
      <c r="L44" s="304"/>
      <c r="M44" s="317"/>
      <c r="N44" s="304"/>
      <c r="O44" s="304"/>
      <c r="P44" s="304"/>
      <c r="Q44" s="304">
        <f t="shared" si="3"/>
        <v>0</v>
      </c>
      <c r="R44" s="304">
        <f t="shared" si="3"/>
        <v>0</v>
      </c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>
        <f t="shared" si="4"/>
        <v>0</v>
      </c>
      <c r="AG44" s="304">
        <f t="shared" si="4"/>
        <v>0</v>
      </c>
      <c r="AH44" s="304"/>
      <c r="AI44" s="304"/>
      <c r="AJ44" s="304"/>
      <c r="AK44" s="317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>
        <f t="shared" si="5"/>
        <v>0</v>
      </c>
      <c r="AV44" s="304">
        <f t="shared" si="5"/>
        <v>0</v>
      </c>
      <c r="AW44" s="304"/>
      <c r="AX44" s="304"/>
      <c r="AY44" s="304"/>
      <c r="AZ44" s="304">
        <f t="shared" si="6"/>
        <v>0</v>
      </c>
      <c r="BA44" s="304">
        <f t="shared" si="6"/>
        <v>0</v>
      </c>
      <c r="BB44" s="304">
        <f t="shared" si="7"/>
        <v>0</v>
      </c>
      <c r="BC44" s="304">
        <f t="shared" si="8"/>
        <v>0</v>
      </c>
      <c r="BD44" s="304">
        <f t="shared" si="9"/>
        <v>0</v>
      </c>
      <c r="BE44" s="304">
        <f t="shared" si="8"/>
        <v>0</v>
      </c>
      <c r="BF44" s="304">
        <f t="shared" si="9"/>
        <v>0</v>
      </c>
      <c r="BG44" s="304">
        <f t="shared" si="10"/>
        <v>0</v>
      </c>
      <c r="BH44" s="304">
        <f t="shared" si="11"/>
        <v>0</v>
      </c>
      <c r="BI44" s="304">
        <f t="shared" si="12"/>
        <v>0</v>
      </c>
      <c r="BJ44" s="304">
        <f t="shared" si="13"/>
        <v>0</v>
      </c>
      <c r="BK44" s="304">
        <f t="shared" si="14"/>
        <v>0</v>
      </c>
      <c r="BL44" s="304">
        <f t="shared" si="14"/>
        <v>0</v>
      </c>
      <c r="BM44" s="304">
        <f t="shared" si="17"/>
        <v>0</v>
      </c>
      <c r="BN44" s="304">
        <f t="shared" si="17"/>
        <v>0</v>
      </c>
      <c r="BO44" s="311"/>
      <c r="BP44" s="305"/>
    </row>
    <row r="45" spans="1:68" ht="15" customHeight="1" x14ac:dyDescent="0.3">
      <c r="A45" s="328" t="s">
        <v>38</v>
      </c>
      <c r="B45" s="323">
        <v>3677.73</v>
      </c>
      <c r="C45" s="308">
        <f t="shared" si="0"/>
        <v>0</v>
      </c>
      <c r="D45" s="325"/>
      <c r="E45" s="41"/>
      <c r="F45" s="42"/>
      <c r="G45" s="41"/>
      <c r="H45" s="42"/>
      <c r="I45" s="41"/>
      <c r="J45" s="42"/>
      <c r="K45" s="41"/>
      <c r="L45" s="42"/>
      <c r="M45" s="304"/>
      <c r="N45" s="304"/>
      <c r="O45" s="41"/>
      <c r="P45" s="42"/>
      <c r="Q45" s="304">
        <f t="shared" si="3"/>
        <v>0</v>
      </c>
      <c r="R45" s="304">
        <f t="shared" si="3"/>
        <v>0</v>
      </c>
      <c r="S45" s="304"/>
      <c r="T45" s="304"/>
      <c r="U45" s="304"/>
      <c r="V45" s="304"/>
      <c r="W45" s="304"/>
      <c r="X45" s="43"/>
      <c r="Y45" s="44"/>
      <c r="Z45" s="43"/>
      <c r="AA45" s="44"/>
      <c r="AB45" s="43"/>
      <c r="AC45" s="44"/>
      <c r="AD45" s="43"/>
      <c r="AE45" s="44"/>
      <c r="AF45" s="304">
        <f t="shared" si="4"/>
        <v>0</v>
      </c>
      <c r="AG45" s="304">
        <f t="shared" si="4"/>
        <v>0</v>
      </c>
      <c r="AH45" s="304"/>
      <c r="AI45" s="304"/>
      <c r="AJ45" s="304"/>
      <c r="AK45" s="20"/>
      <c r="AL45" s="20"/>
      <c r="AM45" s="20"/>
      <c r="AN45" s="20"/>
      <c r="AO45" s="20"/>
      <c r="AP45" s="20"/>
      <c r="AQ45" s="304"/>
      <c r="AR45" s="304"/>
      <c r="AS45" s="304"/>
      <c r="AT45" s="304"/>
      <c r="AU45" s="304">
        <f t="shared" si="5"/>
        <v>0</v>
      </c>
      <c r="AV45" s="304">
        <f t="shared" si="5"/>
        <v>0</v>
      </c>
      <c r="AW45" s="304"/>
      <c r="AX45" s="304"/>
      <c r="AY45" s="304"/>
      <c r="AZ45" s="304">
        <f t="shared" si="6"/>
        <v>0</v>
      </c>
      <c r="BA45" s="304">
        <f t="shared" si="6"/>
        <v>0</v>
      </c>
      <c r="BB45" s="304">
        <f t="shared" si="7"/>
        <v>0</v>
      </c>
      <c r="BC45" s="304">
        <f t="shared" si="8"/>
        <v>0</v>
      </c>
      <c r="BD45" s="304">
        <f t="shared" si="9"/>
        <v>0</v>
      </c>
      <c r="BE45" s="304">
        <f t="shared" si="8"/>
        <v>0</v>
      </c>
      <c r="BF45" s="304">
        <f t="shared" si="9"/>
        <v>0</v>
      </c>
      <c r="BG45" s="304">
        <f t="shared" si="10"/>
        <v>0</v>
      </c>
      <c r="BH45" s="304">
        <f t="shared" si="11"/>
        <v>0</v>
      </c>
      <c r="BI45" s="304">
        <f t="shared" si="12"/>
        <v>0</v>
      </c>
      <c r="BJ45" s="304">
        <f t="shared" si="13"/>
        <v>0</v>
      </c>
      <c r="BK45" s="304">
        <f t="shared" si="14"/>
        <v>0</v>
      </c>
      <c r="BL45" s="304">
        <f t="shared" si="14"/>
        <v>0</v>
      </c>
      <c r="BM45" s="304">
        <f t="shared" ref="BM45:BN58" si="18">BA45+BC45+BE45+BG45+BI45+BK45</f>
        <v>0</v>
      </c>
      <c r="BN45" s="304">
        <f t="shared" si="18"/>
        <v>0</v>
      </c>
      <c r="BO45" s="315"/>
      <c r="BP45" s="305"/>
    </row>
    <row r="46" spans="1:68" ht="15" customHeight="1" x14ac:dyDescent="0.25">
      <c r="A46" s="328" t="s">
        <v>39</v>
      </c>
      <c r="B46" s="323">
        <v>506.5</v>
      </c>
      <c r="C46" s="308">
        <f t="shared" si="0"/>
        <v>0</v>
      </c>
      <c r="D46" s="325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>
        <f t="shared" si="3"/>
        <v>0</v>
      </c>
      <c r="R46" s="304">
        <f t="shared" si="3"/>
        <v>0</v>
      </c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>
        <f t="shared" si="4"/>
        <v>0</v>
      </c>
      <c r="AG46" s="304">
        <f t="shared" si="4"/>
        <v>0</v>
      </c>
      <c r="AH46" s="304"/>
      <c r="AI46" s="304"/>
      <c r="AJ46" s="304"/>
      <c r="AK46" s="304"/>
      <c r="AL46" s="304"/>
      <c r="AM46" s="304"/>
      <c r="AN46" s="304"/>
      <c r="AO46" s="304"/>
      <c r="AP46" s="304"/>
      <c r="AQ46" s="304"/>
      <c r="AR46" s="304"/>
      <c r="AS46" s="304"/>
      <c r="AT46" s="304"/>
      <c r="AU46" s="304">
        <f t="shared" si="5"/>
        <v>0</v>
      </c>
      <c r="AV46" s="304">
        <f t="shared" si="5"/>
        <v>0</v>
      </c>
      <c r="AW46" s="304"/>
      <c r="AX46" s="304"/>
      <c r="AY46" s="304"/>
      <c r="AZ46" s="304">
        <f t="shared" si="6"/>
        <v>0</v>
      </c>
      <c r="BA46" s="304">
        <f t="shared" si="6"/>
        <v>0</v>
      </c>
      <c r="BB46" s="304">
        <f t="shared" si="7"/>
        <v>0</v>
      </c>
      <c r="BC46" s="304">
        <f t="shared" si="8"/>
        <v>0</v>
      </c>
      <c r="BD46" s="304">
        <f t="shared" si="9"/>
        <v>0</v>
      </c>
      <c r="BE46" s="304">
        <f t="shared" si="8"/>
        <v>0</v>
      </c>
      <c r="BF46" s="304">
        <f t="shared" si="9"/>
        <v>0</v>
      </c>
      <c r="BG46" s="304">
        <f t="shared" si="10"/>
        <v>0</v>
      </c>
      <c r="BH46" s="304">
        <f t="shared" si="11"/>
        <v>0</v>
      </c>
      <c r="BI46" s="304">
        <f t="shared" si="12"/>
        <v>0</v>
      </c>
      <c r="BJ46" s="304">
        <f t="shared" si="13"/>
        <v>0</v>
      </c>
      <c r="BK46" s="304">
        <f t="shared" si="14"/>
        <v>0</v>
      </c>
      <c r="BL46" s="304">
        <f t="shared" si="14"/>
        <v>0</v>
      </c>
      <c r="BM46" s="304">
        <f t="shared" si="18"/>
        <v>0</v>
      </c>
      <c r="BN46" s="304">
        <f t="shared" si="18"/>
        <v>0</v>
      </c>
      <c r="BO46" s="315"/>
      <c r="BP46" s="305"/>
    </row>
    <row r="47" spans="1:68" ht="15" customHeight="1" x14ac:dyDescent="0.25">
      <c r="A47" s="328" t="s">
        <v>40</v>
      </c>
      <c r="B47" s="323">
        <v>572</v>
      </c>
      <c r="C47" s="308">
        <f t="shared" si="0"/>
        <v>0</v>
      </c>
      <c r="D47" s="316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>
        <f t="shared" si="3"/>
        <v>0</v>
      </c>
      <c r="R47" s="304">
        <f t="shared" si="3"/>
        <v>0</v>
      </c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>
        <f t="shared" si="4"/>
        <v>0</v>
      </c>
      <c r="AG47" s="304">
        <f t="shared" si="4"/>
        <v>0</v>
      </c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>
        <f t="shared" si="5"/>
        <v>0</v>
      </c>
      <c r="AV47" s="304">
        <f t="shared" si="5"/>
        <v>0</v>
      </c>
      <c r="AW47" s="304"/>
      <c r="AX47" s="304"/>
      <c r="AY47" s="304"/>
      <c r="AZ47" s="304">
        <f t="shared" si="6"/>
        <v>0</v>
      </c>
      <c r="BA47" s="304">
        <f t="shared" si="6"/>
        <v>0</v>
      </c>
      <c r="BB47" s="304">
        <f t="shared" si="7"/>
        <v>0</v>
      </c>
      <c r="BC47" s="304">
        <f t="shared" si="8"/>
        <v>0</v>
      </c>
      <c r="BD47" s="304">
        <f t="shared" si="9"/>
        <v>0</v>
      </c>
      <c r="BE47" s="304">
        <f t="shared" si="8"/>
        <v>0</v>
      </c>
      <c r="BF47" s="304">
        <f t="shared" si="9"/>
        <v>0</v>
      </c>
      <c r="BG47" s="304">
        <f t="shared" si="10"/>
        <v>0</v>
      </c>
      <c r="BH47" s="304">
        <f t="shared" si="11"/>
        <v>0</v>
      </c>
      <c r="BI47" s="304">
        <f t="shared" si="12"/>
        <v>0</v>
      </c>
      <c r="BJ47" s="304">
        <f t="shared" si="13"/>
        <v>0</v>
      </c>
      <c r="BK47" s="304">
        <f t="shared" si="14"/>
        <v>0</v>
      </c>
      <c r="BL47" s="304">
        <f t="shared" si="14"/>
        <v>0</v>
      </c>
      <c r="BM47" s="304">
        <f t="shared" si="18"/>
        <v>0</v>
      </c>
      <c r="BN47" s="304">
        <f t="shared" si="18"/>
        <v>0</v>
      </c>
      <c r="BO47" s="315"/>
      <c r="BP47" s="305"/>
    </row>
    <row r="48" spans="1:68" ht="15" customHeight="1" x14ac:dyDescent="0.25">
      <c r="A48" s="328" t="s">
        <v>98</v>
      </c>
      <c r="B48" s="323">
        <v>1050</v>
      </c>
      <c r="C48" s="308">
        <f t="shared" si="0"/>
        <v>0</v>
      </c>
      <c r="D48" s="316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>
        <f t="shared" si="3"/>
        <v>0</v>
      </c>
      <c r="R48" s="304">
        <f t="shared" si="3"/>
        <v>0</v>
      </c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>
        <f t="shared" si="4"/>
        <v>0</v>
      </c>
      <c r="AG48" s="304">
        <f t="shared" si="4"/>
        <v>0</v>
      </c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>
        <f t="shared" si="5"/>
        <v>0</v>
      </c>
      <c r="AV48" s="304">
        <f t="shared" si="5"/>
        <v>0</v>
      </c>
      <c r="AW48" s="304"/>
      <c r="AX48" s="304"/>
      <c r="AY48" s="304"/>
      <c r="AZ48" s="304">
        <f t="shared" si="6"/>
        <v>0</v>
      </c>
      <c r="BA48" s="304">
        <f t="shared" si="6"/>
        <v>0</v>
      </c>
      <c r="BB48" s="304">
        <f t="shared" si="7"/>
        <v>0</v>
      </c>
      <c r="BC48" s="304">
        <f t="shared" si="8"/>
        <v>0</v>
      </c>
      <c r="BD48" s="304">
        <f t="shared" si="9"/>
        <v>0</v>
      </c>
      <c r="BE48" s="304">
        <f t="shared" si="8"/>
        <v>0</v>
      </c>
      <c r="BF48" s="304">
        <f t="shared" si="9"/>
        <v>0</v>
      </c>
      <c r="BG48" s="304">
        <f t="shared" si="10"/>
        <v>0</v>
      </c>
      <c r="BH48" s="304">
        <f t="shared" si="11"/>
        <v>0</v>
      </c>
      <c r="BI48" s="304">
        <f t="shared" si="12"/>
        <v>0</v>
      </c>
      <c r="BJ48" s="304">
        <f t="shared" si="13"/>
        <v>0</v>
      </c>
      <c r="BK48" s="304">
        <f t="shared" si="14"/>
        <v>0</v>
      </c>
      <c r="BL48" s="304">
        <f t="shared" si="14"/>
        <v>0</v>
      </c>
      <c r="BM48" s="304">
        <f t="shared" si="18"/>
        <v>0</v>
      </c>
      <c r="BN48" s="304">
        <f t="shared" si="18"/>
        <v>0</v>
      </c>
      <c r="BO48" s="315"/>
      <c r="BP48" s="305"/>
    </row>
    <row r="49" spans="1:69" ht="15" customHeight="1" x14ac:dyDescent="0.25">
      <c r="A49" s="328" t="s">
        <v>42</v>
      </c>
      <c r="B49" s="323">
        <v>2479.4499999999998</v>
      </c>
      <c r="C49" s="308">
        <f t="shared" si="0"/>
        <v>0</v>
      </c>
      <c r="D49" s="316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304">
        <f t="shared" si="3"/>
        <v>0</v>
      </c>
      <c r="R49" s="304">
        <f t="shared" si="3"/>
        <v>0</v>
      </c>
      <c r="S49" s="304"/>
      <c r="T49" s="201"/>
      <c r="U49" s="201"/>
      <c r="V49" s="201"/>
      <c r="W49" s="201"/>
      <c r="X49" s="201"/>
      <c r="Y49" s="201"/>
      <c r="Z49" s="201"/>
      <c r="AA49" s="201"/>
      <c r="AB49" s="187"/>
      <c r="AC49" s="187"/>
      <c r="AD49" s="201"/>
      <c r="AE49" s="201"/>
      <c r="AF49" s="304">
        <f t="shared" si="4"/>
        <v>0</v>
      </c>
      <c r="AG49" s="304">
        <f t="shared" si="4"/>
        <v>0</v>
      </c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>
        <f t="shared" si="5"/>
        <v>0</v>
      </c>
      <c r="AV49" s="304">
        <f t="shared" si="5"/>
        <v>0</v>
      </c>
      <c r="AW49" s="304"/>
      <c r="AX49" s="304"/>
      <c r="AY49" s="304"/>
      <c r="AZ49" s="304">
        <f t="shared" si="6"/>
        <v>0</v>
      </c>
      <c r="BA49" s="304">
        <f t="shared" si="6"/>
        <v>0</v>
      </c>
      <c r="BB49" s="304">
        <f t="shared" si="7"/>
        <v>0</v>
      </c>
      <c r="BC49" s="304">
        <f t="shared" si="8"/>
        <v>0</v>
      </c>
      <c r="BD49" s="304">
        <f t="shared" si="9"/>
        <v>0</v>
      </c>
      <c r="BE49" s="304">
        <f t="shared" si="8"/>
        <v>0</v>
      </c>
      <c r="BF49" s="304">
        <f t="shared" si="9"/>
        <v>0</v>
      </c>
      <c r="BG49" s="304">
        <f t="shared" si="10"/>
        <v>0</v>
      </c>
      <c r="BH49" s="304">
        <f t="shared" si="11"/>
        <v>0</v>
      </c>
      <c r="BI49" s="304">
        <f t="shared" si="12"/>
        <v>0</v>
      </c>
      <c r="BJ49" s="304">
        <f t="shared" si="13"/>
        <v>0</v>
      </c>
      <c r="BK49" s="304">
        <f t="shared" si="14"/>
        <v>0</v>
      </c>
      <c r="BL49" s="304">
        <f t="shared" si="14"/>
        <v>0</v>
      </c>
      <c r="BM49" s="304">
        <f t="shared" si="18"/>
        <v>0</v>
      </c>
      <c r="BN49" s="304">
        <f t="shared" si="18"/>
        <v>0</v>
      </c>
      <c r="BO49" s="315"/>
      <c r="BP49" s="305"/>
    </row>
    <row r="50" spans="1:69" ht="15" customHeight="1" x14ac:dyDescent="0.25">
      <c r="A50" s="328" t="s">
        <v>43</v>
      </c>
      <c r="B50" s="323">
        <v>849.88</v>
      </c>
      <c r="C50" s="308">
        <f t="shared" si="0"/>
        <v>0</v>
      </c>
      <c r="D50" s="31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304">
        <f t="shared" si="3"/>
        <v>0</v>
      </c>
      <c r="R50" s="304">
        <f t="shared" si="3"/>
        <v>0</v>
      </c>
      <c r="S50" s="304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304">
        <f t="shared" si="4"/>
        <v>0</v>
      </c>
      <c r="AG50" s="304">
        <f t="shared" si="4"/>
        <v>0</v>
      </c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>
        <f t="shared" si="5"/>
        <v>0</v>
      </c>
      <c r="AV50" s="304">
        <f t="shared" si="5"/>
        <v>0</v>
      </c>
      <c r="AW50" s="304"/>
      <c r="AX50" s="304"/>
      <c r="AY50" s="304"/>
      <c r="AZ50" s="304">
        <f t="shared" si="6"/>
        <v>0</v>
      </c>
      <c r="BA50" s="304">
        <f t="shared" si="6"/>
        <v>0</v>
      </c>
      <c r="BB50" s="304">
        <f t="shared" si="7"/>
        <v>0</v>
      </c>
      <c r="BC50" s="304">
        <f t="shared" si="8"/>
        <v>0</v>
      </c>
      <c r="BD50" s="304">
        <f t="shared" si="9"/>
        <v>0</v>
      </c>
      <c r="BE50" s="304">
        <f t="shared" si="8"/>
        <v>0</v>
      </c>
      <c r="BF50" s="304">
        <f t="shared" si="9"/>
        <v>0</v>
      </c>
      <c r="BG50" s="304">
        <f t="shared" si="10"/>
        <v>0</v>
      </c>
      <c r="BH50" s="304">
        <f t="shared" si="11"/>
        <v>0</v>
      </c>
      <c r="BI50" s="304">
        <f t="shared" si="12"/>
        <v>0</v>
      </c>
      <c r="BJ50" s="304">
        <f t="shared" si="13"/>
        <v>0</v>
      </c>
      <c r="BK50" s="304">
        <f t="shared" si="14"/>
        <v>0</v>
      </c>
      <c r="BL50" s="304">
        <f t="shared" si="14"/>
        <v>0</v>
      </c>
      <c r="BM50" s="304">
        <f t="shared" si="18"/>
        <v>0</v>
      </c>
      <c r="BN50" s="304">
        <f t="shared" si="18"/>
        <v>0</v>
      </c>
      <c r="BO50" s="315"/>
      <c r="BP50" s="305"/>
    </row>
    <row r="51" spans="1:69" ht="15" customHeight="1" x14ac:dyDescent="0.25">
      <c r="A51" s="328" t="s">
        <v>44</v>
      </c>
      <c r="B51" s="323">
        <v>84</v>
      </c>
      <c r="C51" s="308">
        <f t="shared" si="0"/>
        <v>0</v>
      </c>
      <c r="D51" s="31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>
        <f t="shared" si="3"/>
        <v>0</v>
      </c>
      <c r="R51" s="304">
        <f t="shared" si="3"/>
        <v>0</v>
      </c>
      <c r="S51" s="21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>
        <f t="shared" si="4"/>
        <v>0</v>
      </c>
      <c r="AG51" s="304">
        <f t="shared" si="4"/>
        <v>0</v>
      </c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>
        <f t="shared" si="5"/>
        <v>0</v>
      </c>
      <c r="AV51" s="304">
        <f t="shared" si="5"/>
        <v>0</v>
      </c>
      <c r="AW51" s="304"/>
      <c r="AX51" s="304"/>
      <c r="AY51" s="304"/>
      <c r="AZ51" s="304">
        <f t="shared" si="6"/>
        <v>0</v>
      </c>
      <c r="BA51" s="304">
        <f t="shared" si="6"/>
        <v>0</v>
      </c>
      <c r="BB51" s="304">
        <f t="shared" si="7"/>
        <v>0</v>
      </c>
      <c r="BC51" s="304">
        <f t="shared" si="8"/>
        <v>0</v>
      </c>
      <c r="BD51" s="304">
        <f t="shared" si="9"/>
        <v>0</v>
      </c>
      <c r="BE51" s="304">
        <f t="shared" si="8"/>
        <v>0</v>
      </c>
      <c r="BF51" s="304">
        <f t="shared" si="9"/>
        <v>0</v>
      </c>
      <c r="BG51" s="304">
        <f t="shared" si="10"/>
        <v>0</v>
      </c>
      <c r="BH51" s="304">
        <f t="shared" si="11"/>
        <v>0</v>
      </c>
      <c r="BI51" s="304">
        <f t="shared" si="12"/>
        <v>0</v>
      </c>
      <c r="BJ51" s="304">
        <f t="shared" si="13"/>
        <v>0</v>
      </c>
      <c r="BK51" s="304">
        <f t="shared" si="14"/>
        <v>0</v>
      </c>
      <c r="BL51" s="304">
        <f t="shared" si="14"/>
        <v>0</v>
      </c>
      <c r="BM51" s="304">
        <f t="shared" si="18"/>
        <v>0</v>
      </c>
      <c r="BN51" s="304">
        <f t="shared" si="18"/>
        <v>0</v>
      </c>
      <c r="BO51" s="315"/>
      <c r="BP51" s="305"/>
    </row>
    <row r="52" spans="1:69" ht="15" customHeight="1" x14ac:dyDescent="0.25">
      <c r="A52" s="328" t="s">
        <v>45</v>
      </c>
      <c r="B52" s="323">
        <v>130</v>
      </c>
      <c r="C52" s="308">
        <f t="shared" si="0"/>
        <v>0</v>
      </c>
      <c r="D52" s="312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>
        <f t="shared" si="3"/>
        <v>0</v>
      </c>
      <c r="R52" s="304">
        <f t="shared" si="3"/>
        <v>0</v>
      </c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>
        <f t="shared" si="4"/>
        <v>0</v>
      </c>
      <c r="AG52" s="304">
        <f t="shared" si="4"/>
        <v>0</v>
      </c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  <c r="AS52" s="304"/>
      <c r="AT52" s="304"/>
      <c r="AU52" s="304">
        <f t="shared" si="5"/>
        <v>0</v>
      </c>
      <c r="AV52" s="304">
        <f t="shared" si="5"/>
        <v>0</v>
      </c>
      <c r="AW52" s="304"/>
      <c r="AX52" s="304"/>
      <c r="AY52" s="304"/>
      <c r="AZ52" s="304">
        <f t="shared" si="6"/>
        <v>0</v>
      </c>
      <c r="BA52" s="304">
        <f t="shared" si="6"/>
        <v>0</v>
      </c>
      <c r="BB52" s="304">
        <f t="shared" si="7"/>
        <v>0</v>
      </c>
      <c r="BC52" s="304">
        <f t="shared" si="8"/>
        <v>0</v>
      </c>
      <c r="BD52" s="304">
        <f t="shared" si="9"/>
        <v>0</v>
      </c>
      <c r="BE52" s="304">
        <f t="shared" si="8"/>
        <v>0</v>
      </c>
      <c r="BF52" s="304">
        <f t="shared" si="9"/>
        <v>0</v>
      </c>
      <c r="BG52" s="304">
        <f t="shared" si="10"/>
        <v>0</v>
      </c>
      <c r="BH52" s="304">
        <f t="shared" si="11"/>
        <v>0</v>
      </c>
      <c r="BI52" s="304">
        <f t="shared" si="12"/>
        <v>0</v>
      </c>
      <c r="BJ52" s="304">
        <f t="shared" si="13"/>
        <v>0</v>
      </c>
      <c r="BK52" s="304">
        <f t="shared" si="14"/>
        <v>0</v>
      </c>
      <c r="BL52" s="304">
        <f t="shared" si="14"/>
        <v>0</v>
      </c>
      <c r="BM52" s="304">
        <f t="shared" si="18"/>
        <v>0</v>
      </c>
      <c r="BN52" s="304">
        <f t="shared" si="18"/>
        <v>0</v>
      </c>
      <c r="BO52" s="311"/>
      <c r="BP52" s="305"/>
    </row>
    <row r="53" spans="1:69" ht="15" customHeight="1" x14ac:dyDescent="0.25">
      <c r="A53" s="328" t="s">
        <v>46</v>
      </c>
      <c r="B53" s="323">
        <v>391.65</v>
      </c>
      <c r="C53" s="308">
        <f t="shared" si="0"/>
        <v>0</v>
      </c>
      <c r="D53" s="316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>
        <f t="shared" si="3"/>
        <v>0</v>
      </c>
      <c r="R53" s="304">
        <f t="shared" si="3"/>
        <v>0</v>
      </c>
      <c r="S53" s="304"/>
      <c r="T53" s="304"/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>
        <f t="shared" si="4"/>
        <v>0</v>
      </c>
      <c r="AG53" s="304">
        <f t="shared" si="4"/>
        <v>0</v>
      </c>
      <c r="AH53" s="304"/>
      <c r="AI53" s="304"/>
      <c r="AJ53" s="304"/>
      <c r="AK53" s="304"/>
      <c r="AL53" s="304"/>
      <c r="AM53" s="304"/>
      <c r="AN53" s="304"/>
      <c r="AO53" s="304"/>
      <c r="AP53" s="317"/>
      <c r="AQ53" s="304"/>
      <c r="AR53" s="304"/>
      <c r="AS53" s="304"/>
      <c r="AT53" s="304"/>
      <c r="AU53" s="304">
        <f t="shared" si="5"/>
        <v>0</v>
      </c>
      <c r="AV53" s="304">
        <f t="shared" si="5"/>
        <v>0</v>
      </c>
      <c r="AW53" s="304"/>
      <c r="AX53" s="304"/>
      <c r="AY53" s="304"/>
      <c r="AZ53" s="304">
        <f t="shared" si="6"/>
        <v>0</v>
      </c>
      <c r="BA53" s="304">
        <f t="shared" si="6"/>
        <v>0</v>
      </c>
      <c r="BB53" s="304">
        <f t="shared" si="7"/>
        <v>0</v>
      </c>
      <c r="BC53" s="304">
        <f t="shared" si="8"/>
        <v>0</v>
      </c>
      <c r="BD53" s="304">
        <f t="shared" si="9"/>
        <v>0</v>
      </c>
      <c r="BE53" s="304">
        <f t="shared" si="8"/>
        <v>0</v>
      </c>
      <c r="BF53" s="304">
        <f t="shared" si="9"/>
        <v>0</v>
      </c>
      <c r="BG53" s="304">
        <f t="shared" si="10"/>
        <v>0</v>
      </c>
      <c r="BH53" s="304">
        <f t="shared" si="11"/>
        <v>0</v>
      </c>
      <c r="BI53" s="304">
        <f t="shared" si="12"/>
        <v>0</v>
      </c>
      <c r="BJ53" s="304">
        <f t="shared" si="13"/>
        <v>0</v>
      </c>
      <c r="BK53" s="304">
        <f t="shared" si="14"/>
        <v>0</v>
      </c>
      <c r="BL53" s="304">
        <f t="shared" si="14"/>
        <v>0</v>
      </c>
      <c r="BM53" s="304">
        <f t="shared" si="18"/>
        <v>0</v>
      </c>
      <c r="BN53" s="304">
        <f t="shared" si="18"/>
        <v>0</v>
      </c>
      <c r="BO53" s="311"/>
      <c r="BP53" s="305"/>
    </row>
    <row r="54" spans="1:69" ht="15" customHeight="1" x14ac:dyDescent="0.25">
      <c r="A54" s="328" t="s">
        <v>47</v>
      </c>
      <c r="B54" s="323">
        <v>1406.05</v>
      </c>
      <c r="C54" s="308">
        <f t="shared" si="0"/>
        <v>0</v>
      </c>
      <c r="D54" s="312"/>
      <c r="E54" s="305"/>
      <c r="F54" s="304"/>
      <c r="G54" s="317"/>
      <c r="H54" s="304"/>
      <c r="I54" s="304"/>
      <c r="J54" s="304"/>
      <c r="K54" s="304"/>
      <c r="L54" s="304"/>
      <c r="M54" s="317"/>
      <c r="N54" s="304"/>
      <c r="O54" s="304"/>
      <c r="P54" s="304"/>
      <c r="Q54" s="304">
        <f t="shared" si="3"/>
        <v>0</v>
      </c>
      <c r="R54" s="304">
        <f t="shared" si="3"/>
        <v>0</v>
      </c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>
        <f t="shared" si="4"/>
        <v>0</v>
      </c>
      <c r="AG54" s="304">
        <f t="shared" si="4"/>
        <v>0</v>
      </c>
      <c r="AH54" s="304"/>
      <c r="AI54" s="304"/>
      <c r="AJ54" s="304"/>
      <c r="AK54" s="317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>
        <f t="shared" si="5"/>
        <v>0</v>
      </c>
      <c r="AV54" s="304">
        <f t="shared" si="5"/>
        <v>0</v>
      </c>
      <c r="AW54" s="304"/>
      <c r="AX54" s="304"/>
      <c r="AY54" s="304"/>
      <c r="AZ54" s="304">
        <f t="shared" si="6"/>
        <v>0</v>
      </c>
      <c r="BA54" s="304">
        <f t="shared" si="6"/>
        <v>0</v>
      </c>
      <c r="BB54" s="304">
        <f t="shared" si="7"/>
        <v>0</v>
      </c>
      <c r="BC54" s="304">
        <f t="shared" si="8"/>
        <v>0</v>
      </c>
      <c r="BD54" s="304">
        <f t="shared" si="9"/>
        <v>0</v>
      </c>
      <c r="BE54" s="304">
        <f t="shared" si="8"/>
        <v>0</v>
      </c>
      <c r="BF54" s="304">
        <f t="shared" si="9"/>
        <v>0</v>
      </c>
      <c r="BG54" s="304">
        <f t="shared" si="10"/>
        <v>0</v>
      </c>
      <c r="BH54" s="304">
        <f t="shared" si="11"/>
        <v>0</v>
      </c>
      <c r="BI54" s="304">
        <f t="shared" si="12"/>
        <v>0</v>
      </c>
      <c r="BJ54" s="304">
        <f t="shared" si="13"/>
        <v>0</v>
      </c>
      <c r="BK54" s="304">
        <f t="shared" si="14"/>
        <v>0</v>
      </c>
      <c r="BL54" s="304">
        <f t="shared" si="14"/>
        <v>0</v>
      </c>
      <c r="BM54" s="304">
        <f t="shared" si="18"/>
        <v>0</v>
      </c>
      <c r="BN54" s="304">
        <f t="shared" si="18"/>
        <v>0</v>
      </c>
      <c r="BO54" s="315"/>
      <c r="BP54" s="305"/>
    </row>
    <row r="55" spans="1:69" ht="15" customHeight="1" x14ac:dyDescent="0.25">
      <c r="A55" s="328" t="s">
        <v>48</v>
      </c>
      <c r="B55" s="323">
        <v>3944.61</v>
      </c>
      <c r="C55" s="308">
        <f t="shared" si="0"/>
        <v>0</v>
      </c>
      <c r="D55" s="316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4"/>
      <c r="P55" s="304"/>
      <c r="Q55" s="304">
        <f t="shared" si="3"/>
        <v>0</v>
      </c>
      <c r="R55" s="304">
        <f t="shared" si="3"/>
        <v>0</v>
      </c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>
        <f t="shared" si="4"/>
        <v>0</v>
      </c>
      <c r="AG55" s="304">
        <f t="shared" si="4"/>
        <v>0</v>
      </c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>
        <f t="shared" si="5"/>
        <v>0</v>
      </c>
      <c r="AV55" s="304">
        <f t="shared" si="5"/>
        <v>0</v>
      </c>
      <c r="AW55" s="304"/>
      <c r="AX55" s="304"/>
      <c r="AY55" s="304"/>
      <c r="AZ55" s="304">
        <f t="shared" si="6"/>
        <v>0</v>
      </c>
      <c r="BA55" s="304">
        <f t="shared" si="6"/>
        <v>0</v>
      </c>
      <c r="BB55" s="304">
        <f t="shared" si="7"/>
        <v>0</v>
      </c>
      <c r="BC55" s="304">
        <f t="shared" si="8"/>
        <v>0</v>
      </c>
      <c r="BD55" s="304">
        <f t="shared" si="9"/>
        <v>0</v>
      </c>
      <c r="BE55" s="304">
        <f t="shared" si="8"/>
        <v>0</v>
      </c>
      <c r="BF55" s="304">
        <f t="shared" si="9"/>
        <v>0</v>
      </c>
      <c r="BG55" s="304">
        <f t="shared" si="10"/>
        <v>0</v>
      </c>
      <c r="BH55" s="304">
        <f t="shared" si="11"/>
        <v>0</v>
      </c>
      <c r="BI55" s="304">
        <f t="shared" si="12"/>
        <v>0</v>
      </c>
      <c r="BJ55" s="304">
        <f t="shared" si="13"/>
        <v>0</v>
      </c>
      <c r="BK55" s="304">
        <f t="shared" si="14"/>
        <v>0</v>
      </c>
      <c r="BL55" s="304">
        <f t="shared" si="14"/>
        <v>0</v>
      </c>
      <c r="BM55" s="304">
        <f t="shared" si="18"/>
        <v>0</v>
      </c>
      <c r="BN55" s="304">
        <f t="shared" si="18"/>
        <v>0</v>
      </c>
      <c r="BO55" s="315"/>
      <c r="BP55" s="305"/>
    </row>
    <row r="56" spans="1:69" ht="15" customHeight="1" x14ac:dyDescent="0.25">
      <c r="A56" s="328" t="s">
        <v>49</v>
      </c>
      <c r="B56" s="323">
        <v>558</v>
      </c>
      <c r="C56" s="308">
        <f t="shared" si="0"/>
        <v>0</v>
      </c>
      <c r="D56" s="316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>
        <f t="shared" si="3"/>
        <v>0</v>
      </c>
      <c r="R56" s="304">
        <f t="shared" si="3"/>
        <v>0</v>
      </c>
      <c r="S56" s="304"/>
      <c r="T56" s="304"/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4">
        <f t="shared" si="4"/>
        <v>0</v>
      </c>
      <c r="AG56" s="304">
        <f t="shared" si="4"/>
        <v>0</v>
      </c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>
        <f t="shared" si="5"/>
        <v>0</v>
      </c>
      <c r="AV56" s="304">
        <f t="shared" si="5"/>
        <v>0</v>
      </c>
      <c r="AW56" s="304"/>
      <c r="AX56" s="304"/>
      <c r="AY56" s="304"/>
      <c r="AZ56" s="304">
        <f t="shared" si="6"/>
        <v>0</v>
      </c>
      <c r="BA56" s="304">
        <f t="shared" si="6"/>
        <v>0</v>
      </c>
      <c r="BB56" s="304">
        <f t="shared" si="7"/>
        <v>0</v>
      </c>
      <c r="BC56" s="304">
        <f t="shared" si="8"/>
        <v>0</v>
      </c>
      <c r="BD56" s="304">
        <f t="shared" si="9"/>
        <v>0</v>
      </c>
      <c r="BE56" s="304">
        <f t="shared" si="8"/>
        <v>0</v>
      </c>
      <c r="BF56" s="304">
        <f t="shared" si="9"/>
        <v>0</v>
      </c>
      <c r="BG56" s="304">
        <f t="shared" si="10"/>
        <v>0</v>
      </c>
      <c r="BH56" s="304">
        <f t="shared" si="11"/>
        <v>0</v>
      </c>
      <c r="BI56" s="304">
        <f t="shared" si="12"/>
        <v>0</v>
      </c>
      <c r="BJ56" s="304">
        <f t="shared" si="13"/>
        <v>0</v>
      </c>
      <c r="BK56" s="304">
        <f t="shared" si="14"/>
        <v>0</v>
      </c>
      <c r="BL56" s="304">
        <f t="shared" si="14"/>
        <v>0</v>
      </c>
      <c r="BM56" s="304">
        <f t="shared" si="18"/>
        <v>0</v>
      </c>
      <c r="BN56" s="304">
        <f t="shared" si="18"/>
        <v>0</v>
      </c>
      <c r="BO56" s="311"/>
      <c r="BP56" s="305"/>
    </row>
    <row r="57" spans="1:69" ht="15" customHeight="1" x14ac:dyDescent="0.25">
      <c r="A57" s="328" t="s">
        <v>50</v>
      </c>
      <c r="B57" s="323">
        <v>2431.71</v>
      </c>
      <c r="C57" s="308">
        <f t="shared" si="0"/>
        <v>0</v>
      </c>
      <c r="D57" s="316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>
        <f t="shared" si="3"/>
        <v>0</v>
      </c>
      <c r="R57" s="304">
        <f t="shared" si="3"/>
        <v>0</v>
      </c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>
        <f t="shared" si="4"/>
        <v>0</v>
      </c>
      <c r="AG57" s="304">
        <f t="shared" si="4"/>
        <v>0</v>
      </c>
      <c r="AH57" s="304"/>
      <c r="AI57" s="304"/>
      <c r="AJ57" s="304"/>
      <c r="AK57" s="304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>
        <f t="shared" si="5"/>
        <v>0</v>
      </c>
      <c r="AV57" s="304">
        <f t="shared" si="5"/>
        <v>0</v>
      </c>
      <c r="AW57" s="304"/>
      <c r="AX57" s="304"/>
      <c r="AY57" s="304"/>
      <c r="AZ57" s="304">
        <f t="shared" si="6"/>
        <v>0</v>
      </c>
      <c r="BA57" s="304">
        <f t="shared" si="6"/>
        <v>0</v>
      </c>
      <c r="BB57" s="304">
        <f t="shared" si="7"/>
        <v>0</v>
      </c>
      <c r="BC57" s="304">
        <f t="shared" si="8"/>
        <v>0</v>
      </c>
      <c r="BD57" s="304">
        <f t="shared" si="9"/>
        <v>0</v>
      </c>
      <c r="BE57" s="304">
        <f t="shared" si="8"/>
        <v>0</v>
      </c>
      <c r="BF57" s="304">
        <f t="shared" si="9"/>
        <v>0</v>
      </c>
      <c r="BG57" s="304">
        <f t="shared" si="10"/>
        <v>0</v>
      </c>
      <c r="BH57" s="304">
        <f t="shared" si="11"/>
        <v>0</v>
      </c>
      <c r="BI57" s="304">
        <f t="shared" si="12"/>
        <v>0</v>
      </c>
      <c r="BJ57" s="304">
        <f t="shared" si="13"/>
        <v>0</v>
      </c>
      <c r="BK57" s="304">
        <f t="shared" si="14"/>
        <v>0</v>
      </c>
      <c r="BL57" s="304">
        <f t="shared" si="14"/>
        <v>0</v>
      </c>
      <c r="BM57" s="304">
        <f t="shared" si="18"/>
        <v>0</v>
      </c>
      <c r="BN57" s="304">
        <f t="shared" si="18"/>
        <v>0</v>
      </c>
      <c r="BO57" s="311"/>
      <c r="BP57" s="305"/>
    </row>
    <row r="58" spans="1:69" ht="15" customHeight="1" x14ac:dyDescent="0.25">
      <c r="A58" s="328" t="s">
        <v>51</v>
      </c>
      <c r="B58" s="323">
        <v>818.06</v>
      </c>
      <c r="C58" s="308">
        <f t="shared" si="0"/>
        <v>0</v>
      </c>
      <c r="D58" s="316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>
        <f t="shared" si="3"/>
        <v>0</v>
      </c>
      <c r="R58" s="331">
        <f t="shared" si="3"/>
        <v>0</v>
      </c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  <c r="AE58" s="331"/>
      <c r="AF58" s="331">
        <f t="shared" si="4"/>
        <v>0</v>
      </c>
      <c r="AG58" s="331">
        <f t="shared" si="4"/>
        <v>0</v>
      </c>
      <c r="AH58" s="331"/>
      <c r="AI58" s="331"/>
      <c r="AJ58" s="331"/>
      <c r="AK58" s="331"/>
      <c r="AL58" s="331"/>
      <c r="AM58" s="331"/>
      <c r="AN58" s="331"/>
      <c r="AO58" s="331"/>
      <c r="AP58" s="331"/>
      <c r="AQ58" s="332"/>
      <c r="AR58" s="332"/>
      <c r="AS58" s="331"/>
      <c r="AT58" s="331"/>
      <c r="AU58" s="331">
        <f t="shared" si="5"/>
        <v>0</v>
      </c>
      <c r="AV58" s="331">
        <f t="shared" si="5"/>
        <v>0</v>
      </c>
      <c r="AW58" s="331"/>
      <c r="AX58" s="331"/>
      <c r="AY58" s="331"/>
      <c r="AZ58" s="331">
        <f t="shared" si="6"/>
        <v>0</v>
      </c>
      <c r="BA58" s="331">
        <f t="shared" si="6"/>
        <v>0</v>
      </c>
      <c r="BB58" s="331">
        <f>SUM(F58,U58,AJ58,)</f>
        <v>0</v>
      </c>
      <c r="BC58" s="331">
        <f>SUM(G58,V58,AK58,)</f>
        <v>0</v>
      </c>
      <c r="BD58" s="331">
        <f>SUM(H58,W58,AL58,)</f>
        <v>0</v>
      </c>
      <c r="BE58" s="331">
        <f>SUM(I58,X58,AM58,)</f>
        <v>0</v>
      </c>
      <c r="BF58" s="331">
        <f>SUM(J58,Y58,AN58,)</f>
        <v>0</v>
      </c>
      <c r="BG58" s="331">
        <f t="shared" si="10"/>
        <v>0</v>
      </c>
      <c r="BH58" s="331">
        <f>SUM(L58,AA58,AP58,)</f>
        <v>0</v>
      </c>
      <c r="BI58" s="331">
        <f t="shared" si="12"/>
        <v>0</v>
      </c>
      <c r="BJ58" s="331">
        <f>SUM(N58,AC58,AR58,)</f>
        <v>0</v>
      </c>
      <c r="BK58" s="331">
        <f>SUM(O58,AD58,AS58,)</f>
        <v>0</v>
      </c>
      <c r="BL58" s="331">
        <f>SUM(P58,AE58,AT58,)</f>
        <v>0</v>
      </c>
      <c r="BM58" s="331">
        <f t="shared" si="18"/>
        <v>0</v>
      </c>
      <c r="BN58" s="331">
        <f t="shared" si="18"/>
        <v>0</v>
      </c>
      <c r="BO58" s="315"/>
      <c r="BP58" s="333"/>
    </row>
    <row r="59" spans="1:69" ht="15" customHeight="1" x14ac:dyDescent="0.25">
      <c r="A59" s="334"/>
      <c r="B59" s="335"/>
      <c r="C59" s="336"/>
      <c r="D59" s="337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9"/>
      <c r="R59" s="340"/>
      <c r="S59" s="341"/>
      <c r="T59" s="342"/>
      <c r="U59" s="343"/>
      <c r="V59" s="344"/>
      <c r="W59" s="344"/>
      <c r="X59" s="344"/>
      <c r="Y59" s="337"/>
      <c r="Z59" s="337"/>
      <c r="AA59" s="337"/>
      <c r="AB59" s="337"/>
      <c r="AC59" s="345"/>
      <c r="AD59" s="345"/>
      <c r="AE59" s="345"/>
      <c r="AF59" s="339"/>
      <c r="AG59" s="340"/>
      <c r="AH59" s="345"/>
      <c r="AI59" s="346"/>
      <c r="AJ59" s="345"/>
      <c r="AK59" s="346"/>
      <c r="AL59" s="345"/>
      <c r="AM59" s="345"/>
      <c r="AN59" s="345"/>
      <c r="AO59" s="345"/>
      <c r="AP59" s="345"/>
      <c r="AQ59" s="347"/>
      <c r="AR59" s="347"/>
      <c r="AS59" s="345"/>
      <c r="AT59" s="345"/>
      <c r="AU59" s="339"/>
      <c r="AV59" s="340"/>
      <c r="AW59" s="345"/>
      <c r="AX59" s="345"/>
      <c r="AY59" s="345"/>
      <c r="AZ59" s="348"/>
      <c r="BA59" s="349"/>
      <c r="BB59" s="349"/>
      <c r="BC59" s="349"/>
      <c r="BD59" s="349"/>
      <c r="BE59" s="349"/>
      <c r="BF59" s="349"/>
      <c r="BG59" s="349"/>
      <c r="BH59" s="349"/>
      <c r="BI59" s="349"/>
      <c r="BJ59" s="349"/>
      <c r="BK59" s="349"/>
      <c r="BL59" s="349"/>
      <c r="BM59" s="349"/>
      <c r="BN59" s="349"/>
      <c r="BP59" s="350"/>
    </row>
    <row r="60" spans="1:69" ht="15" customHeight="1" x14ac:dyDescent="0.25">
      <c r="A60" s="334"/>
      <c r="B60" s="335"/>
      <c r="C60" s="351"/>
      <c r="D60" s="337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8"/>
      <c r="P60" s="338"/>
      <c r="Q60" s="339"/>
      <c r="R60" s="340"/>
      <c r="S60" s="341"/>
      <c r="T60" s="342"/>
      <c r="U60" s="343"/>
      <c r="V60" s="344"/>
      <c r="W60" s="344"/>
      <c r="X60" s="344"/>
      <c r="Y60" s="337"/>
      <c r="Z60" s="337"/>
      <c r="AA60" s="337"/>
      <c r="AB60" s="337"/>
      <c r="AC60" s="345"/>
      <c r="AD60" s="345"/>
      <c r="AE60" s="345"/>
      <c r="AF60" s="339"/>
      <c r="AG60" s="340"/>
      <c r="AH60" s="345"/>
      <c r="AI60" s="264" t="s">
        <v>116</v>
      </c>
      <c r="AJ60" s="264"/>
      <c r="AK60" s="264"/>
      <c r="AL60" s="264"/>
      <c r="AM60" s="264" t="s">
        <v>115</v>
      </c>
      <c r="AT60" s="264" t="s">
        <v>117</v>
      </c>
      <c r="AW60" s="264"/>
      <c r="AX60" s="264"/>
      <c r="AY60" s="264"/>
      <c r="BA60" s="349"/>
      <c r="BB60" s="349"/>
      <c r="BC60" s="264" t="s">
        <v>123</v>
      </c>
      <c r="BD60" s="349"/>
      <c r="BE60" s="349"/>
      <c r="BF60" s="349"/>
      <c r="BG60" s="349"/>
      <c r="BH60" s="349"/>
      <c r="BI60" s="349"/>
      <c r="BJ60" s="349"/>
      <c r="BK60" s="349"/>
      <c r="BL60" s="349"/>
      <c r="BM60" s="349"/>
      <c r="BN60" s="349"/>
      <c r="BO60" s="264"/>
      <c r="BQ60" s="340"/>
    </row>
    <row r="61" spans="1:69" ht="15.6" customHeight="1" x14ac:dyDescent="0.3">
      <c r="B61" s="354"/>
      <c r="C61" s="354"/>
      <c r="E61" s="355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56"/>
      <c r="AB61" s="356"/>
      <c r="AC61" s="356"/>
      <c r="AD61" s="356"/>
      <c r="AE61" s="356"/>
      <c r="AF61" s="356"/>
      <c r="AG61" s="356"/>
      <c r="AI61" s="232" t="s">
        <v>119</v>
      </c>
      <c r="AJ61" s="232"/>
      <c r="AK61" s="232"/>
      <c r="AL61" s="232"/>
      <c r="AM61" s="232" t="s">
        <v>118</v>
      </c>
      <c r="AT61" s="232" t="s">
        <v>124</v>
      </c>
      <c r="AW61" s="232"/>
      <c r="AX61" s="232"/>
      <c r="AY61" s="232"/>
      <c r="BA61" s="264"/>
      <c r="BC61" s="232" t="s">
        <v>125</v>
      </c>
      <c r="BO61" s="232"/>
    </row>
    <row r="62" spans="1:69" ht="15.6" customHeight="1" x14ac:dyDescent="0.3">
      <c r="B62" s="357"/>
      <c r="C62" s="354"/>
      <c r="BA62" s="232"/>
    </row>
    <row r="86" spans="2:69" s="353" customFormat="1" ht="12.75" customHeight="1" x14ac:dyDescent="0.3"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  <c r="AT86" s="293"/>
      <c r="AU86" s="293"/>
      <c r="AV86" s="293"/>
      <c r="AW86" s="293"/>
      <c r="AX86" s="293"/>
      <c r="AY86" s="293"/>
      <c r="AZ86" s="293"/>
      <c r="BA86" s="293"/>
      <c r="BB86" s="293"/>
      <c r="BC86" s="293"/>
      <c r="BD86" s="293"/>
      <c r="BE86" s="293"/>
      <c r="BF86" s="293"/>
      <c r="BG86" s="293"/>
      <c r="BH86" s="293"/>
      <c r="BI86" s="293"/>
      <c r="BJ86" s="293"/>
      <c r="BK86" s="293"/>
      <c r="BL86" s="293"/>
      <c r="BM86" s="293"/>
      <c r="BN86" s="293"/>
      <c r="BO86" s="293"/>
      <c r="BP86" s="352"/>
      <c r="BQ86" s="293"/>
    </row>
  </sheetData>
  <mergeCells count="106">
    <mergeCell ref="AV10:AV12"/>
    <mergeCell ref="AW10:AW12"/>
    <mergeCell ref="AX10:AX12"/>
    <mergeCell ref="BL10:BL12"/>
    <mergeCell ref="BM10:BM12"/>
    <mergeCell ref="BN10:BN12"/>
    <mergeCell ref="BP10:BP11"/>
    <mergeCell ref="BF10:BF12"/>
    <mergeCell ref="BG10:BG12"/>
    <mergeCell ref="BH10:BH12"/>
    <mergeCell ref="BI10:BI12"/>
    <mergeCell ref="BJ10:BJ12"/>
    <mergeCell ref="BK10:BK12"/>
    <mergeCell ref="E10:E12"/>
    <mergeCell ref="F10:F12"/>
    <mergeCell ref="G10:G12"/>
    <mergeCell ref="H10:H12"/>
    <mergeCell ref="I10:I12"/>
    <mergeCell ref="J10:J12"/>
    <mergeCell ref="G9:H9"/>
    <mergeCell ref="I9:J9"/>
    <mergeCell ref="V9:W9"/>
    <mergeCell ref="Q10:Q12"/>
    <mergeCell ref="R10:R12"/>
    <mergeCell ref="T10:T12"/>
    <mergeCell ref="U10:U12"/>
    <mergeCell ref="V10:V12"/>
    <mergeCell ref="W10:W12"/>
    <mergeCell ref="K10:K12"/>
    <mergeCell ref="L10:L12"/>
    <mergeCell ref="M10:M12"/>
    <mergeCell ref="N10:N12"/>
    <mergeCell ref="O10:O12"/>
    <mergeCell ref="P10:P12"/>
    <mergeCell ref="BI8:BJ9"/>
    <mergeCell ref="BK8:BL9"/>
    <mergeCell ref="BM8:BN9"/>
    <mergeCell ref="BC9:BD9"/>
    <mergeCell ref="BE9:BF9"/>
    <mergeCell ref="AK8:AN8"/>
    <mergeCell ref="AO8:AP9"/>
    <mergeCell ref="AQ8:AR9"/>
    <mergeCell ref="AS8:AT9"/>
    <mergeCell ref="AU8:AV9"/>
    <mergeCell ref="AZ8:AZ12"/>
    <mergeCell ref="AO10:AO12"/>
    <mergeCell ref="AP10:AP12"/>
    <mergeCell ref="AQ10:AQ12"/>
    <mergeCell ref="AR10:AR12"/>
    <mergeCell ref="AK10:AK12"/>
    <mergeCell ref="AL10:AL12"/>
    <mergeCell ref="AM10:AM12"/>
    <mergeCell ref="AN10:AN12"/>
    <mergeCell ref="AY10:AY12"/>
    <mergeCell ref="BA10:BA12"/>
    <mergeCell ref="BB10:BB12"/>
    <mergeCell ref="BC10:BC12"/>
    <mergeCell ref="BD10:BD12"/>
    <mergeCell ref="AG10:AG12"/>
    <mergeCell ref="AH6:AV7"/>
    <mergeCell ref="AW6:AY9"/>
    <mergeCell ref="X9:Y9"/>
    <mergeCell ref="AK9:AL9"/>
    <mergeCell ref="AM9:AN9"/>
    <mergeCell ref="BA8:BB9"/>
    <mergeCell ref="BC8:BF8"/>
    <mergeCell ref="BG8:BH9"/>
    <mergeCell ref="Z8:AA9"/>
    <mergeCell ref="AB8:AC9"/>
    <mergeCell ref="AD8:AE9"/>
    <mergeCell ref="AI10:AI12"/>
    <mergeCell ref="AJ10:AJ12"/>
    <mergeCell ref="X10:X12"/>
    <mergeCell ref="Y10:Y12"/>
    <mergeCell ref="Z10:Z12"/>
    <mergeCell ref="AA10:AA12"/>
    <mergeCell ref="AB10:AB12"/>
    <mergeCell ref="AC10:AC12"/>
    <mergeCell ref="BE10:BE12"/>
    <mergeCell ref="AS10:AS12"/>
    <mergeCell ref="AT10:AT12"/>
    <mergeCell ref="AU10:AU12"/>
    <mergeCell ref="AZ6:BN7"/>
    <mergeCell ref="D8:D12"/>
    <mergeCell ref="E8:F9"/>
    <mergeCell ref="G8:J8"/>
    <mergeCell ref="K8:L9"/>
    <mergeCell ref="M8:N9"/>
    <mergeCell ref="O8:P9"/>
    <mergeCell ref="Q8:R9"/>
    <mergeCell ref="A2:AB2"/>
    <mergeCell ref="A3:AB3"/>
    <mergeCell ref="A4:AB4"/>
    <mergeCell ref="A6:A12"/>
    <mergeCell ref="B6:C7"/>
    <mergeCell ref="D6:R7"/>
    <mergeCell ref="S6:AG7"/>
    <mergeCell ref="S8:S12"/>
    <mergeCell ref="T8:U9"/>
    <mergeCell ref="V8:Y8"/>
    <mergeCell ref="AF8:AG9"/>
    <mergeCell ref="AH8:AH12"/>
    <mergeCell ref="AI8:AJ9"/>
    <mergeCell ref="AD10:AD12"/>
    <mergeCell ref="AE10:AE12"/>
    <mergeCell ref="AF10:AF12"/>
  </mergeCells>
  <conditionalFormatting sqref="Z33:AE33 E33:P33">
    <cfRule type="cellIs" dxfId="38" priority="1" stopIfTrue="1" operator="equal">
      <formula>0</formula>
    </cfRule>
  </conditionalFormatting>
  <printOptions horizontalCentered="1"/>
  <pageMargins left="0.25" right="0.75" top="0.53" bottom="0.24" header="0.3" footer="0.17"/>
  <pageSetup paperSize="5" scale="60" orientation="landscape" horizontalDpi="300" verticalDpi="300" r:id="rId1"/>
  <headerFooter alignWithMargins="0">
    <oddHeader>&amp;R&amp;P</oddHeader>
  </headerFooter>
  <colBreaks count="2" manualBreakCount="2">
    <brk id="31" max="1048575" man="1"/>
    <brk id="6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Summary0825</vt:lpstr>
      <vt:lpstr>Monthly</vt:lpstr>
      <vt:lpstr>Comulative</vt:lpstr>
      <vt:lpstr>Monthly rain irri 924</vt:lpstr>
      <vt:lpstr>Sumarry rain irri 924</vt:lpstr>
      <vt:lpstr>Summary rain irri 827</vt:lpstr>
      <vt:lpstr>Oct 31 2014 DS planting</vt:lpstr>
      <vt:lpstr>Oct 31 2014 harvesting</vt:lpstr>
      <vt:lpstr>Nov 29 2014 DS planting</vt:lpstr>
      <vt:lpstr>Nov 29 2014 harvesting</vt:lpstr>
      <vt:lpstr>Dec 29 2014 DS planting</vt:lpstr>
      <vt:lpstr>Dec 29 2014 harvesting </vt:lpstr>
      <vt:lpstr>Jan 29 DS planting</vt:lpstr>
      <vt:lpstr>Jan 29 harvesting</vt:lpstr>
      <vt:lpstr>Feb 28 DS planting</vt:lpstr>
      <vt:lpstr>February 28 DS harvesting</vt:lpstr>
      <vt:lpstr>March 26 DS planting</vt:lpstr>
      <vt:lpstr>March 26 DS harvesting</vt:lpstr>
      <vt:lpstr>Apr 15 DS planting</vt:lpstr>
      <vt:lpstr>Apr 21 DS harvesting</vt:lpstr>
      <vt:lpstr>May28 WSplanting</vt:lpstr>
      <vt:lpstr>May28WS harvesting</vt:lpstr>
      <vt:lpstr>Jun22 WSplanting</vt:lpstr>
      <vt:lpstr>Jun 22 WSharvesting</vt:lpstr>
      <vt:lpstr>Jul WSplanting</vt:lpstr>
      <vt:lpstr>Jul NoHarvesting</vt:lpstr>
      <vt:lpstr>Aug31WSplant</vt:lpstr>
      <vt:lpstr>Sep22WSplant</vt:lpstr>
      <vt:lpstr>'Apr 15 DS planting'!Print_Area</vt:lpstr>
      <vt:lpstr>Aug31WSplant!Print_Area</vt:lpstr>
      <vt:lpstr>'Feb 28 DS planting'!Print_Area</vt:lpstr>
      <vt:lpstr>'Jan 29 DS planting'!Print_Area</vt:lpstr>
      <vt:lpstr>'Jul WSplanting'!Print_Area</vt:lpstr>
      <vt:lpstr>'Jun22 WSplanting'!Print_Area</vt:lpstr>
      <vt:lpstr>'March 26 DS planting'!Print_Area</vt:lpstr>
      <vt:lpstr>'May28 WSplanting'!Print_Area</vt:lpstr>
      <vt:lpstr>'Nov 29 2014 harvesting'!Print_Area</vt:lpstr>
      <vt:lpstr>'Oct 31 2014 DS planting'!Print_Area</vt:lpstr>
      <vt:lpstr>Sep22WSplant!Print_Area</vt:lpstr>
      <vt:lpstr>'Summary rain irri 827'!Print_Area</vt:lpstr>
      <vt:lpstr>Summary0825!Print_Area</vt:lpstr>
      <vt:lpstr>'Apr 15 DS planting'!Print_Titles</vt:lpstr>
      <vt:lpstr>Aug31WSplant!Print_Titles</vt:lpstr>
      <vt:lpstr>Comulative!Print_Titles</vt:lpstr>
      <vt:lpstr>'Feb 28 DS planting'!Print_Titles</vt:lpstr>
      <vt:lpstr>'Jan 29 DS planting'!Print_Titles</vt:lpstr>
      <vt:lpstr>'Jul WSplanting'!Print_Titles</vt:lpstr>
      <vt:lpstr>'Jun22 WSplanting'!Print_Titles</vt:lpstr>
      <vt:lpstr>'March 26 DS planting'!Print_Titles</vt:lpstr>
      <vt:lpstr>'May28 WSplanting'!Print_Titles</vt:lpstr>
      <vt:lpstr>Monthly!Print_Titles</vt:lpstr>
      <vt:lpstr>'Monthly rain irri 924'!Print_Titles</vt:lpstr>
      <vt:lpstr>Sep22WSplant!Print_Titles</vt:lpstr>
      <vt:lpstr>'Sumarry rain irri 924'!Print_Titles</vt:lpstr>
      <vt:lpstr>'Summary rain irri 827'!Print_Titles</vt:lpstr>
      <vt:lpstr>Summary0825!Print_Titles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2014-12-29T05:03:48Z</cp:lastPrinted>
  <dcterms:created xsi:type="dcterms:W3CDTF">2014-09-23T08:17:51Z</dcterms:created>
  <dcterms:modified xsi:type="dcterms:W3CDTF">2015-09-24T10:44:00Z</dcterms:modified>
</cp:coreProperties>
</file>