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cloudconvert\server\files\tasks\5170c92a-2560-4c6f-83ff-91e2332143f2\"/>
    </mc:Choice>
  </mc:AlternateContent>
  <xr:revisionPtr revIDLastSave="0" documentId="8_{3AC2AB81-8AE0-40B7-8A10-BEC7FF4485F1}" xr6:coauthVersionLast="47" xr6:coauthVersionMax="47" xr10:uidLastSave="{00000000-0000-0000-0000-000000000000}"/>
  <bookViews>
    <workbookView xWindow="780" yWindow="780" windowWidth="11520" windowHeight="7875" xr2:uid="{00000000-000D-0000-FFFF-FFFF00000000}"/>
  </bookViews>
  <sheets>
    <sheet name="STOCK" sheetId="2" r:id="rId1"/>
    <sheet name="BILLING" sheetId="1" r:id="rId2"/>
    <sheet name="SALES REPORT" sheetId="4" r:id="rId3"/>
    <sheet name="CUSTOMER DATABASE" sheetId="7" state="hidden" r:id="rId4"/>
  </sheets>
  <definedNames>
    <definedName name="_xlnm._FilterDatabase" localSheetId="2" hidden="1">'SALES REPORT'!$A$4:$I$14</definedName>
  </definedNames>
  <calcPr calcId="191029"/>
</workbook>
</file>

<file path=xl/calcChain.xml><?xml version="1.0" encoding="utf-8"?>
<calcChain xmlns="http://schemas.openxmlformats.org/spreadsheetml/2006/main">
  <c r="L7" i="2" l="1"/>
  <c r="L8" i="2"/>
  <c r="L9" i="2"/>
  <c r="L10" i="2"/>
  <c r="L11" i="2"/>
  <c r="L12" i="2"/>
  <c r="E2" i="4" l="1"/>
  <c r="H2" i="4"/>
  <c r="I10" i="1"/>
  <c r="L5" i="2"/>
  <c r="P5" i="2" s="1"/>
  <c r="D15" i="1" l="1"/>
  <c r="D16" i="1"/>
  <c r="D17" i="1"/>
  <c r="D18" i="1"/>
  <c r="D19" i="1"/>
  <c r="D20" i="1"/>
  <c r="D21" i="1"/>
  <c r="D22" i="1"/>
  <c r="D23" i="1"/>
  <c r="D24" i="1"/>
  <c r="D14" i="1"/>
  <c r="I30" i="1"/>
  <c r="J30" i="1" s="1"/>
  <c r="I29" i="1"/>
  <c r="J29" i="1" s="1"/>
  <c r="I28" i="1"/>
  <c r="J28" i="1" s="1"/>
  <c r="H11" i="1"/>
  <c r="D12" i="1"/>
  <c r="D11" i="1"/>
  <c r="D10" i="1"/>
  <c r="K6" i="2"/>
  <c r="K7" i="2"/>
  <c r="K8" i="2"/>
  <c r="K9" i="2"/>
  <c r="K10" i="2"/>
  <c r="K11" i="2"/>
  <c r="K12" i="2"/>
  <c r="K5" i="2"/>
  <c r="P7" i="2"/>
  <c r="E15" i="1"/>
  <c r="F15" i="1"/>
  <c r="G15" i="1"/>
  <c r="I15" i="1" s="1"/>
  <c r="E16" i="1"/>
  <c r="F16" i="1"/>
  <c r="G16" i="1"/>
  <c r="I16" i="1" s="1"/>
  <c r="E17" i="1"/>
  <c r="F17" i="1"/>
  <c r="G17" i="1"/>
  <c r="I17" i="1" s="1"/>
  <c r="E18" i="1"/>
  <c r="F18" i="1"/>
  <c r="G18" i="1"/>
  <c r="I18" i="1" s="1"/>
  <c r="E19" i="1"/>
  <c r="F19" i="1"/>
  <c r="G19" i="1"/>
  <c r="I19" i="1" s="1"/>
  <c r="E20" i="1"/>
  <c r="F20" i="1"/>
  <c r="G20" i="1"/>
  <c r="I20" i="1" s="1"/>
  <c r="E21" i="1"/>
  <c r="F21" i="1"/>
  <c r="G21" i="1"/>
  <c r="I21" i="1" s="1"/>
  <c r="E22" i="1"/>
  <c r="F22" i="1"/>
  <c r="G22" i="1"/>
  <c r="I22" i="1" s="1"/>
  <c r="E23" i="1"/>
  <c r="F23" i="1"/>
  <c r="G23" i="1"/>
  <c r="I23" i="1" s="1"/>
  <c r="E24" i="1"/>
  <c r="F24" i="1"/>
  <c r="G24" i="1"/>
  <c r="I24" i="1" s="1"/>
  <c r="J32" i="1" l="1"/>
  <c r="J24" i="1"/>
  <c r="J20" i="1"/>
  <c r="J16" i="1"/>
  <c r="J23" i="1"/>
  <c r="J19" i="1"/>
  <c r="J15" i="1"/>
  <c r="J21" i="1"/>
  <c r="J17" i="1"/>
  <c r="J22" i="1"/>
  <c r="J18" i="1"/>
  <c r="P6" i="2" l="1"/>
  <c r="P10" i="2"/>
  <c r="P9" i="2"/>
  <c r="M5" i="2"/>
  <c r="P12" i="2" l="1"/>
  <c r="P8" i="2"/>
  <c r="P11" i="2"/>
  <c r="M8" i="2" l="1"/>
  <c r="M9" i="2"/>
  <c r="M11" i="2"/>
  <c r="M10" i="2"/>
  <c r="M6" i="2"/>
  <c r="M7" i="2"/>
  <c r="M12" i="2"/>
  <c r="G14" i="1" l="1"/>
  <c r="I14" i="1" s="1"/>
  <c r="F14" i="1"/>
  <c r="E14" i="1"/>
  <c r="J25" i="1" l="1"/>
  <c r="J27" i="1" s="1"/>
  <c r="J14" i="1"/>
</calcChain>
</file>

<file path=xl/sharedStrings.xml><?xml version="1.0" encoding="utf-8"?>
<sst xmlns="http://schemas.openxmlformats.org/spreadsheetml/2006/main" count="157" uniqueCount="104">
  <si>
    <t>QTY</t>
  </si>
  <si>
    <t>UNIT PRICE</t>
  </si>
  <si>
    <t>TAX RATE</t>
  </si>
  <si>
    <t>PRODUCT NAME</t>
  </si>
  <si>
    <t>HSN/SAC</t>
  </si>
  <si>
    <t>GROSS AMT</t>
  </si>
  <si>
    <t>NET AMT</t>
  </si>
  <si>
    <t>CUSTOMER INFORMATION</t>
  </si>
  <si>
    <t>Name :</t>
  </si>
  <si>
    <t>Phone :</t>
  </si>
  <si>
    <t>Address :</t>
  </si>
  <si>
    <t>TAX INVOICE</t>
  </si>
  <si>
    <t>2nd Block, Koramangala</t>
  </si>
  <si>
    <t>Invoice No :</t>
  </si>
  <si>
    <t>Date :</t>
  </si>
  <si>
    <t>Sales Type :</t>
  </si>
  <si>
    <t xml:space="preserve">Authorized Signatory
</t>
  </si>
  <si>
    <t>Remarks/Terms</t>
  </si>
  <si>
    <t>1. Goods Return Within 7 Days
2. Total Payment Due in 45 Days</t>
  </si>
  <si>
    <t>Thank You For Your Business</t>
  </si>
  <si>
    <t>Product Name</t>
  </si>
  <si>
    <t>HSN\SAC</t>
  </si>
  <si>
    <t>Unit Price</t>
  </si>
  <si>
    <t>GST Rate</t>
  </si>
  <si>
    <t>Cabinet</t>
  </si>
  <si>
    <t>Chair</t>
  </si>
  <si>
    <t>Bean bag</t>
  </si>
  <si>
    <t>Stool</t>
  </si>
  <si>
    <t>Table</t>
  </si>
  <si>
    <t>Sofa Bed</t>
  </si>
  <si>
    <t>Computer Stand</t>
  </si>
  <si>
    <t>Folding Table</t>
  </si>
  <si>
    <t>FU5674</t>
  </si>
  <si>
    <t>FU5679</t>
  </si>
  <si>
    <t>FZ5675</t>
  </si>
  <si>
    <t>FZ5677</t>
  </si>
  <si>
    <t>FZ5682</t>
  </si>
  <si>
    <t>FX5683</t>
  </si>
  <si>
    <t>FR5678</t>
  </si>
  <si>
    <t>FP5676</t>
  </si>
  <si>
    <t>ITEM CODE</t>
  </si>
  <si>
    <t>Item Icode</t>
  </si>
  <si>
    <t>Gross Amount</t>
  </si>
  <si>
    <t>Grand Total</t>
  </si>
  <si>
    <t>Discount</t>
  </si>
  <si>
    <t>After Discount</t>
  </si>
  <si>
    <t>…................................................</t>
  </si>
  <si>
    <t>GSTIN - 29ABCDFEFF2Z5</t>
  </si>
  <si>
    <t>Date</t>
  </si>
  <si>
    <t>Re-Order Point</t>
  </si>
  <si>
    <t>Place Order</t>
  </si>
  <si>
    <t>Status</t>
  </si>
  <si>
    <t>Invoice No</t>
  </si>
  <si>
    <t>Customer Name</t>
  </si>
  <si>
    <t>Sales Type</t>
  </si>
  <si>
    <t>INTERSTATE SALE</t>
  </si>
  <si>
    <t>IGST</t>
  </si>
  <si>
    <t>CGST</t>
  </si>
  <si>
    <t>SGST</t>
  </si>
  <si>
    <t>Name</t>
  </si>
  <si>
    <t>Address</t>
  </si>
  <si>
    <t>Pin Code</t>
  </si>
  <si>
    <t>Contact No</t>
  </si>
  <si>
    <t>GSTIN</t>
  </si>
  <si>
    <t>Skills to Succeed Pvt Ltd</t>
  </si>
  <si>
    <t>Sharma Pvt Ltd</t>
  </si>
  <si>
    <t>Furniture Point</t>
  </si>
  <si>
    <t>A One Furniture</t>
  </si>
  <si>
    <t>Classic Traders</t>
  </si>
  <si>
    <t>Furniture World</t>
  </si>
  <si>
    <t>Popular Furniture</t>
  </si>
  <si>
    <t>MK Furniture</t>
  </si>
  <si>
    <t>Majestic Furniture</t>
  </si>
  <si>
    <t>40ABCDE1234F2Z6</t>
  </si>
  <si>
    <t>30ABCDE1234F2Z7</t>
  </si>
  <si>
    <t>60ABCDE1234F2Z8</t>
  </si>
  <si>
    <t>66ABCDE1234F2Z9</t>
  </si>
  <si>
    <t>20ABCDE1234F2Z0</t>
  </si>
  <si>
    <t>87ABCDE1234F2Z1</t>
  </si>
  <si>
    <t>30ABCDE1234F2Z2</t>
  </si>
  <si>
    <t>82ABCDE1234F2Z5</t>
  </si>
  <si>
    <t>#240/A, HSR Layout, Bengaluru</t>
  </si>
  <si>
    <t># 39/3, Opp - D Mart, Bengaluru</t>
  </si>
  <si>
    <t>Bengaluru 560041</t>
  </si>
  <si>
    <t>ABC Complex,Poothole, Thrissur</t>
  </si>
  <si>
    <t>Post Office Rd, Chevoor, Thrissur</t>
  </si>
  <si>
    <t>TT Colony, Royapettah, Chennai</t>
  </si>
  <si>
    <t>State</t>
  </si>
  <si>
    <t>Karnatak</t>
  </si>
  <si>
    <t>Kerala</t>
  </si>
  <si>
    <t>Tamil Nadu</t>
  </si>
  <si>
    <t>Gudalai,Kalpetta,Wayanad</t>
  </si>
  <si>
    <t>Victory Tower, Taj Road, Kozhikode</t>
  </si>
  <si>
    <t>MKH Building Payyanangadi, Tirur</t>
  </si>
  <si>
    <t>State :</t>
  </si>
  <si>
    <t>GSTIN :</t>
  </si>
  <si>
    <t>Pin :</t>
  </si>
  <si>
    <t>Invoice Total</t>
  </si>
  <si>
    <t>Shipping/Handling</t>
  </si>
  <si>
    <t xml:space="preserve">Filter Criteria Result           </t>
  </si>
  <si>
    <t>Total Sale :</t>
  </si>
  <si>
    <t>Count :</t>
  </si>
  <si>
    <t>STATE SALE</t>
  </si>
  <si>
    <t>120-02-2020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</si>
</sst>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₹&quot;\ #,##0.00;&quot;₹&quot;\ \-#,##0.00"/>
    <numFmt numFmtId="165" formatCode="mm/dd/yy"/>
    <numFmt numFmtId="166" formatCode="&quot;₹&quot;\ #,##0.00"/>
    <numFmt numFmtId="167" formatCode="&quot;₹&quot;\ #,##0"/>
  </numFmts>
  <fonts count="38">
    <font>
      <sz val="10"/>
      <color rgb="FF000000"/>
      <name val="Arial"/>
    </font>
    <font>
      <sz val="12"/>
      <color rgb="FF000000"/>
      <name val="Roboto"/>
    </font>
    <font>
      <sz val="10"/>
      <name val="Roboto"/>
    </font>
    <font>
      <sz val="11"/>
      <color rgb="FFFFFFFF"/>
      <name val="Roboto"/>
    </font>
    <font>
      <sz val="10"/>
      <color rgb="FF000000"/>
      <name val="Roboto"/>
    </font>
    <font>
      <b/>
      <sz val="12"/>
      <color rgb="FF333F4F"/>
      <name val="Roboto"/>
    </font>
    <font>
      <b/>
      <sz val="12"/>
      <color rgb="FF002060"/>
      <name val="Tw Cen MT"/>
      <family val="2"/>
      <scheme val="minor"/>
    </font>
    <font>
      <sz val="13"/>
      <color rgb="FF000000"/>
      <name val="Tw Cen MT"/>
      <family val="2"/>
      <scheme val="minor"/>
    </font>
    <font>
      <b/>
      <sz val="12"/>
      <color rgb="FFFFFFFF"/>
      <name val="Tw Cen MT"/>
      <family val="2"/>
      <scheme val="minor"/>
    </font>
    <font>
      <b/>
      <sz val="20"/>
      <color theme="8" tint="-0.249977111117893"/>
      <name val="Roboto"/>
    </font>
    <font>
      <sz val="11"/>
      <color rgb="FF000000"/>
      <name val="Tw Cen MT"/>
      <family val="2"/>
      <scheme val="minor"/>
    </font>
    <font>
      <b/>
      <sz val="11"/>
      <color rgb="FF333F4F"/>
      <name val="Tw Cen MT"/>
      <family val="2"/>
      <scheme val="minor"/>
    </font>
    <font>
      <sz val="10"/>
      <color rgb="FF000000"/>
      <name val="Arial"/>
      <family val="2"/>
    </font>
    <font>
      <b/>
      <sz val="16"/>
      <color rgb="FF002060"/>
      <name val="Tw Cen MT"/>
      <family val="2"/>
      <scheme val="minor"/>
    </font>
    <font>
      <b/>
      <sz val="8"/>
      <color rgb="FF333F4F"/>
      <name val="Roboto"/>
    </font>
    <font>
      <b/>
      <sz val="10"/>
      <color rgb="FF333F4F"/>
      <name val="Tw Cen MT"/>
      <family val="2"/>
      <scheme val="minor"/>
    </font>
    <font>
      <b/>
      <i/>
      <u/>
      <sz val="11"/>
      <color rgb="FF333F4F"/>
      <name val="Tw Cen MT"/>
      <family val="2"/>
      <scheme val="minor"/>
    </font>
    <font>
      <b/>
      <sz val="28"/>
      <color rgb="FF7F7F7F"/>
      <name val="Tw Cen MT"/>
      <family val="2"/>
      <scheme val="minor"/>
    </font>
    <font>
      <sz val="10"/>
      <color rgb="FF000000"/>
      <name val="Arial"/>
      <family val="2"/>
    </font>
    <font>
      <sz val="8"/>
      <name val="Arial"/>
      <family val="2"/>
    </font>
    <font>
      <b/>
      <sz val="12"/>
      <color rgb="FF333F4F"/>
      <name val="Tw Cen MT"/>
      <family val="2"/>
      <scheme val="minor"/>
    </font>
    <font>
      <sz val="11"/>
      <name val="Tw Cen MT"/>
      <family val="2"/>
      <scheme val="minor"/>
    </font>
    <font>
      <b/>
      <sz val="12"/>
      <color rgb="FF000000"/>
      <name val="Tw Cen MT"/>
      <family val="2"/>
      <scheme val="minor"/>
    </font>
    <font>
      <b/>
      <sz val="12"/>
      <name val="Tw Cen MT"/>
      <family val="2"/>
      <scheme val="minor"/>
    </font>
    <font>
      <sz val="10"/>
      <name val="Open Sans"/>
      <family val="2"/>
    </font>
    <font>
      <b/>
      <sz val="10"/>
      <color theme="1"/>
      <name val="Open Sans"/>
      <family val="2"/>
    </font>
    <font>
      <sz val="10"/>
      <color theme="6" tint="0.59999389629810485"/>
      <name val="Open Sans"/>
      <family val="2"/>
    </font>
    <font>
      <sz val="10"/>
      <color theme="4" tint="-0.249977111117893"/>
      <name val="Arial"/>
      <family val="2"/>
    </font>
    <font>
      <sz val="10"/>
      <color theme="4" tint="-0.249977111117893"/>
      <name val="Roboto"/>
    </font>
    <font>
      <b/>
      <sz val="10"/>
      <color theme="4" tint="-0.249977111117893"/>
      <name val="Arial"/>
      <family val="2"/>
    </font>
    <font>
      <sz val="11"/>
      <color theme="4" tint="-0.249977111117893"/>
      <name val="Tw Cen MT"/>
      <family val="2"/>
      <scheme val="minor"/>
    </font>
    <font>
      <sz val="12"/>
      <color rgb="FF002060"/>
      <name val="Tw Cen MT"/>
      <family val="2"/>
      <scheme val="minor"/>
    </font>
    <font>
      <b/>
      <sz val="12.5"/>
      <color rgb="FFFFFFFF"/>
      <name val="Tw Cen MT"/>
      <family val="2"/>
      <scheme val="minor"/>
    </font>
    <font>
      <b/>
      <sz val="14.5"/>
      <color rgb="FF002060"/>
      <name val="Tw Cen MT"/>
      <family val="2"/>
      <scheme val="minor"/>
    </font>
    <font>
      <sz val="10"/>
      <color theme="1"/>
      <name val="Arial"/>
      <family val="2"/>
    </font>
    <font>
      <b/>
      <sz val="16"/>
      <color theme="0"/>
      <name val="Open Sans"/>
      <family val="2"/>
    </font>
    <font>
      <b/>
      <sz val="16"/>
      <color theme="0"/>
      <name val="Arial"/>
      <family val="2"/>
    </font>
    <font>
      <b/>
      <u/>
      <sz val="16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70C0"/>
        <bgColor rgb="FFCC0000"/>
      </patternFill>
    </fill>
    <fill>
      <patternFill patternType="solid">
        <fgColor rgb="FF2F566B"/>
        <bgColor indexed="64"/>
      </patternFill>
    </fill>
    <fill>
      <patternFill patternType="solid">
        <fgColor rgb="FF28485A"/>
        <bgColor indexed="64"/>
      </patternFill>
    </fill>
    <fill>
      <patternFill patternType="solid">
        <fgColor rgb="FFFFD347"/>
        <bgColor rgb="FFCC0000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</fills>
  <borders count="3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rgb="FF002060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rgb="FFFFFFCD"/>
      </left>
      <right style="double">
        <color rgb="FFFFFFCD"/>
      </right>
      <top style="double">
        <color rgb="FFFFFFCD"/>
      </top>
      <bottom style="double">
        <color rgb="FFFFFFCD"/>
      </bottom>
      <diagonal/>
    </border>
    <border>
      <left style="double">
        <color rgb="FFFFFFCD"/>
      </left>
      <right/>
      <top style="double">
        <color rgb="FFFFFFCD"/>
      </top>
      <bottom/>
      <diagonal/>
    </border>
    <border>
      <left/>
      <right/>
      <top style="double">
        <color rgb="FFFFFFCD"/>
      </top>
      <bottom/>
      <diagonal/>
    </border>
    <border>
      <left/>
      <right style="double">
        <color rgb="FFFFFFCD"/>
      </right>
      <top style="double">
        <color rgb="FFFFFFCD"/>
      </top>
      <bottom/>
      <diagonal/>
    </border>
    <border>
      <left style="double">
        <color rgb="FFFFFFCD"/>
      </left>
      <right/>
      <top/>
      <bottom/>
      <diagonal/>
    </border>
    <border>
      <left/>
      <right style="double">
        <color rgb="FFFFFFCD"/>
      </right>
      <top/>
      <bottom/>
      <diagonal/>
    </border>
    <border>
      <left style="double">
        <color rgb="FFFFFFCD"/>
      </left>
      <right/>
      <top style="medium">
        <color rgb="FF002060"/>
      </top>
      <bottom style="medium">
        <color rgb="FF002060"/>
      </bottom>
      <diagonal/>
    </border>
    <border>
      <left/>
      <right style="double">
        <color rgb="FFFFFFCD"/>
      </right>
      <top style="medium">
        <color rgb="FF002060"/>
      </top>
      <bottom style="medium">
        <color rgb="FF002060"/>
      </bottom>
      <diagonal/>
    </border>
    <border>
      <left style="double">
        <color rgb="FFFFFFCD"/>
      </left>
      <right/>
      <top style="medium">
        <color rgb="FF002060"/>
      </top>
      <bottom style="double">
        <color indexed="64"/>
      </bottom>
      <diagonal/>
    </border>
    <border>
      <left/>
      <right style="double">
        <color rgb="FFFFFFCD"/>
      </right>
      <top style="medium">
        <color rgb="FF002060"/>
      </top>
      <bottom style="double">
        <color indexed="64"/>
      </bottom>
      <diagonal/>
    </border>
    <border>
      <left style="double">
        <color rgb="FFFFFFCD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rgb="FFFFFFCD"/>
      </right>
      <top style="double">
        <color indexed="64"/>
      </top>
      <bottom style="double">
        <color indexed="64"/>
      </bottom>
      <diagonal/>
    </border>
    <border>
      <left style="double">
        <color rgb="FFFFFFCD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rgb="FFFFFFCD"/>
      </right>
      <top style="thin">
        <color indexed="64"/>
      </top>
      <bottom style="thin">
        <color indexed="64"/>
      </bottom>
      <diagonal/>
    </border>
    <border>
      <left/>
      <right style="double">
        <color rgb="FFFFFFCD"/>
      </right>
      <top/>
      <bottom style="thin">
        <color rgb="FFBFBFBF"/>
      </bottom>
      <diagonal/>
    </border>
    <border>
      <left/>
      <right style="double">
        <color rgb="FFFFFFCD"/>
      </right>
      <top style="thin">
        <color rgb="FFBFBFBF"/>
      </top>
      <bottom style="thin">
        <color rgb="FFBFBFBF"/>
      </bottom>
      <diagonal/>
    </border>
    <border>
      <left/>
      <right style="double">
        <color rgb="FFFFFFCD"/>
      </right>
      <top style="thin">
        <color rgb="FF000000"/>
      </top>
      <bottom style="thin">
        <color rgb="FF000000"/>
      </bottom>
      <diagonal/>
    </border>
    <border>
      <left style="double">
        <color rgb="FFFFFFCD"/>
      </left>
      <right/>
      <top/>
      <bottom style="double">
        <color rgb="FFFFFFCD"/>
      </bottom>
      <diagonal/>
    </border>
    <border>
      <left/>
      <right/>
      <top/>
      <bottom style="double">
        <color rgb="FFFFFFCD"/>
      </bottom>
      <diagonal/>
    </border>
    <border>
      <left/>
      <right style="double">
        <color rgb="FFFFFFCD"/>
      </right>
      <top/>
      <bottom style="double">
        <color rgb="FFFFFFCD"/>
      </bottom>
      <diagonal/>
    </border>
    <border>
      <left style="double">
        <color rgb="FFFFFFCD"/>
      </left>
      <right/>
      <top style="double">
        <color rgb="FFFFFFCD"/>
      </top>
      <bottom style="double">
        <color rgb="FFFFFFCD"/>
      </bottom>
      <diagonal/>
    </border>
    <border>
      <left style="double">
        <color rgb="FFFFFFCD"/>
      </left>
      <right style="double">
        <color rgb="FFFFFFCD"/>
      </right>
      <top style="double">
        <color rgb="FFFFFFCD"/>
      </top>
      <bottom/>
      <diagonal/>
    </border>
    <border>
      <left style="double">
        <color rgb="FFFFFFCD"/>
      </left>
      <right style="double">
        <color rgb="FFFFFFCD"/>
      </right>
      <top/>
      <bottom/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 style="medium">
        <color rgb="FFFFD347"/>
      </left>
      <right style="medium">
        <color rgb="FFFFD347"/>
      </right>
      <top style="medium">
        <color rgb="FFC00000"/>
      </top>
      <bottom style="medium">
        <color rgb="FFC00000"/>
      </bottom>
      <diagonal/>
    </border>
    <border>
      <left style="medium">
        <color rgb="FFFFD347"/>
      </left>
      <right/>
      <top style="medium">
        <color rgb="FFC00000"/>
      </top>
      <bottom style="medium">
        <color rgb="FFC00000"/>
      </bottom>
      <diagonal/>
    </border>
    <border>
      <left/>
      <right style="medium">
        <color rgb="FFFFD347"/>
      </right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</borders>
  <cellStyleXfs count="2">
    <xf numFmtId="0" fontId="0" fillId="0" borderId="0"/>
    <xf numFmtId="9" fontId="18" fillId="0" borderId="0" applyFont="0" applyFill="0" applyBorder="0" applyAlignment="0" applyProtection="0"/>
  </cellStyleXfs>
  <cellXfs count="126">
    <xf numFmtId="0" fontId="0" fillId="0" borderId="0" xfId="0" applyFont="1" applyAlignment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165" fontId="4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0" fontId="11" fillId="0" borderId="0" xfId="0" applyFont="1" applyBorder="1" applyAlignment="1">
      <alignment horizontal="right" vertical="center"/>
    </xf>
    <xf numFmtId="0" fontId="0" fillId="0" borderId="0" xfId="0" applyFont="1" applyBorder="1" applyAlignment="1"/>
    <xf numFmtId="0" fontId="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top"/>
    </xf>
    <xf numFmtId="0" fontId="14" fillId="0" borderId="0" xfId="0" applyFont="1" applyBorder="1" applyAlignment="1">
      <alignment vertical="top" wrapText="1"/>
    </xf>
    <xf numFmtId="0" fontId="6" fillId="0" borderId="4" xfId="0" applyFont="1" applyBorder="1" applyAlignment="1" applyProtection="1">
      <alignment vertical="center"/>
      <protection locked="0"/>
    </xf>
    <xf numFmtId="0" fontId="6" fillId="0" borderId="5" xfId="0" applyFont="1" applyBorder="1" applyAlignment="1" applyProtection="1">
      <alignment vertical="center"/>
      <protection locked="0"/>
    </xf>
    <xf numFmtId="0" fontId="20" fillId="0" borderId="0" xfId="0" applyFont="1" applyBorder="1" applyAlignment="1">
      <alignment horizontal="right" vertical="center"/>
    </xf>
    <xf numFmtId="0" fontId="10" fillId="0" borderId="2" xfId="0" applyFont="1" applyFill="1" applyBorder="1" applyAlignment="1">
      <alignment horizontal="center" vertical="center"/>
    </xf>
    <xf numFmtId="9" fontId="21" fillId="0" borderId="2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20" fillId="0" borderId="1" xfId="0" applyFont="1" applyBorder="1" applyAlignment="1">
      <alignment horizontal="right" vertical="center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vertical="center"/>
      <protection locked="0"/>
    </xf>
    <xf numFmtId="0" fontId="6" fillId="0" borderId="7" xfId="0" applyFont="1" applyBorder="1" applyAlignment="1" applyProtection="1">
      <alignment vertical="center"/>
      <protection locked="0"/>
    </xf>
    <xf numFmtId="14" fontId="6" fillId="0" borderId="5" xfId="0" applyNumberFormat="1" applyFont="1" applyBorder="1" applyAlignment="1" applyProtection="1">
      <alignment vertical="center"/>
      <protection locked="0"/>
    </xf>
    <xf numFmtId="0" fontId="21" fillId="4" borderId="0" xfId="0" applyFont="1" applyFill="1" applyAlignment="1"/>
    <xf numFmtId="0" fontId="24" fillId="4" borderId="0" xfId="0" applyFont="1" applyFill="1" applyAlignment="1"/>
    <xf numFmtId="0" fontId="25" fillId="5" borderId="8" xfId="0" applyFont="1" applyFill="1" applyBorder="1" applyAlignment="1">
      <alignment horizontal="center" vertical="center"/>
    </xf>
    <xf numFmtId="14" fontId="26" fillId="4" borderId="8" xfId="0" applyNumberFormat="1" applyFont="1" applyFill="1" applyBorder="1" applyAlignment="1"/>
    <xf numFmtId="0" fontId="26" fillId="4" borderId="8" xfId="0" applyFont="1" applyFill="1" applyBorder="1" applyAlignment="1">
      <alignment horizontal="center"/>
    </xf>
    <xf numFmtId="9" fontId="26" fillId="4" borderId="8" xfId="0" applyNumberFormat="1" applyFont="1" applyFill="1" applyBorder="1" applyAlignment="1">
      <alignment horizontal="center"/>
    </xf>
    <xf numFmtId="167" fontId="26" fillId="4" borderId="8" xfId="0" applyNumberFormat="1" applyFont="1" applyFill="1" applyBorder="1" applyAlignment="1">
      <alignment horizontal="center"/>
    </xf>
    <xf numFmtId="3" fontId="26" fillId="4" borderId="8" xfId="0" applyNumberFormat="1" applyFont="1" applyFill="1" applyBorder="1" applyAlignment="1">
      <alignment horizontal="center"/>
    </xf>
    <xf numFmtId="0" fontId="30" fillId="4" borderId="0" xfId="0" applyFont="1" applyFill="1" applyAlignment="1"/>
    <xf numFmtId="0" fontId="27" fillId="4" borderId="0" xfId="0" applyFont="1" applyFill="1" applyAlignment="1"/>
    <xf numFmtId="0" fontId="28" fillId="4" borderId="0" xfId="0" applyFont="1" applyFill="1"/>
    <xf numFmtId="0" fontId="0" fillId="4" borderId="0" xfId="0" applyFont="1" applyFill="1" applyAlignment="1"/>
    <xf numFmtId="166" fontId="0" fillId="4" borderId="0" xfId="0" applyNumberFormat="1" applyFont="1" applyFill="1" applyAlignment="1"/>
    <xf numFmtId="0" fontId="8" fillId="2" borderId="2" xfId="0" applyFont="1" applyFill="1" applyBorder="1" applyAlignment="1">
      <alignment horizontal="center" vertical="center"/>
    </xf>
    <xf numFmtId="0" fontId="27" fillId="3" borderId="0" xfId="0" applyFont="1" applyFill="1" applyAlignment="1"/>
    <xf numFmtId="0" fontId="0" fillId="3" borderId="0" xfId="0" applyFont="1" applyFill="1" applyAlignment="1"/>
    <xf numFmtId="166" fontId="0" fillId="3" borderId="0" xfId="0" applyNumberFormat="1" applyFont="1" applyFill="1" applyAlignment="1"/>
    <xf numFmtId="0" fontId="27" fillId="4" borderId="0" xfId="0" applyFont="1" applyFill="1" applyBorder="1" applyAlignment="1"/>
    <xf numFmtId="0" fontId="29" fillId="4" borderId="0" xfId="0" applyFont="1" applyFill="1" applyBorder="1" applyAlignment="1"/>
    <xf numFmtId="0" fontId="31" fillId="0" borderId="5" xfId="0" applyFont="1" applyBorder="1" applyAlignment="1" applyProtection="1">
      <alignment vertical="center"/>
      <protection locked="0"/>
    </xf>
    <xf numFmtId="0" fontId="31" fillId="0" borderId="5" xfId="0" applyFont="1" applyBorder="1" applyAlignment="1" applyProtection="1">
      <alignment horizontal="center" vertical="center"/>
      <protection locked="0"/>
    </xf>
    <xf numFmtId="0" fontId="31" fillId="0" borderId="7" xfId="0" applyFont="1" applyBorder="1" applyAlignment="1" applyProtection="1">
      <alignment horizontal="center" vertical="center"/>
      <protection locked="0"/>
    </xf>
    <xf numFmtId="166" fontId="10" fillId="0" borderId="2" xfId="0" applyNumberFormat="1" applyFont="1" applyFill="1" applyBorder="1" applyAlignment="1">
      <alignment horizontal="right" vertical="center"/>
    </xf>
    <xf numFmtId="0" fontId="9" fillId="2" borderId="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0" fontId="0" fillId="0" borderId="13" xfId="0" applyFont="1" applyBorder="1" applyAlignment="1"/>
    <xf numFmtId="166" fontId="4" fillId="0" borderId="13" xfId="0" applyNumberFormat="1" applyFont="1" applyBorder="1" applyAlignment="1">
      <alignment horizontal="center" vertical="center"/>
    </xf>
    <xf numFmtId="0" fontId="6" fillId="0" borderId="19" xfId="0" applyFont="1" applyBorder="1" applyAlignment="1" applyProtection="1">
      <alignment vertical="center"/>
      <protection locked="0"/>
    </xf>
    <xf numFmtId="0" fontId="8" fillId="2" borderId="20" xfId="0" applyFont="1" applyFill="1" applyBorder="1" applyAlignment="1">
      <alignment horizontal="center" vertical="center"/>
    </xf>
    <xf numFmtId="166" fontId="8" fillId="2" borderId="21" xfId="0" applyNumberFormat="1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166" fontId="10" fillId="0" borderId="21" xfId="0" applyNumberFormat="1" applyFont="1" applyFill="1" applyBorder="1" applyAlignment="1">
      <alignment horizontal="right" vertical="center"/>
    </xf>
    <xf numFmtId="0" fontId="10" fillId="0" borderId="12" xfId="0" applyFont="1" applyBorder="1" applyAlignment="1">
      <alignment vertical="center" wrapText="1"/>
    </xf>
    <xf numFmtId="0" fontId="12" fillId="0" borderId="12" xfId="0" applyFont="1" applyBorder="1" applyAlignment="1"/>
    <xf numFmtId="0" fontId="0" fillId="0" borderId="12" xfId="0" applyFont="1" applyBorder="1" applyAlignment="1"/>
    <xf numFmtId="0" fontId="2" fillId="2" borderId="25" xfId="0" applyFont="1" applyFill="1" applyBorder="1" applyAlignment="1"/>
    <xf numFmtId="0" fontId="2" fillId="2" borderId="26" xfId="0" applyFont="1" applyFill="1" applyBorder="1" applyAlignment="1"/>
    <xf numFmtId="0" fontId="2" fillId="2" borderId="27" xfId="0" applyFont="1" applyFill="1" applyBorder="1" applyAlignment="1"/>
    <xf numFmtId="0" fontId="10" fillId="0" borderId="2" xfId="0" applyNumberFormat="1" applyFont="1" applyFill="1" applyBorder="1" applyAlignment="1">
      <alignment horizontal="center" vertical="center"/>
    </xf>
    <xf numFmtId="0" fontId="0" fillId="4" borderId="0" xfId="0" applyFill="1"/>
    <xf numFmtId="0" fontId="12" fillId="4" borderId="0" xfId="0" applyFont="1" applyFill="1"/>
    <xf numFmtId="0" fontId="33" fillId="0" borderId="16" xfId="0" applyFont="1" applyBorder="1" applyAlignment="1" applyProtection="1">
      <alignment vertical="center"/>
      <protection locked="0"/>
    </xf>
    <xf numFmtId="0" fontId="33" fillId="0" borderId="18" xfId="0" applyFont="1" applyBorder="1" applyAlignment="1" applyProtection="1">
      <alignment vertical="center"/>
      <protection locked="0"/>
    </xf>
    <xf numFmtId="0" fontId="33" fillId="0" borderId="5" xfId="0" applyFont="1" applyBorder="1" applyAlignment="1" applyProtection="1">
      <alignment vertical="center"/>
      <protection locked="0"/>
    </xf>
    <xf numFmtId="0" fontId="33" fillId="0" borderId="4" xfId="0" applyFont="1" applyBorder="1" applyAlignment="1" applyProtection="1">
      <alignment vertical="center"/>
      <protection locked="0"/>
    </xf>
    <xf numFmtId="0" fontId="33" fillId="0" borderId="5" xfId="0" applyFont="1" applyBorder="1" applyAlignment="1" applyProtection="1">
      <alignment horizontal="center" vertical="center"/>
      <protection locked="0"/>
    </xf>
    <xf numFmtId="14" fontId="31" fillId="0" borderId="5" xfId="0" applyNumberFormat="1" applyFont="1" applyBorder="1" applyAlignment="1" applyProtection="1">
      <alignment horizontal="center" vertical="center"/>
      <protection locked="0"/>
    </xf>
    <xf numFmtId="166" fontId="22" fillId="0" borderId="22" xfId="0" applyNumberFormat="1" applyFont="1" applyBorder="1" applyAlignment="1">
      <alignment vertical="center"/>
    </xf>
    <xf numFmtId="9" fontId="22" fillId="0" borderId="22" xfId="1" applyFont="1" applyBorder="1" applyAlignment="1">
      <alignment vertical="center"/>
    </xf>
    <xf numFmtId="166" fontId="22" fillId="0" borderId="23" xfId="0" applyNumberFormat="1" applyFont="1" applyBorder="1" applyAlignment="1">
      <alignment vertical="center"/>
    </xf>
    <xf numFmtId="166" fontId="23" fillId="0" borderId="24" xfId="0" applyNumberFormat="1" applyFont="1" applyBorder="1" applyAlignment="1">
      <alignment vertical="center"/>
    </xf>
    <xf numFmtId="0" fontId="0" fillId="4" borderId="8" xfId="0" applyFont="1" applyFill="1" applyBorder="1" applyAlignment="1"/>
    <xf numFmtId="0" fontId="26" fillId="4" borderId="9" xfId="0" applyFont="1" applyFill="1" applyBorder="1" applyAlignment="1">
      <alignment horizontal="center"/>
    </xf>
    <xf numFmtId="166" fontId="26" fillId="4" borderId="9" xfId="0" applyNumberFormat="1" applyFont="1" applyFill="1" applyBorder="1" applyAlignment="1">
      <alignment horizontal="right"/>
    </xf>
    <xf numFmtId="166" fontId="26" fillId="4" borderId="29" xfId="0" applyNumberFormat="1" applyFont="1" applyFill="1" applyBorder="1" applyAlignment="1">
      <alignment horizontal="right"/>
    </xf>
    <xf numFmtId="0" fontId="34" fillId="4" borderId="9" xfId="0" applyFont="1" applyFill="1" applyBorder="1" applyAlignment="1"/>
    <xf numFmtId="164" fontId="34" fillId="4" borderId="9" xfId="0" applyNumberFormat="1" applyFont="1" applyFill="1" applyBorder="1" applyAlignment="1"/>
    <xf numFmtId="164" fontId="34" fillId="4" borderId="29" xfId="0" applyNumberFormat="1" applyFont="1" applyFill="1" applyBorder="1" applyAlignment="1"/>
    <xf numFmtId="0" fontId="34" fillId="4" borderId="28" xfId="0" applyFont="1" applyFill="1" applyBorder="1" applyAlignment="1"/>
    <xf numFmtId="164" fontId="34" fillId="4" borderId="28" xfId="0" applyNumberFormat="1" applyFont="1" applyFill="1" applyBorder="1" applyAlignment="1"/>
    <xf numFmtId="164" fontId="34" fillId="4" borderId="8" xfId="0" applyNumberFormat="1" applyFont="1" applyFill="1" applyBorder="1" applyAlignment="1"/>
    <xf numFmtId="164" fontId="0" fillId="4" borderId="8" xfId="0" applyNumberFormat="1" applyFont="1" applyFill="1" applyBorder="1" applyAlignment="1"/>
    <xf numFmtId="14" fontId="26" fillId="4" borderId="9" xfId="0" applyNumberFormat="1" applyFont="1" applyFill="1" applyBorder="1" applyAlignment="1">
      <alignment horizontal="center"/>
    </xf>
    <xf numFmtId="14" fontId="34" fillId="4" borderId="9" xfId="0" applyNumberFormat="1" applyFont="1" applyFill="1" applyBorder="1" applyAlignment="1"/>
    <xf numFmtId="14" fontId="34" fillId="4" borderId="28" xfId="0" applyNumberFormat="1" applyFont="1" applyFill="1" applyBorder="1" applyAlignment="1"/>
    <xf numFmtId="14" fontId="0" fillId="4" borderId="8" xfId="0" applyNumberFormat="1" applyFont="1" applyFill="1" applyBorder="1" applyAlignment="1"/>
    <xf numFmtId="14" fontId="25" fillId="5" borderId="12" xfId="0" applyNumberFormat="1" applyFont="1" applyFill="1" applyBorder="1" applyAlignment="1">
      <alignment horizontal="center" vertical="center"/>
    </xf>
    <xf numFmtId="0" fontId="25" fillId="5" borderId="12" xfId="0" applyFont="1" applyFill="1" applyBorder="1" applyAlignment="1">
      <alignment horizontal="center" vertical="center"/>
    </xf>
    <xf numFmtId="0" fontId="25" fillId="5" borderId="30" xfId="0" applyFont="1" applyFill="1" applyBorder="1" applyAlignment="1">
      <alignment horizontal="center" vertical="center"/>
    </xf>
    <xf numFmtId="0" fontId="34" fillId="4" borderId="9" xfId="0" applyFont="1" applyFill="1" applyBorder="1" applyAlignment="1">
      <alignment horizontal="right"/>
    </xf>
    <xf numFmtId="164" fontId="34" fillId="4" borderId="9" xfId="0" applyNumberFormat="1" applyFont="1" applyFill="1" applyBorder="1" applyAlignment="1">
      <alignment horizontal="right"/>
    </xf>
    <xf numFmtId="14" fontId="0" fillId="4" borderId="0" xfId="0" applyNumberFormat="1" applyFont="1" applyFill="1" applyBorder="1" applyAlignment="1"/>
    <xf numFmtId="0" fontId="0" fillId="4" borderId="0" xfId="0" applyFont="1" applyFill="1" applyBorder="1" applyAlignment="1"/>
    <xf numFmtId="0" fontId="37" fillId="7" borderId="33" xfId="0" applyNumberFormat="1" applyFont="1" applyFill="1" applyBorder="1" applyAlignment="1">
      <alignment horizontal="center" vertical="center"/>
    </xf>
    <xf numFmtId="166" fontId="36" fillId="6" borderId="32" xfId="0" applyNumberFormat="1" applyFont="1" applyFill="1" applyBorder="1" applyAlignment="1">
      <alignment horizontal="center" vertical="center"/>
    </xf>
    <xf numFmtId="14" fontId="26" fillId="4" borderId="29" xfId="0" applyNumberFormat="1" applyFont="1" applyFill="1" applyBorder="1" applyAlignment="1">
      <alignment horizontal="right"/>
    </xf>
    <xf numFmtId="0" fontId="26" fillId="4" borderId="29" xfId="0" applyNumberFormat="1" applyFont="1" applyFill="1" applyBorder="1" applyAlignment="1">
      <alignment horizontal="right"/>
    </xf>
    <xf numFmtId="0" fontId="6" fillId="0" borderId="12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17" fillId="0" borderId="12" xfId="0" applyFont="1" applyBorder="1" applyAlignment="1">
      <alignment horizontal="left" vertical="top" wrapText="1"/>
    </xf>
    <xf numFmtId="0" fontId="17" fillId="0" borderId="0" xfId="0" applyFont="1" applyBorder="1" applyAlignment="1">
      <alignment horizontal="left" vertical="top" wrapText="1"/>
    </xf>
    <xf numFmtId="0" fontId="17" fillId="0" borderId="13" xfId="0" applyFont="1" applyBorder="1" applyAlignment="1">
      <alignment horizontal="left" vertical="top" wrapText="1"/>
    </xf>
    <xf numFmtId="0" fontId="13" fillId="0" borderId="12" xfId="0" applyFont="1" applyBorder="1" applyAlignment="1" applyProtection="1">
      <alignment horizontal="left"/>
      <protection locked="0"/>
    </xf>
    <xf numFmtId="0" fontId="13" fillId="0" borderId="0" xfId="0" applyFont="1" applyBorder="1" applyAlignment="1" applyProtection="1">
      <alignment horizontal="left"/>
      <protection locked="0"/>
    </xf>
    <xf numFmtId="0" fontId="7" fillId="0" borderId="12" xfId="0" applyFont="1" applyBorder="1" applyAlignment="1" applyProtection="1">
      <alignment horizontal="left"/>
      <protection locked="0"/>
    </xf>
    <xf numFmtId="0" fontId="7" fillId="0" borderId="0" xfId="0" applyFont="1" applyBorder="1" applyAlignment="1" applyProtection="1">
      <alignment horizontal="left"/>
      <protection locked="0"/>
    </xf>
    <xf numFmtId="0" fontId="15" fillId="0" borderId="12" xfId="0" applyFont="1" applyBorder="1" applyAlignment="1">
      <alignment horizontal="left" vertical="top" wrapText="1"/>
    </xf>
    <xf numFmtId="0" fontId="15" fillId="0" borderId="0" xfId="0" applyFont="1" applyBorder="1" applyAlignment="1">
      <alignment horizontal="left" vertical="top" wrapText="1"/>
    </xf>
    <xf numFmtId="0" fontId="32" fillId="2" borderId="14" xfId="0" applyFont="1" applyFill="1" applyBorder="1" applyAlignment="1">
      <alignment horizontal="center" vertical="center"/>
    </xf>
    <xf numFmtId="0" fontId="32" fillId="2" borderId="3" xfId="0" applyFont="1" applyFill="1" applyBorder="1" applyAlignment="1">
      <alignment horizontal="center" vertical="center"/>
    </xf>
    <xf numFmtId="0" fontId="32" fillId="2" borderId="15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center" vertical="top" wrapText="1"/>
    </xf>
    <xf numFmtId="0" fontId="20" fillId="0" borderId="0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left" vertical="top" wrapText="1"/>
    </xf>
    <xf numFmtId="0" fontId="16" fillId="0" borderId="0" xfId="0" applyFont="1" applyBorder="1" applyAlignment="1">
      <alignment horizontal="left" vertical="top" wrapText="1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0" borderId="17" xfId="0" applyFont="1" applyBorder="1" applyAlignment="1" applyProtection="1">
      <alignment horizontal="center" vertical="center"/>
      <protection locked="0"/>
    </xf>
    <xf numFmtId="166" fontId="36" fillId="7" borderId="34" xfId="0" applyNumberFormat="1" applyFont="1" applyFill="1" applyBorder="1" applyAlignment="1">
      <alignment horizontal="center" vertical="center"/>
    </xf>
    <xf numFmtId="166" fontId="36" fillId="7" borderId="36" xfId="0" applyNumberFormat="1" applyFont="1" applyFill="1" applyBorder="1" applyAlignment="1">
      <alignment horizontal="center" vertical="center"/>
    </xf>
    <xf numFmtId="14" fontId="35" fillId="6" borderId="31" xfId="0" applyNumberFormat="1" applyFont="1" applyFill="1" applyBorder="1" applyAlignment="1">
      <alignment horizontal="left" vertical="center"/>
    </xf>
    <xf numFmtId="14" fontId="35" fillId="6" borderId="32" xfId="0" applyNumberFormat="1" applyFont="1" applyFill="1" applyBorder="1" applyAlignment="1">
      <alignment horizontal="left" vertical="center"/>
    </xf>
    <xf numFmtId="166" fontId="36" fillId="6" borderId="34" xfId="0" applyNumberFormat="1" applyFont="1" applyFill="1" applyBorder="1" applyAlignment="1">
      <alignment horizontal="right" vertical="center"/>
    </xf>
    <xf numFmtId="166" fontId="36" fillId="6" borderId="35" xfId="0" applyNumberFormat="1" applyFont="1" applyFill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D"/>
      <color rgb="FFB40000"/>
      <color rgb="FFFF3F3F"/>
      <color rgb="FF008BBC"/>
      <color rgb="FFFFD347"/>
      <color rgb="FF21B2B9"/>
      <color rgb="FF28485A"/>
      <color rgb="FF2F566B"/>
      <color rgb="FF46D7DE"/>
      <color rgb="FFFFD9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cap="none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FFC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Inventory</a:t>
            </a:r>
            <a:r>
              <a:rPr lang="en-US" sz="1600" b="1" baseline="0">
                <a:solidFill>
                  <a:srgbClr val="FFC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Status Dashboard</a:t>
            </a:r>
            <a:endParaRPr lang="en-IN" sz="1600">
              <a:solidFill>
                <a:srgbClr val="FFC000"/>
              </a:solidFill>
            </a:endParaRPr>
          </a:p>
        </c:rich>
      </c:tx>
      <c:layout>
        <c:manualLayout>
          <c:xMode val="edge"/>
          <c:yMode val="edge"/>
          <c:x val="0.38271720959143662"/>
          <c:y val="1.46999687797941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cap="none" baseline="0">
              <a:solidFill>
                <a:srgbClr val="FFC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624341942991494E-2"/>
          <c:y val="0.14632486073813306"/>
          <c:w val="0.88681001562523998"/>
          <c:h val="0.60620605587954635"/>
        </c:manualLayout>
      </c:layout>
      <c:lineChart>
        <c:grouping val="standard"/>
        <c:varyColors val="0"/>
        <c:ser>
          <c:idx val="0"/>
          <c:order val="0"/>
          <c:tx>
            <c:strRef>
              <c:f>STOCK!$L$4</c:f>
              <c:strCache>
                <c:ptCount val="1"/>
                <c:pt idx="0">
                  <c:v>QTY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STOCK!$J$5:$K$12</c:f>
              <c:multiLvlStrCache>
                <c:ptCount val="8"/>
                <c:lvl>
                  <c:pt idx="0">
                    <c:v>Bean bag</c:v>
                  </c:pt>
                  <c:pt idx="1">
                    <c:v>Cabinet</c:v>
                  </c:pt>
                  <c:pt idx="2">
                    <c:v>Chair</c:v>
                  </c:pt>
                  <c:pt idx="3">
                    <c:v>Computer Stand</c:v>
                  </c:pt>
                  <c:pt idx="4">
                    <c:v>Folding Table</c:v>
                  </c:pt>
                  <c:pt idx="5">
                    <c:v>Sofa Bed</c:v>
                  </c:pt>
                  <c:pt idx="6">
                    <c:v>Stool</c:v>
                  </c:pt>
                  <c:pt idx="7">
                    <c:v>Table</c:v>
                  </c:pt>
                </c:lvl>
                <c:lvl>
                  <c:pt idx="0">
                    <c:v>FP5676</c:v>
                  </c:pt>
                  <c:pt idx="1">
                    <c:v>FU5674</c:v>
                  </c:pt>
                  <c:pt idx="2">
                    <c:v>FZ5675</c:v>
                  </c:pt>
                  <c:pt idx="3">
                    <c:v>FZ5682</c:v>
                  </c:pt>
                  <c:pt idx="4">
                    <c:v>FX5683</c:v>
                  </c:pt>
                  <c:pt idx="5">
                    <c:v>FU5679</c:v>
                  </c:pt>
                  <c:pt idx="6">
                    <c:v>FZ5677</c:v>
                  </c:pt>
                  <c:pt idx="7">
                    <c:v>FR5678</c:v>
                  </c:pt>
                </c:lvl>
              </c:multiLvlStrCache>
            </c:multiLvlStrRef>
          </c:cat>
          <c:val>
            <c:numRef>
              <c:f>STOCK!$L$5:$L$12</c:f>
              <c:numCache>
                <c:formatCode>General</c:formatCode>
                <c:ptCount val="8"/>
                <c:pt idx="0">
                  <c:v>100</c:v>
                </c:pt>
                <c:pt idx="1">
                  <c:v>29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5-4F9D-B7DE-019ADB7F56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00515504"/>
        <c:axId val="700518456"/>
      </c:lineChart>
      <c:catAx>
        <c:axId val="700515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518456"/>
        <c:crosses val="autoZero"/>
        <c:auto val="1"/>
        <c:lblAlgn val="ctr"/>
        <c:lblOffset val="100"/>
        <c:noMultiLvlLbl val="0"/>
      </c:catAx>
      <c:valAx>
        <c:axId val="700518456"/>
        <c:scaling>
          <c:orientation val="minMax"/>
        </c:scaling>
        <c:delete val="0"/>
        <c:axPos val="l"/>
        <c:majorGridlines>
          <c:spPr>
            <a:ln w="9525" cap="flat" cmpd="dbl" algn="ctr">
              <a:gradFill>
                <a:gsLst>
                  <a:gs pos="98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51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SALES REPORT'!A1"/><Relationship Id="rId2" Type="http://schemas.openxmlformats.org/officeDocument/2006/relationships/hyperlink" Target="#BILLING!A1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SALES REPORT'!A1"/><Relationship Id="rId2" Type="http://schemas.openxmlformats.org/officeDocument/2006/relationships/hyperlink" Target="#STOCK!A1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STOCK!A1"/><Relationship Id="rId1" Type="http://schemas.openxmlformats.org/officeDocument/2006/relationships/hyperlink" Target="#BILLING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99390</xdr:colOff>
      <xdr:row>1</xdr:row>
      <xdr:rowOff>29621</xdr:rowOff>
    </xdr:from>
    <xdr:ext cx="4837045" cy="315727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F9771CEE-9034-4C58-B942-EF7BDC96B3C1}"/>
            </a:ext>
          </a:extLst>
        </xdr:cNvPr>
        <xdr:cNvSpPr/>
      </xdr:nvSpPr>
      <xdr:spPr>
        <a:xfrm>
          <a:off x="99390" y="537621"/>
          <a:ext cx="4837045" cy="315727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rgbClr val="FFFFCD"/>
          </a:solidFill>
        </a:ln>
        <a:scene3d>
          <a:camera prst="orthographicFront"/>
          <a:lightRig rig="threePt" dir="t"/>
        </a:scene3d>
        <a:sp3d>
          <a:bevelT/>
        </a:sp3d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Open Sans" panose="020B0606030504020204" pitchFamily="34" charset="0"/>
              <a:cs typeface="Open Sans" panose="020B0606030504020204" pitchFamily="34" charset="0"/>
            </a:rPr>
            <a:t>Initial</a:t>
          </a:r>
          <a:r>
            <a:rPr lang="en-US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Open Sans" panose="020B0606030504020204" pitchFamily="34" charset="0"/>
              <a:cs typeface="Open Sans" panose="020B0606030504020204" pitchFamily="34" charset="0"/>
            </a:rPr>
            <a:t> Stock Report</a:t>
          </a:r>
          <a:endParaRPr lang="en-US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Open Sans" panose="020B0606030504020204" pitchFamily="34" charset="0"/>
            <a:cs typeface="Open Sans" panose="020B0606030504020204" pitchFamily="34" charset="0"/>
          </a:endParaRPr>
        </a:p>
      </xdr:txBody>
    </xdr:sp>
    <xdr:clientData/>
  </xdr:oneCellAnchor>
  <xdr:oneCellAnchor>
    <xdr:from>
      <xdr:col>9</xdr:col>
      <xdr:colOff>551</xdr:colOff>
      <xdr:row>1</xdr:row>
      <xdr:rowOff>43976</xdr:rowOff>
    </xdr:from>
    <xdr:ext cx="3157883" cy="315727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F9333-003E-432A-8201-912E1DD6DF33}"/>
            </a:ext>
          </a:extLst>
        </xdr:cNvPr>
        <xdr:cNvSpPr/>
      </xdr:nvSpPr>
      <xdr:spPr>
        <a:xfrm>
          <a:off x="5146812" y="551976"/>
          <a:ext cx="3157883" cy="315727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rgbClr val="FFFFCD"/>
          </a:solidFill>
        </a:ln>
        <a:scene3d>
          <a:camera prst="orthographicFront"/>
          <a:lightRig rig="threePt" dir="t"/>
        </a:scene3d>
        <a:sp3d>
          <a:bevelT/>
        </a:sp3d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Open Sans" panose="020B0606030504020204" pitchFamily="34" charset="0"/>
              <a:cs typeface="Open Sans" panose="020B0606030504020204" pitchFamily="34" charset="0"/>
            </a:rPr>
            <a:t>Current Inventory Report</a:t>
          </a:r>
        </a:p>
      </xdr:txBody>
    </xdr:sp>
    <xdr:clientData/>
  </xdr:oneCellAnchor>
  <xdr:oneCellAnchor>
    <xdr:from>
      <xdr:col>0</xdr:col>
      <xdr:colOff>93871</xdr:colOff>
      <xdr:row>0</xdr:row>
      <xdr:rowOff>49695</xdr:rowOff>
    </xdr:from>
    <xdr:ext cx="7161694" cy="441740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1F27D9A4-623E-46CE-B1F3-5F425A487BEF}"/>
            </a:ext>
          </a:extLst>
        </xdr:cNvPr>
        <xdr:cNvSpPr/>
      </xdr:nvSpPr>
      <xdr:spPr>
        <a:xfrm>
          <a:off x="93871" y="49695"/>
          <a:ext cx="7161694" cy="441740"/>
        </a:xfrm>
        <a:prstGeom prst="rect">
          <a:avLst/>
        </a:prstGeom>
        <a:solidFill>
          <a:srgbClr val="0070C0"/>
        </a:solidFill>
        <a:ln>
          <a:solidFill>
            <a:srgbClr val="FFFFCD"/>
          </a:solidFill>
        </a:ln>
        <a:scene3d>
          <a:camera prst="orthographicFront"/>
          <a:lightRig rig="threePt" dir="t"/>
        </a:scene3d>
        <a:sp3d>
          <a:bevelT/>
        </a:sp3d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20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Open Sans" panose="020B0606030504020204" pitchFamily="34" charset="0"/>
              <a:cs typeface="Open Sans" panose="020B0606030504020204" pitchFamily="34" charset="0"/>
            </a:rPr>
            <a:t>Automatic Invoice &amp; Sales Management System    </a:t>
          </a:r>
        </a:p>
      </xdr:txBody>
    </xdr:sp>
    <xdr:clientData/>
  </xdr:oneCellAnchor>
  <xdr:oneCellAnchor>
    <xdr:from>
      <xdr:col>14</xdr:col>
      <xdr:colOff>9386</xdr:colOff>
      <xdr:row>1</xdr:row>
      <xdr:rowOff>25202</xdr:rowOff>
    </xdr:from>
    <xdr:ext cx="1823831" cy="315727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424B4A30-ED6F-4D7B-8768-091A4A5CA30B}"/>
            </a:ext>
          </a:extLst>
        </xdr:cNvPr>
        <xdr:cNvSpPr/>
      </xdr:nvSpPr>
      <xdr:spPr>
        <a:xfrm>
          <a:off x="8496299" y="533202"/>
          <a:ext cx="1823831" cy="315727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rgbClr val="FFFFCD"/>
          </a:solidFill>
        </a:ln>
        <a:scene3d>
          <a:camera prst="orthographicFront"/>
          <a:lightRig rig="threePt" dir="t"/>
        </a:scene3d>
        <a:sp3d>
          <a:bevelT/>
        </a:sp3d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Open Sans" panose="020B0606030504020204" pitchFamily="34" charset="0"/>
              <a:cs typeface="Open Sans" panose="020B0606030504020204" pitchFamily="34" charset="0"/>
            </a:rPr>
            <a:t>Stock Alert</a:t>
          </a:r>
        </a:p>
      </xdr:txBody>
    </xdr:sp>
    <xdr:clientData/>
  </xdr:oneCellAnchor>
  <xdr:twoCellAnchor>
    <xdr:from>
      <xdr:col>0</xdr:col>
      <xdr:colOff>49696</xdr:colOff>
      <xdr:row>12</xdr:row>
      <xdr:rowOff>132523</xdr:rowOff>
    </xdr:from>
    <xdr:to>
      <xdr:col>16</xdr:col>
      <xdr:colOff>35893</xdr:colOff>
      <xdr:row>23</xdr:row>
      <xdr:rowOff>171174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4DDB3E3-AF87-4C57-A53C-9874948D6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93869</xdr:colOff>
      <xdr:row>0</xdr:row>
      <xdr:rowOff>33132</xdr:rowOff>
    </xdr:from>
    <xdr:to>
      <xdr:col>14</xdr:col>
      <xdr:colOff>110434</xdr:colOff>
      <xdr:row>0</xdr:row>
      <xdr:rowOff>480392</xdr:rowOff>
    </xdr:to>
    <xdr:sp macro="" textlink="">
      <xdr:nvSpPr>
        <xdr:cNvPr id="7" name="Rectangle: Rounded Corner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8F84EED-B2BB-4269-96D1-574531783BAC}"/>
            </a:ext>
          </a:extLst>
        </xdr:cNvPr>
        <xdr:cNvSpPr/>
      </xdr:nvSpPr>
      <xdr:spPr>
        <a:xfrm>
          <a:off x="7360478" y="33132"/>
          <a:ext cx="1236869" cy="447260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rgbClr val="FFFFCD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/>
            <a:t>BILLING</a:t>
          </a:r>
          <a:r>
            <a:rPr lang="en-IN" sz="1800" b="1" baseline="0"/>
            <a:t> </a:t>
          </a:r>
          <a:endParaRPr lang="en-IN" sz="1800" b="1"/>
        </a:p>
      </xdr:txBody>
    </xdr:sp>
    <xdr:clientData/>
  </xdr:twoCellAnchor>
  <xdr:twoCellAnchor>
    <xdr:from>
      <xdr:col>14</xdr:col>
      <xdr:colOff>193261</xdr:colOff>
      <xdr:row>0</xdr:row>
      <xdr:rowOff>41966</xdr:rowOff>
    </xdr:from>
    <xdr:to>
      <xdr:col>16</xdr:col>
      <xdr:colOff>30922</xdr:colOff>
      <xdr:row>0</xdr:row>
      <xdr:rowOff>489226</xdr:rowOff>
    </xdr:to>
    <xdr:sp macro="" textlink="">
      <xdr:nvSpPr>
        <xdr:cNvPr id="8" name="Rectangle: Rounded Corner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EB34CDC-27FE-449F-B3F0-AABDD415A747}"/>
            </a:ext>
          </a:extLst>
        </xdr:cNvPr>
        <xdr:cNvSpPr/>
      </xdr:nvSpPr>
      <xdr:spPr>
        <a:xfrm>
          <a:off x="8680174" y="41966"/>
          <a:ext cx="1654313" cy="447260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rgbClr val="FFFFCD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/>
            <a:t>SALES REPORT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280136</xdr:colOff>
      <xdr:row>1</xdr:row>
      <xdr:rowOff>95854</xdr:rowOff>
    </xdr:from>
    <xdr:to>
      <xdr:col>9</xdr:col>
      <xdr:colOff>577849</xdr:colOff>
      <xdr:row>6</xdr:row>
      <xdr:rowOff>177800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DE3CCC-C16C-491B-A605-E2FFF6200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136" y="286354"/>
          <a:ext cx="1535963" cy="1548796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11</xdr:col>
      <xdr:colOff>627199</xdr:colOff>
      <xdr:row>12</xdr:row>
      <xdr:rowOff>25400</xdr:rowOff>
    </xdr:from>
    <xdr:to>
      <xdr:col>13</xdr:col>
      <xdr:colOff>641350</xdr:colOff>
      <xdr:row>14</xdr:row>
      <xdr:rowOff>133350</xdr:rowOff>
    </xdr:to>
    <xdr:sp macro="[0]!SavePDF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F0B4B17-88DB-4068-8B3C-4D34D1ACEDA4}"/>
            </a:ext>
          </a:extLst>
        </xdr:cNvPr>
        <xdr:cNvSpPr/>
      </xdr:nvSpPr>
      <xdr:spPr>
        <a:xfrm>
          <a:off x="9682299" y="2984500"/>
          <a:ext cx="1760401" cy="565150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rgbClr val="FFFFCD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/>
            <a:t>SAVE PDF</a:t>
          </a:r>
        </a:p>
      </xdr:txBody>
    </xdr:sp>
    <xdr:clientData/>
  </xdr:twoCellAnchor>
  <xdr:twoCellAnchor>
    <xdr:from>
      <xdr:col>11</xdr:col>
      <xdr:colOff>641351</xdr:colOff>
      <xdr:row>4</xdr:row>
      <xdr:rowOff>935</xdr:rowOff>
    </xdr:from>
    <xdr:to>
      <xdr:col>13</xdr:col>
      <xdr:colOff>635001</xdr:colOff>
      <xdr:row>6</xdr:row>
      <xdr:rowOff>158751</xdr:rowOff>
    </xdr:to>
    <xdr:sp macro="[0]!SaveData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1907A581-ED91-47AE-A1B2-5EDA10317E22}"/>
            </a:ext>
          </a:extLst>
        </xdr:cNvPr>
        <xdr:cNvSpPr/>
      </xdr:nvSpPr>
      <xdr:spPr>
        <a:xfrm>
          <a:off x="9696451" y="1112185"/>
          <a:ext cx="1739900" cy="615016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rgbClr val="FFFFCD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latin typeface="+mn-lt"/>
            </a:rPr>
            <a:t>SAVE DATA</a:t>
          </a:r>
        </a:p>
      </xdr:txBody>
    </xdr:sp>
    <xdr:clientData/>
  </xdr:twoCellAnchor>
  <xdr:twoCellAnchor>
    <xdr:from>
      <xdr:col>11</xdr:col>
      <xdr:colOff>584200</xdr:colOff>
      <xdr:row>1</xdr:row>
      <xdr:rowOff>91028</xdr:rowOff>
    </xdr:from>
    <xdr:to>
      <xdr:col>13</xdr:col>
      <xdr:colOff>628650</xdr:colOff>
      <xdr:row>2</xdr:row>
      <xdr:rowOff>508000</xdr:rowOff>
    </xdr:to>
    <xdr:sp macro="[0]!NewInvoice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6BAF56AF-8BBA-4B2D-ABD2-9A44E6A91E2A}"/>
            </a:ext>
          </a:extLst>
        </xdr:cNvPr>
        <xdr:cNvSpPr/>
      </xdr:nvSpPr>
      <xdr:spPr>
        <a:xfrm>
          <a:off x="9639300" y="192628"/>
          <a:ext cx="1790700" cy="582072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rgbClr val="FFFFCD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/>
            <a:t>NEW</a:t>
          </a:r>
          <a:r>
            <a:rPr lang="en-IN" sz="1800" b="1" baseline="0"/>
            <a:t> INVOICE</a:t>
          </a:r>
          <a:endParaRPr lang="en-IN" sz="1800" b="1"/>
        </a:p>
      </xdr:txBody>
    </xdr:sp>
    <xdr:clientData/>
  </xdr:twoCellAnchor>
  <xdr:twoCellAnchor>
    <xdr:from>
      <xdr:col>11</xdr:col>
      <xdr:colOff>639857</xdr:colOff>
      <xdr:row>8</xdr:row>
      <xdr:rowOff>13912</xdr:rowOff>
    </xdr:from>
    <xdr:to>
      <xdr:col>13</xdr:col>
      <xdr:colOff>635000</xdr:colOff>
      <xdr:row>10</xdr:row>
      <xdr:rowOff>139700</xdr:rowOff>
    </xdr:to>
    <xdr:sp macro="[0]!PrintInvoice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29DC21CE-BB7F-4FEE-9239-33E3D450268E}"/>
            </a:ext>
          </a:extLst>
        </xdr:cNvPr>
        <xdr:cNvSpPr/>
      </xdr:nvSpPr>
      <xdr:spPr>
        <a:xfrm>
          <a:off x="9694957" y="2058612"/>
          <a:ext cx="1741393" cy="582988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rgbClr val="FFFFCD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/>
            <a:t>PRINT INVOICE</a:t>
          </a:r>
        </a:p>
      </xdr:txBody>
    </xdr:sp>
    <xdr:clientData/>
  </xdr:twoCellAnchor>
  <xdr:twoCellAnchor>
    <xdr:from>
      <xdr:col>11</xdr:col>
      <xdr:colOff>646249</xdr:colOff>
      <xdr:row>20</xdr:row>
      <xdr:rowOff>1618</xdr:rowOff>
    </xdr:from>
    <xdr:to>
      <xdr:col>13</xdr:col>
      <xdr:colOff>647701</xdr:colOff>
      <xdr:row>22</xdr:row>
      <xdr:rowOff>120649</xdr:rowOff>
    </xdr:to>
    <xdr:sp macro="" textlink="">
      <xdr:nvSpPr>
        <xdr:cNvPr id="8" name="Rectangle: Rounded Corner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7BDFC5A-1CDC-4ECF-8525-2B79AE65638B}"/>
            </a:ext>
          </a:extLst>
        </xdr:cNvPr>
        <xdr:cNvSpPr/>
      </xdr:nvSpPr>
      <xdr:spPr>
        <a:xfrm>
          <a:off x="9701349" y="4789518"/>
          <a:ext cx="1747702" cy="576231"/>
        </a:xfrm>
        <a:prstGeom prst="roundRect">
          <a:avLst/>
        </a:prstGeom>
        <a:solidFill>
          <a:schemeClr val="accent1">
            <a:lumMod val="75000"/>
          </a:schemeClr>
        </a:solidFill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/>
            <a:t>STOCK</a:t>
          </a:r>
        </a:p>
      </xdr:txBody>
    </xdr:sp>
    <xdr:clientData/>
  </xdr:twoCellAnchor>
  <xdr:twoCellAnchor>
    <xdr:from>
      <xdr:col>11</xdr:col>
      <xdr:colOff>654050</xdr:colOff>
      <xdr:row>16</xdr:row>
      <xdr:rowOff>8779</xdr:rowOff>
    </xdr:from>
    <xdr:to>
      <xdr:col>13</xdr:col>
      <xdr:colOff>641350</xdr:colOff>
      <xdr:row>18</xdr:row>
      <xdr:rowOff>133350</xdr:rowOff>
    </xdr:to>
    <xdr:sp macro="" textlink="">
      <xdr:nvSpPr>
        <xdr:cNvPr id="9" name="Rectangle: Rounded Corner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D548A8F-76D3-42FB-820D-857E198B7158}"/>
            </a:ext>
          </a:extLst>
        </xdr:cNvPr>
        <xdr:cNvSpPr/>
      </xdr:nvSpPr>
      <xdr:spPr>
        <a:xfrm>
          <a:off x="9709150" y="3882279"/>
          <a:ext cx="1733550" cy="581771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rgbClr val="FFFFCD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/>
            <a:t>SALES</a:t>
          </a:r>
          <a:r>
            <a:rPr lang="en-IN" sz="1800" b="1" baseline="0"/>
            <a:t> REPORT</a:t>
          </a:r>
          <a:endParaRPr lang="en-IN" sz="1800" b="1"/>
        </a:p>
      </xdr:txBody>
    </xdr:sp>
    <xdr:clientData/>
  </xdr:twoCellAnchor>
  <xdr:twoCellAnchor>
    <xdr:from>
      <xdr:col>10</xdr:col>
      <xdr:colOff>603250</xdr:colOff>
      <xdr:row>2</xdr:row>
      <xdr:rowOff>35298</xdr:rowOff>
    </xdr:from>
    <xdr:to>
      <xdr:col>11</xdr:col>
      <xdr:colOff>412750</xdr:colOff>
      <xdr:row>2</xdr:row>
      <xdr:rowOff>450849</xdr:rowOff>
    </xdr:to>
    <xdr:sp macro="" textlink="">
      <xdr:nvSpPr>
        <xdr:cNvPr id="3" name="Arrow: Striped Right 2">
          <a:extLst>
            <a:ext uri="{FF2B5EF4-FFF2-40B4-BE49-F238E27FC236}">
              <a16:creationId xmlns:a16="http://schemas.microsoft.com/office/drawing/2014/main" id="{305D8CAF-15C3-4945-A461-AD2DE8B71EC9}"/>
            </a:ext>
          </a:extLst>
        </xdr:cNvPr>
        <xdr:cNvSpPr/>
      </xdr:nvSpPr>
      <xdr:spPr>
        <a:xfrm>
          <a:off x="8826500" y="301998"/>
          <a:ext cx="641350" cy="415551"/>
        </a:xfrm>
        <a:prstGeom prst="stripedRightArrow">
          <a:avLst/>
        </a:prstGeom>
        <a:solidFill>
          <a:schemeClr val="accent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603250</xdr:colOff>
      <xdr:row>4</xdr:row>
      <xdr:rowOff>143248</xdr:rowOff>
    </xdr:from>
    <xdr:to>
      <xdr:col>11</xdr:col>
      <xdr:colOff>412750</xdr:colOff>
      <xdr:row>6</xdr:row>
      <xdr:rowOff>101599</xdr:rowOff>
    </xdr:to>
    <xdr:sp macro="" textlink="">
      <xdr:nvSpPr>
        <xdr:cNvPr id="10" name="Arrow: Striped Right 9">
          <a:extLst>
            <a:ext uri="{FF2B5EF4-FFF2-40B4-BE49-F238E27FC236}">
              <a16:creationId xmlns:a16="http://schemas.microsoft.com/office/drawing/2014/main" id="{9571107D-72D4-468C-BB5D-8A7E5698FA09}"/>
            </a:ext>
          </a:extLst>
        </xdr:cNvPr>
        <xdr:cNvSpPr/>
      </xdr:nvSpPr>
      <xdr:spPr>
        <a:xfrm>
          <a:off x="8826500" y="1254498"/>
          <a:ext cx="641350" cy="415551"/>
        </a:xfrm>
        <a:prstGeom prst="stripedRightArrow">
          <a:avLst/>
        </a:prstGeom>
        <a:solidFill>
          <a:schemeClr val="accent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609600</xdr:colOff>
      <xdr:row>8</xdr:row>
      <xdr:rowOff>124198</xdr:rowOff>
    </xdr:from>
    <xdr:to>
      <xdr:col>11</xdr:col>
      <xdr:colOff>419100</xdr:colOff>
      <xdr:row>10</xdr:row>
      <xdr:rowOff>82549</xdr:rowOff>
    </xdr:to>
    <xdr:sp macro="" textlink="">
      <xdr:nvSpPr>
        <xdr:cNvPr id="11" name="Arrow: Striped Right 10">
          <a:extLst>
            <a:ext uri="{FF2B5EF4-FFF2-40B4-BE49-F238E27FC236}">
              <a16:creationId xmlns:a16="http://schemas.microsoft.com/office/drawing/2014/main" id="{6EE58F2D-CF07-4F75-83B7-DA670F4B2FF4}"/>
            </a:ext>
          </a:extLst>
        </xdr:cNvPr>
        <xdr:cNvSpPr/>
      </xdr:nvSpPr>
      <xdr:spPr>
        <a:xfrm>
          <a:off x="8832850" y="2168898"/>
          <a:ext cx="641350" cy="415551"/>
        </a:xfrm>
        <a:prstGeom prst="stripedRightArrow">
          <a:avLst/>
        </a:prstGeom>
        <a:solidFill>
          <a:schemeClr val="accent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615950</xdr:colOff>
      <xdr:row>12</xdr:row>
      <xdr:rowOff>143248</xdr:rowOff>
    </xdr:from>
    <xdr:to>
      <xdr:col>11</xdr:col>
      <xdr:colOff>425450</xdr:colOff>
      <xdr:row>14</xdr:row>
      <xdr:rowOff>101599</xdr:rowOff>
    </xdr:to>
    <xdr:sp macro="" textlink="">
      <xdr:nvSpPr>
        <xdr:cNvPr id="12" name="Arrow: Striped Right 11">
          <a:extLst>
            <a:ext uri="{FF2B5EF4-FFF2-40B4-BE49-F238E27FC236}">
              <a16:creationId xmlns:a16="http://schemas.microsoft.com/office/drawing/2014/main" id="{5BEC8806-906A-4BB7-8C85-0C74E4B27A4F}"/>
            </a:ext>
          </a:extLst>
        </xdr:cNvPr>
        <xdr:cNvSpPr/>
      </xdr:nvSpPr>
      <xdr:spPr>
        <a:xfrm>
          <a:off x="8839200" y="3102348"/>
          <a:ext cx="641350" cy="415551"/>
        </a:xfrm>
        <a:prstGeom prst="stripedRightArrow">
          <a:avLst/>
        </a:prstGeom>
        <a:solidFill>
          <a:schemeClr val="accent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603250</xdr:colOff>
      <xdr:row>16</xdr:row>
      <xdr:rowOff>111498</xdr:rowOff>
    </xdr:from>
    <xdr:to>
      <xdr:col>11</xdr:col>
      <xdr:colOff>412750</xdr:colOff>
      <xdr:row>18</xdr:row>
      <xdr:rowOff>69849</xdr:rowOff>
    </xdr:to>
    <xdr:sp macro="" textlink="">
      <xdr:nvSpPr>
        <xdr:cNvPr id="13" name="Arrow: Striped Right 12">
          <a:extLst>
            <a:ext uri="{FF2B5EF4-FFF2-40B4-BE49-F238E27FC236}">
              <a16:creationId xmlns:a16="http://schemas.microsoft.com/office/drawing/2014/main" id="{65B2BA94-73D0-4414-B71E-6A162657233C}"/>
            </a:ext>
          </a:extLst>
        </xdr:cNvPr>
        <xdr:cNvSpPr/>
      </xdr:nvSpPr>
      <xdr:spPr>
        <a:xfrm>
          <a:off x="8826500" y="3984998"/>
          <a:ext cx="641350" cy="415551"/>
        </a:xfrm>
        <a:prstGeom prst="stripedRightArrow">
          <a:avLst/>
        </a:prstGeom>
        <a:solidFill>
          <a:schemeClr val="accent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609600</xdr:colOff>
      <xdr:row>20</xdr:row>
      <xdr:rowOff>117848</xdr:rowOff>
    </xdr:from>
    <xdr:to>
      <xdr:col>11</xdr:col>
      <xdr:colOff>419100</xdr:colOff>
      <xdr:row>22</xdr:row>
      <xdr:rowOff>76199</xdr:rowOff>
    </xdr:to>
    <xdr:sp macro="" textlink="">
      <xdr:nvSpPr>
        <xdr:cNvPr id="14" name="Arrow: Striped Right 13">
          <a:extLst>
            <a:ext uri="{FF2B5EF4-FFF2-40B4-BE49-F238E27FC236}">
              <a16:creationId xmlns:a16="http://schemas.microsoft.com/office/drawing/2014/main" id="{3880492E-DDD8-44BB-ADDE-F140802DAE8D}"/>
            </a:ext>
          </a:extLst>
        </xdr:cNvPr>
        <xdr:cNvSpPr/>
      </xdr:nvSpPr>
      <xdr:spPr>
        <a:xfrm>
          <a:off x="8832850" y="4905748"/>
          <a:ext cx="641350" cy="415551"/>
        </a:xfrm>
        <a:prstGeom prst="stripedRightArrow">
          <a:avLst/>
        </a:prstGeom>
        <a:solidFill>
          <a:schemeClr val="accent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756227</xdr:colOff>
      <xdr:row>1</xdr:row>
      <xdr:rowOff>28863</xdr:rowOff>
    </xdr:from>
    <xdr:to>
      <xdr:col>2</xdr:col>
      <xdr:colOff>1281545</xdr:colOff>
      <xdr:row>1</xdr:row>
      <xdr:rowOff>340589</xdr:rowOff>
    </xdr:to>
    <xdr:sp macro="" textlink="">
      <xdr:nvSpPr>
        <xdr:cNvPr id="2" name="Arrow: Striped Right 1">
          <a:extLst>
            <a:ext uri="{FF2B5EF4-FFF2-40B4-BE49-F238E27FC236}">
              <a16:creationId xmlns:a16="http://schemas.microsoft.com/office/drawing/2014/main" id="{42E33BF6-7D60-4C7B-ADD6-1D906EBB756B}"/>
            </a:ext>
          </a:extLst>
        </xdr:cNvPr>
        <xdr:cNvSpPr/>
      </xdr:nvSpPr>
      <xdr:spPr>
        <a:xfrm>
          <a:off x="2245591" y="196272"/>
          <a:ext cx="525318" cy="311726"/>
        </a:xfrm>
        <a:prstGeom prst="stripedRightArrow">
          <a:avLst/>
        </a:prstGeom>
        <a:solidFill>
          <a:srgbClr val="FF3F3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173183</xdr:colOff>
      <xdr:row>1</xdr:row>
      <xdr:rowOff>5775</xdr:rowOff>
    </xdr:from>
    <xdr:to>
      <xdr:col>10</xdr:col>
      <xdr:colOff>456047</xdr:colOff>
      <xdr:row>2</xdr:row>
      <xdr:rowOff>51956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DF53D1-9FD4-4EF7-9964-BBF0BCAE9604}"/>
            </a:ext>
          </a:extLst>
        </xdr:cNvPr>
        <xdr:cNvSpPr/>
      </xdr:nvSpPr>
      <xdr:spPr>
        <a:xfrm>
          <a:off x="8214592" y="173184"/>
          <a:ext cx="1212273" cy="432954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rgbClr val="FFFFCD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/>
            <a:t>BILLING</a:t>
          </a:r>
        </a:p>
      </xdr:txBody>
    </xdr:sp>
    <xdr:clientData/>
  </xdr:twoCellAnchor>
  <xdr:twoCellAnchor>
    <xdr:from>
      <xdr:col>10</xdr:col>
      <xdr:colOff>542637</xdr:colOff>
      <xdr:row>1</xdr:row>
      <xdr:rowOff>1</xdr:rowOff>
    </xdr:from>
    <xdr:to>
      <xdr:col>12</xdr:col>
      <xdr:colOff>444501</xdr:colOff>
      <xdr:row>2</xdr:row>
      <xdr:rowOff>60488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CE54E1B-0AA8-4BF9-9408-0002DCD59303}"/>
            </a:ext>
          </a:extLst>
        </xdr:cNvPr>
        <xdr:cNvSpPr/>
      </xdr:nvSpPr>
      <xdr:spPr>
        <a:xfrm>
          <a:off x="9513455" y="167410"/>
          <a:ext cx="1125682" cy="447260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rgbClr val="FFFFCD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/>
            <a:t>STOCK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6349</xdr:colOff>
      <xdr:row>0</xdr:row>
      <xdr:rowOff>0</xdr:rowOff>
    </xdr:from>
    <xdr:ext cx="6674955" cy="31473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667717D-9B8E-45E5-9AF1-B0AD4C9A1892}"/>
            </a:ext>
          </a:extLst>
        </xdr:cNvPr>
        <xdr:cNvSpPr/>
      </xdr:nvSpPr>
      <xdr:spPr>
        <a:xfrm>
          <a:off x="6349" y="0"/>
          <a:ext cx="6674955" cy="314739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rgbClr val="FFFFCD"/>
          </a:solidFill>
        </a:ln>
        <a:scene3d>
          <a:camera prst="orthographicFront"/>
          <a:lightRig rig="threePt" dir="t"/>
        </a:scene3d>
        <a:sp3d>
          <a:bevelT/>
        </a:sp3d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Open Sans" panose="020B0606030504020204" pitchFamily="34" charset="0"/>
              <a:cs typeface="Open Sans" panose="020B0606030504020204" pitchFamily="34" charset="0"/>
            </a:rPr>
            <a:t>Customer Database</a:t>
          </a:r>
        </a:p>
      </xdr:txBody>
    </xdr:sp>
    <xdr:clientData/>
  </xdr:one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4D8C5-520E-4B6C-B457-CDF45291FCED}">
  <sheetPr codeName="Sheet2">
    <tabColor rgb="FF0070C0"/>
  </sheetPr>
  <dimension ref="B1:P27"/>
  <sheetViews>
    <sheetView showGridLines="0" showRowColHeaders="0" tabSelected="1" zoomScale="115" zoomScaleNormal="115" workbookViewId="0">
      <selection activeCell="C11" sqref="C11"/>
    </sheetView>
  </sheetViews>
  <sheetFormatPr defaultColWidth="10.85546875" defaultRowHeight="14.25"/>
  <cols>
    <col min="1" max="1" width="1.42578125" style="21" customWidth="1"/>
    <col min="2" max="2" width="10.140625" style="21" bestFit="1" customWidth="1"/>
    <col min="3" max="3" width="10.7109375" style="21" bestFit="1" customWidth="1"/>
    <col min="4" max="4" width="14.85546875" style="21" bestFit="1" customWidth="1"/>
    <col min="5" max="6" width="9.140625" style="21" bestFit="1" customWidth="1"/>
    <col min="7" max="7" width="9.85546875" style="21" bestFit="1" customWidth="1"/>
    <col min="8" max="8" width="4.85546875" style="21" customWidth="1"/>
    <col min="9" max="9" width="3.28515625" style="21" customWidth="1"/>
    <col min="10" max="10" width="10.7109375" style="21" bestFit="1" customWidth="1"/>
    <col min="11" max="11" width="14.85546875" style="21" bestFit="1" customWidth="1"/>
    <col min="12" max="12" width="4.5703125" style="21" bestFit="1" customWidth="1"/>
    <col min="13" max="13" width="14.5703125" style="21" bestFit="1" customWidth="1"/>
    <col min="14" max="14" width="2.85546875" style="21" customWidth="1"/>
    <col min="15" max="15" width="14.5703125" style="21" bestFit="1" customWidth="1"/>
    <col min="16" max="16" width="11.42578125" style="21" customWidth="1"/>
    <col min="17" max="16384" width="10.85546875" style="21"/>
  </cols>
  <sheetData>
    <row r="1" spans="2:16" ht="45" customHeight="1"/>
    <row r="3" spans="2:16" ht="15" thickBot="1"/>
    <row r="4" spans="2:16" ht="17.25" thickTop="1" thickBot="1">
      <c r="B4" s="23" t="s">
        <v>48</v>
      </c>
      <c r="C4" s="23" t="s">
        <v>41</v>
      </c>
      <c r="D4" s="23" t="s">
        <v>20</v>
      </c>
      <c r="E4" s="23" t="s">
        <v>21</v>
      </c>
      <c r="F4" s="23" t="s">
        <v>23</v>
      </c>
      <c r="G4" s="23" t="s">
        <v>22</v>
      </c>
      <c r="H4" s="23" t="s">
        <v>0</v>
      </c>
      <c r="I4" s="22"/>
      <c r="J4" s="23" t="s">
        <v>41</v>
      </c>
      <c r="K4" s="23" t="s">
        <v>20</v>
      </c>
      <c r="L4" s="23" t="s">
        <v>0</v>
      </c>
      <c r="M4" s="23" t="s">
        <v>51</v>
      </c>
      <c r="O4" s="23" t="s">
        <v>49</v>
      </c>
      <c r="P4" s="23" t="s">
        <v>50</v>
      </c>
    </row>
    <row r="5" spans="2:16" ht="17.25" thickTop="1" thickBot="1">
      <c r="B5" s="24">
        <v>43994</v>
      </c>
      <c r="C5" s="25" t="s">
        <v>39</v>
      </c>
      <c r="D5" s="25" t="s">
        <v>26</v>
      </c>
      <c r="E5" s="25">
        <v>9037</v>
      </c>
      <c r="F5" s="26">
        <v>0.12</v>
      </c>
      <c r="G5" s="27">
        <v>1700</v>
      </c>
      <c r="H5" s="28">
        <v>100</v>
      </c>
      <c r="I5" s="22"/>
      <c r="J5" s="25" t="s">
        <v>39</v>
      </c>
      <c r="K5" s="25" t="str">
        <f>IFERROR(VLOOKUP(J5,C4:D12,2,0),"")</f>
        <v>Bean bag</v>
      </c>
      <c r="L5" s="25">
        <f>SUMIF(C5:$C$12,J5,$H$5:$H$12)-SUMIF(BILLING!C14:$C$24,STOCK!J5,BILLING!$H$14:$H$24)</f>
        <v>100</v>
      </c>
      <c r="M5" s="25" t="str">
        <f>IF(L5=0,"Out of Stock","Available")</f>
        <v>Available</v>
      </c>
      <c r="O5" s="25">
        <v>30</v>
      </c>
      <c r="P5" s="25" t="str">
        <f t="shared" ref="P5:P12" si="0">IF(L5&lt;O5,"YES","NO")</f>
        <v>NO</v>
      </c>
    </row>
    <row r="6" spans="2:16" ht="17.25" thickTop="1" thickBot="1">
      <c r="B6" s="24">
        <v>43995</v>
      </c>
      <c r="C6" s="25" t="s">
        <v>32</v>
      </c>
      <c r="D6" s="25" t="s">
        <v>24</v>
      </c>
      <c r="E6" s="25">
        <v>9035</v>
      </c>
      <c r="F6" s="26">
        <v>0.12</v>
      </c>
      <c r="G6" s="27">
        <v>3500</v>
      </c>
      <c r="H6" s="28">
        <v>100</v>
      </c>
      <c r="I6" s="22"/>
      <c r="J6" s="25" t="s">
        <v>32</v>
      </c>
      <c r="K6" s="25" t="str">
        <f t="shared" ref="K6:K12" si="1">IFERROR(VLOOKUP(J6,C5:D13,2,0),"")</f>
        <v>Cabinet</v>
      </c>
      <c r="L6" s="25">
        <v>29</v>
      </c>
      <c r="M6" s="25" t="str">
        <f t="shared" ref="M6:M12" si="2">IF(L6=0,"Out of Stock","Available")</f>
        <v>Available</v>
      </c>
      <c r="O6" s="25">
        <v>30</v>
      </c>
      <c r="P6" s="25" t="str">
        <f t="shared" si="0"/>
        <v>YES</v>
      </c>
    </row>
    <row r="7" spans="2:16" ht="17.25" thickTop="1" thickBot="1">
      <c r="B7" s="24">
        <v>43996</v>
      </c>
      <c r="C7" s="25" t="s">
        <v>34</v>
      </c>
      <c r="D7" s="25" t="s">
        <v>25</v>
      </c>
      <c r="E7" s="25">
        <v>9036</v>
      </c>
      <c r="F7" s="26">
        <v>0.14000000000000001</v>
      </c>
      <c r="G7" s="27">
        <v>2700</v>
      </c>
      <c r="H7" s="28">
        <v>100</v>
      </c>
      <c r="I7" s="22"/>
      <c r="J7" s="25" t="s">
        <v>34</v>
      </c>
      <c r="K7" s="25" t="str">
        <f t="shared" si="1"/>
        <v>Chair</v>
      </c>
      <c r="L7" s="25">
        <f>SUMIF(C7:$C$12,J7,$H$5:$H$12)-SUMIF(BILLING!C16:$C$24,STOCK!J7,BILLING!$H$14:$H$24)</f>
        <v>100</v>
      </c>
      <c r="M7" s="25" t="str">
        <f t="shared" si="2"/>
        <v>Available</v>
      </c>
      <c r="O7" s="25">
        <v>30</v>
      </c>
      <c r="P7" s="25" t="str">
        <f t="shared" si="0"/>
        <v>NO</v>
      </c>
    </row>
    <row r="8" spans="2:16" ht="17.25" thickTop="1" thickBot="1">
      <c r="B8" s="24">
        <v>43997</v>
      </c>
      <c r="C8" s="25" t="s">
        <v>36</v>
      </c>
      <c r="D8" s="25" t="s">
        <v>30</v>
      </c>
      <c r="E8" s="25">
        <v>9043</v>
      </c>
      <c r="F8" s="26">
        <v>0.1</v>
      </c>
      <c r="G8" s="27">
        <v>3700</v>
      </c>
      <c r="H8" s="28">
        <v>100</v>
      </c>
      <c r="I8" s="22"/>
      <c r="J8" s="25" t="s">
        <v>36</v>
      </c>
      <c r="K8" s="25" t="str">
        <f t="shared" si="1"/>
        <v>Computer Stand</v>
      </c>
      <c r="L8" s="25">
        <f>SUMIF(C8:$C$12,J8,$H$5:$H$12)-SUMIF(BILLING!C17:$C$24,STOCK!J8,BILLING!$H$14:$H$24)</f>
        <v>100</v>
      </c>
      <c r="M8" s="25" t="str">
        <f t="shared" si="2"/>
        <v>Available</v>
      </c>
      <c r="O8" s="25">
        <v>30</v>
      </c>
      <c r="P8" s="25" t="str">
        <f t="shared" si="0"/>
        <v>NO</v>
      </c>
    </row>
    <row r="9" spans="2:16" ht="17.25" thickTop="1" thickBot="1">
      <c r="B9" s="24">
        <v>43998</v>
      </c>
      <c r="C9" s="25" t="s">
        <v>37</v>
      </c>
      <c r="D9" s="25" t="s">
        <v>31</v>
      </c>
      <c r="E9" s="25">
        <v>9044</v>
      </c>
      <c r="F9" s="26">
        <v>0.12</v>
      </c>
      <c r="G9" s="27">
        <v>2900</v>
      </c>
      <c r="H9" s="28">
        <v>100</v>
      </c>
      <c r="I9" s="22"/>
      <c r="J9" s="25" t="s">
        <v>37</v>
      </c>
      <c r="K9" s="25" t="str">
        <f t="shared" si="1"/>
        <v>Folding Table</v>
      </c>
      <c r="L9" s="25">
        <f>SUMIF(C9:$C$12,J9,$H$5:$H$12)-SUMIF(BILLING!C18:$C$24,STOCK!J9,BILLING!$H$14:$H$24)</f>
        <v>100</v>
      </c>
      <c r="M9" s="25" t="str">
        <f t="shared" si="2"/>
        <v>Available</v>
      </c>
      <c r="O9" s="25">
        <v>20</v>
      </c>
      <c r="P9" s="25" t="str">
        <f t="shared" si="0"/>
        <v>NO</v>
      </c>
    </row>
    <row r="10" spans="2:16" ht="17.25" thickTop="1" thickBot="1">
      <c r="B10" s="24">
        <v>43999</v>
      </c>
      <c r="C10" s="25" t="s">
        <v>33</v>
      </c>
      <c r="D10" s="25" t="s">
        <v>29</v>
      </c>
      <c r="E10" s="25">
        <v>9040</v>
      </c>
      <c r="F10" s="26">
        <v>0.12</v>
      </c>
      <c r="G10" s="27">
        <v>8500</v>
      </c>
      <c r="H10" s="28">
        <v>100</v>
      </c>
      <c r="I10" s="22"/>
      <c r="J10" s="25" t="s">
        <v>33</v>
      </c>
      <c r="K10" s="25" t="str">
        <f t="shared" si="1"/>
        <v>Sofa Bed</v>
      </c>
      <c r="L10" s="25">
        <f>SUMIF(C10:$C$12,J10,$H$5:$H$12)-SUMIF(BILLING!C19:$C$24,STOCK!J10,BILLING!$H$14:$H$24)</f>
        <v>100</v>
      </c>
      <c r="M10" s="25" t="str">
        <f t="shared" si="2"/>
        <v>Available</v>
      </c>
      <c r="O10" s="25">
        <v>20</v>
      </c>
      <c r="P10" s="25" t="str">
        <f t="shared" si="0"/>
        <v>NO</v>
      </c>
    </row>
    <row r="11" spans="2:16" ht="17.25" thickTop="1" thickBot="1">
      <c r="B11" s="24">
        <v>44000</v>
      </c>
      <c r="C11" s="25" t="s">
        <v>35</v>
      </c>
      <c r="D11" s="25" t="s">
        <v>27</v>
      </c>
      <c r="E11" s="25">
        <v>9038</v>
      </c>
      <c r="F11" s="26">
        <v>0.14000000000000001</v>
      </c>
      <c r="G11" s="27">
        <v>900</v>
      </c>
      <c r="H11" s="28">
        <v>100</v>
      </c>
      <c r="I11" s="22"/>
      <c r="J11" s="25" t="s">
        <v>35</v>
      </c>
      <c r="K11" s="25" t="str">
        <f t="shared" si="1"/>
        <v>Stool</v>
      </c>
      <c r="L11" s="25">
        <f>SUMIF(C11:$C$12,J11,$H$5:$H$12)-SUMIF(BILLING!C20:$C$24,STOCK!J11,BILLING!$H$14:$H$24)</f>
        <v>100</v>
      </c>
      <c r="M11" s="25" t="str">
        <f t="shared" si="2"/>
        <v>Available</v>
      </c>
      <c r="O11" s="25">
        <v>10</v>
      </c>
      <c r="P11" s="25" t="str">
        <f t="shared" si="0"/>
        <v>NO</v>
      </c>
    </row>
    <row r="12" spans="2:16" ht="17.25" thickTop="1" thickBot="1">
      <c r="B12" s="24">
        <v>44001</v>
      </c>
      <c r="C12" s="25" t="s">
        <v>38</v>
      </c>
      <c r="D12" s="25" t="s">
        <v>28</v>
      </c>
      <c r="E12" s="25">
        <v>9039</v>
      </c>
      <c r="F12" s="26">
        <v>0.1</v>
      </c>
      <c r="G12" s="27">
        <v>6000</v>
      </c>
      <c r="H12" s="28">
        <v>100</v>
      </c>
      <c r="I12" s="22"/>
      <c r="J12" s="25" t="s">
        <v>38</v>
      </c>
      <c r="K12" s="25" t="str">
        <f t="shared" si="1"/>
        <v>Table</v>
      </c>
      <c r="L12" s="25">
        <f>SUMIF(C12:$C$12,J12,$H$5:$H$12)-SUMIF(BILLING!C21:$C$24,STOCK!J12,BILLING!$H$14:$H$24)</f>
        <v>100</v>
      </c>
      <c r="M12" s="25" t="str">
        <f t="shared" si="2"/>
        <v>Available</v>
      </c>
      <c r="O12" s="25">
        <v>10</v>
      </c>
      <c r="P12" s="25" t="str">
        <f t="shared" si="0"/>
        <v>NO</v>
      </c>
    </row>
    <row r="13" spans="2:16" ht="15" thickTop="1"/>
    <row r="27" spans="7:7">
      <c r="G27" s="29"/>
    </row>
  </sheetData>
  <sortState xmlns:xlrd2="http://schemas.microsoft.com/office/spreadsheetml/2017/richdata2" ref="C5:F12">
    <sortCondition ref="C5:C12"/>
  </sortState>
  <phoneticPr fontId="19" type="noConversion"/>
  <conditionalFormatting sqref="M5:M12">
    <cfRule type="containsText" dxfId="1" priority="3" operator="containsText" text="Out of Stock">
      <formula>NOT(ISERROR(SEARCH("Out of Stock",M5)))</formula>
    </cfRule>
  </conditionalFormatting>
  <conditionalFormatting sqref="P5:P12">
    <cfRule type="containsText" dxfId="0" priority="2" operator="containsText" text="YES">
      <formula>NOT(ISERROR(SEARCH("YES",P5)))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0C0"/>
    <outlinePr summaryBelow="0" summaryRight="0"/>
    <pageSetUpPr fitToPage="1"/>
  </sheetPr>
  <dimension ref="B1:AA115"/>
  <sheetViews>
    <sheetView showGridLines="0" topLeftCell="B3" zoomScaleNormal="100" workbookViewId="0">
      <selection activeCell="I12" sqref="I12"/>
    </sheetView>
  </sheetViews>
  <sheetFormatPr defaultColWidth="17.28515625" defaultRowHeight="15" customHeight="1"/>
  <cols>
    <col min="1" max="1" width="4.5703125" style="32" customWidth="1"/>
    <col min="2" max="2" width="4.28515625" style="35" customWidth="1"/>
    <col min="3" max="3" width="11.42578125" style="36" customWidth="1"/>
    <col min="4" max="4" width="22.42578125" style="36" customWidth="1"/>
    <col min="5" max="5" width="9.7109375" style="36" customWidth="1"/>
    <col min="6" max="6" width="13.5703125" style="36" customWidth="1"/>
    <col min="7" max="7" width="14.140625" style="36" customWidth="1"/>
    <col min="8" max="8" width="6.5703125" style="36" customWidth="1"/>
    <col min="9" max="9" width="17.7109375" style="36" customWidth="1"/>
    <col min="10" max="10" width="12.42578125" style="37" customWidth="1"/>
    <col min="11" max="11" width="11.85546875" style="38" customWidth="1"/>
    <col min="12" max="12" width="17.28515625" style="38"/>
    <col min="13" max="13" width="7.7109375" style="38" customWidth="1"/>
    <col min="14" max="14" width="17.28515625" style="38"/>
    <col min="15" max="27" width="17.28515625" style="30"/>
    <col min="28" max="16384" width="17.28515625" style="32"/>
  </cols>
  <sheetData>
    <row r="1" spans="2:12" ht="8.1" customHeight="1" thickBot="1">
      <c r="B1" s="30"/>
      <c r="C1" s="32"/>
      <c r="D1" s="32"/>
      <c r="E1" s="32"/>
      <c r="F1" s="32"/>
      <c r="G1" s="32"/>
      <c r="H1" s="32"/>
      <c r="I1" s="32"/>
      <c r="J1" s="33"/>
    </row>
    <row r="2" spans="2:12" ht="12.95" customHeight="1" thickTop="1">
      <c r="B2" s="30"/>
      <c r="C2" s="44"/>
      <c r="D2" s="45"/>
      <c r="E2" s="45"/>
      <c r="F2" s="45"/>
      <c r="G2" s="45"/>
      <c r="H2" s="45"/>
      <c r="I2" s="45"/>
      <c r="J2" s="46"/>
    </row>
    <row r="3" spans="2:12" ht="48.6" customHeight="1">
      <c r="B3" s="31"/>
      <c r="C3" s="102" t="s">
        <v>11</v>
      </c>
      <c r="D3" s="103"/>
      <c r="E3" s="103"/>
      <c r="F3" s="103"/>
      <c r="G3" s="103"/>
      <c r="H3" s="103"/>
      <c r="I3" s="103"/>
      <c r="J3" s="104"/>
    </row>
    <row r="4" spans="2:12" ht="18" customHeight="1">
      <c r="B4" s="31"/>
      <c r="C4" s="105" t="s">
        <v>64</v>
      </c>
      <c r="D4" s="106"/>
      <c r="E4" s="106"/>
      <c r="F4" s="106"/>
      <c r="G4" s="1"/>
      <c r="H4" s="1"/>
      <c r="I4" s="2"/>
      <c r="J4" s="47"/>
    </row>
    <row r="5" spans="2:12" ht="18" customHeight="1">
      <c r="B5" s="31"/>
      <c r="C5" s="107" t="s">
        <v>12</v>
      </c>
      <c r="D5" s="108"/>
      <c r="E5" s="108"/>
      <c r="F5" s="108"/>
      <c r="G5" s="3"/>
      <c r="H5" s="3"/>
      <c r="I5" s="2"/>
      <c r="J5" s="47"/>
    </row>
    <row r="6" spans="2:12" ht="18" customHeight="1">
      <c r="B6" s="31"/>
      <c r="C6" s="107" t="s">
        <v>83</v>
      </c>
      <c r="D6" s="108"/>
      <c r="E6" s="108"/>
      <c r="F6" s="108"/>
      <c r="G6" s="1"/>
      <c r="H6" s="1"/>
      <c r="I6" s="2"/>
      <c r="J6" s="47"/>
    </row>
    <row r="7" spans="2:12" ht="20.45" customHeight="1" thickBot="1">
      <c r="B7" s="31"/>
      <c r="C7" s="107" t="s">
        <v>47</v>
      </c>
      <c r="D7" s="108"/>
      <c r="E7" s="108"/>
      <c r="F7" s="108"/>
      <c r="G7" s="7"/>
      <c r="H7" s="7"/>
      <c r="I7" s="2"/>
      <c r="J7" s="48"/>
    </row>
    <row r="8" spans="2:12" ht="17.100000000000001" customHeight="1" thickBot="1">
      <c r="B8" s="31"/>
      <c r="C8" s="111" t="s">
        <v>7</v>
      </c>
      <c r="D8" s="112"/>
      <c r="E8" s="112"/>
      <c r="F8" s="112"/>
      <c r="G8" s="112"/>
      <c r="H8" s="112"/>
      <c r="I8" s="112"/>
      <c r="J8" s="113"/>
    </row>
    <row r="9" spans="2:12" ht="18" customHeight="1" thickBot="1">
      <c r="B9" s="31"/>
      <c r="C9" s="63" t="s">
        <v>8</v>
      </c>
      <c r="D9" s="10" t="s">
        <v>71</v>
      </c>
      <c r="E9" s="10"/>
      <c r="F9" s="18"/>
      <c r="G9" s="66" t="s">
        <v>13</v>
      </c>
      <c r="H9" s="17">
        <v>112</v>
      </c>
      <c r="I9" s="118"/>
      <c r="J9" s="119"/>
    </row>
    <row r="10" spans="2:12" ht="18" customHeight="1" thickTop="1" thickBot="1">
      <c r="B10" s="31"/>
      <c r="C10" s="64" t="s">
        <v>10</v>
      </c>
      <c r="D10" s="40" t="str">
        <f>IFERROR(VLOOKUP(D9,'CUSTOMER DATABASE'!A:B,2,0),"")</f>
        <v>TT Colony, Royapettah, Chennai</v>
      </c>
      <c r="E10" s="11"/>
      <c r="F10" s="19"/>
      <c r="G10" s="65" t="s">
        <v>14</v>
      </c>
      <c r="H10" s="20"/>
      <c r="I10" s="68">
        <f ca="1">TODAY()</f>
        <v>44382</v>
      </c>
      <c r="J10" s="49"/>
    </row>
    <row r="11" spans="2:12" ht="18" customHeight="1" thickTop="1" thickBot="1">
      <c r="B11" s="31"/>
      <c r="C11" s="64" t="s">
        <v>94</v>
      </c>
      <c r="D11" s="41" t="str">
        <f>IFERROR(VLOOKUP(D9,'CUSTOMER DATABASE'!A:C,3,0),"")</f>
        <v>Tamil Nadu</v>
      </c>
      <c r="E11" s="67" t="s">
        <v>96</v>
      </c>
      <c r="F11" s="42"/>
      <c r="G11" s="65" t="s">
        <v>95</v>
      </c>
      <c r="H11" s="40" t="str">
        <f>IFERROR(VLOOKUP(D9,'CUSTOMER DATABASE'!A:F,6,0),"")</f>
        <v>87ABCDE1234F2Z1</v>
      </c>
      <c r="I11" s="40"/>
      <c r="J11" s="49"/>
      <c r="L11" s="39"/>
    </row>
    <row r="12" spans="2:12" ht="18" customHeight="1" thickTop="1" thickBot="1">
      <c r="B12" s="31"/>
      <c r="C12" s="64" t="s">
        <v>9</v>
      </c>
      <c r="D12" s="41">
        <f>IFERROR(VLOOKUP(D9,'CUSTOMER DATABASE'!A:E,5),"")</f>
        <v>8899112250</v>
      </c>
      <c r="E12" s="11"/>
      <c r="F12" s="19"/>
      <c r="G12" s="65" t="s">
        <v>15</v>
      </c>
      <c r="H12" s="40"/>
      <c r="I12" s="41" t="s">
        <v>55</v>
      </c>
      <c r="J12" s="49"/>
    </row>
    <row r="13" spans="2:12" ht="18" customHeight="1" thickTop="1">
      <c r="B13" s="31"/>
      <c r="C13" s="50" t="s">
        <v>40</v>
      </c>
      <c r="D13" s="34" t="s">
        <v>3</v>
      </c>
      <c r="E13" s="34" t="s">
        <v>4</v>
      </c>
      <c r="F13" s="34" t="s">
        <v>2</v>
      </c>
      <c r="G13" s="34" t="s">
        <v>1</v>
      </c>
      <c r="H13" s="34" t="s">
        <v>0</v>
      </c>
      <c r="I13" s="34" t="s">
        <v>5</v>
      </c>
      <c r="J13" s="51" t="s">
        <v>6</v>
      </c>
    </row>
    <row r="14" spans="2:12" ht="18" customHeight="1">
      <c r="B14" s="31"/>
      <c r="C14" s="52" t="s">
        <v>35</v>
      </c>
      <c r="D14" s="13" t="str">
        <f>IFERROR(VLOOKUP(C14,STOCK!C4:D12,2,0),"")</f>
        <v>Stool</v>
      </c>
      <c r="E14" s="13">
        <f>IFERROR(VLOOKUP(C14,STOCK!C4:E12,3,0),"")</f>
        <v>9038</v>
      </c>
      <c r="F14" s="14">
        <f>IFERROR(VLOOKUP(C14,STOCK!C4:F12,4,0),"")</f>
        <v>0.14000000000000001</v>
      </c>
      <c r="G14" s="43">
        <f>IFERROR(VLOOKUP(C14,STOCK!C4:G12,5,0),"")</f>
        <v>900</v>
      </c>
      <c r="H14" s="60">
        <v>1</v>
      </c>
      <c r="I14" s="43">
        <f>IFERROR(SUM(G14*H14),"")</f>
        <v>900</v>
      </c>
      <c r="J14" s="53">
        <f>IFERROR(I14+I14*F14,"")</f>
        <v>1026</v>
      </c>
    </row>
    <row r="15" spans="2:12" ht="18" customHeight="1">
      <c r="B15" s="31"/>
      <c r="C15"/>
      <c r="D15" s="13" t="str">
        <f>IFERROR(VLOOKUP(C15,STOCK!C5:D13,2,0),"")</f>
        <v/>
      </c>
      <c r="E15" s="13" t="str">
        <f>IFERROR(VLOOKUP(C15,STOCK!C5:E13,3,0),"")</f>
        <v/>
      </c>
      <c r="F15" s="14" t="str">
        <f>IFERROR(VLOOKUP(C15,STOCK!C5:F13,4,0),"")</f>
        <v/>
      </c>
      <c r="G15" s="43" t="str">
        <f>IFERROR(VLOOKUP(C15,STOCK!C5:G13,5,0),"")</f>
        <v/>
      </c>
      <c r="H15" s="60"/>
      <c r="I15" s="43" t="str">
        <f t="shared" ref="I15:I24" si="0">IFERROR(SUM(G15*H15),"")</f>
        <v/>
      </c>
      <c r="J15" s="53" t="str">
        <f t="shared" ref="J15:J24" si="1">IFERROR(I15+I15*F15,"")</f>
        <v/>
      </c>
    </row>
    <row r="16" spans="2:12" ht="18" customHeight="1">
      <c r="B16" s="31"/>
      <c r="C16" s="52"/>
      <c r="D16" s="13" t="str">
        <f>IFERROR(VLOOKUP(C16,STOCK!C6:D14,2,0),"")</f>
        <v/>
      </c>
      <c r="E16" s="13" t="str">
        <f>IFERROR(VLOOKUP(C16,STOCK!C6:E14,3,0),"")</f>
        <v/>
      </c>
      <c r="F16" s="14" t="str">
        <f>IFERROR(VLOOKUP(C16,STOCK!C6:F14,4,0),"")</f>
        <v/>
      </c>
      <c r="G16" s="43" t="str">
        <f>IFERROR(VLOOKUP(C16,STOCK!C6:G14,5,0),"")</f>
        <v/>
      </c>
      <c r="H16" s="60"/>
      <c r="I16" s="43" t="str">
        <f t="shared" si="0"/>
        <v/>
      </c>
      <c r="J16" s="53" t="str">
        <f t="shared" si="1"/>
        <v/>
      </c>
    </row>
    <row r="17" spans="2:10" ht="18" customHeight="1">
      <c r="B17" s="31"/>
      <c r="C17" s="52"/>
      <c r="D17" s="13" t="str">
        <f>IFERROR(VLOOKUP(C17,STOCK!C7:D15,2,0),"")</f>
        <v/>
      </c>
      <c r="E17" s="13" t="str">
        <f>IFERROR(VLOOKUP(C17,STOCK!C7:E15,3,0),"")</f>
        <v/>
      </c>
      <c r="F17" s="14" t="str">
        <f>IFERROR(VLOOKUP(C17,STOCK!C7:F15,4,0),"")</f>
        <v/>
      </c>
      <c r="G17" s="43" t="str">
        <f>IFERROR(VLOOKUP(C17,STOCK!C7:G15,5,0),"")</f>
        <v/>
      </c>
      <c r="H17" s="60"/>
      <c r="I17" s="43" t="str">
        <f t="shared" si="0"/>
        <v/>
      </c>
      <c r="J17" s="53" t="str">
        <f t="shared" si="1"/>
        <v/>
      </c>
    </row>
    <row r="18" spans="2:10" ht="18" customHeight="1">
      <c r="B18" s="31"/>
      <c r="C18" s="52"/>
      <c r="D18" s="13" t="str">
        <f>IFERROR(VLOOKUP(C18,STOCK!C8:D16,2,0),"")</f>
        <v/>
      </c>
      <c r="E18" s="13" t="str">
        <f>IFERROR(VLOOKUP(C18,STOCK!C8:E16,3,0),"")</f>
        <v/>
      </c>
      <c r="F18" s="14" t="str">
        <f>IFERROR(VLOOKUP(C18,STOCK!C8:F16,4,0),"")</f>
        <v/>
      </c>
      <c r="G18" s="43" t="str">
        <f>IFERROR(VLOOKUP(C18,STOCK!C8:G16,5,0),"")</f>
        <v/>
      </c>
      <c r="H18" s="60"/>
      <c r="I18" s="43" t="str">
        <f t="shared" si="0"/>
        <v/>
      </c>
      <c r="J18" s="53" t="str">
        <f t="shared" si="1"/>
        <v/>
      </c>
    </row>
    <row r="19" spans="2:10" ht="18" customHeight="1">
      <c r="B19" s="31"/>
      <c r="C19" s="52"/>
      <c r="D19" s="13" t="str">
        <f>IFERROR(VLOOKUP(C19,STOCK!C9:D17,2,0),"")</f>
        <v/>
      </c>
      <c r="E19" s="13" t="str">
        <f>IFERROR(VLOOKUP(C19,STOCK!C9:E17,3,0),"")</f>
        <v/>
      </c>
      <c r="F19" s="14" t="str">
        <f>IFERROR(VLOOKUP(C19,STOCK!C9:F17,4,0),"")</f>
        <v/>
      </c>
      <c r="G19" s="43" t="str">
        <f>IFERROR(VLOOKUP(C19,STOCK!C9:G17,5,0),"")</f>
        <v/>
      </c>
      <c r="H19" s="60"/>
      <c r="I19" s="43" t="str">
        <f t="shared" si="0"/>
        <v/>
      </c>
      <c r="J19" s="53" t="str">
        <f t="shared" si="1"/>
        <v/>
      </c>
    </row>
    <row r="20" spans="2:10" ht="18" customHeight="1">
      <c r="B20" s="31"/>
      <c r="C20" s="52"/>
      <c r="D20" s="13" t="str">
        <f>IFERROR(VLOOKUP(C20,STOCK!C10:D18,2,0),"")</f>
        <v/>
      </c>
      <c r="E20" s="13" t="str">
        <f>IFERROR(VLOOKUP(C20,STOCK!C10:E18,3,0),"")</f>
        <v/>
      </c>
      <c r="F20" s="14" t="str">
        <f>IFERROR(VLOOKUP(C20,STOCK!C10:F18,4,0),"")</f>
        <v/>
      </c>
      <c r="G20" s="43" t="str">
        <f>IFERROR(VLOOKUP(C20,STOCK!C10:G18,5,0),"")</f>
        <v/>
      </c>
      <c r="H20" s="60"/>
      <c r="I20" s="43" t="str">
        <f t="shared" si="0"/>
        <v/>
      </c>
      <c r="J20" s="53" t="str">
        <f t="shared" si="1"/>
        <v/>
      </c>
    </row>
    <row r="21" spans="2:10" ht="18" customHeight="1">
      <c r="B21" s="31"/>
      <c r="C21" s="52"/>
      <c r="D21" s="13" t="str">
        <f>IFERROR(VLOOKUP(C21,STOCK!C11:D19,2,0),"")</f>
        <v/>
      </c>
      <c r="E21" s="13" t="str">
        <f>IFERROR(VLOOKUP(C21,STOCK!C11:E19,3,0),"")</f>
        <v/>
      </c>
      <c r="F21" s="14" t="str">
        <f>IFERROR(VLOOKUP(C21,STOCK!C11:F19,4,0),"")</f>
        <v/>
      </c>
      <c r="G21" s="43" t="str">
        <f>IFERROR(VLOOKUP(C21,STOCK!C11:G19,5,0),"")</f>
        <v/>
      </c>
      <c r="H21" s="60"/>
      <c r="I21" s="43" t="str">
        <f t="shared" si="0"/>
        <v/>
      </c>
      <c r="J21" s="53" t="str">
        <f t="shared" si="1"/>
        <v/>
      </c>
    </row>
    <row r="22" spans="2:10" ht="18" customHeight="1">
      <c r="B22" s="31"/>
      <c r="C22" s="52"/>
      <c r="D22" s="13" t="str">
        <f>IFERROR(VLOOKUP(C22,STOCK!C12:D20,2,0),"")</f>
        <v/>
      </c>
      <c r="E22" s="13" t="str">
        <f>IFERROR(VLOOKUP(C22,STOCK!C12:E20,3,0),"")</f>
        <v/>
      </c>
      <c r="F22" s="14" t="str">
        <f>IFERROR(VLOOKUP(C22,STOCK!C12:F20,4,0),"")</f>
        <v/>
      </c>
      <c r="G22" s="43" t="str">
        <f>IFERROR(VLOOKUP(C22,STOCK!C12:G20,5,0),"")</f>
        <v/>
      </c>
      <c r="H22" s="60"/>
      <c r="I22" s="43" t="str">
        <f t="shared" si="0"/>
        <v/>
      </c>
      <c r="J22" s="53" t="str">
        <f t="shared" si="1"/>
        <v/>
      </c>
    </row>
    <row r="23" spans="2:10" ht="18" customHeight="1">
      <c r="B23" s="31"/>
      <c r="C23" s="52"/>
      <c r="D23" s="13" t="str">
        <f>IFERROR(VLOOKUP(C23,STOCK!C13:D21,2,0),"")</f>
        <v/>
      </c>
      <c r="E23" s="13" t="str">
        <f>IFERROR(VLOOKUP(C23,STOCK!C13:E21,3,0),"")</f>
        <v/>
      </c>
      <c r="F23" s="14" t="str">
        <f>IFERROR(VLOOKUP(C23,STOCK!C13:F21,4,0),"")</f>
        <v/>
      </c>
      <c r="G23" s="43" t="str">
        <f>IFERROR(VLOOKUP(C23,STOCK!C13:G21,5,0),"")</f>
        <v/>
      </c>
      <c r="H23" s="60"/>
      <c r="I23" s="43" t="str">
        <f t="shared" si="0"/>
        <v/>
      </c>
      <c r="J23" s="53" t="str">
        <f t="shared" si="1"/>
        <v/>
      </c>
    </row>
    <row r="24" spans="2:10" ht="18" customHeight="1">
      <c r="B24" s="31"/>
      <c r="C24" s="52"/>
      <c r="D24" s="13" t="str">
        <f>IFERROR(VLOOKUP(C24,STOCK!C14:D22,2,0),"")</f>
        <v/>
      </c>
      <c r="E24" s="13" t="str">
        <f>IFERROR(VLOOKUP(C24,STOCK!C14:E22,3,0),"")</f>
        <v/>
      </c>
      <c r="F24" s="14" t="str">
        <f>IFERROR(VLOOKUP(C24,STOCK!C14:F22,4,0),"")</f>
        <v/>
      </c>
      <c r="G24" s="43" t="str">
        <f>IFERROR(VLOOKUP(C24,STOCK!C14:G22,5,0),"")</f>
        <v/>
      </c>
      <c r="H24" s="60"/>
      <c r="I24" s="43" t="str">
        <f t="shared" si="0"/>
        <v/>
      </c>
      <c r="J24" s="53" t="str">
        <f t="shared" si="1"/>
        <v/>
      </c>
    </row>
    <row r="25" spans="2:10" ht="15.75">
      <c r="B25" s="31"/>
      <c r="C25" s="54"/>
      <c r="D25" s="15"/>
      <c r="E25" s="15"/>
      <c r="F25" s="15"/>
      <c r="G25" s="5"/>
      <c r="H25" s="5"/>
      <c r="I25" s="12" t="s">
        <v>42</v>
      </c>
      <c r="J25" s="69">
        <f>SUM(I14:I24)</f>
        <v>900</v>
      </c>
    </row>
    <row r="26" spans="2:10" ht="15.75">
      <c r="B26" s="31"/>
      <c r="C26" s="54"/>
      <c r="D26" s="15"/>
      <c r="E26" s="15"/>
      <c r="F26" s="15"/>
      <c r="G26" s="5"/>
      <c r="H26" s="5"/>
      <c r="I26" s="12" t="s">
        <v>44</v>
      </c>
      <c r="J26" s="70">
        <v>0.1</v>
      </c>
    </row>
    <row r="27" spans="2:10" ht="15.75">
      <c r="B27" s="31"/>
      <c r="C27" s="54"/>
      <c r="D27" s="15"/>
      <c r="E27" s="15"/>
      <c r="F27" s="15"/>
      <c r="G27" s="5"/>
      <c r="H27" s="5"/>
      <c r="I27" s="12" t="s">
        <v>45</v>
      </c>
      <c r="J27" s="69">
        <f>J25-J25*J26</f>
        <v>810</v>
      </c>
    </row>
    <row r="28" spans="2:10" ht="19.5" customHeight="1">
      <c r="B28" s="31"/>
      <c r="C28" s="55" t="s">
        <v>46</v>
      </c>
      <c r="D28" s="6"/>
      <c r="E28" s="8"/>
      <c r="F28" s="8"/>
      <c r="G28" s="8"/>
      <c r="H28" s="4"/>
      <c r="I28" s="12" t="str">
        <f>IF(I12="InterState Sale","IGST","")</f>
        <v>IGST</v>
      </c>
      <c r="J28" s="71">
        <f>IF(I28="","",(SUM(J13:J23)-SUM(I13:I23)))</f>
        <v>126</v>
      </c>
    </row>
    <row r="29" spans="2:10" ht="19.5" customHeight="1">
      <c r="B29" s="31"/>
      <c r="C29" s="114" t="s">
        <v>16</v>
      </c>
      <c r="D29" s="115"/>
      <c r="E29" s="6"/>
      <c r="F29" s="6"/>
      <c r="G29" s="6"/>
      <c r="H29" s="4"/>
      <c r="I29" s="12" t="str">
        <f>IF(I12="state sale","CGST","")</f>
        <v/>
      </c>
      <c r="J29" s="71" t="str">
        <f>IF(I29="","",(SUM(J14:J24)-SUM(I14:I24))/2)</f>
        <v/>
      </c>
    </row>
    <row r="30" spans="2:10" ht="19.5" customHeight="1">
      <c r="B30" s="31"/>
      <c r="C30" s="56"/>
      <c r="D30" s="6"/>
      <c r="E30" s="6"/>
      <c r="F30" s="6"/>
      <c r="G30" s="6"/>
      <c r="H30" s="4"/>
      <c r="I30" s="12" t="str">
        <f>IF(I12="State sale","SGST","")</f>
        <v/>
      </c>
      <c r="J30" s="71" t="str">
        <f>IF(I30="","",(SUM(J14:J24)-SUM(I14:I24))/2)</f>
        <v/>
      </c>
    </row>
    <row r="31" spans="2:10" ht="19.5" customHeight="1">
      <c r="B31" s="31"/>
      <c r="C31" s="116" t="s">
        <v>17</v>
      </c>
      <c r="D31" s="117"/>
      <c r="E31" s="6"/>
      <c r="F31" s="6"/>
      <c r="G31" s="6"/>
      <c r="H31" s="4"/>
      <c r="I31" s="12" t="s">
        <v>98</v>
      </c>
      <c r="J31" s="71">
        <v>100</v>
      </c>
    </row>
    <row r="32" spans="2:10" ht="33.75" customHeight="1">
      <c r="B32" s="31"/>
      <c r="C32" s="109" t="s">
        <v>18</v>
      </c>
      <c r="D32" s="110"/>
      <c r="E32" s="110"/>
      <c r="F32" s="110"/>
      <c r="G32" s="9"/>
      <c r="H32" s="4"/>
      <c r="I32" s="16" t="s">
        <v>43</v>
      </c>
      <c r="J32" s="72">
        <f>SUM(J27:J31)</f>
        <v>1036</v>
      </c>
    </row>
    <row r="33" spans="2:10" ht="15.75" customHeight="1">
      <c r="B33" s="31"/>
      <c r="C33" s="99" t="s">
        <v>19</v>
      </c>
      <c r="D33" s="100"/>
      <c r="E33" s="100"/>
      <c r="F33" s="100"/>
      <c r="G33" s="100"/>
      <c r="H33" s="100"/>
      <c r="I33" s="100"/>
      <c r="J33" s="101"/>
    </row>
    <row r="34" spans="2:10" ht="15.75" customHeight="1" thickBot="1">
      <c r="B34" s="31"/>
      <c r="C34" s="57"/>
      <c r="D34" s="58"/>
      <c r="E34" s="58"/>
      <c r="F34" s="58"/>
      <c r="G34" s="58"/>
      <c r="H34" s="58"/>
      <c r="I34" s="58"/>
      <c r="J34" s="59"/>
    </row>
    <row r="35" spans="2:10" ht="15" customHeight="1" thickTop="1">
      <c r="B35" s="30"/>
      <c r="C35" s="32"/>
      <c r="D35" s="32"/>
      <c r="E35" s="32"/>
      <c r="F35" s="32"/>
      <c r="G35" s="32"/>
      <c r="H35" s="32"/>
      <c r="I35" s="32"/>
      <c r="J35" s="33"/>
    </row>
    <row r="36" spans="2:10" ht="15" customHeight="1">
      <c r="B36" s="30"/>
      <c r="C36" s="32"/>
      <c r="D36" s="32"/>
      <c r="E36" s="32"/>
      <c r="F36" s="32"/>
      <c r="G36" s="32"/>
      <c r="H36" s="32"/>
      <c r="I36" s="32"/>
      <c r="J36" s="33"/>
    </row>
    <row r="37" spans="2:10" ht="15" customHeight="1">
      <c r="B37" s="30"/>
      <c r="C37" s="32"/>
      <c r="D37" s="32"/>
      <c r="E37" s="32"/>
      <c r="F37" s="32"/>
      <c r="G37" s="32"/>
      <c r="H37" s="32"/>
      <c r="I37" s="32"/>
      <c r="J37" s="33"/>
    </row>
    <row r="38" spans="2:10" ht="15" customHeight="1">
      <c r="B38" s="30"/>
      <c r="C38" s="32"/>
      <c r="D38" s="32"/>
      <c r="E38" s="32"/>
      <c r="F38" s="32"/>
      <c r="G38" s="32"/>
      <c r="H38" s="32"/>
      <c r="I38" s="32"/>
      <c r="J38" s="33"/>
    </row>
    <row r="39" spans="2:10" ht="15" customHeight="1">
      <c r="B39" s="30"/>
      <c r="C39" s="32"/>
      <c r="D39" s="32"/>
      <c r="E39" s="32"/>
      <c r="F39" s="32"/>
      <c r="G39" s="32"/>
      <c r="H39" s="32"/>
      <c r="I39" s="32"/>
      <c r="J39" s="33"/>
    </row>
    <row r="40" spans="2:10" ht="15" customHeight="1">
      <c r="B40" s="30"/>
      <c r="C40" s="32"/>
      <c r="D40" s="32"/>
      <c r="E40" s="32"/>
      <c r="F40" s="32"/>
      <c r="G40" s="32"/>
      <c r="H40" s="32"/>
      <c r="I40" s="32"/>
      <c r="J40" s="33"/>
    </row>
    <row r="41" spans="2:10" ht="15" customHeight="1">
      <c r="B41" s="30"/>
      <c r="C41" s="32"/>
      <c r="D41" s="32"/>
      <c r="E41" s="32"/>
      <c r="F41" s="32"/>
      <c r="G41" s="32"/>
      <c r="H41" s="32"/>
      <c r="I41" s="32"/>
      <c r="J41" s="33"/>
    </row>
    <row r="42" spans="2:10" ht="15" customHeight="1">
      <c r="B42" s="30"/>
      <c r="C42" s="32"/>
      <c r="D42" s="32"/>
      <c r="E42" s="32"/>
      <c r="F42" s="32"/>
      <c r="G42" s="32"/>
      <c r="H42" s="32"/>
      <c r="I42" s="32"/>
      <c r="J42" s="33"/>
    </row>
    <row r="43" spans="2:10" ht="15" customHeight="1">
      <c r="B43" s="30"/>
      <c r="C43" s="32"/>
      <c r="D43" s="32"/>
      <c r="E43" s="32"/>
      <c r="F43" s="32"/>
      <c r="G43" s="32"/>
      <c r="H43" s="32"/>
      <c r="I43" s="32"/>
      <c r="J43" s="33"/>
    </row>
    <row r="44" spans="2:10" ht="15" customHeight="1">
      <c r="B44" s="30"/>
      <c r="C44" s="32"/>
      <c r="D44" s="32"/>
      <c r="E44" s="32"/>
      <c r="F44" s="32"/>
      <c r="G44" s="32"/>
      <c r="H44" s="32"/>
      <c r="I44" s="32"/>
      <c r="J44" s="33"/>
    </row>
    <row r="45" spans="2:10" ht="15" customHeight="1">
      <c r="B45" s="30"/>
      <c r="C45" s="32"/>
      <c r="D45" s="32"/>
      <c r="E45" s="32"/>
      <c r="F45" s="32"/>
      <c r="G45" s="32"/>
      <c r="H45" s="32"/>
      <c r="I45" s="32"/>
      <c r="J45" s="33"/>
    </row>
    <row r="46" spans="2:10" ht="15" customHeight="1">
      <c r="B46" s="30"/>
      <c r="C46" s="32"/>
      <c r="D46" s="32"/>
      <c r="E46" s="32"/>
      <c r="F46" s="32"/>
      <c r="G46" s="32"/>
      <c r="H46" s="32"/>
      <c r="I46" s="32"/>
      <c r="J46" s="33"/>
    </row>
    <row r="47" spans="2:10" ht="15" customHeight="1">
      <c r="B47" s="30"/>
      <c r="C47" s="32"/>
      <c r="D47" s="32"/>
      <c r="E47" s="32"/>
      <c r="F47" s="32"/>
      <c r="G47" s="32"/>
      <c r="H47" s="32"/>
      <c r="I47" s="32"/>
      <c r="J47" s="33"/>
    </row>
    <row r="48" spans="2:10" ht="15" customHeight="1">
      <c r="B48" s="30"/>
      <c r="C48" s="32"/>
      <c r="D48" s="32"/>
      <c r="E48" s="32"/>
      <c r="F48" s="32"/>
      <c r="G48" s="32"/>
      <c r="H48" s="32"/>
      <c r="I48" s="32"/>
      <c r="J48" s="33"/>
    </row>
    <row r="49" spans="2:10" ht="15" customHeight="1">
      <c r="B49" s="30"/>
      <c r="C49" s="32"/>
      <c r="D49" s="32"/>
      <c r="E49" s="32"/>
      <c r="F49" s="32"/>
      <c r="G49" s="32"/>
      <c r="H49" s="32"/>
      <c r="I49" s="32"/>
      <c r="J49" s="33"/>
    </row>
    <row r="50" spans="2:10" ht="15" customHeight="1">
      <c r="B50" s="30"/>
      <c r="C50" s="32"/>
      <c r="D50" s="32"/>
      <c r="E50" s="32"/>
      <c r="F50" s="32"/>
      <c r="G50" s="32"/>
      <c r="H50" s="32"/>
      <c r="I50" s="32"/>
      <c r="J50" s="33"/>
    </row>
    <row r="51" spans="2:10" ht="15" customHeight="1">
      <c r="B51" s="30"/>
      <c r="C51" s="32"/>
      <c r="D51" s="32"/>
      <c r="E51" s="32"/>
      <c r="F51" s="32"/>
      <c r="G51" s="32"/>
      <c r="H51" s="32"/>
      <c r="I51" s="32"/>
      <c r="J51" s="33"/>
    </row>
    <row r="52" spans="2:10" ht="15" customHeight="1">
      <c r="B52" s="30"/>
      <c r="C52" s="32"/>
      <c r="D52" s="32"/>
      <c r="E52" s="32"/>
      <c r="F52" s="32"/>
      <c r="G52" s="32"/>
      <c r="H52" s="32"/>
      <c r="I52" s="32"/>
      <c r="J52" s="33"/>
    </row>
    <row r="53" spans="2:10" ht="15" customHeight="1">
      <c r="B53" s="30"/>
      <c r="C53" s="32"/>
      <c r="D53" s="32"/>
      <c r="E53" s="32"/>
      <c r="F53" s="32"/>
      <c r="G53" s="32"/>
      <c r="H53" s="32"/>
      <c r="I53" s="32"/>
      <c r="J53" s="33"/>
    </row>
    <row r="54" spans="2:10" ht="15" customHeight="1">
      <c r="B54" s="30"/>
      <c r="C54" s="32"/>
      <c r="D54" s="32"/>
      <c r="E54" s="32"/>
      <c r="F54" s="32"/>
      <c r="G54" s="32"/>
      <c r="H54" s="32"/>
      <c r="I54" s="32"/>
      <c r="J54" s="33"/>
    </row>
    <row r="55" spans="2:10" ht="15" customHeight="1">
      <c r="B55" s="30"/>
      <c r="C55" s="32"/>
      <c r="D55" s="32"/>
      <c r="E55" s="32"/>
      <c r="F55" s="32"/>
      <c r="G55" s="32"/>
      <c r="H55" s="32"/>
      <c r="I55" s="32"/>
      <c r="J55" s="33"/>
    </row>
    <row r="56" spans="2:10" ht="15" customHeight="1">
      <c r="B56" s="30"/>
      <c r="C56" s="32"/>
      <c r="D56" s="32"/>
      <c r="E56" s="32"/>
      <c r="F56" s="32"/>
      <c r="G56" s="32"/>
      <c r="H56" s="32"/>
      <c r="I56" s="32"/>
      <c r="J56" s="33"/>
    </row>
    <row r="57" spans="2:10" ht="15" customHeight="1">
      <c r="B57" s="30"/>
      <c r="C57" s="32"/>
      <c r="D57" s="32"/>
      <c r="E57" s="32"/>
      <c r="F57" s="32"/>
      <c r="G57" s="32"/>
      <c r="H57" s="32"/>
      <c r="I57" s="32"/>
      <c r="J57" s="33"/>
    </row>
    <row r="58" spans="2:10" ht="15" customHeight="1">
      <c r="B58" s="30"/>
      <c r="C58" s="32"/>
      <c r="D58" s="32"/>
      <c r="E58" s="32"/>
      <c r="F58" s="32"/>
      <c r="G58" s="32"/>
      <c r="H58" s="32"/>
      <c r="I58" s="32"/>
      <c r="J58" s="33"/>
    </row>
    <row r="59" spans="2:10" ht="15" customHeight="1">
      <c r="B59" s="30"/>
      <c r="C59" s="32"/>
      <c r="D59" s="32"/>
      <c r="E59" s="32"/>
      <c r="F59" s="32"/>
      <c r="G59" s="32"/>
      <c r="H59" s="32"/>
      <c r="I59" s="32"/>
      <c r="J59" s="33"/>
    </row>
    <row r="60" spans="2:10" ht="15" customHeight="1">
      <c r="B60" s="30"/>
      <c r="C60" s="32"/>
      <c r="D60" s="32"/>
      <c r="E60" s="32"/>
      <c r="F60" s="32"/>
      <c r="G60" s="32"/>
      <c r="H60" s="32"/>
      <c r="I60" s="32"/>
      <c r="J60" s="33"/>
    </row>
    <row r="61" spans="2:10" ht="15" customHeight="1">
      <c r="B61" s="30"/>
      <c r="C61" s="32"/>
      <c r="D61" s="32"/>
      <c r="E61" s="32"/>
      <c r="F61" s="32"/>
      <c r="G61" s="32"/>
      <c r="H61" s="32"/>
      <c r="I61" s="32"/>
      <c r="J61" s="33"/>
    </row>
    <row r="62" spans="2:10" ht="15" customHeight="1">
      <c r="B62" s="30"/>
      <c r="C62" s="32"/>
      <c r="D62" s="32"/>
      <c r="E62" s="32"/>
      <c r="F62" s="32"/>
      <c r="G62" s="32"/>
      <c r="H62" s="32"/>
      <c r="I62" s="32"/>
      <c r="J62" s="33"/>
    </row>
    <row r="63" spans="2:10" ht="15" customHeight="1">
      <c r="B63" s="30"/>
      <c r="C63" s="32"/>
      <c r="D63" s="32"/>
      <c r="E63" s="32"/>
      <c r="F63" s="32"/>
      <c r="G63" s="32"/>
      <c r="H63" s="32"/>
      <c r="I63" s="32"/>
      <c r="J63" s="33"/>
    </row>
    <row r="64" spans="2:10" ht="15" customHeight="1">
      <c r="B64" s="30"/>
      <c r="C64" s="32"/>
      <c r="D64" s="32"/>
      <c r="E64" s="32"/>
      <c r="F64" s="32"/>
      <c r="G64" s="32"/>
      <c r="H64" s="32"/>
      <c r="I64" s="32"/>
      <c r="J64" s="33"/>
    </row>
    <row r="65" spans="2:10" ht="15" customHeight="1">
      <c r="B65" s="30"/>
      <c r="C65" s="32"/>
      <c r="D65" s="32"/>
      <c r="E65" s="32"/>
      <c r="F65" s="32"/>
      <c r="G65" s="32"/>
      <c r="H65" s="32"/>
      <c r="I65" s="32"/>
      <c r="J65" s="33"/>
    </row>
    <row r="66" spans="2:10" ht="15" customHeight="1">
      <c r="B66" s="30"/>
      <c r="C66" s="32"/>
      <c r="D66" s="32"/>
      <c r="E66" s="32"/>
      <c r="F66" s="32"/>
      <c r="G66" s="32"/>
      <c r="H66" s="32"/>
      <c r="I66" s="32"/>
      <c r="J66" s="33"/>
    </row>
    <row r="67" spans="2:10" ht="15" customHeight="1">
      <c r="B67" s="30"/>
      <c r="C67" s="32"/>
      <c r="D67" s="32"/>
      <c r="E67" s="32"/>
      <c r="F67" s="32"/>
      <c r="G67" s="32"/>
      <c r="H67" s="32"/>
      <c r="I67" s="32"/>
      <c r="J67" s="33"/>
    </row>
    <row r="68" spans="2:10" ht="15" customHeight="1">
      <c r="B68" s="30"/>
      <c r="C68" s="32"/>
      <c r="D68" s="32"/>
      <c r="E68" s="32"/>
      <c r="F68" s="32"/>
      <c r="G68" s="32"/>
      <c r="H68" s="32"/>
      <c r="I68" s="32"/>
      <c r="J68" s="33"/>
    </row>
    <row r="69" spans="2:10" ht="15" customHeight="1">
      <c r="B69" s="30"/>
      <c r="C69" s="32"/>
      <c r="D69" s="32"/>
      <c r="E69" s="32"/>
      <c r="F69" s="32"/>
      <c r="G69" s="32"/>
      <c r="H69" s="32"/>
      <c r="I69" s="32"/>
      <c r="J69" s="33"/>
    </row>
    <row r="70" spans="2:10" ht="15" customHeight="1">
      <c r="B70" s="30"/>
      <c r="C70" s="32"/>
      <c r="D70" s="32"/>
      <c r="E70" s="32"/>
      <c r="F70" s="32"/>
      <c r="G70" s="32"/>
      <c r="H70" s="32"/>
      <c r="I70" s="32"/>
      <c r="J70" s="33"/>
    </row>
    <row r="71" spans="2:10" ht="15" customHeight="1">
      <c r="B71" s="30"/>
      <c r="C71" s="32"/>
      <c r="D71" s="32"/>
      <c r="E71" s="32"/>
      <c r="F71" s="32"/>
      <c r="G71" s="32"/>
      <c r="H71" s="32"/>
      <c r="I71" s="32"/>
      <c r="J71" s="33"/>
    </row>
    <row r="72" spans="2:10" ht="15" customHeight="1">
      <c r="B72" s="30"/>
      <c r="C72" s="32"/>
      <c r="D72" s="32"/>
      <c r="E72" s="32"/>
      <c r="F72" s="32"/>
      <c r="G72" s="32"/>
      <c r="H72" s="32"/>
      <c r="I72" s="32"/>
      <c r="J72" s="33"/>
    </row>
    <row r="73" spans="2:10" ht="15" customHeight="1">
      <c r="B73" s="30"/>
      <c r="C73" s="32"/>
      <c r="D73" s="32"/>
      <c r="E73" s="32"/>
      <c r="F73" s="32"/>
      <c r="G73" s="32"/>
      <c r="H73" s="32"/>
      <c r="I73" s="32"/>
      <c r="J73" s="33"/>
    </row>
    <row r="74" spans="2:10" ht="15" customHeight="1">
      <c r="B74" s="30"/>
      <c r="C74" s="32"/>
      <c r="D74" s="32"/>
      <c r="E74" s="32"/>
      <c r="F74" s="32"/>
      <c r="G74" s="32"/>
      <c r="H74" s="32"/>
      <c r="I74" s="32"/>
      <c r="J74" s="33"/>
    </row>
    <row r="75" spans="2:10" ht="15" customHeight="1">
      <c r="B75" s="30"/>
      <c r="C75" s="32"/>
      <c r="D75" s="32"/>
      <c r="E75" s="32"/>
      <c r="F75" s="32"/>
      <c r="G75" s="32"/>
      <c r="H75" s="32"/>
      <c r="I75" s="32"/>
      <c r="J75" s="33"/>
    </row>
    <row r="76" spans="2:10" ht="15" customHeight="1">
      <c r="B76" s="30"/>
      <c r="C76" s="32"/>
      <c r="D76" s="32"/>
      <c r="E76" s="32"/>
      <c r="F76" s="32"/>
      <c r="G76" s="32"/>
      <c r="H76" s="32"/>
      <c r="I76" s="32"/>
      <c r="J76" s="33"/>
    </row>
    <row r="77" spans="2:10" ht="15" customHeight="1">
      <c r="B77" s="30"/>
      <c r="C77" s="32"/>
      <c r="D77" s="32"/>
      <c r="E77" s="32"/>
      <c r="F77" s="32"/>
      <c r="G77" s="32"/>
      <c r="H77" s="32"/>
      <c r="I77" s="32"/>
      <c r="J77" s="33"/>
    </row>
    <row r="78" spans="2:10" ht="15" customHeight="1">
      <c r="B78" s="30"/>
      <c r="C78" s="32"/>
      <c r="D78" s="32"/>
      <c r="E78" s="32"/>
      <c r="F78" s="32"/>
      <c r="G78" s="32"/>
      <c r="H78" s="32"/>
      <c r="I78" s="32"/>
      <c r="J78" s="33"/>
    </row>
    <row r="79" spans="2:10" ht="15" customHeight="1">
      <c r="B79" s="30"/>
      <c r="C79" s="32"/>
      <c r="D79" s="32"/>
      <c r="E79" s="32"/>
      <c r="F79" s="32"/>
      <c r="G79" s="32"/>
      <c r="H79" s="32"/>
      <c r="I79" s="32"/>
      <c r="J79" s="33"/>
    </row>
    <row r="80" spans="2:10" ht="15" customHeight="1">
      <c r="B80" s="30"/>
      <c r="C80" s="32"/>
      <c r="D80" s="32"/>
      <c r="E80" s="32"/>
      <c r="F80" s="32"/>
      <c r="G80" s="32"/>
      <c r="H80" s="32"/>
      <c r="I80" s="32"/>
      <c r="J80" s="33"/>
    </row>
    <row r="81" spans="2:10" ht="15" customHeight="1">
      <c r="B81" s="30"/>
      <c r="C81" s="32"/>
      <c r="D81" s="32"/>
      <c r="E81" s="32"/>
      <c r="F81" s="32"/>
      <c r="G81" s="32"/>
      <c r="H81" s="32"/>
      <c r="I81" s="32"/>
      <c r="J81" s="33"/>
    </row>
    <row r="82" spans="2:10" ht="15" customHeight="1">
      <c r="B82" s="30"/>
      <c r="C82" s="32"/>
      <c r="D82" s="32"/>
      <c r="E82" s="32"/>
      <c r="F82" s="32"/>
      <c r="G82" s="32"/>
      <c r="H82" s="32"/>
      <c r="I82" s="32"/>
      <c r="J82" s="33"/>
    </row>
    <row r="83" spans="2:10" ht="15" customHeight="1">
      <c r="B83" s="30"/>
      <c r="C83" s="32"/>
      <c r="D83" s="32"/>
      <c r="E83" s="32"/>
      <c r="F83" s="32"/>
      <c r="G83" s="32"/>
      <c r="H83" s="32"/>
      <c r="I83" s="32"/>
      <c r="J83" s="33"/>
    </row>
    <row r="84" spans="2:10" ht="15" customHeight="1">
      <c r="B84" s="30"/>
      <c r="C84" s="32"/>
      <c r="D84" s="32"/>
      <c r="E84" s="32"/>
      <c r="F84" s="32"/>
      <c r="G84" s="32"/>
      <c r="H84" s="32"/>
      <c r="I84" s="32"/>
      <c r="J84" s="33"/>
    </row>
    <row r="85" spans="2:10" ht="15" customHeight="1">
      <c r="B85" s="30"/>
      <c r="C85" s="32"/>
      <c r="D85" s="32"/>
      <c r="E85" s="32"/>
      <c r="F85" s="32"/>
      <c r="G85" s="32"/>
      <c r="H85" s="32"/>
      <c r="I85" s="32"/>
      <c r="J85" s="33"/>
    </row>
    <row r="86" spans="2:10" ht="15" customHeight="1">
      <c r="B86" s="30"/>
      <c r="C86" s="32"/>
      <c r="D86" s="32"/>
      <c r="E86" s="32"/>
      <c r="F86" s="32"/>
      <c r="G86" s="32"/>
      <c r="H86" s="32"/>
      <c r="I86" s="32"/>
      <c r="J86" s="33"/>
    </row>
    <row r="87" spans="2:10" ht="15" customHeight="1">
      <c r="B87" s="30"/>
      <c r="C87" s="32"/>
      <c r="D87" s="32"/>
      <c r="E87" s="32"/>
      <c r="F87" s="32"/>
      <c r="G87" s="32"/>
      <c r="H87" s="32"/>
      <c r="I87" s="32"/>
      <c r="J87" s="33"/>
    </row>
    <row r="88" spans="2:10" ht="15" customHeight="1">
      <c r="B88" s="30"/>
      <c r="C88" s="32"/>
      <c r="D88" s="32"/>
      <c r="E88" s="32"/>
      <c r="F88" s="32"/>
      <c r="G88" s="32"/>
      <c r="H88" s="32"/>
      <c r="I88" s="32"/>
      <c r="J88" s="33"/>
    </row>
    <row r="89" spans="2:10" ht="15" customHeight="1">
      <c r="B89" s="30"/>
      <c r="C89" s="32"/>
      <c r="D89" s="32"/>
      <c r="E89" s="32"/>
      <c r="F89" s="32"/>
      <c r="G89" s="32"/>
      <c r="H89" s="32"/>
      <c r="I89" s="32"/>
      <c r="J89" s="33"/>
    </row>
    <row r="90" spans="2:10" ht="15" customHeight="1">
      <c r="B90" s="30"/>
      <c r="C90" s="32"/>
      <c r="D90" s="32"/>
      <c r="E90" s="32"/>
      <c r="F90" s="32"/>
      <c r="G90" s="32"/>
      <c r="H90" s="32"/>
      <c r="I90" s="32"/>
      <c r="J90" s="33"/>
    </row>
    <row r="91" spans="2:10" ht="15" customHeight="1">
      <c r="B91" s="30"/>
      <c r="C91" s="32"/>
      <c r="D91" s="32"/>
      <c r="E91" s="32"/>
      <c r="F91" s="32"/>
      <c r="G91" s="32"/>
      <c r="H91" s="32"/>
      <c r="I91" s="32"/>
      <c r="J91" s="33"/>
    </row>
    <row r="92" spans="2:10" ht="15" customHeight="1">
      <c r="B92" s="30"/>
      <c r="C92" s="32"/>
      <c r="D92" s="32"/>
      <c r="E92" s="32"/>
      <c r="F92" s="32"/>
      <c r="G92" s="32"/>
      <c r="H92" s="32"/>
      <c r="I92" s="32"/>
      <c r="J92" s="33"/>
    </row>
    <row r="93" spans="2:10" ht="15" customHeight="1">
      <c r="B93" s="30"/>
      <c r="C93" s="32"/>
      <c r="D93" s="32"/>
      <c r="E93" s="32"/>
      <c r="F93" s="32"/>
      <c r="G93" s="32"/>
      <c r="H93" s="32"/>
      <c r="I93" s="32"/>
      <c r="J93" s="33"/>
    </row>
    <row r="94" spans="2:10" ht="15" customHeight="1">
      <c r="B94" s="30"/>
      <c r="C94" s="32"/>
      <c r="D94" s="32"/>
      <c r="E94" s="32"/>
      <c r="F94" s="32"/>
      <c r="G94" s="32"/>
      <c r="H94" s="32"/>
      <c r="I94" s="32"/>
      <c r="J94" s="33"/>
    </row>
    <row r="95" spans="2:10" ht="15" customHeight="1">
      <c r="B95" s="30"/>
      <c r="C95" s="32"/>
      <c r="D95" s="32"/>
      <c r="E95" s="32"/>
      <c r="F95" s="32"/>
      <c r="G95" s="32"/>
      <c r="H95" s="32"/>
      <c r="I95" s="32"/>
      <c r="J95" s="33"/>
    </row>
    <row r="96" spans="2:10" ht="15" customHeight="1">
      <c r="B96" s="30"/>
      <c r="C96" s="32"/>
      <c r="D96" s="32"/>
      <c r="E96" s="32"/>
      <c r="F96" s="32"/>
      <c r="G96" s="32"/>
      <c r="H96" s="32"/>
      <c r="I96" s="32"/>
      <c r="J96" s="33"/>
    </row>
    <row r="97" spans="2:10" ht="15" customHeight="1">
      <c r="B97" s="30"/>
      <c r="C97" s="32"/>
      <c r="D97" s="32"/>
      <c r="E97" s="32"/>
      <c r="F97" s="32"/>
      <c r="G97" s="32"/>
      <c r="H97" s="32"/>
      <c r="I97" s="32"/>
      <c r="J97" s="33"/>
    </row>
    <row r="98" spans="2:10" ht="15" customHeight="1">
      <c r="B98" s="30"/>
      <c r="C98" s="32"/>
      <c r="D98" s="32"/>
      <c r="E98" s="32"/>
      <c r="F98" s="32"/>
      <c r="G98" s="32"/>
      <c r="H98" s="32"/>
      <c r="I98" s="32"/>
      <c r="J98" s="33"/>
    </row>
    <row r="99" spans="2:10" ht="15" customHeight="1">
      <c r="B99" s="30"/>
      <c r="C99" s="32"/>
      <c r="D99" s="32"/>
      <c r="E99" s="32"/>
      <c r="F99" s="32"/>
      <c r="G99" s="32"/>
      <c r="H99" s="32"/>
      <c r="I99" s="32"/>
      <c r="J99" s="33"/>
    </row>
    <row r="100" spans="2:10" ht="15" customHeight="1">
      <c r="B100" s="30"/>
      <c r="C100" s="32"/>
      <c r="D100" s="32"/>
      <c r="E100" s="32"/>
      <c r="F100" s="32"/>
      <c r="G100" s="32"/>
      <c r="H100" s="32"/>
      <c r="I100" s="32"/>
      <c r="J100" s="33"/>
    </row>
    <row r="101" spans="2:10" ht="15" customHeight="1">
      <c r="B101" s="30"/>
      <c r="C101" s="32"/>
      <c r="D101" s="32"/>
      <c r="E101" s="32"/>
      <c r="F101" s="32"/>
      <c r="G101" s="32"/>
      <c r="H101" s="32"/>
      <c r="I101" s="32"/>
      <c r="J101" s="33"/>
    </row>
    <row r="102" spans="2:10" ht="15" customHeight="1">
      <c r="B102" s="30"/>
      <c r="C102" s="32"/>
      <c r="D102" s="32"/>
      <c r="E102" s="32"/>
      <c r="F102" s="32"/>
      <c r="G102" s="32"/>
      <c r="H102" s="32"/>
      <c r="I102" s="32"/>
      <c r="J102" s="33"/>
    </row>
    <row r="103" spans="2:10" ht="15" customHeight="1">
      <c r="B103" s="30"/>
      <c r="C103" s="32"/>
      <c r="D103" s="32"/>
      <c r="E103" s="32"/>
      <c r="F103" s="32"/>
      <c r="G103" s="32"/>
      <c r="H103" s="32"/>
      <c r="I103" s="32"/>
      <c r="J103" s="33"/>
    </row>
    <row r="104" spans="2:10" ht="15" customHeight="1">
      <c r="B104" s="30"/>
      <c r="C104" s="32"/>
      <c r="D104" s="32"/>
      <c r="E104" s="32"/>
      <c r="F104" s="32"/>
      <c r="G104" s="32"/>
      <c r="H104" s="32"/>
      <c r="I104" s="32"/>
      <c r="J104" s="33"/>
    </row>
    <row r="105" spans="2:10" ht="15" customHeight="1">
      <c r="B105" s="30"/>
      <c r="C105" s="32"/>
      <c r="D105" s="32"/>
      <c r="E105" s="32"/>
      <c r="F105" s="32"/>
      <c r="G105" s="32"/>
      <c r="H105" s="32"/>
      <c r="I105" s="32"/>
      <c r="J105" s="33"/>
    </row>
    <row r="106" spans="2:10" ht="15" customHeight="1">
      <c r="B106" s="30"/>
      <c r="C106" s="32"/>
      <c r="D106" s="32"/>
      <c r="E106" s="32"/>
      <c r="F106" s="32"/>
      <c r="G106" s="32"/>
      <c r="H106" s="32"/>
      <c r="I106" s="32"/>
      <c r="J106" s="33"/>
    </row>
    <row r="107" spans="2:10" ht="15" customHeight="1">
      <c r="B107" s="30"/>
      <c r="C107" s="32"/>
      <c r="D107" s="32"/>
      <c r="E107" s="32"/>
      <c r="F107" s="32"/>
      <c r="G107" s="32"/>
      <c r="H107" s="32"/>
      <c r="I107" s="32"/>
      <c r="J107" s="33"/>
    </row>
    <row r="108" spans="2:10" ht="15" customHeight="1">
      <c r="B108" s="30"/>
      <c r="C108" s="32"/>
      <c r="D108" s="32"/>
      <c r="E108" s="32"/>
      <c r="F108" s="32"/>
      <c r="G108" s="32"/>
      <c r="H108" s="32"/>
      <c r="I108" s="32"/>
      <c r="J108" s="33"/>
    </row>
    <row r="109" spans="2:10" ht="15" customHeight="1">
      <c r="B109" s="30"/>
      <c r="C109" s="32"/>
      <c r="D109" s="32"/>
      <c r="E109" s="32"/>
      <c r="F109" s="32"/>
      <c r="G109" s="32"/>
      <c r="H109" s="32"/>
      <c r="I109" s="32"/>
      <c r="J109" s="33"/>
    </row>
    <row r="110" spans="2:10" ht="15" customHeight="1">
      <c r="B110" s="30"/>
      <c r="C110" s="32"/>
      <c r="D110" s="32"/>
      <c r="E110" s="32"/>
      <c r="F110" s="32"/>
      <c r="G110" s="32"/>
      <c r="H110" s="32"/>
      <c r="I110" s="32"/>
      <c r="J110" s="33"/>
    </row>
    <row r="111" spans="2:10" ht="15" customHeight="1">
      <c r="B111" s="30"/>
      <c r="C111" s="32"/>
      <c r="D111" s="32"/>
      <c r="E111" s="32"/>
      <c r="F111" s="32"/>
      <c r="G111" s="32"/>
      <c r="H111" s="32"/>
      <c r="I111" s="32"/>
      <c r="J111" s="33"/>
    </row>
    <row r="112" spans="2:10" ht="15" customHeight="1">
      <c r="B112" s="30"/>
      <c r="C112" s="32"/>
      <c r="D112" s="32"/>
      <c r="E112" s="32"/>
      <c r="F112" s="32"/>
      <c r="G112" s="32"/>
      <c r="H112" s="32"/>
      <c r="I112" s="32"/>
      <c r="J112" s="33"/>
    </row>
    <row r="113" spans="2:10" ht="15" customHeight="1">
      <c r="B113" s="30"/>
      <c r="C113" s="32"/>
      <c r="D113" s="32"/>
      <c r="E113" s="32"/>
      <c r="F113" s="32"/>
      <c r="G113" s="32"/>
      <c r="H113" s="32"/>
      <c r="I113" s="32"/>
      <c r="J113" s="33"/>
    </row>
    <row r="114" spans="2:10" ht="15" customHeight="1">
      <c r="B114" s="30"/>
      <c r="C114" s="32"/>
      <c r="D114" s="32"/>
      <c r="E114" s="32"/>
      <c r="F114" s="32"/>
      <c r="G114" s="32"/>
      <c r="H114" s="32"/>
      <c r="I114" s="32"/>
      <c r="J114" s="33"/>
    </row>
    <row r="115" spans="2:10" ht="15" customHeight="1">
      <c r="B115" s="30"/>
      <c r="C115" s="32"/>
      <c r="D115" s="32"/>
      <c r="E115" s="32"/>
      <c r="F115" s="32"/>
      <c r="G115" s="32"/>
      <c r="H115" s="32"/>
      <c r="I115" s="32"/>
      <c r="J115" s="33"/>
    </row>
  </sheetData>
  <mergeCells count="11">
    <mergeCell ref="C33:J33"/>
    <mergeCell ref="C3:J3"/>
    <mergeCell ref="C4:F4"/>
    <mergeCell ref="C5:F5"/>
    <mergeCell ref="C6:F6"/>
    <mergeCell ref="C32:F32"/>
    <mergeCell ref="C8:J8"/>
    <mergeCell ref="C29:D29"/>
    <mergeCell ref="C31:D31"/>
    <mergeCell ref="C7:F7"/>
    <mergeCell ref="I9:J9"/>
  </mergeCells>
  <dataValidations count="1">
    <dataValidation type="list" allowBlank="1" showInputMessage="1" showErrorMessage="1" sqref="H12:I12" xr:uid="{BBCA4E03-C37E-4D86-A62C-FC53444EFAAF}">
      <formula1>"STATE SALE,INTERSTATE SALE"</formula1>
    </dataValidation>
  </dataValidations>
  <printOptions horizontalCentered="1" verticalCentered="1"/>
  <pageMargins left="0" right="0" top="0" bottom="0" header="0" footer="0"/>
  <pageSetup paperSize="9" scale="4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671168C-736E-43B2-8885-B1921C47B5BF}">
          <x14:formula1>
            <xm:f>'CUSTOMER DATABASE'!$A$4:$A$11</xm:f>
          </x14:formula1>
          <xm:sqref>D9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A77AC-F97D-4D6D-A434-2F05DC2649A2}">
  <sheetPr codeName="Sheet4">
    <tabColor rgb="FF0070C0"/>
  </sheetPr>
  <dimension ref="A1:I51"/>
  <sheetViews>
    <sheetView showGridLines="0" showRowColHeaders="0" zoomScale="110" zoomScaleNormal="110" workbookViewId="0">
      <selection activeCell="C21" sqref="C21"/>
    </sheetView>
  </sheetViews>
  <sheetFormatPr defaultColWidth="8.7109375" defaultRowHeight="14.25" thickTop="1" thickBottom="1"/>
  <cols>
    <col min="1" max="1" width="10.5703125" style="87" bestFit="1" customWidth="1"/>
    <col min="2" max="2" width="10.5703125" style="73" bestFit="1" customWidth="1"/>
    <col min="3" max="3" width="20.5703125" style="73" bestFit="1" customWidth="1"/>
    <col min="4" max="4" width="15.7109375" style="73" bestFit="1" customWidth="1"/>
    <col min="5" max="5" width="12.85546875" style="73" customWidth="1"/>
    <col min="6" max="6" width="11.5703125" style="73" customWidth="1"/>
    <col min="7" max="7" width="10.28515625" style="73" bestFit="1" customWidth="1"/>
    <col min="8" max="8" width="10" style="73" customWidth="1"/>
    <col min="9" max="9" width="12.85546875" style="73" customWidth="1"/>
    <col min="10" max="10" width="13.28515625" style="32" bestFit="1" customWidth="1"/>
    <col min="11" max="16384" width="8.7109375" style="32"/>
  </cols>
  <sheetData>
    <row r="1" spans="1:9" ht="13.5" thickBot="1">
      <c r="A1" s="93"/>
      <c r="B1" s="94"/>
      <c r="C1" s="94"/>
      <c r="D1" s="94"/>
      <c r="E1" s="94"/>
      <c r="F1" s="94"/>
      <c r="G1" s="94"/>
      <c r="H1" s="94"/>
      <c r="I1" s="94"/>
    </row>
    <row r="2" spans="1:9" ht="30.6" customHeight="1" thickBot="1">
      <c r="A2" s="122" t="s">
        <v>99</v>
      </c>
      <c r="B2" s="123"/>
      <c r="C2" s="123"/>
      <c r="D2" s="96" t="s">
        <v>101</v>
      </c>
      <c r="E2" s="95">
        <f>SUBTOTAL(2,I5:I28)</f>
        <v>11</v>
      </c>
      <c r="F2" s="124" t="s">
        <v>100</v>
      </c>
      <c r="G2" s="125"/>
      <c r="H2" s="120">
        <f>SUBTOTAL(9,I5:I28)</f>
        <v>131530</v>
      </c>
      <c r="I2" s="121"/>
    </row>
    <row r="3" spans="1:9" ht="9.6" customHeight="1">
      <c r="A3" s="32"/>
      <c r="B3" s="32"/>
      <c r="C3" s="32"/>
      <c r="D3" s="32"/>
      <c r="E3" s="32"/>
      <c r="F3" s="32"/>
      <c r="G3" s="32"/>
      <c r="H3" s="32"/>
      <c r="I3" s="32"/>
    </row>
    <row r="4" spans="1:9" ht="15.75" thickBot="1">
      <c r="A4" s="88" t="s">
        <v>48</v>
      </c>
      <c r="B4" s="89" t="s">
        <v>52</v>
      </c>
      <c r="C4" s="89" t="s">
        <v>53</v>
      </c>
      <c r="D4" s="89" t="s">
        <v>54</v>
      </c>
      <c r="E4" s="89" t="s">
        <v>87</v>
      </c>
      <c r="F4" s="89" t="s">
        <v>56</v>
      </c>
      <c r="G4" s="89" t="s">
        <v>57</v>
      </c>
      <c r="H4" s="89" t="s">
        <v>58</v>
      </c>
      <c r="I4" s="90" t="s">
        <v>97</v>
      </c>
    </row>
    <row r="5" spans="1:9" ht="16.5" thickTop="1" thickBot="1">
      <c r="A5" s="84">
        <v>43878</v>
      </c>
      <c r="B5" s="74">
        <v>100</v>
      </c>
      <c r="C5" s="74" t="s">
        <v>72</v>
      </c>
      <c r="D5" s="74" t="s">
        <v>55</v>
      </c>
      <c r="E5" s="74" t="s">
        <v>89</v>
      </c>
      <c r="F5" s="75">
        <v>786</v>
      </c>
      <c r="G5" s="75"/>
      <c r="H5" s="75"/>
      <c r="I5" s="76">
        <v>6586</v>
      </c>
    </row>
    <row r="6" spans="1:9" ht="16.5" thickTop="1" thickBot="1">
      <c r="A6" s="84" t="s">
        <v>103</v>
      </c>
      <c r="B6" s="74">
        <v>102</v>
      </c>
      <c r="C6" s="74" t="s">
        <v>70</v>
      </c>
      <c r="D6" s="74" t="s">
        <v>55</v>
      </c>
      <c r="E6" s="74" t="s">
        <v>89</v>
      </c>
      <c r="F6" s="75">
        <v>1980</v>
      </c>
      <c r="G6" s="75"/>
      <c r="H6" s="75"/>
      <c r="I6" s="76">
        <v>15480</v>
      </c>
    </row>
    <row r="7" spans="1:9" ht="16.5" thickTop="1" thickBot="1">
      <c r="A7" s="84">
        <v>43900</v>
      </c>
      <c r="B7" s="74">
        <v>104</v>
      </c>
      <c r="C7" s="74" t="s">
        <v>65</v>
      </c>
      <c r="D7" s="74" t="s">
        <v>102</v>
      </c>
      <c r="E7" s="74" t="s">
        <v>88</v>
      </c>
      <c r="F7" s="75"/>
      <c r="G7" s="75">
        <v>590</v>
      </c>
      <c r="H7" s="75">
        <v>590</v>
      </c>
      <c r="I7" s="76">
        <v>12280</v>
      </c>
    </row>
    <row r="8" spans="1:9" ht="16.5" thickTop="1" thickBot="1">
      <c r="A8" s="84">
        <v>43907</v>
      </c>
      <c r="B8" s="74">
        <v>105</v>
      </c>
      <c r="C8" s="74" t="s">
        <v>70</v>
      </c>
      <c r="D8" s="74" t="s">
        <v>55</v>
      </c>
      <c r="E8" s="74" t="s">
        <v>89</v>
      </c>
      <c r="F8" s="75">
        <v>2716</v>
      </c>
      <c r="G8" s="75"/>
      <c r="H8" s="75"/>
      <c r="I8" s="76">
        <v>21616</v>
      </c>
    </row>
    <row r="9" spans="1:9" ht="16.5" thickTop="1" thickBot="1">
      <c r="A9" s="84">
        <v>43942</v>
      </c>
      <c r="B9" s="74">
        <v>106</v>
      </c>
      <c r="C9" s="74" t="s">
        <v>70</v>
      </c>
      <c r="D9" s="74" t="s">
        <v>55</v>
      </c>
      <c r="E9" s="74" t="s">
        <v>89</v>
      </c>
      <c r="F9" s="75">
        <v>2716</v>
      </c>
      <c r="G9" s="75"/>
      <c r="H9" s="75"/>
      <c r="I9" s="76">
        <v>21616</v>
      </c>
    </row>
    <row r="10" spans="1:9" ht="16.5" thickTop="1" thickBot="1">
      <c r="A10" s="84">
        <v>43953</v>
      </c>
      <c r="B10" s="74">
        <v>106</v>
      </c>
      <c r="C10" s="74" t="s">
        <v>70</v>
      </c>
      <c r="D10" s="74" t="s">
        <v>55</v>
      </c>
      <c r="E10" s="74" t="s">
        <v>89</v>
      </c>
      <c r="F10" s="75">
        <v>2716</v>
      </c>
      <c r="G10" s="75"/>
      <c r="H10" s="75"/>
      <c r="I10" s="76">
        <v>21616</v>
      </c>
    </row>
    <row r="11" spans="1:9" ht="16.5" thickTop="1" thickBot="1">
      <c r="A11" s="84">
        <v>43971</v>
      </c>
      <c r="B11" s="74">
        <v>107</v>
      </c>
      <c r="C11" s="74" t="s">
        <v>72</v>
      </c>
      <c r="D11" s="74" t="s">
        <v>55</v>
      </c>
      <c r="E11" s="74" t="s">
        <v>89</v>
      </c>
      <c r="F11" s="75">
        <v>440</v>
      </c>
      <c r="G11" s="75"/>
      <c r="H11" s="75"/>
      <c r="I11" s="76">
        <v>4140</v>
      </c>
    </row>
    <row r="12" spans="1:9" ht="13.5" customHeight="1" thickTop="1" thickBot="1">
      <c r="A12" s="97">
        <v>43992</v>
      </c>
      <c r="B12" s="74">
        <v>108</v>
      </c>
      <c r="C12" s="74" t="s">
        <v>67</v>
      </c>
      <c r="D12" s="76" t="s">
        <v>55</v>
      </c>
      <c r="E12" s="74" t="s">
        <v>89</v>
      </c>
      <c r="F12" s="75">
        <v>1462</v>
      </c>
      <c r="G12" s="76"/>
      <c r="H12" s="76"/>
      <c r="I12" s="76">
        <v>13062</v>
      </c>
    </row>
    <row r="13" spans="1:9" ht="16.5" thickTop="1" thickBot="1">
      <c r="A13" s="97">
        <v>43993</v>
      </c>
      <c r="B13" s="74">
        <v>108</v>
      </c>
      <c r="C13" s="74" t="s">
        <v>67</v>
      </c>
      <c r="D13" s="76" t="s">
        <v>55</v>
      </c>
      <c r="E13" s="74" t="s">
        <v>89</v>
      </c>
      <c r="F13" s="75">
        <v>1462</v>
      </c>
      <c r="G13" s="76"/>
      <c r="H13" s="76"/>
      <c r="I13" s="76">
        <v>13062</v>
      </c>
    </row>
    <row r="14" spans="1:9" ht="16.5" thickTop="1" thickBot="1">
      <c r="A14" s="97">
        <v>44002</v>
      </c>
      <c r="B14" s="74">
        <v>112</v>
      </c>
      <c r="C14" s="74" t="s">
        <v>71</v>
      </c>
      <c r="D14" s="76" t="s">
        <v>102</v>
      </c>
      <c r="E14" s="74" t="s">
        <v>90</v>
      </c>
      <c r="F14" s="75"/>
      <c r="G14" s="76">
        <v>63</v>
      </c>
      <c r="H14" s="76">
        <v>63</v>
      </c>
      <c r="I14" s="76">
        <v>1036</v>
      </c>
    </row>
    <row r="15" spans="1:9" ht="15.6" customHeight="1" thickTop="1" thickBot="1">
      <c r="A15" s="97">
        <v>44002</v>
      </c>
      <c r="B15" s="74">
        <v>112</v>
      </c>
      <c r="C15" s="74" t="s">
        <v>71</v>
      </c>
      <c r="D15" s="76" t="s">
        <v>102</v>
      </c>
      <c r="E15" s="74" t="s">
        <v>90</v>
      </c>
      <c r="F15" s="75"/>
      <c r="G15" s="76">
        <v>63</v>
      </c>
      <c r="H15" s="76">
        <v>63</v>
      </c>
      <c r="I15" s="76">
        <v>1036</v>
      </c>
    </row>
    <row r="16" spans="1:9" ht="13.5" customHeight="1" thickTop="1" thickBot="1">
      <c r="A16" s="97"/>
      <c r="B16" s="74"/>
      <c r="C16" s="74"/>
      <c r="D16" s="76"/>
      <c r="E16" s="74"/>
      <c r="F16" s="75"/>
      <c r="G16" s="76"/>
      <c r="H16" s="76"/>
      <c r="I16" s="76"/>
    </row>
    <row r="17" spans="1:9" ht="13.5" customHeight="1" thickTop="1" thickBot="1">
      <c r="A17" s="97"/>
      <c r="B17" s="74"/>
      <c r="C17" s="74"/>
      <c r="D17" s="76"/>
      <c r="E17" s="74"/>
      <c r="F17" s="75"/>
      <c r="G17" s="76"/>
      <c r="H17" s="76"/>
      <c r="I17" s="76"/>
    </row>
    <row r="18" spans="1:9" ht="16.5" thickTop="1" thickBot="1">
      <c r="A18" s="97"/>
      <c r="B18" s="74"/>
      <c r="C18" s="74"/>
      <c r="D18" s="76"/>
      <c r="E18" s="74"/>
      <c r="F18" s="75"/>
      <c r="G18" s="76"/>
      <c r="H18" s="76"/>
      <c r="I18" s="76"/>
    </row>
    <row r="19" spans="1:9" ht="16.5" thickTop="1" thickBot="1">
      <c r="A19" s="97"/>
      <c r="B19" s="74"/>
      <c r="C19" s="74"/>
      <c r="D19" s="76"/>
      <c r="E19" s="74"/>
      <c r="F19" s="75"/>
      <c r="G19" s="76"/>
      <c r="H19" s="76"/>
      <c r="I19" s="76"/>
    </row>
    <row r="20" spans="1:9" ht="16.5" thickTop="1" thickBot="1">
      <c r="A20" s="97"/>
      <c r="B20" s="74"/>
      <c r="C20" s="74"/>
      <c r="D20" s="76"/>
      <c r="E20" s="74"/>
      <c r="F20" s="75"/>
      <c r="G20" s="76"/>
      <c r="H20" s="76"/>
      <c r="I20" s="76"/>
    </row>
    <row r="21" spans="1:9" ht="16.5" thickTop="1" thickBot="1">
      <c r="A21" s="76"/>
      <c r="B21" s="74"/>
      <c r="C21" s="74"/>
      <c r="D21" s="76"/>
      <c r="E21" s="74"/>
      <c r="F21" s="75"/>
      <c r="G21" s="76"/>
      <c r="H21" s="76"/>
      <c r="I21" s="76"/>
    </row>
    <row r="22" spans="1:9" ht="16.5" thickTop="1" thickBot="1">
      <c r="A22" s="76"/>
      <c r="B22" s="74"/>
      <c r="C22" s="74"/>
      <c r="D22" s="76"/>
      <c r="E22" s="74"/>
      <c r="F22" s="75"/>
      <c r="G22" s="76"/>
      <c r="H22" s="76"/>
      <c r="I22" s="76"/>
    </row>
    <row r="23" spans="1:9" ht="16.5" thickTop="1" thickBot="1">
      <c r="A23" s="76"/>
      <c r="B23" s="98"/>
      <c r="C23" s="74"/>
      <c r="D23" s="76"/>
      <c r="E23" s="74"/>
      <c r="F23" s="75"/>
      <c r="G23" s="76"/>
      <c r="H23" s="76"/>
      <c r="I23" s="76"/>
    </row>
    <row r="24" spans="1:9" ht="16.5" thickTop="1" thickBot="1">
      <c r="A24" s="76"/>
      <c r="B24" s="98"/>
      <c r="C24" s="74"/>
      <c r="D24" s="76"/>
      <c r="E24" s="74"/>
      <c r="F24" s="75"/>
      <c r="G24" s="76"/>
      <c r="H24" s="76"/>
      <c r="I24" s="76"/>
    </row>
    <row r="25" spans="1:9" ht="16.5" thickTop="1" thickBot="1">
      <c r="A25" s="76"/>
      <c r="B25" s="98"/>
      <c r="C25" s="76"/>
      <c r="D25" s="76"/>
      <c r="E25" s="74"/>
      <c r="F25" s="75"/>
      <c r="G25" s="76"/>
      <c r="H25" s="76"/>
      <c r="I25" s="76"/>
    </row>
    <row r="26" spans="1:9" ht="16.5" thickTop="1" thickBot="1">
      <c r="A26" s="76"/>
      <c r="B26" s="76"/>
      <c r="C26" s="76"/>
      <c r="D26" s="76"/>
      <c r="E26" s="74"/>
      <c r="F26" s="76"/>
      <c r="G26" s="76"/>
      <c r="H26" s="76"/>
      <c r="I26" s="76"/>
    </row>
    <row r="27" spans="1:9" ht="16.5" thickTop="1" thickBot="1">
      <c r="A27" s="76"/>
      <c r="B27" s="76"/>
      <c r="C27" s="76"/>
      <c r="D27" s="76"/>
      <c r="E27" s="74"/>
      <c r="F27" s="76"/>
      <c r="G27" s="76"/>
      <c r="H27" s="76"/>
      <c r="I27" s="76"/>
    </row>
    <row r="28" spans="1:9" ht="16.5" thickTop="1" thickBot="1">
      <c r="A28" s="85"/>
      <c r="B28" s="77"/>
      <c r="C28" s="77"/>
      <c r="D28" s="77"/>
      <c r="E28" s="74"/>
      <c r="F28" s="92"/>
      <c r="G28" s="91"/>
      <c r="H28" s="91"/>
      <c r="I28" s="79"/>
    </row>
    <row r="29" spans="1:9" ht="16.5" thickTop="1" thickBot="1">
      <c r="A29" s="85"/>
      <c r="B29" s="77"/>
      <c r="C29" s="77"/>
      <c r="D29" s="77"/>
      <c r="E29" s="74"/>
      <c r="F29" s="92"/>
      <c r="G29" s="91"/>
      <c r="H29" s="91"/>
      <c r="I29" s="79"/>
    </row>
    <row r="30" spans="1:9" thickTop="1" thickBot="1">
      <c r="A30" s="85"/>
      <c r="B30" s="77"/>
      <c r="C30" s="77"/>
      <c r="D30" s="77"/>
      <c r="E30" s="77"/>
      <c r="F30" s="92"/>
      <c r="G30" s="91"/>
      <c r="H30" s="91"/>
      <c r="I30" s="79"/>
    </row>
    <row r="31" spans="1:9" thickTop="1" thickBot="1">
      <c r="A31" s="85"/>
      <c r="B31" s="77"/>
      <c r="C31" s="77"/>
      <c r="D31" s="77"/>
      <c r="E31" s="77"/>
      <c r="F31" s="92"/>
      <c r="G31" s="91"/>
      <c r="H31" s="91"/>
      <c r="I31" s="79"/>
    </row>
    <row r="32" spans="1:9" thickTop="1" thickBot="1">
      <c r="A32" s="85"/>
      <c r="B32" s="77"/>
      <c r="C32" s="77"/>
      <c r="D32" s="77"/>
      <c r="E32" s="77"/>
      <c r="F32" s="92"/>
      <c r="G32" s="91"/>
      <c r="H32" s="91"/>
      <c r="I32" s="79"/>
    </row>
    <row r="33" spans="1:9" thickTop="1" thickBot="1">
      <c r="A33" s="85"/>
      <c r="B33" s="77"/>
      <c r="C33" s="77"/>
      <c r="D33" s="77"/>
      <c r="E33" s="77"/>
      <c r="F33" s="92"/>
      <c r="G33" s="91"/>
      <c r="H33" s="91"/>
      <c r="I33" s="79"/>
    </row>
    <row r="34" spans="1:9" thickTop="1" thickBot="1">
      <c r="A34" s="85"/>
      <c r="B34" s="77"/>
      <c r="C34" s="77"/>
      <c r="D34" s="77"/>
      <c r="E34" s="77"/>
      <c r="F34" s="78"/>
      <c r="G34" s="77"/>
      <c r="H34" s="77"/>
      <c r="I34" s="79"/>
    </row>
    <row r="35" spans="1:9" thickTop="1" thickBot="1">
      <c r="A35" s="85"/>
      <c r="B35" s="77"/>
      <c r="C35" s="77"/>
      <c r="D35" s="77"/>
      <c r="E35" s="77"/>
      <c r="F35" s="78"/>
      <c r="G35" s="77"/>
      <c r="H35" s="77"/>
      <c r="I35" s="79"/>
    </row>
    <row r="36" spans="1:9" thickTop="1" thickBot="1">
      <c r="A36" s="85"/>
      <c r="B36" s="77"/>
      <c r="C36" s="77"/>
      <c r="D36" s="77"/>
      <c r="E36" s="77"/>
      <c r="F36" s="78"/>
      <c r="G36" s="77"/>
      <c r="H36" s="77"/>
      <c r="I36" s="79"/>
    </row>
    <row r="37" spans="1:9" thickTop="1" thickBot="1">
      <c r="A37" s="85"/>
      <c r="B37" s="77"/>
      <c r="C37" s="77"/>
      <c r="D37" s="77"/>
      <c r="E37" s="77"/>
      <c r="F37" s="78"/>
      <c r="G37" s="77"/>
      <c r="H37" s="77"/>
      <c r="I37" s="79"/>
    </row>
    <row r="38" spans="1:9" thickTop="1" thickBot="1">
      <c r="A38" s="85"/>
      <c r="B38" s="77"/>
      <c r="C38" s="77"/>
      <c r="D38" s="77"/>
      <c r="E38" s="77"/>
      <c r="F38" s="78"/>
      <c r="G38" s="77"/>
      <c r="H38" s="77"/>
      <c r="I38" s="79"/>
    </row>
    <row r="39" spans="1:9" thickTop="1" thickBot="1">
      <c r="A39" s="85"/>
      <c r="B39" s="77"/>
      <c r="C39" s="77"/>
      <c r="D39" s="77"/>
      <c r="E39" s="77"/>
      <c r="F39" s="78"/>
      <c r="G39" s="77"/>
      <c r="H39" s="77"/>
      <c r="I39" s="79"/>
    </row>
    <row r="40" spans="1:9" thickTop="1" thickBot="1">
      <c r="A40" s="85"/>
      <c r="B40" s="77"/>
      <c r="C40" s="77"/>
      <c r="D40" s="77"/>
      <c r="E40" s="77"/>
      <c r="F40" s="78"/>
      <c r="G40" s="77"/>
      <c r="H40" s="77"/>
      <c r="I40" s="79"/>
    </row>
    <row r="41" spans="1:9" thickTop="1" thickBot="1">
      <c r="A41" s="85"/>
      <c r="B41" s="77"/>
      <c r="C41" s="77"/>
      <c r="D41" s="77"/>
      <c r="E41" s="77"/>
      <c r="F41" s="78"/>
      <c r="G41" s="77"/>
      <c r="H41" s="77"/>
      <c r="I41" s="79"/>
    </row>
    <row r="42" spans="1:9" thickTop="1" thickBot="1">
      <c r="A42" s="85"/>
      <c r="B42" s="77"/>
      <c r="C42" s="77"/>
      <c r="D42" s="77"/>
      <c r="E42" s="77"/>
      <c r="F42" s="78"/>
      <c r="G42" s="77"/>
      <c r="H42" s="77"/>
      <c r="I42" s="79"/>
    </row>
    <row r="43" spans="1:9" thickTop="1" thickBot="1">
      <c r="A43" s="85"/>
      <c r="B43" s="77"/>
      <c r="C43" s="77"/>
      <c r="D43" s="77"/>
      <c r="E43" s="77"/>
      <c r="F43" s="78"/>
      <c r="G43" s="77"/>
      <c r="H43" s="77"/>
      <c r="I43" s="79"/>
    </row>
    <row r="44" spans="1:9" thickTop="1" thickBot="1">
      <c r="A44" s="85"/>
      <c r="B44" s="77"/>
      <c r="C44" s="77"/>
      <c r="D44" s="77"/>
      <c r="E44" s="77"/>
      <c r="F44" s="78"/>
      <c r="G44" s="77"/>
      <c r="H44" s="77"/>
      <c r="I44" s="79"/>
    </row>
    <row r="45" spans="1:9" thickTop="1" thickBot="1">
      <c r="A45" s="86"/>
      <c r="B45" s="80"/>
      <c r="C45" s="80"/>
      <c r="D45" s="80"/>
      <c r="E45" s="80"/>
      <c r="F45" s="81"/>
      <c r="G45" s="80"/>
      <c r="H45" s="80"/>
      <c r="I45" s="82"/>
    </row>
    <row r="46" spans="1:9" thickTop="1" thickBot="1">
      <c r="F46" s="83"/>
      <c r="I46" s="83"/>
    </row>
    <row r="47" spans="1:9" thickTop="1" thickBot="1">
      <c r="F47" s="83"/>
      <c r="I47" s="83"/>
    </row>
    <row r="48" spans="1:9" thickTop="1" thickBot="1">
      <c r="F48" s="83"/>
      <c r="I48" s="83"/>
    </row>
    <row r="49" spans="6:9" thickTop="1" thickBot="1">
      <c r="F49" s="83"/>
      <c r="I49" s="83"/>
    </row>
    <row r="50" spans="6:9" thickTop="1" thickBot="1">
      <c r="F50" s="83"/>
      <c r="I50" s="83"/>
    </row>
    <row r="51" spans="6:9" ht="12.75"/>
  </sheetData>
  <mergeCells count="3">
    <mergeCell ref="H2:I2"/>
    <mergeCell ref="A2:C2"/>
    <mergeCell ref="F2:G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370A1-B2B8-49C6-AC10-1FAF1330823F}">
  <sheetPr codeName="Sheet6">
    <tabColor rgb="FF002060"/>
  </sheetPr>
  <dimension ref="A2:I26"/>
  <sheetViews>
    <sheetView zoomScale="115" zoomScaleNormal="115" workbookViewId="0">
      <selection activeCell="K12" sqref="K12"/>
    </sheetView>
  </sheetViews>
  <sheetFormatPr defaultColWidth="8.7109375" defaultRowHeight="12.75"/>
  <cols>
    <col min="1" max="1" width="16.85546875" style="61" customWidth="1"/>
    <col min="2" max="2" width="31" style="61" bestFit="1" customWidth="1"/>
    <col min="3" max="3" width="10.5703125" style="61" bestFit="1" customWidth="1"/>
    <col min="4" max="4" width="9.140625" style="61" bestFit="1" customWidth="1"/>
    <col min="5" max="5" width="11.140625" style="61" bestFit="1" customWidth="1"/>
    <col min="6" max="6" width="16.7109375" style="61" customWidth="1"/>
    <col min="7" max="16384" width="8.7109375" style="61"/>
  </cols>
  <sheetData>
    <row r="2" spans="1:9" ht="13.5" thickBot="1"/>
    <row r="3" spans="1:9" ht="16.5" thickTop="1" thickBot="1">
      <c r="A3" s="23" t="s">
        <v>59</v>
      </c>
      <c r="B3" s="23" t="s">
        <v>60</v>
      </c>
      <c r="C3" s="23" t="s">
        <v>87</v>
      </c>
      <c r="D3" s="23" t="s">
        <v>61</v>
      </c>
      <c r="E3" s="23" t="s">
        <v>62</v>
      </c>
      <c r="F3" s="23" t="s">
        <v>63</v>
      </c>
    </row>
    <row r="4" spans="1:9" ht="16.5" thickTop="1" thickBot="1">
      <c r="A4" s="25" t="s">
        <v>65</v>
      </c>
      <c r="B4" s="25" t="s">
        <v>82</v>
      </c>
      <c r="C4" s="25" t="s">
        <v>88</v>
      </c>
      <c r="D4" s="25">
        <v>560100</v>
      </c>
      <c r="E4" s="25">
        <v>8899112244</v>
      </c>
      <c r="F4" s="25" t="s">
        <v>80</v>
      </c>
    </row>
    <row r="5" spans="1:9" ht="16.5" thickTop="1" thickBot="1">
      <c r="A5" s="25" t="s">
        <v>66</v>
      </c>
      <c r="B5" s="25" t="s">
        <v>81</v>
      </c>
      <c r="C5" s="25" t="s">
        <v>88</v>
      </c>
      <c r="D5" s="25">
        <v>560102</v>
      </c>
      <c r="E5" s="25">
        <v>8899112245</v>
      </c>
      <c r="F5" s="25" t="s">
        <v>73</v>
      </c>
    </row>
    <row r="6" spans="1:9" ht="16.5" thickTop="1" thickBot="1">
      <c r="A6" s="25" t="s">
        <v>67</v>
      </c>
      <c r="B6" s="25" t="s">
        <v>92</v>
      </c>
      <c r="C6" s="25" t="s">
        <v>89</v>
      </c>
      <c r="D6" s="25">
        <v>673001</v>
      </c>
      <c r="E6" s="25">
        <v>8899112246</v>
      </c>
      <c r="F6" s="25" t="s">
        <v>74</v>
      </c>
    </row>
    <row r="7" spans="1:9" ht="16.5" thickTop="1" thickBot="1">
      <c r="A7" s="25" t="s">
        <v>68</v>
      </c>
      <c r="B7" s="25" t="s">
        <v>84</v>
      </c>
      <c r="C7" s="25" t="s">
        <v>89</v>
      </c>
      <c r="D7" s="25">
        <v>680004</v>
      </c>
      <c r="E7" s="25">
        <v>8899112247</v>
      </c>
      <c r="F7" s="25" t="s">
        <v>75</v>
      </c>
    </row>
    <row r="8" spans="1:9" ht="16.5" thickTop="1" thickBot="1">
      <c r="A8" s="25" t="s">
        <v>69</v>
      </c>
      <c r="B8" s="25" t="s">
        <v>85</v>
      </c>
      <c r="C8" s="25" t="s">
        <v>89</v>
      </c>
      <c r="D8" s="25">
        <v>680027</v>
      </c>
      <c r="E8" s="25">
        <v>8899112248</v>
      </c>
      <c r="F8" s="25" t="s">
        <v>76</v>
      </c>
    </row>
    <row r="9" spans="1:9" ht="16.5" thickTop="1" thickBot="1">
      <c r="A9" s="25" t="s">
        <v>70</v>
      </c>
      <c r="B9" s="25" t="s">
        <v>93</v>
      </c>
      <c r="C9" s="25" t="s">
        <v>89</v>
      </c>
      <c r="D9" s="25">
        <v>676101</v>
      </c>
      <c r="E9" s="25">
        <v>8899112249</v>
      </c>
      <c r="F9" s="25" t="s">
        <v>77</v>
      </c>
    </row>
    <row r="10" spans="1:9" ht="16.5" thickTop="1" thickBot="1">
      <c r="A10" s="25" t="s">
        <v>71</v>
      </c>
      <c r="B10" s="25" t="s">
        <v>86</v>
      </c>
      <c r="C10" s="25" t="s">
        <v>90</v>
      </c>
      <c r="D10" s="25">
        <v>600014</v>
      </c>
      <c r="E10" s="25">
        <v>8899112250</v>
      </c>
      <c r="F10" s="25" t="s">
        <v>78</v>
      </c>
      <c r="I10" s="62"/>
    </row>
    <row r="11" spans="1:9" ht="16.5" thickTop="1" thickBot="1">
      <c r="A11" s="25" t="s">
        <v>72</v>
      </c>
      <c r="B11" s="25" t="s">
        <v>91</v>
      </c>
      <c r="C11" s="25" t="s">
        <v>89</v>
      </c>
      <c r="D11" s="25">
        <v>673121</v>
      </c>
      <c r="E11" s="25">
        <v>8899112251</v>
      </c>
      <c r="F11" s="25" t="s">
        <v>79</v>
      </c>
    </row>
    <row r="12" spans="1:9" ht="16.5" thickTop="1" thickBot="1">
      <c r="A12" s="25"/>
      <c r="B12" s="25"/>
      <c r="C12" s="25"/>
      <c r="D12" s="25"/>
      <c r="E12" s="25"/>
      <c r="F12" s="25"/>
    </row>
    <row r="13" spans="1:9" ht="16.5" thickTop="1" thickBot="1">
      <c r="A13" s="25"/>
      <c r="B13" s="25"/>
      <c r="C13" s="25"/>
      <c r="D13" s="25"/>
      <c r="E13" s="25"/>
      <c r="F13" s="25"/>
    </row>
    <row r="14" spans="1:9" ht="16.5" thickTop="1" thickBot="1">
      <c r="A14" s="25"/>
      <c r="B14" s="25"/>
      <c r="C14" s="25"/>
      <c r="D14" s="25"/>
      <c r="E14" s="25"/>
      <c r="F14" s="25"/>
    </row>
    <row r="15" spans="1:9" ht="16.5" thickTop="1" thickBot="1">
      <c r="A15" s="25"/>
      <c r="B15" s="25"/>
      <c r="C15" s="25"/>
      <c r="D15" s="25"/>
      <c r="E15" s="25"/>
      <c r="F15" s="25"/>
    </row>
    <row r="16" spans="1:9" ht="16.5" thickTop="1" thickBot="1">
      <c r="A16" s="25"/>
      <c r="B16" s="25"/>
      <c r="C16" s="25"/>
      <c r="D16" s="25"/>
      <c r="E16" s="25"/>
      <c r="F16" s="25"/>
    </row>
    <row r="17" spans="1:6" ht="16.5" thickTop="1" thickBot="1">
      <c r="A17" s="25"/>
      <c r="B17" s="25"/>
      <c r="C17" s="25"/>
      <c r="D17" s="25"/>
      <c r="E17" s="25"/>
      <c r="F17" s="25"/>
    </row>
    <row r="18" spans="1:6" ht="16.5" thickTop="1" thickBot="1">
      <c r="A18" s="25"/>
      <c r="B18" s="25"/>
      <c r="C18" s="25"/>
      <c r="D18" s="25"/>
      <c r="E18" s="25"/>
      <c r="F18" s="25"/>
    </row>
    <row r="19" spans="1:6" ht="16.5" thickTop="1" thickBot="1">
      <c r="A19" s="25"/>
      <c r="B19" s="25"/>
      <c r="C19" s="25"/>
      <c r="D19" s="25"/>
      <c r="E19" s="25"/>
      <c r="F19" s="25"/>
    </row>
    <row r="20" spans="1:6" ht="16.5" thickTop="1" thickBot="1">
      <c r="A20" s="25"/>
      <c r="B20" s="25"/>
      <c r="C20" s="25"/>
      <c r="D20" s="25"/>
      <c r="E20" s="25"/>
      <c r="F20" s="25"/>
    </row>
    <row r="21" spans="1:6" ht="16.5" thickTop="1" thickBot="1">
      <c r="A21" s="25"/>
      <c r="B21" s="25"/>
      <c r="C21" s="25"/>
      <c r="D21" s="25"/>
      <c r="E21" s="25"/>
      <c r="F21" s="25"/>
    </row>
    <row r="22" spans="1:6" ht="16.5" thickTop="1" thickBot="1">
      <c r="A22" s="25"/>
      <c r="B22" s="25"/>
      <c r="C22" s="25"/>
      <c r="D22" s="25"/>
      <c r="E22" s="25"/>
      <c r="F22" s="25"/>
    </row>
    <row r="23" spans="1:6" ht="16.5" thickTop="1" thickBot="1">
      <c r="A23" s="25"/>
      <c r="B23" s="25"/>
      <c r="C23" s="25"/>
      <c r="D23" s="25"/>
      <c r="E23" s="25"/>
      <c r="F23" s="25"/>
    </row>
    <row r="24" spans="1:6" ht="16.5" thickTop="1" thickBot="1">
      <c r="A24" s="25"/>
      <c r="B24" s="25"/>
      <c r="C24" s="25"/>
      <c r="D24" s="25"/>
      <c r="E24" s="25"/>
      <c r="F24" s="25"/>
    </row>
    <row r="25" spans="1:6" ht="16.5" thickTop="1" thickBot="1">
      <c r="A25" s="25"/>
      <c r="B25" s="25"/>
      <c r="C25" s="25"/>
      <c r="D25" s="25"/>
      <c r="E25" s="25"/>
      <c r="F25" s="25"/>
    </row>
    <row r="26" spans="1:6" ht="13.5" thickTop="1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</vt:lpstr>
      <vt:lpstr>BILLING</vt:lpstr>
      <vt:lpstr>SALES REPORT</vt:lpstr>
      <vt:lpstr>CUSTOMER 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cloudconvert_16</cp:lastModifiedBy>
  <cp:lastPrinted>2020-06-17T08:47:38Z</cp:lastPrinted>
  <dcterms:created xsi:type="dcterms:W3CDTF">2020-06-08T17:39:44Z</dcterms:created>
  <dcterms:modified xsi:type="dcterms:W3CDTF">2021-07-05T11:50:36Z</dcterms:modified>
</cp:coreProperties>
</file>